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3270" windowWidth="17020" windowHeight="3320"/>
  </bookViews>
  <sheets>
    <sheet name="Krycí list" sheetId="1" r:id="rId1"/>
    <sheet name="Rekapitulace" sheetId="2" r:id="rId2"/>
    <sheet name="Položky" sheetId="3" r:id="rId3"/>
    <sheet name="Elektro" sheetId="5" r:id="rId4"/>
    <sheet name="výkaz výměr" sheetId="4" r:id="rId5"/>
  </sheets>
  <externalReferences>
    <externalReference r:id="rId6"/>
  </externalReferences>
  <definedNames>
    <definedName name="cisloobjektu" localSheetId="4">'[1]Krycí list'!$A$4</definedName>
    <definedName name="cisloobjektu">'Krycí list'!$A$4</definedName>
    <definedName name="cislostavby" localSheetId="4">'[1]Krycí list'!$A$6</definedName>
    <definedName name="cislostavby">'Krycí list'!$A$6</definedName>
    <definedName name="Datum">'Krycí list'!$B$26</definedName>
    <definedName name="Dil">Rekapitulace!$A$6</definedName>
    <definedName name="Dodavka" localSheetId="4">[1]Rekapitulace!$G$34</definedName>
    <definedName name="Dodavka">Rekapitulace!$G$34</definedName>
    <definedName name="Dodavka0" localSheetId="4">'výkaz výměr'!#REF!</definedName>
    <definedName name="Dodavka0">Položky!#REF!</definedName>
    <definedName name="HSV" localSheetId="4">[1]Rekapitulace!$E$34</definedName>
    <definedName name="HSV">Rekapitulace!$E$34</definedName>
    <definedName name="HSV0" localSheetId="4">'výkaz výměr'!#REF!</definedName>
    <definedName name="HSV0">Položky!#REF!</definedName>
    <definedName name="HTML_CodePage">1250</definedName>
    <definedName name="HTML_Control">{"'K- Centrum odhad dlažba'!$A$1:$J$298","'K- Centrum odhad dlažba'!$A$232:$H$298"}</definedName>
    <definedName name="HTML_Description">""</definedName>
    <definedName name="HTML_Email">"restel@login.cz"</definedName>
    <definedName name="HTML_Header">"K- Centrum"</definedName>
    <definedName name="HTML_LastUpdate">"23.02.1998"</definedName>
    <definedName name="HTML_LineAfter">TRUE</definedName>
    <definedName name="HTML_LineBefore">TRUE</definedName>
    <definedName name="HTML_Name">"Raul Kačírek"</definedName>
    <definedName name="HTML_OBDlg2">TRUE</definedName>
    <definedName name="HTML_OBDlg4">TRUE</definedName>
    <definedName name="HTML_OS">0</definedName>
    <definedName name="HTML_PathFile">"D:\Data\Data\EXCEL\K-Centrum.htm"</definedName>
    <definedName name="HTML_Title">"Odhad nákladů"</definedName>
    <definedName name="HTML1_1">"'[NABÍDKY 1996.XLS]Průhonice k 24.11.'!$A$1:$J$22"</definedName>
    <definedName name="HTML1_10">"restel@login.cz"</definedName>
    <definedName name="HTML1_11">1</definedName>
    <definedName name="HTML1_12">"C:\WINDOWS\Plocha\MyHTML.htm"</definedName>
    <definedName name="HTML1_2">1</definedName>
    <definedName name="HTML1_3">"NABÍDKY 1996"</definedName>
    <definedName name="HTML1_4">"Průhonice k 24.11."</definedName>
    <definedName name="HTML1_5">""</definedName>
    <definedName name="HTML1_6">1</definedName>
    <definedName name="HTML1_7">1</definedName>
    <definedName name="HTML1_8">"23.11.1996"</definedName>
    <definedName name="HTML1_9">"Raul Kačírek"</definedName>
    <definedName name="HTML2_1">"'[Rozpočet Sananim.xls]Sananim koupelna'!$A$1:$J$262"</definedName>
    <definedName name="HTML2_10">"restel@login.cz"</definedName>
    <definedName name="HTML2_11">1</definedName>
    <definedName name="HTML2_12">"G:\Data\Excel\Sananim.htm"</definedName>
    <definedName name="HTML2_2">1</definedName>
    <definedName name="HTML2_3">"Rozpočet Sananim"</definedName>
    <definedName name="HTML2_4">"Sananim koupelna"</definedName>
    <definedName name="HTML2_5">"Návrh "</definedName>
    <definedName name="HTML2_6">1</definedName>
    <definedName name="HTML2_7">1</definedName>
    <definedName name="HTML2_8">"12.01.1997"</definedName>
    <definedName name="HTML2_9">"Ing. Raul Kačírek"</definedName>
    <definedName name="HTMLCount">1</definedName>
    <definedName name="HZS" localSheetId="4">[1]Rekapitulace!$I$34</definedName>
    <definedName name="HZS">Rekapitulace!$I$34</definedName>
    <definedName name="HZS0" localSheetId="4">'výkaz výměr'!#REF!</definedName>
    <definedName name="HZS0">Položky!#REF!</definedName>
    <definedName name="JKSO">'Krycí list'!$F$4</definedName>
    <definedName name="MJ">'Krycí list'!$G$4</definedName>
    <definedName name="Mont" localSheetId="4">[1]Rekapitulace!$H$34</definedName>
    <definedName name="Mont">Rekapitulace!$H$34</definedName>
    <definedName name="Montaz0" localSheetId="4">'výkaz výměr'!#REF!</definedName>
    <definedName name="Montaz0">Položky!#REF!</definedName>
    <definedName name="NazevDilu">Rekapitulace!$B$6</definedName>
    <definedName name="nazevobjektu" localSheetId="4">'[1]Krycí list'!$C$4</definedName>
    <definedName name="nazevobjektu">'Krycí list'!$C$4</definedName>
    <definedName name="nazevstavby" localSheetId="4">'[1]Krycí list'!$C$6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_xlnm.Print_Titles" localSheetId="4">'výkaz výměr'!$1:$6</definedName>
    <definedName name="Objednatel">'Krycí list'!$C$8</definedName>
    <definedName name="_xlnm.Print_Area" localSheetId="0">'Krycí list'!$A$1:$G$45</definedName>
    <definedName name="_xlnm.Print_Area" localSheetId="2">Položky!$A$1:$G$234</definedName>
    <definedName name="_xlnm.Print_Area" localSheetId="1">Rekapitulace!$A$1:$I$41</definedName>
    <definedName name="_xlnm.Print_Area" localSheetId="4">'výkaz výměr'!$A$1:$G$447</definedName>
    <definedName name="PocetMJ" localSheetId="4">'[1]Krycí list'!$G$7</definedName>
    <definedName name="PocetMJ">'Krycí list'!$G$7</definedName>
    <definedName name="Poznamka">'Krycí list'!$B$37</definedName>
    <definedName name="Projektant">'Krycí list'!$C$7</definedName>
    <definedName name="PSV" localSheetId="4">[1]Rekapitulace!$F$34</definedName>
    <definedName name="PSV">Rekapitulace!$F$34</definedName>
    <definedName name="PSV0" localSheetId="4">'výkaz výměr'!#REF!</definedName>
    <definedName name="PSV0">Položky!#REF!</definedName>
    <definedName name="SloupecCC" localSheetId="4">'výkaz výměr'!$G$6</definedName>
    <definedName name="SloupecCC">Položky!$G$6</definedName>
    <definedName name="SloupecCisloPol" localSheetId="4">'výkaz výměr'!$B$6</definedName>
    <definedName name="SloupecCisloPol">Položky!$B$6</definedName>
    <definedName name="SloupecJC" localSheetId="4">'výkaz výměr'!$F$6</definedName>
    <definedName name="SloupecJC">Položky!$F$6</definedName>
    <definedName name="SloupecMJ" localSheetId="4">'výkaz výměr'!$D$6</definedName>
    <definedName name="SloupecMJ">Položky!$D$6</definedName>
    <definedName name="SloupecMnozstvi" localSheetId="4">'výkaz výměr'!$E$6</definedName>
    <definedName name="SloupecMnozstvi">Položky!$E$6</definedName>
    <definedName name="SloupecNazPol" localSheetId="4">'výkaz výměr'!$C$6</definedName>
    <definedName name="SloupecNazPol">Položky!$C$6</definedName>
    <definedName name="SloupecPC" localSheetId="4">'výkaz výměr'!$A$6</definedName>
    <definedName name="SloupecPC">Položky!$A$6</definedName>
    <definedName name="solver_lin" localSheetId="2" hidden="1">0</definedName>
    <definedName name="solver_lin" localSheetId="4" hidden="1">0</definedName>
    <definedName name="solver_num" localSheetId="2" hidden="1">0</definedName>
    <definedName name="solver_num" localSheetId="4" hidden="1">0</definedName>
    <definedName name="solver_opt" localSheetId="2" hidden="1">Položky!#REF!</definedName>
    <definedName name="solver_opt" localSheetId="4" hidden="1">'výkaz výměr'!#REF!</definedName>
    <definedName name="solver_typ" localSheetId="2" hidden="1">1</definedName>
    <definedName name="solver_typ" localSheetId="4" hidden="1">1</definedName>
    <definedName name="solver_val" localSheetId="2" hidden="1">0</definedName>
    <definedName name="solver_val" localSheetId="4" hidden="1">0</definedName>
    <definedName name="Typ" localSheetId="4">'výkaz výměr'!#REF!</definedName>
    <definedName name="Typ">Položky!#REF!</definedName>
    <definedName name="VRN" localSheetId="4">[1]Rekapitulace!$H$40</definedName>
    <definedName name="VRN">Rekapitulace!$H$40</definedName>
    <definedName name="VRNKc" localSheetId="4">[1]Rekapitulace!#REF!</definedName>
    <definedName name="VRNKc">Rekapitulace!#REF!</definedName>
    <definedName name="VRNnazev" localSheetId="4">[1]Rekapitulace!#REF!</definedName>
    <definedName name="VRNnazev">Rekapitulace!#REF!</definedName>
    <definedName name="VRNproc" localSheetId="4">[1]Rekapitulace!#REF!</definedName>
    <definedName name="VRNproc">Rekapitulace!#REF!</definedName>
    <definedName name="VRNzakl" localSheetId="4">[1]Rekapitulace!#REF!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G132" i="3" l="1"/>
  <c r="G147" i="3" l="1"/>
  <c r="G134" i="3"/>
  <c r="F4" i="5" l="1"/>
  <c r="H4" i="5"/>
  <c r="F5" i="5"/>
  <c r="H5" i="5"/>
  <c r="F6" i="5"/>
  <c r="H6" i="5"/>
  <c r="F7" i="5"/>
  <c r="H7" i="5"/>
  <c r="F8" i="5"/>
  <c r="H8" i="5"/>
  <c r="F9" i="5"/>
  <c r="H9" i="5"/>
  <c r="F10" i="5"/>
  <c r="H10" i="5"/>
  <c r="F12" i="5"/>
  <c r="H13" i="5"/>
  <c r="H14" i="5" s="1"/>
  <c r="H96" i="5" s="1"/>
  <c r="F17" i="5"/>
  <c r="H17" i="5"/>
  <c r="F18" i="5"/>
  <c r="H18" i="5"/>
  <c r="F19" i="5"/>
  <c r="H19" i="5"/>
  <c r="F20" i="5"/>
  <c r="H20" i="5"/>
  <c r="F21" i="5"/>
  <c r="H21" i="5"/>
  <c r="F22" i="5"/>
  <c r="H22" i="5"/>
  <c r="F23" i="5"/>
  <c r="H23" i="5"/>
  <c r="F24" i="5"/>
  <c r="H24" i="5"/>
  <c r="F25" i="5"/>
  <c r="H25" i="5"/>
  <c r="F26" i="5"/>
  <c r="H26" i="5"/>
  <c r="F27" i="5"/>
  <c r="H27" i="5"/>
  <c r="F28" i="5"/>
  <c r="H28" i="5"/>
  <c r="F29" i="5"/>
  <c r="H29" i="5"/>
  <c r="F30" i="5"/>
  <c r="H30" i="5"/>
  <c r="F31" i="5"/>
  <c r="H31" i="5"/>
  <c r="F32" i="5"/>
  <c r="F56" i="5" s="1"/>
  <c r="F91" i="5" s="1"/>
  <c r="H32" i="5"/>
  <c r="F33" i="5"/>
  <c r="H33" i="5"/>
  <c r="F34" i="5"/>
  <c r="H34" i="5"/>
  <c r="F35" i="5"/>
  <c r="H35" i="5"/>
  <c r="F36" i="5"/>
  <c r="H36" i="5"/>
  <c r="F37" i="5"/>
  <c r="H37" i="5"/>
  <c r="F38" i="5"/>
  <c r="H38" i="5"/>
  <c r="F39" i="5"/>
  <c r="H39" i="5"/>
  <c r="F40" i="5"/>
  <c r="H40" i="5"/>
  <c r="F41" i="5"/>
  <c r="H41" i="5"/>
  <c r="F42" i="5"/>
  <c r="H42" i="5"/>
  <c r="F43" i="5"/>
  <c r="H43" i="5"/>
  <c r="F44" i="5"/>
  <c r="H44" i="5"/>
  <c r="F45" i="5"/>
  <c r="H45" i="5"/>
  <c r="F46" i="5"/>
  <c r="H46" i="5"/>
  <c r="F47" i="5"/>
  <c r="H47" i="5"/>
  <c r="F48" i="5"/>
  <c r="H48" i="5"/>
  <c r="F49" i="5"/>
  <c r="H49" i="5"/>
  <c r="F50" i="5"/>
  <c r="H50" i="5"/>
  <c r="F51" i="5"/>
  <c r="H51" i="5"/>
  <c r="H52" i="5"/>
  <c r="F54" i="5"/>
  <c r="H54" i="5"/>
  <c r="F55" i="5"/>
  <c r="H55" i="5"/>
  <c r="H56" i="5"/>
  <c r="H92" i="5" s="1"/>
  <c r="H98" i="5" s="1"/>
  <c r="F58" i="5"/>
  <c r="H58" i="5"/>
  <c r="F59" i="5"/>
  <c r="H59" i="5"/>
  <c r="F60" i="5"/>
  <c r="H60" i="5"/>
  <c r="F61" i="5"/>
  <c r="H61" i="5"/>
  <c r="F62" i="5"/>
  <c r="H62" i="5"/>
  <c r="F63" i="5"/>
  <c r="H63" i="5"/>
  <c r="F64" i="5"/>
  <c r="H64" i="5"/>
  <c r="F65" i="5"/>
  <c r="H65" i="5"/>
  <c r="F66" i="5"/>
  <c r="H66" i="5"/>
  <c r="F67" i="5"/>
  <c r="H67" i="5"/>
  <c r="F68" i="5"/>
  <c r="H68" i="5"/>
  <c r="F69" i="5"/>
  <c r="H69" i="5"/>
  <c r="F70" i="5"/>
  <c r="H70" i="5"/>
  <c r="F71" i="5"/>
  <c r="H71" i="5"/>
  <c r="F72" i="5"/>
  <c r="H72" i="5"/>
  <c r="F73" i="5"/>
  <c r="H73" i="5"/>
  <c r="F74" i="5"/>
  <c r="H74" i="5"/>
  <c r="F76" i="5"/>
  <c r="H76" i="5"/>
  <c r="F77" i="5"/>
  <c r="H77" i="5"/>
  <c r="F78" i="5"/>
  <c r="H78" i="5"/>
  <c r="F79" i="5"/>
  <c r="H79" i="5"/>
  <c r="F80" i="5"/>
  <c r="H80" i="5"/>
  <c r="F81" i="5"/>
  <c r="H81" i="5"/>
  <c r="F82" i="5"/>
  <c r="H82" i="5"/>
  <c r="F83" i="5"/>
  <c r="H83" i="5"/>
  <c r="F84" i="5"/>
  <c r="H84" i="5"/>
  <c r="F85" i="5"/>
  <c r="H85" i="5"/>
  <c r="F86" i="5"/>
  <c r="H86" i="5"/>
  <c r="F87" i="5"/>
  <c r="H87" i="5"/>
  <c r="F88" i="5"/>
  <c r="H88" i="5"/>
  <c r="F89" i="5"/>
  <c r="H89" i="5"/>
  <c r="F96" i="5"/>
  <c r="F3" i="4"/>
  <c r="G8" i="4"/>
  <c r="BA8" i="4"/>
  <c r="BB8" i="4"/>
  <c r="BC8" i="4"/>
  <c r="BD8" i="4"/>
  <c r="BE8" i="4"/>
  <c r="G10" i="4"/>
  <c r="BA10" i="4"/>
  <c r="BB10" i="4"/>
  <c r="BC10" i="4"/>
  <c r="BD10" i="4"/>
  <c r="BE10" i="4"/>
  <c r="G12" i="4"/>
  <c r="BA12" i="4"/>
  <c r="BB12" i="4"/>
  <c r="BC12" i="4"/>
  <c r="BD12" i="4"/>
  <c r="BE12" i="4"/>
  <c r="G14" i="4"/>
  <c r="BA14" i="4"/>
  <c r="BB14" i="4"/>
  <c r="BC14" i="4"/>
  <c r="BD14" i="4"/>
  <c r="BE14" i="4"/>
  <c r="G21" i="4"/>
  <c r="BA21" i="4"/>
  <c r="BB21" i="4"/>
  <c r="BC21" i="4"/>
  <c r="BD21" i="4"/>
  <c r="BE21" i="4"/>
  <c r="G23" i="4"/>
  <c r="BA23" i="4"/>
  <c r="BB23" i="4"/>
  <c r="BC23" i="4"/>
  <c r="BD23" i="4"/>
  <c r="BE23" i="4"/>
  <c r="G32" i="4"/>
  <c r="BA32" i="4"/>
  <c r="BB32" i="4"/>
  <c r="BC32" i="4"/>
  <c r="BD32" i="4"/>
  <c r="BE32" i="4"/>
  <c r="G37" i="4"/>
  <c r="BA37" i="4"/>
  <c r="BB37" i="4"/>
  <c r="BC37" i="4"/>
  <c r="BD37" i="4"/>
  <c r="BE37" i="4"/>
  <c r="C42" i="4"/>
  <c r="G42" i="4"/>
  <c r="BB42" i="4"/>
  <c r="BC42" i="4"/>
  <c r="BD42" i="4"/>
  <c r="BE42" i="4"/>
  <c r="G44" i="4"/>
  <c r="BA44" i="4" s="1"/>
  <c r="BB44" i="4"/>
  <c r="BC44" i="4"/>
  <c r="BC54" i="4" s="1"/>
  <c r="BD44" i="4"/>
  <c r="BE44" i="4"/>
  <c r="BE54" i="4" s="1"/>
  <c r="G51" i="4"/>
  <c r="BA51" i="4" s="1"/>
  <c r="BB51" i="4"/>
  <c r="BC51" i="4"/>
  <c r="BD51" i="4"/>
  <c r="BE51" i="4"/>
  <c r="C54" i="4"/>
  <c r="BB54" i="4"/>
  <c r="BD54" i="4"/>
  <c r="G56" i="4"/>
  <c r="BA56" i="4" s="1"/>
  <c r="BB56" i="4"/>
  <c r="BB78" i="4" s="1"/>
  <c r="BC56" i="4"/>
  <c r="BD56" i="4"/>
  <c r="BD78" i="4" s="1"/>
  <c r="BE56" i="4"/>
  <c r="G62" i="4"/>
  <c r="BA62" i="4" s="1"/>
  <c r="BB62" i="4"/>
  <c r="BC62" i="4"/>
  <c r="BD62" i="4"/>
  <c r="BE62" i="4"/>
  <c r="C78" i="4"/>
  <c r="BC78" i="4"/>
  <c r="BE78" i="4"/>
  <c r="G80" i="4"/>
  <c r="BA80" i="4"/>
  <c r="BA84" i="4" s="1"/>
  <c r="BB80" i="4"/>
  <c r="BC80" i="4"/>
  <c r="BC84" i="4" s="1"/>
  <c r="BD80" i="4"/>
  <c r="BE80" i="4"/>
  <c r="BE84" i="4" s="1"/>
  <c r="G82" i="4"/>
  <c r="BA82" i="4"/>
  <c r="BB82" i="4"/>
  <c r="BC82" i="4"/>
  <c r="BD82" i="4"/>
  <c r="BE82" i="4"/>
  <c r="C84" i="4"/>
  <c r="G84" i="4"/>
  <c r="BB84" i="4"/>
  <c r="BD84" i="4"/>
  <c r="G86" i="4"/>
  <c r="BA86" i="4" s="1"/>
  <c r="BB86" i="4"/>
  <c r="BB96" i="4" s="1"/>
  <c r="BC86" i="4"/>
  <c r="BD86" i="4"/>
  <c r="BD96" i="4" s="1"/>
  <c r="BE86" i="4"/>
  <c r="G89" i="4"/>
  <c r="BA89" i="4" s="1"/>
  <c r="BB89" i="4"/>
  <c r="BC89" i="4"/>
  <c r="BD89" i="4"/>
  <c r="BE89" i="4"/>
  <c r="G94" i="4"/>
  <c r="BA94" i="4" s="1"/>
  <c r="BB94" i="4"/>
  <c r="BC94" i="4"/>
  <c r="BD94" i="4"/>
  <c r="BE94" i="4"/>
  <c r="G95" i="4"/>
  <c r="BA95" i="4" s="1"/>
  <c r="BB95" i="4"/>
  <c r="BC95" i="4"/>
  <c r="BD95" i="4"/>
  <c r="BE95" i="4"/>
  <c r="C96" i="4"/>
  <c r="BC96" i="4"/>
  <c r="BE96" i="4"/>
  <c r="G98" i="4"/>
  <c r="BA98" i="4"/>
  <c r="BA103" i="4" s="1"/>
  <c r="BB98" i="4"/>
  <c r="BC98" i="4"/>
  <c r="BC103" i="4" s="1"/>
  <c r="BD98" i="4"/>
  <c r="BE98" i="4"/>
  <c r="BE103" i="4" s="1"/>
  <c r="G102" i="4"/>
  <c r="BA102" i="4"/>
  <c r="BB102" i="4"/>
  <c r="BC102" i="4"/>
  <c r="BD102" i="4"/>
  <c r="BE102" i="4"/>
  <c r="C103" i="4"/>
  <c r="G103" i="4"/>
  <c r="BB103" i="4"/>
  <c r="BD103" i="4"/>
  <c r="G105" i="4"/>
  <c r="BA105" i="4" s="1"/>
  <c r="BB105" i="4"/>
  <c r="BC105" i="4"/>
  <c r="BD105" i="4"/>
  <c r="BE105" i="4"/>
  <c r="G106" i="4"/>
  <c r="BA106" i="4" s="1"/>
  <c r="BB106" i="4"/>
  <c r="BC106" i="4"/>
  <c r="BD106" i="4"/>
  <c r="BE106" i="4"/>
  <c r="G110" i="4"/>
  <c r="BA110" i="4" s="1"/>
  <c r="BB110" i="4"/>
  <c r="BC110" i="4"/>
  <c r="BD110" i="4"/>
  <c r="BE110" i="4"/>
  <c r="G112" i="4"/>
  <c r="BA112" i="4" s="1"/>
  <c r="BB112" i="4"/>
  <c r="BC112" i="4"/>
  <c r="BD112" i="4"/>
  <c r="BE112" i="4"/>
  <c r="G114" i="4"/>
  <c r="BA114" i="4" s="1"/>
  <c r="BB114" i="4"/>
  <c r="BC114" i="4"/>
  <c r="BD114" i="4"/>
  <c r="BE114" i="4"/>
  <c r="G117" i="4"/>
  <c r="BA117" i="4" s="1"/>
  <c r="BB117" i="4"/>
  <c r="BC117" i="4"/>
  <c r="BD117" i="4"/>
  <c r="BE117" i="4"/>
  <c r="G118" i="4"/>
  <c r="BA118" i="4" s="1"/>
  <c r="BB118" i="4"/>
  <c r="BC118" i="4"/>
  <c r="BD118" i="4"/>
  <c r="BE118" i="4"/>
  <c r="G121" i="4"/>
  <c r="BA121" i="4" s="1"/>
  <c r="BB121" i="4"/>
  <c r="BC121" i="4"/>
  <c r="BD121" i="4"/>
  <c r="BE121" i="4"/>
  <c r="G123" i="4"/>
  <c r="BA123" i="4" s="1"/>
  <c r="BB123" i="4"/>
  <c r="BC123" i="4"/>
  <c r="BD123" i="4"/>
  <c r="BE123" i="4"/>
  <c r="G126" i="4"/>
  <c r="BA126" i="4" s="1"/>
  <c r="BB126" i="4"/>
  <c r="BC126" i="4"/>
  <c r="BD126" i="4"/>
  <c r="BE126" i="4"/>
  <c r="G129" i="4"/>
  <c r="BA129" i="4" s="1"/>
  <c r="BB129" i="4"/>
  <c r="BC129" i="4"/>
  <c r="BD129" i="4"/>
  <c r="BE129" i="4"/>
  <c r="G131" i="4"/>
  <c r="BA131" i="4" s="1"/>
  <c r="BB131" i="4"/>
  <c r="BC131" i="4"/>
  <c r="BD131" i="4"/>
  <c r="BE131" i="4"/>
  <c r="G133" i="4"/>
  <c r="BA133" i="4" s="1"/>
  <c r="BB133" i="4"/>
  <c r="BC133" i="4"/>
  <c r="BD133" i="4"/>
  <c r="BE133" i="4"/>
  <c r="G138" i="4"/>
  <c r="BA138" i="4" s="1"/>
  <c r="BB138" i="4"/>
  <c r="BC138" i="4"/>
  <c r="BD138" i="4"/>
  <c r="BE138" i="4"/>
  <c r="G140" i="4"/>
  <c r="BA140" i="4" s="1"/>
  <c r="BB140" i="4"/>
  <c r="BC140" i="4"/>
  <c r="BD140" i="4"/>
  <c r="BE140" i="4"/>
  <c r="G141" i="4"/>
  <c r="BA141" i="4" s="1"/>
  <c r="BB141" i="4"/>
  <c r="BC141" i="4"/>
  <c r="BD141" i="4"/>
  <c r="BE141" i="4"/>
  <c r="G142" i="4"/>
  <c r="BA142" i="4" s="1"/>
  <c r="BB142" i="4"/>
  <c r="BC142" i="4"/>
  <c r="BD142" i="4"/>
  <c r="BE142" i="4"/>
  <c r="G175" i="4"/>
  <c r="BA175" i="4" s="1"/>
  <c r="BB175" i="4"/>
  <c r="BC175" i="4"/>
  <c r="BD175" i="4"/>
  <c r="BE175" i="4"/>
  <c r="G177" i="4"/>
  <c r="BA177" i="4" s="1"/>
  <c r="BB177" i="4"/>
  <c r="BC177" i="4"/>
  <c r="BD177" i="4"/>
  <c r="BE177" i="4"/>
  <c r="G178" i="4"/>
  <c r="BA178" i="4" s="1"/>
  <c r="BB178" i="4"/>
  <c r="BC178" i="4"/>
  <c r="BD178" i="4"/>
  <c r="BE178" i="4"/>
  <c r="G179" i="4"/>
  <c r="BA179" i="4" s="1"/>
  <c r="BB179" i="4"/>
  <c r="BB185" i="4" s="1"/>
  <c r="BC179" i="4"/>
  <c r="BD179" i="4"/>
  <c r="BE179" i="4"/>
  <c r="G180" i="4"/>
  <c r="BA180" i="4" s="1"/>
  <c r="BB180" i="4"/>
  <c r="BC180" i="4"/>
  <c r="BD180" i="4"/>
  <c r="BD185" i="4" s="1"/>
  <c r="BE180" i="4"/>
  <c r="G182" i="4"/>
  <c r="BA182" i="4" s="1"/>
  <c r="BB182" i="4"/>
  <c r="BC182" i="4"/>
  <c r="BD182" i="4"/>
  <c r="BE182" i="4"/>
  <c r="G183" i="4"/>
  <c r="BA183" i="4" s="1"/>
  <c r="BB183" i="4"/>
  <c r="BC183" i="4"/>
  <c r="BD183" i="4"/>
  <c r="BE183" i="4"/>
  <c r="C185" i="4"/>
  <c r="BC185" i="4"/>
  <c r="BE185" i="4"/>
  <c r="G187" i="4"/>
  <c r="BA187" i="4"/>
  <c r="BA190" i="4" s="1"/>
  <c r="BB187" i="4"/>
  <c r="BC187" i="4"/>
  <c r="BC190" i="4" s="1"/>
  <c r="BD187" i="4"/>
  <c r="BE187" i="4"/>
  <c r="BE190" i="4" s="1"/>
  <c r="C190" i="4"/>
  <c r="G190" i="4"/>
  <c r="BB190" i="4"/>
  <c r="BD190" i="4"/>
  <c r="G192" i="4"/>
  <c r="G198" i="4" s="1"/>
  <c r="BA192" i="4"/>
  <c r="BB192" i="4"/>
  <c r="BB198" i="4" s="1"/>
  <c r="BC192" i="4"/>
  <c r="BD192" i="4"/>
  <c r="BD198" i="4" s="1"/>
  <c r="BE192" i="4"/>
  <c r="G197" i="4"/>
  <c r="BA197" i="4"/>
  <c r="BB197" i="4"/>
  <c r="BC197" i="4"/>
  <c r="BD197" i="4"/>
  <c r="BE197" i="4"/>
  <c r="C198" i="4"/>
  <c r="BA198" i="4"/>
  <c r="BC198" i="4"/>
  <c r="BE198" i="4"/>
  <c r="G200" i="4"/>
  <c r="BA200" i="4"/>
  <c r="BB200" i="4"/>
  <c r="BC200" i="4"/>
  <c r="BD200" i="4"/>
  <c r="BE200" i="4"/>
  <c r="G202" i="4"/>
  <c r="BA202" i="4"/>
  <c r="BB202" i="4"/>
  <c r="BC202" i="4"/>
  <c r="BD202" i="4"/>
  <c r="BE202" i="4"/>
  <c r="G205" i="4"/>
  <c r="BA205" i="4"/>
  <c r="BB205" i="4"/>
  <c r="BC205" i="4"/>
  <c r="BD205" i="4"/>
  <c r="BE205" i="4"/>
  <c r="G208" i="4"/>
  <c r="BA208" i="4"/>
  <c r="BB208" i="4"/>
  <c r="BC208" i="4"/>
  <c r="BD208" i="4"/>
  <c r="BE208" i="4"/>
  <c r="G210" i="4"/>
  <c r="BA210" i="4"/>
  <c r="BB210" i="4"/>
  <c r="BC210" i="4"/>
  <c r="BD210" i="4"/>
  <c r="BE210" i="4"/>
  <c r="G212" i="4"/>
  <c r="BA212" i="4"/>
  <c r="BB212" i="4"/>
  <c r="BC212" i="4"/>
  <c r="BD212" i="4"/>
  <c r="BE212" i="4"/>
  <c r="G214" i="4"/>
  <c r="BA214" i="4"/>
  <c r="BB214" i="4"/>
  <c r="BC214" i="4"/>
  <c r="BD214" i="4"/>
  <c r="BE214" i="4"/>
  <c r="G215" i="4"/>
  <c r="BA215" i="4"/>
  <c r="BB215" i="4"/>
  <c r="BC215" i="4"/>
  <c r="BD215" i="4"/>
  <c r="BE215" i="4"/>
  <c r="G216" i="4"/>
  <c r="BA216" i="4"/>
  <c r="BB216" i="4"/>
  <c r="BC216" i="4"/>
  <c r="BD216" i="4"/>
  <c r="BE216" i="4"/>
  <c r="G218" i="4"/>
  <c r="BA218" i="4"/>
  <c r="BB218" i="4"/>
  <c r="BC218" i="4"/>
  <c r="BD218" i="4"/>
  <c r="BE218" i="4"/>
  <c r="G220" i="4"/>
  <c r="BA220" i="4"/>
  <c r="BB220" i="4"/>
  <c r="BC220" i="4"/>
  <c r="BD220" i="4"/>
  <c r="BE220" i="4"/>
  <c r="G221" i="4"/>
  <c r="BA221" i="4"/>
  <c r="BB221" i="4"/>
  <c r="BC221" i="4"/>
  <c r="BD221" i="4"/>
  <c r="BE221" i="4"/>
  <c r="G222" i="4"/>
  <c r="BA222" i="4"/>
  <c r="BB222" i="4"/>
  <c r="BC222" i="4"/>
  <c r="BD222" i="4"/>
  <c r="BE222" i="4"/>
  <c r="G223" i="4"/>
  <c r="BA223" i="4"/>
  <c r="BB223" i="4"/>
  <c r="BC223" i="4"/>
  <c r="BD223" i="4"/>
  <c r="BE223" i="4"/>
  <c r="G224" i="4"/>
  <c r="BA224" i="4"/>
  <c r="BB224" i="4"/>
  <c r="BC224" i="4"/>
  <c r="BD224" i="4"/>
  <c r="BE224" i="4"/>
  <c r="G226" i="4"/>
  <c r="BA226" i="4"/>
  <c r="BA228" i="4" s="1"/>
  <c r="BB226" i="4"/>
  <c r="BC226" i="4"/>
  <c r="BD226" i="4"/>
  <c r="BE226" i="4"/>
  <c r="G227" i="4"/>
  <c r="BA227" i="4"/>
  <c r="BB227" i="4"/>
  <c r="BC227" i="4"/>
  <c r="BC228" i="4" s="1"/>
  <c r="BD227" i="4"/>
  <c r="BE227" i="4"/>
  <c r="C228" i="4"/>
  <c r="G228" i="4"/>
  <c r="BB228" i="4"/>
  <c r="BD228" i="4"/>
  <c r="BE228" i="4"/>
  <c r="G230" i="4"/>
  <c r="BA230" i="4"/>
  <c r="BB230" i="4"/>
  <c r="BC230" i="4"/>
  <c r="BD230" i="4"/>
  <c r="BE230" i="4"/>
  <c r="G231" i="4"/>
  <c r="BA231" i="4"/>
  <c r="BB231" i="4"/>
  <c r="BC231" i="4"/>
  <c r="BD231" i="4"/>
  <c r="BE231" i="4"/>
  <c r="G237" i="4"/>
  <c r="BA237" i="4"/>
  <c r="BB237" i="4"/>
  <c r="BC237" i="4"/>
  <c r="BD237" i="4"/>
  <c r="BE237" i="4"/>
  <c r="G239" i="4"/>
  <c r="BA239" i="4"/>
  <c r="BB239" i="4"/>
  <c r="BC239" i="4"/>
  <c r="BD239" i="4"/>
  <c r="BE239" i="4"/>
  <c r="G244" i="4"/>
  <c r="BA244" i="4"/>
  <c r="BB244" i="4"/>
  <c r="BC244" i="4"/>
  <c r="BD244" i="4"/>
  <c r="BE244" i="4"/>
  <c r="G246" i="4"/>
  <c r="BA246" i="4"/>
  <c r="BB246" i="4"/>
  <c r="BC246" i="4"/>
  <c r="BD246" i="4"/>
  <c r="BE246" i="4"/>
  <c r="G247" i="4"/>
  <c r="BA247" i="4"/>
  <c r="BB247" i="4"/>
  <c r="BC247" i="4"/>
  <c r="BD247" i="4"/>
  <c r="BE247" i="4"/>
  <c r="G248" i="4"/>
  <c r="BA248" i="4"/>
  <c r="BB248" i="4"/>
  <c r="BC248" i="4"/>
  <c r="BD248" i="4"/>
  <c r="BE248" i="4"/>
  <c r="G249" i="4"/>
  <c r="BA249" i="4"/>
  <c r="BB249" i="4"/>
  <c r="BC249" i="4"/>
  <c r="BD249" i="4"/>
  <c r="BE249" i="4"/>
  <c r="G250" i="4"/>
  <c r="BA250" i="4"/>
  <c r="BB250" i="4"/>
  <c r="BC250" i="4"/>
  <c r="BD250" i="4"/>
  <c r="BE250" i="4"/>
  <c r="G251" i="4"/>
  <c r="BA251" i="4"/>
  <c r="BB251" i="4"/>
  <c r="BC251" i="4"/>
  <c r="BD251" i="4"/>
  <c r="BE251" i="4"/>
  <c r="G253" i="4"/>
  <c r="BA253" i="4"/>
  <c r="BB253" i="4"/>
  <c r="BC253" i="4"/>
  <c r="BD253" i="4"/>
  <c r="BE253" i="4"/>
  <c r="G255" i="4"/>
  <c r="BA255" i="4"/>
  <c r="BB255" i="4"/>
  <c r="BC255" i="4"/>
  <c r="BD255" i="4"/>
  <c r="BE255" i="4"/>
  <c r="G256" i="4"/>
  <c r="BA256" i="4"/>
  <c r="BB256" i="4"/>
  <c r="BC256" i="4"/>
  <c r="BD256" i="4"/>
  <c r="BE256" i="4"/>
  <c r="G257" i="4"/>
  <c r="BA257" i="4"/>
  <c r="BB257" i="4"/>
  <c r="BC257" i="4"/>
  <c r="BD257" i="4"/>
  <c r="BE257" i="4"/>
  <c r="G258" i="4"/>
  <c r="BA258" i="4"/>
  <c r="BB258" i="4"/>
  <c r="BC258" i="4"/>
  <c r="BD258" i="4"/>
  <c r="BE258" i="4"/>
  <c r="G259" i="4"/>
  <c r="BA259" i="4"/>
  <c r="BB259" i="4"/>
  <c r="BC259" i="4"/>
  <c r="BD259" i="4"/>
  <c r="BE259" i="4"/>
  <c r="G260" i="4"/>
  <c r="BA260" i="4"/>
  <c r="BB260" i="4"/>
  <c r="BC260" i="4"/>
  <c r="BD260" i="4"/>
  <c r="BE260" i="4"/>
  <c r="G262" i="4"/>
  <c r="BA262" i="4"/>
  <c r="BB262" i="4"/>
  <c r="BC262" i="4"/>
  <c r="BD262" i="4"/>
  <c r="BE262" i="4"/>
  <c r="G263" i="4"/>
  <c r="G264" i="4" s="1"/>
  <c r="BA263" i="4"/>
  <c r="BB263" i="4"/>
  <c r="BB264" i="4" s="1"/>
  <c r="BC263" i="4"/>
  <c r="BD263" i="4"/>
  <c r="BD264" i="4" s="1"/>
  <c r="BE263" i="4"/>
  <c r="C264" i="4"/>
  <c r="BA264" i="4"/>
  <c r="BC264" i="4"/>
  <c r="BE264" i="4"/>
  <c r="G266" i="4"/>
  <c r="BA266" i="4"/>
  <c r="BB266" i="4"/>
  <c r="BC266" i="4"/>
  <c r="BD266" i="4"/>
  <c r="BE266" i="4"/>
  <c r="G267" i="4"/>
  <c r="BA267" i="4"/>
  <c r="BB267" i="4"/>
  <c r="BC267" i="4"/>
  <c r="BD267" i="4"/>
  <c r="BE267" i="4"/>
  <c r="G268" i="4"/>
  <c r="BA268" i="4"/>
  <c r="BB268" i="4"/>
  <c r="BC268" i="4"/>
  <c r="BD268" i="4"/>
  <c r="BE268" i="4"/>
  <c r="G269" i="4"/>
  <c r="BA269" i="4"/>
  <c r="BB269" i="4"/>
  <c r="BC269" i="4"/>
  <c r="BD269" i="4"/>
  <c r="BE269" i="4"/>
  <c r="G270" i="4"/>
  <c r="BA270" i="4"/>
  <c r="BB270" i="4"/>
  <c r="BC270" i="4"/>
  <c r="BD270" i="4"/>
  <c r="BE270" i="4"/>
  <c r="G271" i="4"/>
  <c r="BA271" i="4"/>
  <c r="BB271" i="4"/>
  <c r="BC271" i="4"/>
  <c r="BD271" i="4"/>
  <c r="BE271" i="4"/>
  <c r="G272" i="4"/>
  <c r="BA272" i="4"/>
  <c r="BB272" i="4"/>
  <c r="BC272" i="4"/>
  <c r="BD272" i="4"/>
  <c r="BE272" i="4"/>
  <c r="G273" i="4"/>
  <c r="BA273" i="4"/>
  <c r="BB273" i="4"/>
  <c r="BC273" i="4"/>
  <c r="BD273" i="4"/>
  <c r="BE273" i="4"/>
  <c r="G274" i="4"/>
  <c r="BA274" i="4"/>
  <c r="BB274" i="4"/>
  <c r="BC274" i="4"/>
  <c r="BD274" i="4"/>
  <c r="BE274" i="4"/>
  <c r="G276" i="4"/>
  <c r="BA276" i="4"/>
  <c r="BB276" i="4"/>
  <c r="BC276" i="4"/>
  <c r="BD276" i="4"/>
  <c r="BE276" i="4"/>
  <c r="G278" i="4"/>
  <c r="BA278" i="4"/>
  <c r="BB278" i="4"/>
  <c r="BC278" i="4"/>
  <c r="BD278" i="4"/>
  <c r="BE278" i="4"/>
  <c r="G279" i="4"/>
  <c r="BA279" i="4"/>
  <c r="BB279" i="4"/>
  <c r="BC279" i="4"/>
  <c r="BD279" i="4"/>
  <c r="BE279" i="4"/>
  <c r="G280" i="4"/>
  <c r="BA280" i="4"/>
  <c r="BB280" i="4"/>
  <c r="BC280" i="4"/>
  <c r="BD280" i="4"/>
  <c r="BE280" i="4"/>
  <c r="G281" i="4"/>
  <c r="BA281" i="4"/>
  <c r="BB281" i="4"/>
  <c r="BC281" i="4"/>
  <c r="BD281" i="4"/>
  <c r="BE281" i="4"/>
  <c r="G282" i="4"/>
  <c r="G283" i="4" s="1"/>
  <c r="BA282" i="4"/>
  <c r="BB282" i="4"/>
  <c r="BC282" i="4"/>
  <c r="BD282" i="4"/>
  <c r="BE282" i="4"/>
  <c r="C283" i="4"/>
  <c r="BA283" i="4"/>
  <c r="BB283" i="4"/>
  <c r="BC283" i="4"/>
  <c r="BD283" i="4"/>
  <c r="BE283" i="4"/>
  <c r="G285" i="4"/>
  <c r="BA285" i="4"/>
  <c r="BB285" i="4"/>
  <c r="BC285" i="4"/>
  <c r="BD285" i="4"/>
  <c r="BE285" i="4"/>
  <c r="G286" i="4"/>
  <c r="BA286" i="4"/>
  <c r="BB286" i="4"/>
  <c r="BC286" i="4"/>
  <c r="BD286" i="4"/>
  <c r="BE286" i="4"/>
  <c r="G287" i="4"/>
  <c r="BA287" i="4"/>
  <c r="BB287" i="4"/>
  <c r="BC287" i="4"/>
  <c r="BD287" i="4"/>
  <c r="BD288" i="4" s="1"/>
  <c r="BE287" i="4"/>
  <c r="C288" i="4"/>
  <c r="G288" i="4"/>
  <c r="BA288" i="4"/>
  <c r="BB288" i="4"/>
  <c r="BC288" i="4"/>
  <c r="BE288" i="4"/>
  <c r="G290" i="4"/>
  <c r="BA290" i="4"/>
  <c r="BB290" i="4"/>
  <c r="BC290" i="4"/>
  <c r="BD290" i="4"/>
  <c r="BE290" i="4"/>
  <c r="G292" i="4"/>
  <c r="BA292" i="4"/>
  <c r="BB292" i="4"/>
  <c r="BC292" i="4"/>
  <c r="BD292" i="4"/>
  <c r="BE292" i="4"/>
  <c r="G294" i="4"/>
  <c r="BA294" i="4"/>
  <c r="BB294" i="4"/>
  <c r="BC294" i="4"/>
  <c r="BD294" i="4"/>
  <c r="BE294" i="4"/>
  <c r="G296" i="4"/>
  <c r="BA296" i="4"/>
  <c r="BB296" i="4"/>
  <c r="BC296" i="4"/>
  <c r="BD296" i="4"/>
  <c r="BE296" i="4"/>
  <c r="G298" i="4"/>
  <c r="BA298" i="4"/>
  <c r="BB298" i="4"/>
  <c r="BC298" i="4"/>
  <c r="BD298" i="4"/>
  <c r="BE298" i="4"/>
  <c r="G300" i="4"/>
  <c r="BA300" i="4"/>
  <c r="BB300" i="4"/>
  <c r="BC300" i="4"/>
  <c r="BD300" i="4"/>
  <c r="BE300" i="4"/>
  <c r="G301" i="4"/>
  <c r="BA301" i="4"/>
  <c r="BB301" i="4"/>
  <c r="BC301" i="4"/>
  <c r="BD301" i="4"/>
  <c r="BE301" i="4"/>
  <c r="G302" i="4"/>
  <c r="BA302" i="4"/>
  <c r="BB302" i="4"/>
  <c r="BC302" i="4"/>
  <c r="BD302" i="4"/>
  <c r="BE302" i="4"/>
  <c r="G303" i="4"/>
  <c r="BA303" i="4"/>
  <c r="BB303" i="4"/>
  <c r="BC303" i="4"/>
  <c r="BD303" i="4"/>
  <c r="BE303" i="4"/>
  <c r="G304" i="4"/>
  <c r="BA304" i="4"/>
  <c r="BB304" i="4"/>
  <c r="BC304" i="4"/>
  <c r="BD304" i="4"/>
  <c r="BE304" i="4"/>
  <c r="C305" i="4"/>
  <c r="G305" i="4"/>
  <c r="BA305" i="4"/>
  <c r="BB305" i="4"/>
  <c r="BC305" i="4"/>
  <c r="BD305" i="4"/>
  <c r="BE305" i="4"/>
  <c r="G307" i="4"/>
  <c r="BA307" i="4"/>
  <c r="BB307" i="4"/>
  <c r="BC307" i="4"/>
  <c r="BD307" i="4"/>
  <c r="BE307" i="4"/>
  <c r="G308" i="4"/>
  <c r="BA308" i="4"/>
  <c r="BB308" i="4"/>
  <c r="BC308" i="4"/>
  <c r="BD308" i="4"/>
  <c r="BE308" i="4"/>
  <c r="G309" i="4"/>
  <c r="BA309" i="4"/>
  <c r="BB309" i="4"/>
  <c r="BC309" i="4"/>
  <c r="BD309" i="4"/>
  <c r="BE309" i="4"/>
  <c r="G310" i="4"/>
  <c r="BA310" i="4"/>
  <c r="BB310" i="4"/>
  <c r="BC310" i="4"/>
  <c r="BD310" i="4"/>
  <c r="BE310" i="4"/>
  <c r="G311" i="4"/>
  <c r="BA311" i="4"/>
  <c r="BB311" i="4"/>
  <c r="BC311" i="4"/>
  <c r="BD311" i="4"/>
  <c r="BE311" i="4"/>
  <c r="G312" i="4"/>
  <c r="BA312" i="4"/>
  <c r="BB312" i="4"/>
  <c r="BC312" i="4"/>
  <c r="BD312" i="4"/>
  <c r="BE312" i="4"/>
  <c r="G313" i="4"/>
  <c r="BA313" i="4"/>
  <c r="BB313" i="4"/>
  <c r="BC313" i="4"/>
  <c r="BD313" i="4"/>
  <c r="BE313" i="4"/>
  <c r="G314" i="4"/>
  <c r="BA314" i="4"/>
  <c r="BB314" i="4"/>
  <c r="BC314" i="4"/>
  <c r="BD314" i="4"/>
  <c r="BE314" i="4"/>
  <c r="G315" i="4"/>
  <c r="BA315" i="4"/>
  <c r="BB315" i="4"/>
  <c r="BC315" i="4"/>
  <c r="BD315" i="4"/>
  <c r="BE315" i="4"/>
  <c r="G317" i="4"/>
  <c r="BA317" i="4"/>
  <c r="BB317" i="4"/>
  <c r="BC317" i="4"/>
  <c r="BD317" i="4"/>
  <c r="BE317" i="4"/>
  <c r="G318" i="4"/>
  <c r="BA318" i="4"/>
  <c r="BB318" i="4"/>
  <c r="BC318" i="4"/>
  <c r="BD318" i="4"/>
  <c r="BE318" i="4"/>
  <c r="G320" i="4"/>
  <c r="BA320" i="4"/>
  <c r="BB320" i="4"/>
  <c r="BC320" i="4"/>
  <c r="BD320" i="4"/>
  <c r="BE320" i="4"/>
  <c r="C321" i="4"/>
  <c r="G321" i="4"/>
  <c r="BA321" i="4"/>
  <c r="BB321" i="4"/>
  <c r="BC321" i="4"/>
  <c r="BD321" i="4"/>
  <c r="BE321" i="4"/>
  <c r="G323" i="4"/>
  <c r="BA323" i="4"/>
  <c r="BB323" i="4"/>
  <c r="BC323" i="4"/>
  <c r="BD323" i="4"/>
  <c r="BE323" i="4"/>
  <c r="G324" i="4"/>
  <c r="BA324" i="4"/>
  <c r="BB324" i="4"/>
  <c r="BC324" i="4"/>
  <c r="BD324" i="4"/>
  <c r="BE324" i="4"/>
  <c r="G325" i="4"/>
  <c r="BA325" i="4"/>
  <c r="BB325" i="4"/>
  <c r="BC325" i="4"/>
  <c r="BD325" i="4"/>
  <c r="BE325" i="4"/>
  <c r="G326" i="4"/>
  <c r="BA326" i="4"/>
  <c r="BB326" i="4"/>
  <c r="BC326" i="4"/>
  <c r="BD326" i="4"/>
  <c r="BE326" i="4"/>
  <c r="G327" i="4"/>
  <c r="BA327" i="4"/>
  <c r="BB327" i="4"/>
  <c r="BC327" i="4"/>
  <c r="BD327" i="4"/>
  <c r="BE327" i="4"/>
  <c r="G328" i="4"/>
  <c r="BA328" i="4"/>
  <c r="BB328" i="4"/>
  <c r="BC328" i="4"/>
  <c r="BD328" i="4"/>
  <c r="BE328" i="4"/>
  <c r="G329" i="4"/>
  <c r="BA329" i="4"/>
  <c r="BB329" i="4"/>
  <c r="BC329" i="4"/>
  <c r="BD329" i="4"/>
  <c r="BE329" i="4"/>
  <c r="G330" i="4"/>
  <c r="BA330" i="4"/>
  <c r="BB330" i="4"/>
  <c r="BC330" i="4"/>
  <c r="BD330" i="4"/>
  <c r="BE330" i="4"/>
  <c r="C331" i="4"/>
  <c r="G331" i="4"/>
  <c r="BA331" i="4"/>
  <c r="BB331" i="4"/>
  <c r="BC331" i="4"/>
  <c r="BD331" i="4"/>
  <c r="BE331" i="4"/>
  <c r="G333" i="4"/>
  <c r="BA333" i="4"/>
  <c r="BB333" i="4"/>
  <c r="BC333" i="4"/>
  <c r="BD333" i="4"/>
  <c r="BE333" i="4"/>
  <c r="G335" i="4"/>
  <c r="BA335" i="4"/>
  <c r="BB335" i="4"/>
  <c r="BC335" i="4"/>
  <c r="BD335" i="4"/>
  <c r="BE335" i="4"/>
  <c r="C336" i="4"/>
  <c r="G336" i="4"/>
  <c r="BA336" i="4"/>
  <c r="BB336" i="4"/>
  <c r="BC336" i="4"/>
  <c r="BD336" i="4"/>
  <c r="BE336" i="4"/>
  <c r="G338" i="4"/>
  <c r="BA338" i="4"/>
  <c r="BB338" i="4"/>
  <c r="BC338" i="4"/>
  <c r="BD338" i="4"/>
  <c r="BE338" i="4"/>
  <c r="G339" i="4"/>
  <c r="BA339" i="4"/>
  <c r="BB339" i="4"/>
  <c r="BC339" i="4"/>
  <c r="BD339" i="4"/>
  <c r="BE339" i="4"/>
  <c r="G340" i="4"/>
  <c r="BA340" i="4"/>
  <c r="BB340" i="4"/>
  <c r="BC340" i="4"/>
  <c r="BD340" i="4"/>
  <c r="BE340" i="4"/>
  <c r="G341" i="4"/>
  <c r="BA341" i="4"/>
  <c r="BB341" i="4"/>
  <c r="BC341" i="4"/>
  <c r="BD341" i="4"/>
  <c r="BE341" i="4"/>
  <c r="G342" i="4"/>
  <c r="BA342" i="4"/>
  <c r="BB342" i="4"/>
  <c r="BC342" i="4"/>
  <c r="BD342" i="4"/>
  <c r="BE342" i="4"/>
  <c r="C343" i="4"/>
  <c r="G343" i="4"/>
  <c r="BA343" i="4"/>
  <c r="BB343" i="4"/>
  <c r="BC343" i="4"/>
  <c r="BD343" i="4"/>
  <c r="BE343" i="4"/>
  <c r="G345" i="4"/>
  <c r="BA345" i="4"/>
  <c r="BB345" i="4"/>
  <c r="BC345" i="4"/>
  <c r="BD345" i="4"/>
  <c r="BE345" i="4"/>
  <c r="G352" i="4"/>
  <c r="BA352" i="4"/>
  <c r="BB352" i="4"/>
  <c r="BC352" i="4"/>
  <c r="BD352" i="4"/>
  <c r="BE352" i="4"/>
  <c r="G356" i="4"/>
  <c r="BA356" i="4"/>
  <c r="BB356" i="4"/>
  <c r="BC356" i="4"/>
  <c r="BD356" i="4"/>
  <c r="BE356" i="4"/>
  <c r="C357" i="4"/>
  <c r="G357" i="4"/>
  <c r="BA357" i="4"/>
  <c r="BB357" i="4"/>
  <c r="BC357" i="4"/>
  <c r="BD357" i="4"/>
  <c r="BE357" i="4"/>
  <c r="G359" i="4"/>
  <c r="BA359" i="4"/>
  <c r="BB359" i="4"/>
  <c r="BC359" i="4"/>
  <c r="BD359" i="4"/>
  <c r="BE359" i="4"/>
  <c r="G360" i="4"/>
  <c r="BA360" i="4"/>
  <c r="BB360" i="4"/>
  <c r="BC360" i="4"/>
  <c r="BD360" i="4"/>
  <c r="BE360" i="4"/>
  <c r="G371" i="4"/>
  <c r="BA371" i="4"/>
  <c r="BB371" i="4"/>
  <c r="BC371" i="4"/>
  <c r="BD371" i="4"/>
  <c r="BE371" i="4"/>
  <c r="G374" i="4"/>
  <c r="BA374" i="4"/>
  <c r="BB374" i="4"/>
  <c r="BC374" i="4"/>
  <c r="BD374" i="4"/>
  <c r="BE374" i="4"/>
  <c r="G377" i="4"/>
  <c r="BA377" i="4"/>
  <c r="BB377" i="4"/>
  <c r="BC377" i="4"/>
  <c r="BD377" i="4"/>
  <c r="BE377" i="4"/>
  <c r="C378" i="4"/>
  <c r="G378" i="4"/>
  <c r="BA378" i="4"/>
  <c r="BB378" i="4"/>
  <c r="BC378" i="4"/>
  <c r="BD378" i="4"/>
  <c r="BE378" i="4"/>
  <c r="G380" i="4"/>
  <c r="BA380" i="4"/>
  <c r="BB380" i="4"/>
  <c r="BC380" i="4"/>
  <c r="BD380" i="4"/>
  <c r="BE380" i="4"/>
  <c r="G382" i="4"/>
  <c r="BA382" i="4"/>
  <c r="BB382" i="4"/>
  <c r="BC382" i="4"/>
  <c r="BD382" i="4"/>
  <c r="BE382" i="4"/>
  <c r="G384" i="4"/>
  <c r="BA384" i="4"/>
  <c r="BB384" i="4"/>
  <c r="BC384" i="4"/>
  <c r="BD384" i="4"/>
  <c r="BE384" i="4"/>
  <c r="G387" i="4"/>
  <c r="BA387" i="4"/>
  <c r="BB387" i="4"/>
  <c r="BC387" i="4"/>
  <c r="BD387" i="4"/>
  <c r="BE387" i="4"/>
  <c r="G388" i="4"/>
  <c r="BA388" i="4"/>
  <c r="BB388" i="4"/>
  <c r="BC388" i="4"/>
  <c r="BD388" i="4"/>
  <c r="BE388" i="4"/>
  <c r="G391" i="4"/>
  <c r="BA391" i="4"/>
  <c r="BB391" i="4"/>
  <c r="BC391" i="4"/>
  <c r="BD391" i="4"/>
  <c r="BE391" i="4"/>
  <c r="G393" i="4"/>
  <c r="BA393" i="4"/>
  <c r="BB393" i="4"/>
  <c r="BC393" i="4"/>
  <c r="BD393" i="4"/>
  <c r="BE393" i="4"/>
  <c r="G396" i="4"/>
  <c r="BA396" i="4"/>
  <c r="BB396" i="4"/>
  <c r="BC396" i="4"/>
  <c r="BD396" i="4"/>
  <c r="BE396" i="4"/>
  <c r="C397" i="4"/>
  <c r="G397" i="4"/>
  <c r="BA397" i="4"/>
  <c r="BB397" i="4"/>
  <c r="BC397" i="4"/>
  <c r="BD397" i="4"/>
  <c r="BE397" i="4"/>
  <c r="G399" i="4"/>
  <c r="BA399" i="4"/>
  <c r="BB399" i="4"/>
  <c r="BC399" i="4"/>
  <c r="BD399" i="4"/>
  <c r="BE399" i="4"/>
  <c r="G408" i="4"/>
  <c r="BA408" i="4"/>
  <c r="BB408" i="4"/>
  <c r="BC408" i="4"/>
  <c r="BD408" i="4"/>
  <c r="BE408" i="4"/>
  <c r="G410" i="4"/>
  <c r="BA410" i="4"/>
  <c r="BB410" i="4"/>
  <c r="BC410" i="4"/>
  <c r="BD410" i="4"/>
  <c r="BE410" i="4"/>
  <c r="G412" i="4"/>
  <c r="BA412" i="4"/>
  <c r="BB412" i="4"/>
  <c r="BC412" i="4"/>
  <c r="BD412" i="4"/>
  <c r="BE412" i="4"/>
  <c r="C413" i="4"/>
  <c r="G413" i="4"/>
  <c r="BA413" i="4"/>
  <c r="BB413" i="4"/>
  <c r="BC413" i="4"/>
  <c r="BD413" i="4"/>
  <c r="BE413" i="4"/>
  <c r="G415" i="4"/>
  <c r="BA415" i="4"/>
  <c r="BB415" i="4"/>
  <c r="BC415" i="4"/>
  <c r="BD415" i="4"/>
  <c r="BE415" i="4"/>
  <c r="G418" i="4"/>
  <c r="BA418" i="4"/>
  <c r="BB418" i="4"/>
  <c r="BC418" i="4"/>
  <c r="BD418" i="4"/>
  <c r="BE418" i="4"/>
  <c r="G419" i="4"/>
  <c r="BA419" i="4"/>
  <c r="BB419" i="4"/>
  <c r="BC419" i="4"/>
  <c r="BD419" i="4"/>
  <c r="BE419" i="4"/>
  <c r="C420" i="4"/>
  <c r="G420" i="4"/>
  <c r="BA420" i="4"/>
  <c r="BB420" i="4"/>
  <c r="BC420" i="4"/>
  <c r="BD420" i="4"/>
  <c r="BE420" i="4"/>
  <c r="G422" i="4"/>
  <c r="BA422" i="4"/>
  <c r="BB422" i="4"/>
  <c r="BC422" i="4"/>
  <c r="BD422" i="4"/>
  <c r="BE422" i="4"/>
  <c r="G423" i="4"/>
  <c r="BA423" i="4"/>
  <c r="BB423" i="4"/>
  <c r="BC423" i="4"/>
  <c r="BD423" i="4"/>
  <c r="BE423" i="4"/>
  <c r="C431" i="4"/>
  <c r="G431" i="4"/>
  <c r="BA431" i="4"/>
  <c r="BB431" i="4"/>
  <c r="BC431" i="4"/>
  <c r="BD431" i="4"/>
  <c r="BE431" i="4"/>
  <c r="G433" i="4"/>
  <c r="BA433" i="4"/>
  <c r="BB433" i="4"/>
  <c r="BC433" i="4"/>
  <c r="BD433" i="4"/>
  <c r="BE433" i="4"/>
  <c r="G435" i="4"/>
  <c r="BA435" i="4"/>
  <c r="BB435" i="4"/>
  <c r="BC435" i="4"/>
  <c r="BD435" i="4"/>
  <c r="BE435" i="4"/>
  <c r="C436" i="4"/>
  <c r="G436" i="4"/>
  <c r="BA436" i="4"/>
  <c r="BB436" i="4"/>
  <c r="BC436" i="4"/>
  <c r="BD436" i="4"/>
  <c r="BE436" i="4"/>
  <c r="G438" i="4"/>
  <c r="BA438" i="4"/>
  <c r="BB438" i="4"/>
  <c r="BC438" i="4"/>
  <c r="BD438" i="4"/>
  <c r="BE438" i="4"/>
  <c r="G441" i="4"/>
  <c r="BA441" i="4"/>
  <c r="BB441" i="4"/>
  <c r="BC441" i="4"/>
  <c r="BD441" i="4"/>
  <c r="BE441" i="4"/>
  <c r="G442" i="4"/>
  <c r="BA442" i="4"/>
  <c r="BB442" i="4"/>
  <c r="BC442" i="4"/>
  <c r="BD442" i="4"/>
  <c r="BE442" i="4"/>
  <c r="G443" i="4"/>
  <c r="BA443" i="4"/>
  <c r="BB443" i="4"/>
  <c r="BC443" i="4"/>
  <c r="BD443" i="4"/>
  <c r="BE443" i="4"/>
  <c r="C444" i="4"/>
  <c r="G444" i="4"/>
  <c r="BA444" i="4"/>
  <c r="BB444" i="4"/>
  <c r="BC444" i="4"/>
  <c r="BD444" i="4"/>
  <c r="BE444" i="4"/>
  <c r="G446" i="4"/>
  <c r="BA446" i="4"/>
  <c r="BB446" i="4"/>
  <c r="BC446" i="4"/>
  <c r="BD446" i="4"/>
  <c r="BE446" i="4"/>
  <c r="C447" i="4"/>
  <c r="G447" i="4"/>
  <c r="BA447" i="4"/>
  <c r="BB447" i="4"/>
  <c r="BC447" i="4"/>
  <c r="BD447" i="4"/>
  <c r="BE447" i="4"/>
  <c r="BA185" i="4" l="1"/>
  <c r="BA78" i="4"/>
  <c r="BA96" i="4"/>
  <c r="G185" i="4"/>
  <c r="G96" i="4"/>
  <c r="G78" i="4"/>
  <c r="G54" i="4"/>
  <c r="BA42" i="4"/>
  <c r="H103" i="5"/>
  <c r="H105" i="5" s="1"/>
  <c r="H106" i="5" s="1"/>
  <c r="F93" i="5"/>
  <c r="F99" i="5" s="1"/>
  <c r="F97" i="5"/>
  <c r="BA54" i="4"/>
  <c r="D14" i="1"/>
  <c r="BE233" i="3"/>
  <c r="BE234" i="3" s="1"/>
  <c r="I33" i="2" s="1"/>
  <c r="BC233" i="3"/>
  <c r="BC234" i="3" s="1"/>
  <c r="G33" i="2" s="1"/>
  <c r="BB233" i="3"/>
  <c r="BB234" i="3" s="1"/>
  <c r="F33" i="2" s="1"/>
  <c r="BA233" i="3"/>
  <c r="B33" i="2"/>
  <c r="A33" i="2"/>
  <c r="BA234" i="3"/>
  <c r="E33" i="2" s="1"/>
  <c r="C234" i="3"/>
  <c r="BE230" i="3"/>
  <c r="BD230" i="3"/>
  <c r="BC230" i="3"/>
  <c r="BA230" i="3"/>
  <c r="G230" i="3"/>
  <c r="BB230" i="3" s="1"/>
  <c r="BE229" i="3"/>
  <c r="BD229" i="3"/>
  <c r="BC229" i="3"/>
  <c r="BA229" i="3"/>
  <c r="G229" i="3"/>
  <c r="BB229" i="3" s="1"/>
  <c r="BE228" i="3"/>
  <c r="BD228" i="3"/>
  <c r="BC228" i="3"/>
  <c r="BC231" i="3" s="1"/>
  <c r="G32" i="2" s="1"/>
  <c r="BA228" i="3"/>
  <c r="G228" i="3"/>
  <c r="BB228" i="3" s="1"/>
  <c r="BE227" i="3"/>
  <c r="BD227" i="3"/>
  <c r="BD231" i="3" s="1"/>
  <c r="H32" i="2" s="1"/>
  <c r="BC227" i="3"/>
  <c r="BA227" i="3"/>
  <c r="G227" i="3"/>
  <c r="B32" i="2"/>
  <c r="A32" i="2"/>
  <c r="BE231" i="3"/>
  <c r="I32" i="2" s="1"/>
  <c r="BA231" i="3"/>
  <c r="E32" i="2" s="1"/>
  <c r="C231" i="3"/>
  <c r="BE224" i="3"/>
  <c r="BD224" i="3"/>
  <c r="BC224" i="3"/>
  <c r="BC225" i="3" s="1"/>
  <c r="G31" i="2" s="1"/>
  <c r="BA224" i="3"/>
  <c r="G224" i="3"/>
  <c r="BB224" i="3" s="1"/>
  <c r="BE223" i="3"/>
  <c r="BD223" i="3"/>
  <c r="BD225" i="3" s="1"/>
  <c r="H31" i="2" s="1"/>
  <c r="BC223" i="3"/>
  <c r="BA223" i="3"/>
  <c r="G223" i="3"/>
  <c r="B31" i="2"/>
  <c r="A31" i="2"/>
  <c r="BE225" i="3"/>
  <c r="I31" i="2" s="1"/>
  <c r="BA225" i="3"/>
  <c r="E31" i="2" s="1"/>
  <c r="C225" i="3"/>
  <c r="BE220" i="3"/>
  <c r="BD220" i="3"/>
  <c r="BC220" i="3"/>
  <c r="BC221" i="3" s="1"/>
  <c r="G30" i="2" s="1"/>
  <c r="BA220" i="3"/>
  <c r="G220" i="3"/>
  <c r="BB220" i="3" s="1"/>
  <c r="BE219" i="3"/>
  <c r="BD219" i="3"/>
  <c r="BD221" i="3" s="1"/>
  <c r="H30" i="2" s="1"/>
  <c r="BC219" i="3"/>
  <c r="BA219" i="3"/>
  <c r="G219" i="3"/>
  <c r="B30" i="2"/>
  <c r="A30" i="2"/>
  <c r="BE221" i="3"/>
  <c r="I30" i="2" s="1"/>
  <c r="BA221" i="3"/>
  <c r="E30" i="2" s="1"/>
  <c r="C221" i="3"/>
  <c r="BE216" i="3"/>
  <c r="BD216" i="3"/>
  <c r="BC216" i="3"/>
  <c r="BA216" i="3"/>
  <c r="G216" i="3"/>
  <c r="BB216" i="3" s="1"/>
  <c r="BE215" i="3"/>
  <c r="BD215" i="3"/>
  <c r="BC215" i="3"/>
  <c r="BA215" i="3"/>
  <c r="BA217" i="3" s="1"/>
  <c r="E29" i="2" s="1"/>
  <c r="G215" i="3"/>
  <c r="BB215" i="3" s="1"/>
  <c r="BE214" i="3"/>
  <c r="BE217" i="3" s="1"/>
  <c r="I29" i="2" s="1"/>
  <c r="BD214" i="3"/>
  <c r="BC214" i="3"/>
  <c r="BA214" i="3"/>
  <c r="G214" i="3"/>
  <c r="G217" i="3" s="1"/>
  <c r="B29" i="2"/>
  <c r="A29" i="2"/>
  <c r="BC217" i="3"/>
  <c r="G29" i="2" s="1"/>
  <c r="C217" i="3"/>
  <c r="BE211" i="3"/>
  <c r="BD211" i="3"/>
  <c r="BC211" i="3"/>
  <c r="BA211" i="3"/>
  <c r="G211" i="3"/>
  <c r="BB211" i="3" s="1"/>
  <c r="BE210" i="3"/>
  <c r="BD210" i="3"/>
  <c r="BC210" i="3"/>
  <c r="BA210" i="3"/>
  <c r="G210" i="3"/>
  <c r="BB210" i="3" s="1"/>
  <c r="BE209" i="3"/>
  <c r="BD209" i="3"/>
  <c r="BC209" i="3"/>
  <c r="BA209" i="3"/>
  <c r="BA212" i="3" s="1"/>
  <c r="E28" i="2" s="1"/>
  <c r="G209" i="3"/>
  <c r="BB209" i="3" s="1"/>
  <c r="BE208" i="3"/>
  <c r="BE212" i="3" s="1"/>
  <c r="I28" i="2" s="1"/>
  <c r="BD208" i="3"/>
  <c r="BC208" i="3"/>
  <c r="BA208" i="3"/>
  <c r="G208" i="3"/>
  <c r="G212" i="3" s="1"/>
  <c r="B28" i="2"/>
  <c r="A28" i="2"/>
  <c r="BC212" i="3"/>
  <c r="G28" i="2" s="1"/>
  <c r="C212" i="3"/>
  <c r="BE205" i="3"/>
  <c r="BD205" i="3"/>
  <c r="BC205" i="3"/>
  <c r="BA205" i="3"/>
  <c r="G205" i="3"/>
  <c r="BB205" i="3" s="1"/>
  <c r="BE204" i="3"/>
  <c r="BD204" i="3"/>
  <c r="BC204" i="3"/>
  <c r="BA204" i="3"/>
  <c r="G204" i="3"/>
  <c r="BB204" i="3" s="1"/>
  <c r="BE203" i="3"/>
  <c r="BD203" i="3"/>
  <c r="BC203" i="3"/>
  <c r="BA203" i="3"/>
  <c r="G203" i="3"/>
  <c r="BB203" i="3" s="1"/>
  <c r="BE202" i="3"/>
  <c r="BD202" i="3"/>
  <c r="BC202" i="3"/>
  <c r="BA202" i="3"/>
  <c r="G202" i="3"/>
  <c r="BB202" i="3" s="1"/>
  <c r="BE201" i="3"/>
  <c r="BD201" i="3"/>
  <c r="BC201" i="3"/>
  <c r="BA201" i="3"/>
  <c r="G201" i="3"/>
  <c r="BB201" i="3" s="1"/>
  <c r="BE200" i="3"/>
  <c r="BD200" i="3"/>
  <c r="BC200" i="3"/>
  <c r="BA200" i="3"/>
  <c r="G200" i="3"/>
  <c r="BB200" i="3" s="1"/>
  <c r="BE199" i="3"/>
  <c r="BD199" i="3"/>
  <c r="BC199" i="3"/>
  <c r="BA199" i="3"/>
  <c r="BA206" i="3" s="1"/>
  <c r="E27" i="2" s="1"/>
  <c r="G199" i="3"/>
  <c r="BB199" i="3" s="1"/>
  <c r="BE198" i="3"/>
  <c r="BE206" i="3" s="1"/>
  <c r="I27" i="2" s="1"/>
  <c r="BD198" i="3"/>
  <c r="BC198" i="3"/>
  <c r="BA198" i="3"/>
  <c r="G198" i="3"/>
  <c r="G206" i="3" s="1"/>
  <c r="B27" i="2"/>
  <c r="A27" i="2"/>
  <c r="BC206" i="3"/>
  <c r="G27" i="2" s="1"/>
  <c r="C206" i="3"/>
  <c r="BE195" i="3"/>
  <c r="BD195" i="3"/>
  <c r="BC195" i="3"/>
  <c r="BA195" i="3"/>
  <c r="G195" i="3"/>
  <c r="BB195" i="3" s="1"/>
  <c r="BE194" i="3"/>
  <c r="BD194" i="3"/>
  <c r="BC194" i="3"/>
  <c r="BA194" i="3"/>
  <c r="G194" i="3"/>
  <c r="BB194" i="3" s="1"/>
  <c r="BE193" i="3"/>
  <c r="BD193" i="3"/>
  <c r="BC193" i="3"/>
  <c r="BA193" i="3"/>
  <c r="G193" i="3"/>
  <c r="BB193" i="3" s="1"/>
  <c r="BE192" i="3"/>
  <c r="BD192" i="3"/>
  <c r="BC192" i="3"/>
  <c r="BC196" i="3" s="1"/>
  <c r="G26" i="2" s="1"/>
  <c r="BA192" i="3"/>
  <c r="G192" i="3"/>
  <c r="BB192" i="3" s="1"/>
  <c r="BE191" i="3"/>
  <c r="BD191" i="3"/>
  <c r="BD196" i="3" s="1"/>
  <c r="H26" i="2" s="1"/>
  <c r="BC191" i="3"/>
  <c r="BA191" i="3"/>
  <c r="G191" i="3"/>
  <c r="B26" i="2"/>
  <c r="A26" i="2"/>
  <c r="BE196" i="3"/>
  <c r="I26" i="2" s="1"/>
  <c r="BA196" i="3"/>
  <c r="E26" i="2" s="1"/>
  <c r="C196" i="3"/>
  <c r="BE188" i="3"/>
  <c r="BD188" i="3"/>
  <c r="BC188" i="3"/>
  <c r="BA188" i="3"/>
  <c r="G188" i="3"/>
  <c r="BB188" i="3" s="1"/>
  <c r="BE187" i="3"/>
  <c r="BD187" i="3"/>
  <c r="BC187" i="3"/>
  <c r="BA187" i="3"/>
  <c r="BA189" i="3" s="1"/>
  <c r="E25" i="2" s="1"/>
  <c r="G187" i="3"/>
  <c r="BB187" i="3" s="1"/>
  <c r="BE186" i="3"/>
  <c r="BE189" i="3" s="1"/>
  <c r="I25" i="2" s="1"/>
  <c r="BD186" i="3"/>
  <c r="BC186" i="3"/>
  <c r="BA186" i="3"/>
  <c r="G186" i="3"/>
  <c r="G189" i="3" s="1"/>
  <c r="B25" i="2"/>
  <c r="A25" i="2"/>
  <c r="BC189" i="3"/>
  <c r="G25" i="2" s="1"/>
  <c r="C189" i="3"/>
  <c r="BE183" i="3"/>
  <c r="BD183" i="3"/>
  <c r="BC183" i="3"/>
  <c r="BA183" i="3"/>
  <c r="G183" i="3"/>
  <c r="BB183" i="3" s="1"/>
  <c r="BE182" i="3"/>
  <c r="BD182" i="3"/>
  <c r="BC182" i="3"/>
  <c r="BA182" i="3"/>
  <c r="G182" i="3"/>
  <c r="BB182" i="3" s="1"/>
  <c r="BE181" i="3"/>
  <c r="BD181" i="3"/>
  <c r="BC181" i="3"/>
  <c r="BA181" i="3"/>
  <c r="G181" i="3"/>
  <c r="BB181" i="3" s="1"/>
  <c r="BE180" i="3"/>
  <c r="BD180" i="3"/>
  <c r="BC180" i="3"/>
  <c r="BC184" i="3" s="1"/>
  <c r="G24" i="2" s="1"/>
  <c r="BA180" i="3"/>
  <c r="G180" i="3"/>
  <c r="BB180" i="3" s="1"/>
  <c r="BE179" i="3"/>
  <c r="BD179" i="3"/>
  <c r="BD184" i="3" s="1"/>
  <c r="H24" i="2" s="1"/>
  <c r="BC179" i="3"/>
  <c r="BA179" i="3"/>
  <c r="G179" i="3"/>
  <c r="B24" i="2"/>
  <c r="A24" i="2"/>
  <c r="BE184" i="3"/>
  <c r="I24" i="2" s="1"/>
  <c r="BA184" i="3"/>
  <c r="E24" i="2" s="1"/>
  <c r="C184" i="3"/>
  <c r="BE176" i="3"/>
  <c r="BD176" i="3"/>
  <c r="BC176" i="3"/>
  <c r="BC177" i="3" s="1"/>
  <c r="G23" i="2" s="1"/>
  <c r="BA176" i="3"/>
  <c r="G176" i="3"/>
  <c r="BB176" i="3" s="1"/>
  <c r="BE175" i="3"/>
  <c r="BD175" i="3"/>
  <c r="BD177" i="3" s="1"/>
  <c r="H23" i="2" s="1"/>
  <c r="BC175" i="3"/>
  <c r="BA175" i="3"/>
  <c r="G175" i="3"/>
  <c r="B23" i="2"/>
  <c r="A23" i="2"/>
  <c r="BE177" i="3"/>
  <c r="I23" i="2" s="1"/>
  <c r="BA177" i="3"/>
  <c r="E23" i="2" s="1"/>
  <c r="C177" i="3"/>
  <c r="BE172" i="3"/>
  <c r="BD172" i="3"/>
  <c r="BC172" i="3"/>
  <c r="BA172" i="3"/>
  <c r="G172" i="3"/>
  <c r="BB172" i="3" s="1"/>
  <c r="BE171" i="3"/>
  <c r="BD171" i="3"/>
  <c r="BC171" i="3"/>
  <c r="BA171" i="3"/>
  <c r="G171" i="3"/>
  <c r="BB171" i="3" s="1"/>
  <c r="BE170" i="3"/>
  <c r="BD170" i="3"/>
  <c r="BC170" i="3"/>
  <c r="BA170" i="3"/>
  <c r="G170" i="3"/>
  <c r="BB170" i="3" s="1"/>
  <c r="BE169" i="3"/>
  <c r="BD169" i="3"/>
  <c r="BC169" i="3"/>
  <c r="BA169" i="3"/>
  <c r="G169" i="3"/>
  <c r="BB169" i="3" s="1"/>
  <c r="BE168" i="3"/>
  <c r="BD168" i="3"/>
  <c r="BC168" i="3"/>
  <c r="BA168" i="3"/>
  <c r="G168" i="3"/>
  <c r="BB168" i="3" s="1"/>
  <c r="BE167" i="3"/>
  <c r="BD167" i="3"/>
  <c r="BC167" i="3"/>
  <c r="BA167" i="3"/>
  <c r="G167" i="3"/>
  <c r="BB167" i="3" s="1"/>
  <c r="BE166" i="3"/>
  <c r="BD166" i="3"/>
  <c r="BC166" i="3"/>
  <c r="BC173" i="3" s="1"/>
  <c r="G22" i="2" s="1"/>
  <c r="BA166" i="3"/>
  <c r="G166" i="3"/>
  <c r="BB166" i="3" s="1"/>
  <c r="BE165" i="3"/>
  <c r="BD165" i="3"/>
  <c r="BD173" i="3" s="1"/>
  <c r="H22" i="2" s="1"/>
  <c r="BC165" i="3"/>
  <c r="BA165" i="3"/>
  <c r="G165" i="3"/>
  <c r="B22" i="2"/>
  <c r="A22" i="2"/>
  <c r="BE173" i="3"/>
  <c r="I22" i="2" s="1"/>
  <c r="BA173" i="3"/>
  <c r="E22" i="2" s="1"/>
  <c r="C173" i="3"/>
  <c r="BE162" i="3"/>
  <c r="BD162" i="3"/>
  <c r="BC162" i="3"/>
  <c r="BA162" i="3"/>
  <c r="G162" i="3"/>
  <c r="BB162" i="3" s="1"/>
  <c r="BE161" i="3"/>
  <c r="BD161" i="3"/>
  <c r="BC161" i="3"/>
  <c r="BA161" i="3"/>
  <c r="G161" i="3"/>
  <c r="BB161" i="3" s="1"/>
  <c r="BE160" i="3"/>
  <c r="BD160" i="3"/>
  <c r="BC160" i="3"/>
  <c r="BA160" i="3"/>
  <c r="G160" i="3"/>
  <c r="BB160" i="3" s="1"/>
  <c r="BE159" i="3"/>
  <c r="BD159" i="3"/>
  <c r="BC159" i="3"/>
  <c r="BA159" i="3"/>
  <c r="G159" i="3"/>
  <c r="BB159" i="3" s="1"/>
  <c r="BE158" i="3"/>
  <c r="BD158" i="3"/>
  <c r="BC158" i="3"/>
  <c r="BA158" i="3"/>
  <c r="G158" i="3"/>
  <c r="BB158" i="3" s="1"/>
  <c r="BE157" i="3"/>
  <c r="BD157" i="3"/>
  <c r="BC157" i="3"/>
  <c r="BA157" i="3"/>
  <c r="G157" i="3"/>
  <c r="BB157" i="3" s="1"/>
  <c r="BE156" i="3"/>
  <c r="BD156" i="3"/>
  <c r="BC156" i="3"/>
  <c r="BA156" i="3"/>
  <c r="G156" i="3"/>
  <c r="BB156" i="3" s="1"/>
  <c r="BE155" i="3"/>
  <c r="BD155" i="3"/>
  <c r="BC155" i="3"/>
  <c r="BA155" i="3"/>
  <c r="G155" i="3"/>
  <c r="BB155" i="3" s="1"/>
  <c r="BE154" i="3"/>
  <c r="BD154" i="3"/>
  <c r="BC154" i="3"/>
  <c r="BA154" i="3"/>
  <c r="G154" i="3"/>
  <c r="BB154" i="3" s="1"/>
  <c r="BE153" i="3"/>
  <c r="BD153" i="3"/>
  <c r="BC153" i="3"/>
  <c r="BA153" i="3"/>
  <c r="G153" i="3"/>
  <c r="BB153" i="3" s="1"/>
  <c r="BE152" i="3"/>
  <c r="BD152" i="3"/>
  <c r="BC152" i="3"/>
  <c r="BC163" i="3" s="1"/>
  <c r="G21" i="2" s="1"/>
  <c r="BA152" i="3"/>
  <c r="G152" i="3"/>
  <c r="BB152" i="3" s="1"/>
  <c r="BE151" i="3"/>
  <c r="BD151" i="3"/>
  <c r="BD163" i="3" s="1"/>
  <c r="H21" i="2" s="1"/>
  <c r="BC151" i="3"/>
  <c r="BA151" i="3"/>
  <c r="G151" i="3"/>
  <c r="B21" i="2"/>
  <c r="A21" i="2"/>
  <c r="BE163" i="3"/>
  <c r="I21" i="2" s="1"/>
  <c r="BA163" i="3"/>
  <c r="E21" i="2" s="1"/>
  <c r="C163" i="3"/>
  <c r="BE148" i="3"/>
  <c r="BD148" i="3"/>
  <c r="BC148" i="3"/>
  <c r="BA148" i="3"/>
  <c r="G148" i="3"/>
  <c r="BB148" i="3" s="1"/>
  <c r="BE146" i="3"/>
  <c r="BD146" i="3"/>
  <c r="BC146" i="3"/>
  <c r="BA146" i="3"/>
  <c r="G146" i="3"/>
  <c r="BB146" i="3" s="1"/>
  <c r="BE145" i="3"/>
  <c r="BD145" i="3"/>
  <c r="BC145" i="3"/>
  <c r="BA145" i="3"/>
  <c r="G145" i="3"/>
  <c r="BB145" i="3" s="1"/>
  <c r="BE144" i="3"/>
  <c r="BD144" i="3"/>
  <c r="BC144" i="3"/>
  <c r="BA144" i="3"/>
  <c r="G144" i="3"/>
  <c r="BB144" i="3" s="1"/>
  <c r="BE143" i="3"/>
  <c r="BD143" i="3"/>
  <c r="BC143" i="3"/>
  <c r="BA143" i="3"/>
  <c r="G143" i="3"/>
  <c r="BB143" i="3" s="1"/>
  <c r="BE142" i="3"/>
  <c r="BD142" i="3"/>
  <c r="BC142" i="3"/>
  <c r="BA142" i="3"/>
  <c r="G142" i="3"/>
  <c r="BB142" i="3" s="1"/>
  <c r="BE141" i="3"/>
  <c r="BD141" i="3"/>
  <c r="BC141" i="3"/>
  <c r="BA141" i="3"/>
  <c r="G141" i="3"/>
  <c r="BB141" i="3" s="1"/>
  <c r="BE140" i="3"/>
  <c r="BD140" i="3"/>
  <c r="BC140" i="3"/>
  <c r="BA140" i="3"/>
  <c r="G140" i="3"/>
  <c r="BB140" i="3" s="1"/>
  <c r="BE139" i="3"/>
  <c r="BD139" i="3"/>
  <c r="BC139" i="3"/>
  <c r="BC149" i="3" s="1"/>
  <c r="G20" i="2" s="1"/>
  <c r="BA139" i="3"/>
  <c r="G139" i="3"/>
  <c r="BB139" i="3" s="1"/>
  <c r="BE138" i="3"/>
  <c r="BD138" i="3"/>
  <c r="BD149" i="3" s="1"/>
  <c r="H20" i="2" s="1"/>
  <c r="BC138" i="3"/>
  <c r="BA138" i="3"/>
  <c r="G138" i="3"/>
  <c r="BB138" i="3" s="1"/>
  <c r="B20" i="2"/>
  <c r="A20" i="2"/>
  <c r="BE149" i="3"/>
  <c r="I20" i="2" s="1"/>
  <c r="BA149" i="3"/>
  <c r="E20" i="2" s="1"/>
  <c r="C149" i="3"/>
  <c r="BE135" i="3"/>
  <c r="BD135" i="3"/>
  <c r="BC135" i="3"/>
  <c r="BA135" i="3"/>
  <c r="G135" i="3"/>
  <c r="BB135" i="3" s="1"/>
  <c r="BE133" i="3"/>
  <c r="BD133" i="3"/>
  <c r="BC133" i="3"/>
  <c r="BA133" i="3"/>
  <c r="G133" i="3"/>
  <c r="BB133" i="3" s="1"/>
  <c r="BE131" i="3"/>
  <c r="BD131" i="3"/>
  <c r="BC131" i="3"/>
  <c r="BA131" i="3"/>
  <c r="BA136" i="3" s="1"/>
  <c r="E19" i="2" s="1"/>
  <c r="G131" i="3"/>
  <c r="BB131" i="3" s="1"/>
  <c r="B19" i="2"/>
  <c r="A19" i="2"/>
  <c r="BD136" i="3"/>
  <c r="H19" i="2" s="1"/>
  <c r="C136" i="3"/>
  <c r="BE128" i="3"/>
  <c r="BD128" i="3"/>
  <c r="BC128" i="3"/>
  <c r="BA128" i="3"/>
  <c r="G128" i="3"/>
  <c r="BB128" i="3" s="1"/>
  <c r="BE127" i="3"/>
  <c r="BD127" i="3"/>
  <c r="BC127" i="3"/>
  <c r="BA127" i="3"/>
  <c r="G127" i="3"/>
  <c r="BB127" i="3" s="1"/>
  <c r="BE126" i="3"/>
  <c r="BD126" i="3"/>
  <c r="BC126" i="3"/>
  <c r="BA126" i="3"/>
  <c r="G126" i="3"/>
  <c r="BB126" i="3" s="1"/>
  <c r="BE125" i="3"/>
  <c r="BD125" i="3"/>
  <c r="BC125" i="3"/>
  <c r="BA125" i="3"/>
  <c r="G125" i="3"/>
  <c r="BB125" i="3" s="1"/>
  <c r="BE124" i="3"/>
  <c r="BD124" i="3"/>
  <c r="BC124" i="3"/>
  <c r="BA124" i="3"/>
  <c r="G124" i="3"/>
  <c r="BB124" i="3" s="1"/>
  <c r="BE123" i="3"/>
  <c r="BD123" i="3"/>
  <c r="BC123" i="3"/>
  <c r="BA123" i="3"/>
  <c r="G123" i="3"/>
  <c r="BB123" i="3" s="1"/>
  <c r="BE122" i="3"/>
  <c r="BD122" i="3"/>
  <c r="BC122" i="3"/>
  <c r="BA122" i="3"/>
  <c r="G122" i="3"/>
  <c r="BB122" i="3" s="1"/>
  <c r="BE121" i="3"/>
  <c r="BD121" i="3"/>
  <c r="BC121" i="3"/>
  <c r="BA121" i="3"/>
  <c r="G121" i="3"/>
  <c r="BB121" i="3" s="1"/>
  <c r="BE120" i="3"/>
  <c r="BD120" i="3"/>
  <c r="BC120" i="3"/>
  <c r="BA120" i="3"/>
  <c r="G120" i="3"/>
  <c r="BB120" i="3" s="1"/>
  <c r="BE119" i="3"/>
  <c r="BD119" i="3"/>
  <c r="BC119" i="3"/>
  <c r="BA119" i="3"/>
  <c r="G119" i="3"/>
  <c r="BB119" i="3" s="1"/>
  <c r="BE118" i="3"/>
  <c r="BD118" i="3"/>
  <c r="BC118" i="3"/>
  <c r="BA118" i="3"/>
  <c r="G118" i="3"/>
  <c r="BB118" i="3" s="1"/>
  <c r="BE117" i="3"/>
  <c r="BD117" i="3"/>
  <c r="BC117" i="3"/>
  <c r="BA117" i="3"/>
  <c r="G117" i="3"/>
  <c r="BB117" i="3" s="1"/>
  <c r="BE116" i="3"/>
  <c r="BD116" i="3"/>
  <c r="BC116" i="3"/>
  <c r="BA116" i="3"/>
  <c r="G116" i="3"/>
  <c r="BB116" i="3" s="1"/>
  <c r="BE115" i="3"/>
  <c r="BD115" i="3"/>
  <c r="BC115" i="3"/>
  <c r="BA115" i="3"/>
  <c r="G115" i="3"/>
  <c r="BB115" i="3" s="1"/>
  <c r="BE114" i="3"/>
  <c r="BD114" i="3"/>
  <c r="BD129" i="3" s="1"/>
  <c r="H18" i="2" s="1"/>
  <c r="BC114" i="3"/>
  <c r="BA114" i="3"/>
  <c r="BA129" i="3" s="1"/>
  <c r="E18" i="2" s="1"/>
  <c r="G114" i="3"/>
  <c r="BB114" i="3" s="1"/>
  <c r="B18" i="2"/>
  <c r="A18" i="2"/>
  <c r="BE129" i="3"/>
  <c r="I18" i="2" s="1"/>
  <c r="BC129" i="3"/>
  <c r="G18" i="2" s="1"/>
  <c r="G129" i="3"/>
  <c r="C129" i="3"/>
  <c r="BE111" i="3"/>
  <c r="BD111" i="3"/>
  <c r="BC111" i="3"/>
  <c r="BA111" i="3"/>
  <c r="G111" i="3"/>
  <c r="BB111" i="3" s="1"/>
  <c r="BE110" i="3"/>
  <c r="BD110" i="3"/>
  <c r="BC110" i="3"/>
  <c r="BA110" i="3"/>
  <c r="G110" i="3"/>
  <c r="BB110" i="3" s="1"/>
  <c r="BE109" i="3"/>
  <c r="BD109" i="3"/>
  <c r="BC109" i="3"/>
  <c r="BA109" i="3"/>
  <c r="G109" i="3"/>
  <c r="BB109" i="3" s="1"/>
  <c r="BE108" i="3"/>
  <c r="BD108" i="3"/>
  <c r="BC108" i="3"/>
  <c r="BA108" i="3"/>
  <c r="G108" i="3"/>
  <c r="BB108" i="3" s="1"/>
  <c r="BE107" i="3"/>
  <c r="BD107" i="3"/>
  <c r="BC107" i="3"/>
  <c r="BA107" i="3"/>
  <c r="G107" i="3"/>
  <c r="BB107" i="3" s="1"/>
  <c r="BE106" i="3"/>
  <c r="BD106" i="3"/>
  <c r="BC106" i="3"/>
  <c r="BA106" i="3"/>
  <c r="G106" i="3"/>
  <c r="BB106" i="3" s="1"/>
  <c r="BE105" i="3"/>
  <c r="BD105" i="3"/>
  <c r="BC105" i="3"/>
  <c r="BA105" i="3"/>
  <c r="G105" i="3"/>
  <c r="BB105" i="3" s="1"/>
  <c r="BE104" i="3"/>
  <c r="BD104" i="3"/>
  <c r="BC104" i="3"/>
  <c r="BA104" i="3"/>
  <c r="G104" i="3"/>
  <c r="BB104" i="3" s="1"/>
  <c r="BE103" i="3"/>
  <c r="BD103" i="3"/>
  <c r="BC103" i="3"/>
  <c r="BA103" i="3"/>
  <c r="G103" i="3"/>
  <c r="BB103" i="3" s="1"/>
  <c r="BE102" i="3"/>
  <c r="BD102" i="3"/>
  <c r="BC102" i="3"/>
  <c r="BA102" i="3"/>
  <c r="G102" i="3"/>
  <c r="BB102" i="3" s="1"/>
  <c r="BE101" i="3"/>
  <c r="BD101" i="3"/>
  <c r="BC101" i="3"/>
  <c r="BA101" i="3"/>
  <c r="G101" i="3"/>
  <c r="BB101" i="3" s="1"/>
  <c r="BE100" i="3"/>
  <c r="BD100" i="3"/>
  <c r="BC100" i="3"/>
  <c r="BA100" i="3"/>
  <c r="G100" i="3"/>
  <c r="BB100" i="3" s="1"/>
  <c r="BE99" i="3"/>
  <c r="BD99" i="3"/>
  <c r="BC99" i="3"/>
  <c r="BA99" i="3"/>
  <c r="G99" i="3"/>
  <c r="BB99" i="3" s="1"/>
  <c r="BE98" i="3"/>
  <c r="BD98" i="3"/>
  <c r="BC98" i="3"/>
  <c r="BA98" i="3"/>
  <c r="G98" i="3"/>
  <c r="BB98" i="3" s="1"/>
  <c r="BE97" i="3"/>
  <c r="BD97" i="3"/>
  <c r="BC97" i="3"/>
  <c r="BA97" i="3"/>
  <c r="G97" i="3"/>
  <c r="BB97" i="3" s="1"/>
  <c r="BE96" i="3"/>
  <c r="BD96" i="3"/>
  <c r="BC96" i="3"/>
  <c r="BA96" i="3"/>
  <c r="G96" i="3"/>
  <c r="BB96" i="3" s="1"/>
  <c r="BE95" i="3"/>
  <c r="BD95" i="3"/>
  <c r="BC95" i="3"/>
  <c r="BA95" i="3"/>
  <c r="G95" i="3"/>
  <c r="BB95" i="3" s="1"/>
  <c r="BE94" i="3"/>
  <c r="BD94" i="3"/>
  <c r="BC94" i="3"/>
  <c r="BA94" i="3"/>
  <c r="G94" i="3"/>
  <c r="BB94" i="3" s="1"/>
  <c r="BE93" i="3"/>
  <c r="BD93" i="3"/>
  <c r="BC93" i="3"/>
  <c r="BA93" i="3"/>
  <c r="G93" i="3"/>
  <c r="BB93" i="3" s="1"/>
  <c r="BE92" i="3"/>
  <c r="BD92" i="3"/>
  <c r="BD112" i="3" s="1"/>
  <c r="H17" i="2" s="1"/>
  <c r="BC92" i="3"/>
  <c r="BA92" i="3"/>
  <c r="BA112" i="3" s="1"/>
  <c r="E17" i="2" s="1"/>
  <c r="G92" i="3"/>
  <c r="BB92" i="3" s="1"/>
  <c r="B17" i="2"/>
  <c r="A17" i="2"/>
  <c r="BE112" i="3"/>
  <c r="I17" i="2" s="1"/>
  <c r="BC112" i="3"/>
  <c r="G17" i="2" s="1"/>
  <c r="G112" i="3"/>
  <c r="C112" i="3"/>
  <c r="BE89" i="3"/>
  <c r="BD89" i="3"/>
  <c r="BC89" i="3"/>
  <c r="BA89" i="3"/>
  <c r="G89" i="3"/>
  <c r="BB89" i="3" s="1"/>
  <c r="BE88" i="3"/>
  <c r="BD88" i="3"/>
  <c r="BC88" i="3"/>
  <c r="BA88" i="3"/>
  <c r="G88" i="3"/>
  <c r="BB88" i="3" s="1"/>
  <c r="BE87" i="3"/>
  <c r="BD87" i="3"/>
  <c r="BC87" i="3"/>
  <c r="BA87" i="3"/>
  <c r="G87" i="3"/>
  <c r="BB87" i="3" s="1"/>
  <c r="BE86" i="3"/>
  <c r="BD86" i="3"/>
  <c r="BC86" i="3"/>
  <c r="BA86" i="3"/>
  <c r="G86" i="3"/>
  <c r="BB86" i="3" s="1"/>
  <c r="BE85" i="3"/>
  <c r="BD85" i="3"/>
  <c r="BC85" i="3"/>
  <c r="BA85" i="3"/>
  <c r="G85" i="3"/>
  <c r="BB85" i="3" s="1"/>
  <c r="BE84" i="3"/>
  <c r="BD84" i="3"/>
  <c r="BC84" i="3"/>
  <c r="BA84" i="3"/>
  <c r="G84" i="3"/>
  <c r="BB84" i="3" s="1"/>
  <c r="BE83" i="3"/>
  <c r="BD83" i="3"/>
  <c r="BC83" i="3"/>
  <c r="BA83" i="3"/>
  <c r="G83" i="3"/>
  <c r="BB83" i="3" s="1"/>
  <c r="BE82" i="3"/>
  <c r="BD82" i="3"/>
  <c r="BC82" i="3"/>
  <c r="BA82" i="3"/>
  <c r="G82" i="3"/>
  <c r="BB82" i="3" s="1"/>
  <c r="BE81" i="3"/>
  <c r="BD81" i="3"/>
  <c r="BC81" i="3"/>
  <c r="BA81" i="3"/>
  <c r="G81" i="3"/>
  <c r="BB81" i="3" s="1"/>
  <c r="BE80" i="3"/>
  <c r="BD80" i="3"/>
  <c r="BC80" i="3"/>
  <c r="BA80" i="3"/>
  <c r="G80" i="3"/>
  <c r="BB80" i="3" s="1"/>
  <c r="BE79" i="3"/>
  <c r="BD79" i="3"/>
  <c r="BC79" i="3"/>
  <c r="BA79" i="3"/>
  <c r="G79" i="3"/>
  <c r="BB79" i="3" s="1"/>
  <c r="BE78" i="3"/>
  <c r="BD78" i="3"/>
  <c r="BC78" i="3"/>
  <c r="BA78" i="3"/>
  <c r="G78" i="3"/>
  <c r="BB78" i="3" s="1"/>
  <c r="BE77" i="3"/>
  <c r="BD77" i="3"/>
  <c r="BC77" i="3"/>
  <c r="BA77" i="3"/>
  <c r="G77" i="3"/>
  <c r="BB77" i="3" s="1"/>
  <c r="BE76" i="3"/>
  <c r="BD76" i="3"/>
  <c r="BC76" i="3"/>
  <c r="BA76" i="3"/>
  <c r="G76" i="3"/>
  <c r="BB76" i="3" s="1"/>
  <c r="BE75" i="3"/>
  <c r="BD75" i="3"/>
  <c r="BC75" i="3"/>
  <c r="BA75" i="3"/>
  <c r="G75" i="3"/>
  <c r="BB75" i="3" s="1"/>
  <c r="BE74" i="3"/>
  <c r="BD74" i="3"/>
  <c r="BC74" i="3"/>
  <c r="BA74" i="3"/>
  <c r="G74" i="3"/>
  <c r="BB74" i="3" s="1"/>
  <c r="BE73" i="3"/>
  <c r="BE90" i="3" s="1"/>
  <c r="I16" i="2" s="1"/>
  <c r="BD73" i="3"/>
  <c r="BC73" i="3"/>
  <c r="BC90" i="3" s="1"/>
  <c r="G16" i="2" s="1"/>
  <c r="BA73" i="3"/>
  <c r="G73" i="3"/>
  <c r="BB73" i="3" s="1"/>
  <c r="B16" i="2"/>
  <c r="A16" i="2"/>
  <c r="BD90" i="3"/>
  <c r="H16" i="2" s="1"/>
  <c r="BA90" i="3"/>
  <c r="E16" i="2" s="1"/>
  <c r="C90" i="3"/>
  <c r="BE70" i="3"/>
  <c r="BD70" i="3"/>
  <c r="BC70" i="3"/>
  <c r="BA70" i="3"/>
  <c r="G70" i="3"/>
  <c r="BB70" i="3" s="1"/>
  <c r="BE69" i="3"/>
  <c r="BE71" i="3" s="1"/>
  <c r="I15" i="2" s="1"/>
  <c r="BD69" i="3"/>
  <c r="BC69" i="3"/>
  <c r="BC71" i="3" s="1"/>
  <c r="G15" i="2" s="1"/>
  <c r="BA69" i="3"/>
  <c r="G69" i="3"/>
  <c r="BB69" i="3" s="1"/>
  <c r="B15" i="2"/>
  <c r="A15" i="2"/>
  <c r="BD71" i="3"/>
  <c r="H15" i="2" s="1"/>
  <c r="BA71" i="3"/>
  <c r="E15" i="2" s="1"/>
  <c r="C71" i="3"/>
  <c r="BE66" i="3"/>
  <c r="BD66" i="3"/>
  <c r="BD67" i="3" s="1"/>
  <c r="H14" i="2" s="1"/>
  <c r="BC66" i="3"/>
  <c r="BB66" i="3"/>
  <c r="BB67" i="3" s="1"/>
  <c r="F14" i="2" s="1"/>
  <c r="G66" i="3"/>
  <c r="BA66" i="3" s="1"/>
  <c r="BA67" i="3" s="1"/>
  <c r="E14" i="2" s="1"/>
  <c r="B14" i="2"/>
  <c r="A14" i="2"/>
  <c r="BE67" i="3"/>
  <c r="I14" i="2" s="1"/>
  <c r="BC67" i="3"/>
  <c r="G14" i="2" s="1"/>
  <c r="G67" i="3"/>
  <c r="C67" i="3"/>
  <c r="BE63" i="3"/>
  <c r="BD63" i="3"/>
  <c r="BC63" i="3"/>
  <c r="BB63" i="3"/>
  <c r="G63" i="3"/>
  <c r="BA63" i="3" s="1"/>
  <c r="BE62" i="3"/>
  <c r="BD62" i="3"/>
  <c r="BC62" i="3"/>
  <c r="BB62" i="3"/>
  <c r="G62" i="3"/>
  <c r="BA62" i="3" s="1"/>
  <c r="BE61" i="3"/>
  <c r="BD61" i="3"/>
  <c r="BC61" i="3"/>
  <c r="BB61" i="3"/>
  <c r="G61" i="3"/>
  <c r="BA61" i="3" s="1"/>
  <c r="BE60" i="3"/>
  <c r="BD60" i="3"/>
  <c r="BC60" i="3"/>
  <c r="BB60" i="3"/>
  <c r="G60" i="3"/>
  <c r="BA60" i="3" s="1"/>
  <c r="BE59" i="3"/>
  <c r="BD59" i="3"/>
  <c r="BC59" i="3"/>
  <c r="BB59" i="3"/>
  <c r="G59" i="3"/>
  <c r="BA59" i="3" s="1"/>
  <c r="BE58" i="3"/>
  <c r="BD58" i="3"/>
  <c r="BC58" i="3"/>
  <c r="BB58" i="3"/>
  <c r="G58" i="3"/>
  <c r="BA58" i="3" s="1"/>
  <c r="BE57" i="3"/>
  <c r="BD57" i="3"/>
  <c r="BC57" i="3"/>
  <c r="BB57" i="3"/>
  <c r="G57" i="3"/>
  <c r="BA57" i="3" s="1"/>
  <c r="BE56" i="3"/>
  <c r="BD56" i="3"/>
  <c r="BC56" i="3"/>
  <c r="BB56" i="3"/>
  <c r="G56" i="3"/>
  <c r="BA56" i="3" s="1"/>
  <c r="BE55" i="3"/>
  <c r="BD55" i="3"/>
  <c r="BC55" i="3"/>
  <c r="BB55" i="3"/>
  <c r="BA55" i="3"/>
  <c r="G55" i="3"/>
  <c r="BE54" i="3"/>
  <c r="BD54" i="3"/>
  <c r="BC54" i="3"/>
  <c r="BB54" i="3"/>
  <c r="G54" i="3"/>
  <c r="BA54" i="3" s="1"/>
  <c r="BE53" i="3"/>
  <c r="BD53" i="3"/>
  <c r="BC53" i="3"/>
  <c r="BB53" i="3"/>
  <c r="G53" i="3"/>
  <c r="BA53" i="3" s="1"/>
  <c r="BE52" i="3"/>
  <c r="BD52" i="3"/>
  <c r="BC52" i="3"/>
  <c r="BB52" i="3"/>
  <c r="G52" i="3"/>
  <c r="BA52" i="3" s="1"/>
  <c r="BE51" i="3"/>
  <c r="BD51" i="3"/>
  <c r="BC51" i="3"/>
  <c r="BB51" i="3"/>
  <c r="G51" i="3"/>
  <c r="BA51" i="3" s="1"/>
  <c r="BE50" i="3"/>
  <c r="BD50" i="3"/>
  <c r="BC50" i="3"/>
  <c r="BB50" i="3"/>
  <c r="G50" i="3"/>
  <c r="BA50" i="3" s="1"/>
  <c r="BE49" i="3"/>
  <c r="BD49" i="3"/>
  <c r="BC49" i="3"/>
  <c r="BB49" i="3"/>
  <c r="G49" i="3"/>
  <c r="BA49" i="3" s="1"/>
  <c r="BE48" i="3"/>
  <c r="BD48" i="3"/>
  <c r="BC48" i="3"/>
  <c r="BB48" i="3"/>
  <c r="G48" i="3"/>
  <c r="BA48" i="3" s="1"/>
  <c r="BE47" i="3"/>
  <c r="BD47" i="3"/>
  <c r="BC47" i="3"/>
  <c r="BB47" i="3"/>
  <c r="G47" i="3"/>
  <c r="BA47" i="3" s="1"/>
  <c r="BE46" i="3"/>
  <c r="BD46" i="3"/>
  <c r="BC46" i="3"/>
  <c r="BB46" i="3"/>
  <c r="G46" i="3"/>
  <c r="BA46" i="3" s="1"/>
  <c r="BE45" i="3"/>
  <c r="BD45" i="3"/>
  <c r="BC45" i="3"/>
  <c r="BB45" i="3"/>
  <c r="G45" i="3"/>
  <c r="BA45" i="3" s="1"/>
  <c r="BE44" i="3"/>
  <c r="BD44" i="3"/>
  <c r="BC44" i="3"/>
  <c r="BB44" i="3"/>
  <c r="G44" i="3"/>
  <c r="BA44" i="3" s="1"/>
  <c r="BE43" i="3"/>
  <c r="BD43" i="3"/>
  <c r="BC43" i="3"/>
  <c r="BB43" i="3"/>
  <c r="G43" i="3"/>
  <c r="BA43" i="3" s="1"/>
  <c r="BE42" i="3"/>
  <c r="BD42" i="3"/>
  <c r="BC42" i="3"/>
  <c r="BB42" i="3"/>
  <c r="G42" i="3"/>
  <c r="BA42" i="3" s="1"/>
  <c r="BE41" i="3"/>
  <c r="BD41" i="3"/>
  <c r="BC41" i="3"/>
  <c r="BB41" i="3"/>
  <c r="G41" i="3"/>
  <c r="BA41" i="3" s="1"/>
  <c r="BE40" i="3"/>
  <c r="BD40" i="3"/>
  <c r="BD64" i="3" s="1"/>
  <c r="H13" i="2" s="1"/>
  <c r="BC40" i="3"/>
  <c r="BB40" i="3"/>
  <c r="BB64" i="3" s="1"/>
  <c r="F13" i="2" s="1"/>
  <c r="G40" i="3"/>
  <c r="BA40" i="3" s="1"/>
  <c r="B13" i="2"/>
  <c r="A13" i="2"/>
  <c r="BE64" i="3"/>
  <c r="I13" i="2" s="1"/>
  <c r="BC64" i="3"/>
  <c r="G13" i="2" s="1"/>
  <c r="G64" i="3"/>
  <c r="C64" i="3"/>
  <c r="BE37" i="3"/>
  <c r="BD37" i="3"/>
  <c r="BC37" i="3"/>
  <c r="BB37" i="3"/>
  <c r="G37" i="3"/>
  <c r="BA37" i="3" s="1"/>
  <c r="BE36" i="3"/>
  <c r="BD36" i="3"/>
  <c r="BD38" i="3" s="1"/>
  <c r="H12" i="2" s="1"/>
  <c r="BC36" i="3"/>
  <c r="BB36" i="3"/>
  <c r="BB38" i="3" s="1"/>
  <c r="F12" i="2" s="1"/>
  <c r="G36" i="3"/>
  <c r="BA36" i="3" s="1"/>
  <c r="B12" i="2"/>
  <c r="A12" i="2"/>
  <c r="BE38" i="3"/>
  <c r="I12" i="2" s="1"/>
  <c r="BC38" i="3"/>
  <c r="G12" i="2" s="1"/>
  <c r="G38" i="3"/>
  <c r="C38" i="3"/>
  <c r="BE33" i="3"/>
  <c r="BD33" i="3"/>
  <c r="BC33" i="3"/>
  <c r="BB33" i="3"/>
  <c r="G33" i="3"/>
  <c r="BA33" i="3" s="1"/>
  <c r="BE32" i="3"/>
  <c r="BD32" i="3"/>
  <c r="BC32" i="3"/>
  <c r="BB32" i="3"/>
  <c r="G32" i="3"/>
  <c r="BA32" i="3" s="1"/>
  <c r="BE31" i="3"/>
  <c r="BD31" i="3"/>
  <c r="BC31" i="3"/>
  <c r="BB31" i="3"/>
  <c r="G31" i="3"/>
  <c r="BA31" i="3" s="1"/>
  <c r="BE30" i="3"/>
  <c r="BD30" i="3"/>
  <c r="BD34" i="3" s="1"/>
  <c r="H11" i="2" s="1"/>
  <c r="BC30" i="3"/>
  <c r="BB30" i="3"/>
  <c r="BB34" i="3" s="1"/>
  <c r="F11" i="2" s="1"/>
  <c r="G30" i="3"/>
  <c r="BA30" i="3" s="1"/>
  <c r="B11" i="2"/>
  <c r="A11" i="2"/>
  <c r="BE34" i="3"/>
  <c r="I11" i="2" s="1"/>
  <c r="BC34" i="3"/>
  <c r="G11" i="2" s="1"/>
  <c r="G34" i="3"/>
  <c r="C34" i="3"/>
  <c r="BE27" i="3"/>
  <c r="BD27" i="3"/>
  <c r="BC27" i="3"/>
  <c r="BB27" i="3"/>
  <c r="G27" i="3"/>
  <c r="BA27" i="3" s="1"/>
  <c r="BE26" i="3"/>
  <c r="BD26" i="3"/>
  <c r="BD28" i="3" s="1"/>
  <c r="H10" i="2" s="1"/>
  <c r="BC26" i="3"/>
  <c r="BB26" i="3"/>
  <c r="BB28" i="3" s="1"/>
  <c r="F10" i="2" s="1"/>
  <c r="G26" i="3"/>
  <c r="BA26" i="3" s="1"/>
  <c r="B10" i="2"/>
  <c r="A10" i="2"/>
  <c r="BE28" i="3"/>
  <c r="I10" i="2" s="1"/>
  <c r="BC28" i="3"/>
  <c r="G10" i="2" s="1"/>
  <c r="G28" i="3"/>
  <c r="C28" i="3"/>
  <c r="BE23" i="3"/>
  <c r="BD23" i="3"/>
  <c r="BC23" i="3"/>
  <c r="BB23" i="3"/>
  <c r="G23" i="3"/>
  <c r="BA23" i="3" s="1"/>
  <c r="BE22" i="3"/>
  <c r="BD22" i="3"/>
  <c r="BD24" i="3" s="1"/>
  <c r="H9" i="2" s="1"/>
  <c r="BC22" i="3"/>
  <c r="BB22" i="3"/>
  <c r="G22" i="3"/>
  <c r="BA22" i="3" s="1"/>
  <c r="BA24" i="3" s="1"/>
  <c r="E9" i="2" s="1"/>
  <c r="B9" i="2"/>
  <c r="A9" i="2"/>
  <c r="BB24" i="3"/>
  <c r="F9" i="2" s="1"/>
  <c r="C24" i="3"/>
  <c r="BE19" i="3"/>
  <c r="BD19" i="3"/>
  <c r="BC19" i="3"/>
  <c r="BB19" i="3"/>
  <c r="G19" i="3"/>
  <c r="BA19" i="3" s="1"/>
  <c r="BE18" i="3"/>
  <c r="BE20" i="3" s="1"/>
  <c r="I8" i="2" s="1"/>
  <c r="BD18" i="3"/>
  <c r="BD20" i="3" s="1"/>
  <c r="H8" i="2" s="1"/>
  <c r="BC18" i="3"/>
  <c r="BC20" i="3" s="1"/>
  <c r="G8" i="2" s="1"/>
  <c r="BB18" i="3"/>
  <c r="G18" i="3"/>
  <c r="BA18" i="3" s="1"/>
  <c r="B8" i="2"/>
  <c r="A8" i="2"/>
  <c r="BB20" i="3"/>
  <c r="F8" i="2" s="1"/>
  <c r="C20" i="3"/>
  <c r="BE15" i="3"/>
  <c r="BD15" i="3"/>
  <c r="BC15" i="3"/>
  <c r="BB15" i="3"/>
  <c r="G15" i="3"/>
  <c r="BA15" i="3" s="1"/>
  <c r="BE14" i="3"/>
  <c r="BD14" i="3"/>
  <c r="BC14" i="3"/>
  <c r="BB14" i="3"/>
  <c r="G14" i="3"/>
  <c r="BA14" i="3" s="1"/>
  <c r="BE13" i="3"/>
  <c r="BD13" i="3"/>
  <c r="BC13" i="3"/>
  <c r="BB13" i="3"/>
  <c r="G13" i="3"/>
  <c r="BA13" i="3" s="1"/>
  <c r="BE12" i="3"/>
  <c r="BD12" i="3"/>
  <c r="BC12" i="3"/>
  <c r="BB12" i="3"/>
  <c r="G12" i="3"/>
  <c r="BA12" i="3" s="1"/>
  <c r="BE11" i="3"/>
  <c r="BD11" i="3"/>
  <c r="BC11" i="3"/>
  <c r="BB11" i="3"/>
  <c r="G11" i="3"/>
  <c r="BA11" i="3" s="1"/>
  <c r="BE10" i="3"/>
  <c r="BD10" i="3"/>
  <c r="BC10" i="3"/>
  <c r="BB10" i="3"/>
  <c r="G10" i="3"/>
  <c r="BA10" i="3" s="1"/>
  <c r="BE9" i="3"/>
  <c r="BD9" i="3"/>
  <c r="BC9" i="3"/>
  <c r="BB9" i="3"/>
  <c r="G9" i="3"/>
  <c r="BA9" i="3" s="1"/>
  <c r="BE8" i="3"/>
  <c r="BD8" i="3"/>
  <c r="BC8" i="3"/>
  <c r="BB8" i="3"/>
  <c r="G8" i="3"/>
  <c r="BA8" i="3" s="1"/>
  <c r="B7" i="2"/>
  <c r="A7" i="2"/>
  <c r="BE16" i="3"/>
  <c r="I7" i="2" s="1"/>
  <c r="BD16" i="3"/>
  <c r="H7" i="2" s="1"/>
  <c r="BC16" i="3"/>
  <c r="G7" i="2" s="1"/>
  <c r="BB16" i="3"/>
  <c r="F7" i="2" s="1"/>
  <c r="G16" i="3"/>
  <c r="C16" i="3"/>
  <c r="C4" i="3"/>
  <c r="F3" i="3"/>
  <c r="C3" i="3"/>
  <c r="C2" i="2"/>
  <c r="C1" i="2"/>
  <c r="F31" i="1"/>
  <c r="G8" i="1"/>
  <c r="F103" i="5" l="1"/>
  <c r="BA16" i="3"/>
  <c r="E7" i="2" s="1"/>
  <c r="BA20" i="3"/>
  <c r="E8" i="2" s="1"/>
  <c r="G20" i="3"/>
  <c r="G24" i="3"/>
  <c r="BC24" i="3"/>
  <c r="G9" i="2" s="1"/>
  <c r="BE24" i="3"/>
  <c r="I9" i="2" s="1"/>
  <c r="BA28" i="3"/>
  <c r="E10" i="2" s="1"/>
  <c r="BA34" i="3"/>
  <c r="E11" i="2" s="1"/>
  <c r="BA38" i="3"/>
  <c r="E12" i="2" s="1"/>
  <c r="G71" i="3"/>
  <c r="G90" i="3"/>
  <c r="BB112" i="3"/>
  <c r="F17" i="2" s="1"/>
  <c r="BB129" i="3"/>
  <c r="F18" i="2" s="1"/>
  <c r="G136" i="3"/>
  <c r="F19" i="2" s="1"/>
  <c r="BB136" i="3"/>
  <c r="BC136" i="3"/>
  <c r="G19" i="2" s="1"/>
  <c r="G34" i="2" s="1"/>
  <c r="C14" i="1" s="1"/>
  <c r="BE136" i="3"/>
  <c r="I19" i="2" s="1"/>
  <c r="G149" i="3"/>
  <c r="F20" i="2" s="1"/>
  <c r="G163" i="3"/>
  <c r="G173" i="3"/>
  <c r="G177" i="3"/>
  <c r="G184" i="3"/>
  <c r="BD189" i="3"/>
  <c r="H25" i="2" s="1"/>
  <c r="G196" i="3"/>
  <c r="BD206" i="3"/>
  <c r="H27" i="2" s="1"/>
  <c r="BD212" i="3"/>
  <c r="H28" i="2" s="1"/>
  <c r="BD217" i="3"/>
  <c r="H29" i="2" s="1"/>
  <c r="G221" i="3"/>
  <c r="G225" i="3"/>
  <c r="G231" i="3"/>
  <c r="BA64" i="3"/>
  <c r="E13" i="2" s="1"/>
  <c r="BB149" i="3"/>
  <c r="BB71" i="3"/>
  <c r="F15" i="2" s="1"/>
  <c r="BB90" i="3"/>
  <c r="F16" i="2" s="1"/>
  <c r="BB151" i="3"/>
  <c r="BB163" i="3" s="1"/>
  <c r="F21" i="2" s="1"/>
  <c r="BB165" i="3"/>
  <c r="BB173" i="3" s="1"/>
  <c r="F22" i="2" s="1"/>
  <c r="BB175" i="3"/>
  <c r="BB177" i="3" s="1"/>
  <c r="F23" i="2" s="1"/>
  <c r="BB179" i="3"/>
  <c r="BB184" i="3" s="1"/>
  <c r="F24" i="2" s="1"/>
  <c r="BB186" i="3"/>
  <c r="BB189" i="3" s="1"/>
  <c r="F25" i="2" s="1"/>
  <c r="BB191" i="3"/>
  <c r="BB196" i="3" s="1"/>
  <c r="F26" i="2" s="1"/>
  <c r="BB198" i="3"/>
  <c r="BB206" i="3" s="1"/>
  <c r="F27" i="2" s="1"/>
  <c r="BB208" i="3"/>
  <c r="BB212" i="3" s="1"/>
  <c r="F28" i="2" s="1"/>
  <c r="BB214" i="3"/>
  <c r="BB217" i="3" s="1"/>
  <c r="F29" i="2" s="1"/>
  <c r="BB219" i="3"/>
  <c r="BB221" i="3" s="1"/>
  <c r="F30" i="2" s="1"/>
  <c r="BB223" i="3"/>
  <c r="BB225" i="3" s="1"/>
  <c r="F31" i="2" s="1"/>
  <c r="BB227" i="3"/>
  <c r="BB231" i="3" s="1"/>
  <c r="F32" i="2" s="1"/>
  <c r="I34" i="2" l="1"/>
  <c r="C20" i="1" s="1"/>
  <c r="F105" i="5"/>
  <c r="F106" i="5" s="1"/>
  <c r="F108" i="5" s="1"/>
  <c r="F233" i="3"/>
  <c r="G233" i="3" s="1"/>
  <c r="E34" i="2"/>
  <c r="C16" i="1" s="1"/>
  <c r="F34" i="2"/>
  <c r="C17" i="1" s="1"/>
  <c r="BD233" i="3" l="1"/>
  <c r="BD234" i="3" s="1"/>
  <c r="H33" i="2" s="1"/>
  <c r="H34" i="2" s="1"/>
  <c r="C15" i="1" s="1"/>
  <c r="C18" i="1" s="1"/>
  <c r="C21" i="1" s="1"/>
  <c r="G39" i="2" s="1"/>
  <c r="I39" i="2" s="1"/>
  <c r="G14" i="1" s="1"/>
  <c r="G234" i="3"/>
  <c r="H40" i="2" l="1"/>
  <c r="G22" i="1" s="1"/>
  <c r="G21" i="1" s="1"/>
  <c r="C22" i="1" l="1"/>
  <c r="F32" i="1" s="1"/>
  <c r="F33" i="1" s="1"/>
  <c r="F34" i="1" s="1"/>
</calcChain>
</file>

<file path=xl/sharedStrings.xml><?xml version="1.0" encoding="utf-8"?>
<sst xmlns="http://schemas.openxmlformats.org/spreadsheetml/2006/main" count="2028" uniqueCount="823">
  <si>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</si>
  <si>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</si>
  <si>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</si>
  <si>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</si>
  <si>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</si>
  <si>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</si>
  <si>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</si>
  <si>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</si>
  <si>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</si>
  <si>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</si>
  <si>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</si>
  <si>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</si>
  <si>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</si>
  <si>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</si>
  <si>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</si>
  <si>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</si>
  <si>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</si>
  <si>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</si>
  <si>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</si>
  <si>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</si>
  <si>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</si>
  <si>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</si>
  <si>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</si>
  <si>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</si>
  <si>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</si>
  <si>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</si>
  <si>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</si>
  <si>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</si>
  <si>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</si>
  <si>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</si>
  <si>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</si>
  <si>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</si>
  <si>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</si>
  <si>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</si>
  <si>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</si>
  <si>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</si>
  <si>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</si>
  <si>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</si>
  <si>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</si>
  <si>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</si>
  <si>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</si>
  <si>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</si>
  <si>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</si>
  <si>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</si>
  <si>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</si>
  <si>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</si>
  <si>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</si>
  <si>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</si>
  <si>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</si>
  <si>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</si>
  <si>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</si>
  <si>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</si>
  <si>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</si>
  <si>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</si>
  <si>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</si>
  <si>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</si>
  <si>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</si>
  <si>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</si>
  <si>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</si>
  <si>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</si>
  <si>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</si>
  <si>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</si>
  <si>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</si>
  <si>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</si>
  <si>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</si>
  <si>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</si>
  <si>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ks</t>
  </si>
  <si>
    <t>Celkem za</t>
  </si>
  <si>
    <t>3</t>
  </si>
  <si>
    <t>Svislé a kompletní konstrukce</t>
  </si>
  <si>
    <t>317 94-1121.RT2</t>
  </si>
  <si>
    <t>Osazení ocelových válcovaných nosníků do č.12 včetně dodávky profilu I č.10</t>
  </si>
  <si>
    <t>t</t>
  </si>
  <si>
    <t>317 94-1123.RT4</t>
  </si>
  <si>
    <t>Osazení ocelových válcovaných nosníků  č.14-22 včetně dodávky profilu I č.18</t>
  </si>
  <si>
    <t>317 94-1121.RU2</t>
  </si>
  <si>
    <t>Osazení ocelových válcovaných nosníků do č.12 včetně dodávky profilu L100/100/6</t>
  </si>
  <si>
    <t>342 25-5024.RT1</t>
  </si>
  <si>
    <t>Příčky z desek Ytong tl. 10 cm desky P 2 - 500, 599 x 249 x 100 mm</t>
  </si>
  <si>
    <t>m2</t>
  </si>
  <si>
    <t>311 23-8114.R00</t>
  </si>
  <si>
    <t xml:space="preserve">Zdivo POROTHERM 24 P+D P15 na MC 10, tl. 240 mm </t>
  </si>
  <si>
    <t>342 26-4051.R00</t>
  </si>
  <si>
    <t xml:space="preserve">Podhled sádrokartonový na zavěšenou ocel. konstr. </t>
  </si>
  <si>
    <t>342 26-4051.RT3</t>
  </si>
  <si>
    <t>Podhled sádrokartonový na zavěšenou ocel. konstr. desky standard impreg. tl. 12,5 mm, bez izolace</t>
  </si>
  <si>
    <t>317 23-4410.R00</t>
  </si>
  <si>
    <t xml:space="preserve">Vyzdívka mezi nosníky cihlami pálenými na MC </t>
  </si>
  <si>
    <t>m3</t>
  </si>
  <si>
    <t>61</t>
  </si>
  <si>
    <t>Upravy povrchů vnitřní</t>
  </si>
  <si>
    <t>612 42-1637.R00</t>
  </si>
  <si>
    <t xml:space="preserve">Omítka vnitřní zdiva, MVC, štuková </t>
  </si>
  <si>
    <t>612 42-1626.R00</t>
  </si>
  <si>
    <t xml:space="preserve">Omítka vnitřní zdiva, MVC, hladká </t>
  </si>
  <si>
    <t>62</t>
  </si>
  <si>
    <t>Upravy povrchů vnější</t>
  </si>
  <si>
    <t>622 42-1329.RT1</t>
  </si>
  <si>
    <t>Zateplovací systém polystyren EPS F tl. 50 mm s omítkou silikátovou, jemně zrnitou, 2,5 kg/m2</t>
  </si>
  <si>
    <t>622 42-1326.RT1</t>
  </si>
  <si>
    <t>Zateplovací systém polystyren EPS F tl. 100 mm s omítkou silikátovou, jemně zrnitou, 2,5 kg/m2</t>
  </si>
  <si>
    <t>63</t>
  </si>
  <si>
    <t>Podlahy a podlahové konstrukce</t>
  </si>
  <si>
    <t>631 31-2141.R00</t>
  </si>
  <si>
    <t xml:space="preserve">Doplnění rýh betonem v dosavadních mazaninách </t>
  </si>
  <si>
    <t>631 57-1111.R00</t>
  </si>
  <si>
    <t xml:space="preserve">Doplnění násypů štěrkopískem - rýhy </t>
  </si>
  <si>
    <t>94</t>
  </si>
  <si>
    <t>Lešení a stavební výtahy</t>
  </si>
  <si>
    <t>941 95-5001.R00</t>
  </si>
  <si>
    <t xml:space="preserve">Lešení lehké pomocné, výška podlahy do 1,2 m </t>
  </si>
  <si>
    <t>941 94-1031.R00</t>
  </si>
  <si>
    <t xml:space="preserve">Montáž lešení leh.řad.s podlahami,š.do 1 m, H 10 m </t>
  </si>
  <si>
    <t>941 94-1191.R00</t>
  </si>
  <si>
    <t xml:space="preserve">Příplatek za každý měsíc použití lešení k pol.1031 </t>
  </si>
  <si>
    <t>941 94-1831.R00</t>
  </si>
  <si>
    <t xml:space="preserve">Demontáž lešení leh.řad.s podlahami,š.1 m, H 10 m </t>
  </si>
  <si>
    <t>95</t>
  </si>
  <si>
    <t>Dokončovací kce na pozem.stav.</t>
  </si>
  <si>
    <t>952 90-1111.R00</t>
  </si>
  <si>
    <t xml:space="preserve">Vyčištění budov o výšce podlaží do 4 m </t>
  </si>
  <si>
    <t>991 20-9001</t>
  </si>
  <si>
    <t xml:space="preserve">Hasicí přístroj PHP 21A vč osaení </t>
  </si>
  <si>
    <t>kpl</t>
  </si>
  <si>
    <t>96</t>
  </si>
  <si>
    <t>Bourání konstrukcí</t>
  </si>
  <si>
    <t>971 05-2461.R00</t>
  </si>
  <si>
    <t>Vybourání otvorů zdi želbet. základ.pl. 0,25 m2, tl.60cm</t>
  </si>
  <si>
    <t>kus</t>
  </si>
  <si>
    <t>962 03-2231.R00</t>
  </si>
  <si>
    <t xml:space="preserve">Bourání zdiva z cihel pálených na MVC </t>
  </si>
  <si>
    <t>962 03-2641.R00</t>
  </si>
  <si>
    <t xml:space="preserve">Bourání zdiva komínového z cihel na MC </t>
  </si>
  <si>
    <t>968 06-1112.R00</t>
  </si>
  <si>
    <t xml:space="preserve">Vyvěšení dřevěných okenních křídel pl. do 1,5 m2 </t>
  </si>
  <si>
    <t>968 06-2245.R00</t>
  </si>
  <si>
    <t xml:space="preserve">Vybourání dřevěných rámů oken jednoduch. pl. 2 m2 </t>
  </si>
  <si>
    <t>968 06-1125.R00</t>
  </si>
  <si>
    <t xml:space="preserve">Vyvěšení dřevěných dveřních křídel pl. do 2 m2 </t>
  </si>
  <si>
    <t>968 07-2455.R00</t>
  </si>
  <si>
    <t xml:space="preserve">Vybourání kovových dveřních zárubní pl. do 2 m2 </t>
  </si>
  <si>
    <t>968 07-2456.R00</t>
  </si>
  <si>
    <t xml:space="preserve">Vybourání kovových dveřních zárubní pl. nad 2 m2 </t>
  </si>
  <si>
    <t>971 03-3651.R00</t>
  </si>
  <si>
    <t xml:space="preserve">Vybourání otv. zeď cihel. pl.4 m2, tl.60 cm, MVC </t>
  </si>
  <si>
    <t>971 03-3681.R00</t>
  </si>
  <si>
    <t xml:space="preserve">Vybourání otv. zeď cihel. pl.4 m2, tl.90 cm, MVC </t>
  </si>
  <si>
    <t>974 03-1664.R00</t>
  </si>
  <si>
    <t xml:space="preserve">Vysekání rýh zeď cihelná vtah. nosníků 15 x 15 cm </t>
  </si>
  <si>
    <t>m</t>
  </si>
  <si>
    <t>974 03-1666.R00</t>
  </si>
  <si>
    <t xml:space="preserve">Vysekání rýh zeď cihelná vtah. nosníků 15 x 25 cm </t>
  </si>
  <si>
    <t>974 04-2565.R00</t>
  </si>
  <si>
    <t xml:space="preserve">Vysekání rýh betonová, monolitická dlažba 15x20 cm </t>
  </si>
  <si>
    <t>965 08-2932.RT2</t>
  </si>
  <si>
    <t>Odstranění násypu tl. do 20 cm, plocha do 2 m2 tl. násypu 15 - 20 cm, plocha do 2 m2</t>
  </si>
  <si>
    <t>732 19-9001</t>
  </si>
  <si>
    <t xml:space="preserve">Demontáž elektrokotle </t>
  </si>
  <si>
    <t>210 01-9001</t>
  </si>
  <si>
    <t xml:space="preserve">Demontáž rozvaděče </t>
  </si>
  <si>
    <t>978 01-3191.R00</t>
  </si>
  <si>
    <t xml:space="preserve">Otlučení omítek vnitřních stěn v rozsahu do 100 % </t>
  </si>
  <si>
    <t>764 31-1821.R00</t>
  </si>
  <si>
    <t xml:space="preserve">Demontáž krytiny, tabule 2 x 1 m, do 25 m2, do 30° </t>
  </si>
  <si>
    <t>762 34-2812.R00</t>
  </si>
  <si>
    <t xml:space="preserve">Demontáž laťování střech, rozteč latí do 50 cm </t>
  </si>
  <si>
    <t>979 99-0101.R00</t>
  </si>
  <si>
    <t xml:space="preserve">Poplatek za skládku suti - směs betonu a cihel </t>
  </si>
  <si>
    <t>979 08-1111.R00</t>
  </si>
  <si>
    <t xml:space="preserve">Odvoz suti a vybour. hmot na skládku do 1 km </t>
  </si>
  <si>
    <t>979 08-1121.R00</t>
  </si>
  <si>
    <t xml:space="preserve">Příplatek k odvozu za každý další 1 km </t>
  </si>
  <si>
    <t>979 08-2111.R00</t>
  </si>
  <si>
    <t xml:space="preserve">Vnitrostaveništní doprava suti do 10 m </t>
  </si>
  <si>
    <t>979 08-2121.R00</t>
  </si>
  <si>
    <t xml:space="preserve">Příplatek k vnitrost. dopravě suti za dalších 5 m </t>
  </si>
  <si>
    <t>99</t>
  </si>
  <si>
    <t>Staveništní přesun hmot</t>
  </si>
  <si>
    <t>999 28-1105.R00</t>
  </si>
  <si>
    <t xml:space="preserve">Přesun hmot pro opravy a údržbu do výšky 6 m </t>
  </si>
  <si>
    <t>711</t>
  </si>
  <si>
    <t>Izolace proti vodě</t>
  </si>
  <si>
    <t>711 14-0016.RAA</t>
  </si>
  <si>
    <t>Izolace proti vodě vodorovná přitavená, 1x 1x ALP, 1xSBS pás</t>
  </si>
  <si>
    <t>998 71-1201.R00</t>
  </si>
  <si>
    <t xml:space="preserve">Přesun hmot pro izolace proti vodě, výšky do 6 m </t>
  </si>
  <si>
    <t>721</t>
  </si>
  <si>
    <t>Vnitřní kanalizace</t>
  </si>
  <si>
    <t>721 17-6103.R00</t>
  </si>
  <si>
    <t xml:space="preserve">Potrubí HT připojovací DN 50 x 1,8 mm </t>
  </si>
  <si>
    <t>721 17-6104.R00</t>
  </si>
  <si>
    <t xml:space="preserve">Potrubí HT připojovací DN 70 x 1,9 mm </t>
  </si>
  <si>
    <t>721 17-6105.R00</t>
  </si>
  <si>
    <t xml:space="preserve">Potrubí HT připojovací DN 100 x 2,7 mm </t>
  </si>
  <si>
    <t>721 17-3406.R00</t>
  </si>
  <si>
    <t xml:space="preserve">Potrubí FRIAPHON zvuk tlumicí připojovací DN 100 </t>
  </si>
  <si>
    <t>721 17-6212.R00</t>
  </si>
  <si>
    <t xml:space="preserve">Potrubí KG odpadní svislé DN 100 x 3,2 mm </t>
  </si>
  <si>
    <t>721 17-6213.R00</t>
  </si>
  <si>
    <t xml:space="preserve">Potrubí KG odpadní svislé DN 125 x 3,2 mm </t>
  </si>
  <si>
    <t>721 17-6214.R00</t>
  </si>
  <si>
    <t xml:space="preserve">Potrubí KG odpadní svislé DN 150 x 4,0 mm </t>
  </si>
  <si>
    <t>721 17-0958.R00</t>
  </si>
  <si>
    <t xml:space="preserve">Oprava-vsazení odbočky, PVC hrdlové do DN 200 </t>
  </si>
  <si>
    <t>721 19-4105.R00</t>
  </si>
  <si>
    <t xml:space="preserve">Vyvedení odpadních výpustek D 50 x 1,8 </t>
  </si>
  <si>
    <t>721 19-4109.R00</t>
  </si>
  <si>
    <t xml:space="preserve">Vyvedení odpadních výpustek D 110 x 2,3 </t>
  </si>
  <si>
    <t>721 22-2290</t>
  </si>
  <si>
    <t xml:space="preserve">Nálevka HL 21 </t>
  </si>
  <si>
    <t>721 22-3423.RT2</t>
  </si>
  <si>
    <t>Vpusť podlahová se zápachovou uzávěrkou HL 310N mřížka nerez 115 x 115 DN 50/75/110, Primus</t>
  </si>
  <si>
    <t>721 27-3145.RM1</t>
  </si>
  <si>
    <t>Hlavice ventilační z PVC  DN 100/930 hlavice HL 810</t>
  </si>
  <si>
    <t>721 27-3150.R00</t>
  </si>
  <si>
    <t xml:space="preserve">Hlavice ventilační přivětrávací HL900 </t>
  </si>
  <si>
    <t>721 29-0111.R00</t>
  </si>
  <si>
    <t xml:space="preserve">Zkouška těsnosti kanalizace vodou DN 125 </t>
  </si>
  <si>
    <t>721 29-0112.R00</t>
  </si>
  <si>
    <t xml:space="preserve">Zkouška těsnosti kanalizace vodou DN 200 </t>
  </si>
  <si>
    <t>998 72-1201.R00</t>
  </si>
  <si>
    <t xml:space="preserve">Přesun hmot pro vnitřní kanalizaci, výšky do 6 m </t>
  </si>
  <si>
    <t>722</t>
  </si>
  <si>
    <t>Vnitřní vodovod</t>
  </si>
  <si>
    <t>722 13-1914.R00</t>
  </si>
  <si>
    <t xml:space="preserve">Oprava-potrubí závitové,vsazení odbočky DN 32 </t>
  </si>
  <si>
    <t>soubor</t>
  </si>
  <si>
    <t>722 17-2311.R00</t>
  </si>
  <si>
    <t xml:space="preserve">Potrubí z PPR Instaplast, studená, D 20/2,8 mm </t>
  </si>
  <si>
    <t>722 17-2313.R00</t>
  </si>
  <si>
    <t xml:space="preserve">Potrubí z PPR Instaplast, studená, D 32/4,4 mm </t>
  </si>
  <si>
    <t>722 17-2331.R00</t>
  </si>
  <si>
    <t xml:space="preserve">Potrubí z PPR Instaplast, teplá, D 20/3,4 mm </t>
  </si>
  <si>
    <t>722 17-2333.R00</t>
  </si>
  <si>
    <t xml:space="preserve">Potrubí z PPR Instaplast, teplá, D 32/5,4 mm </t>
  </si>
  <si>
    <t>722 18-1212.RT7</t>
  </si>
  <si>
    <t>Izolace návleková ACCOTUBE HS tl. stěny 9 mm vnitřní průměr 22 mm</t>
  </si>
  <si>
    <t>722 18-1212.RU1</t>
  </si>
  <si>
    <t>Izolace návleková ACCOTUBE HS tl. stěny 9 mm vnitřní průměr 32 mm</t>
  </si>
  <si>
    <t>722 18-1213.RT7</t>
  </si>
  <si>
    <t>Izolace návleková ACCOTUBE HS tl. stěny 13 mm vnitřní průměr 22 mm</t>
  </si>
  <si>
    <t>722 18-1213.RU1</t>
  </si>
  <si>
    <t>Izolace návleková ACCOTUBE HS tl. stěny 13 mm vnitřní průměr 32 mm</t>
  </si>
  <si>
    <t>722 19-0222.R00</t>
  </si>
  <si>
    <t xml:space="preserve">Přípojky vodovodní pro pevné připojení DN 20 </t>
  </si>
  <si>
    <t>722 19-0401.R00</t>
  </si>
  <si>
    <t xml:space="preserve">Vyvedení a upevnění výpustek DN 15 </t>
  </si>
  <si>
    <t>722 23-7122.R00</t>
  </si>
  <si>
    <t xml:space="preserve">Kohout kulový,2xvnitřní záv. GIACOMINI R250D DN 20 </t>
  </si>
  <si>
    <t>722 23-7131.R00</t>
  </si>
  <si>
    <t xml:space="preserve">Kohout kulový s vypouštěním,GIACOMINI R250DS DN 15 </t>
  </si>
  <si>
    <t>722 23-7622.R00</t>
  </si>
  <si>
    <t xml:space="preserve">Ventil zpětný,2xvnitřní závit GIACOMINI R60 DN 20 </t>
  </si>
  <si>
    <t>722 23-2360</t>
  </si>
  <si>
    <t xml:space="preserve">Kulový kohout na hadici DN 15 </t>
  </si>
  <si>
    <t>722 24-9001/R</t>
  </si>
  <si>
    <t xml:space="preserve">Cirkulační čerpadlo </t>
  </si>
  <si>
    <t>722 24-9002</t>
  </si>
  <si>
    <t xml:space="preserve">Termostatický směšovač vč. zpětné klapky </t>
  </si>
  <si>
    <t>722 28-0108.R00</t>
  </si>
  <si>
    <t xml:space="preserve">Tlaková zkouška vodovodního potrubí DN 50 </t>
  </si>
  <si>
    <t>722 29-0234.R00</t>
  </si>
  <si>
    <t xml:space="preserve">Proplach a dezinfekce vodovod.potrubí DN 80 </t>
  </si>
  <si>
    <t>998 72-2202.R00</t>
  </si>
  <si>
    <t xml:space="preserve">Přesun hmot pro vnitřní vodovod, výšky do 12 m </t>
  </si>
  <si>
    <t>725</t>
  </si>
  <si>
    <t>Zařizovací předměty</t>
  </si>
  <si>
    <t>725 01-2181.RT1</t>
  </si>
  <si>
    <t>Klozet bez nádrže BABY,ploch.splach.,odpad svislý včetně sedátka v bílé barvě</t>
  </si>
  <si>
    <t>725 11-1242.R00</t>
  </si>
  <si>
    <t xml:space="preserve">Nádrž splachovací JUNIOR JET nízkopolož. 6 l, bílá </t>
  </si>
  <si>
    <t>725 01-3131.RT1</t>
  </si>
  <si>
    <t>Klozet kombi OLYMP,nádrž s armat.odpad šikmý, bílý včetně sedátka v bílé barvě</t>
  </si>
  <si>
    <t>725 01-7130.R00</t>
  </si>
  <si>
    <t xml:space="preserve">Umyvadlo na šrouby OLYMP 50 x 41 cm, bílé </t>
  </si>
  <si>
    <t>725 01-7134.R00</t>
  </si>
  <si>
    <t xml:space="preserve">Umyvadlo na šrouby OLYMP 60 x 45 cm, bílé </t>
  </si>
  <si>
    <t>725 01-7331.R00</t>
  </si>
  <si>
    <t xml:space="preserve">Umývátko na šrouby OLYMP 45 x 37 cm, bílé </t>
  </si>
  <si>
    <t>725 01-9101.R00</t>
  </si>
  <si>
    <t xml:space="preserve">Výlevka stojící MIRA 5104.6 s plastovou mřížkou </t>
  </si>
  <si>
    <t>725 24-9119/R</t>
  </si>
  <si>
    <t xml:space="preserve">Sprchový kout vč. vaničky a sifonu </t>
  </si>
  <si>
    <t>725 81-0402.R00</t>
  </si>
  <si>
    <t xml:space="preserve">Ventil rohový bez přípoj. trubičky TE 66 G 1/2 </t>
  </si>
  <si>
    <t>725 82-9301.RT2</t>
  </si>
  <si>
    <t>Montáž baterie umyv. stojánkové včetně baterie</t>
  </si>
  <si>
    <t>725 84-5111.R00</t>
  </si>
  <si>
    <t xml:space="preserve">Baterie sprchová nástěnná ruční, bez příslušenství </t>
  </si>
  <si>
    <t>725 82-9201</t>
  </si>
  <si>
    <t xml:space="preserve">Baterie dřezová nástěnná RAF Polar PL 04 A/B </t>
  </si>
  <si>
    <t>725 53-0151.R00</t>
  </si>
  <si>
    <t xml:space="preserve">Ventil pojistný TE 1847 DN 20 </t>
  </si>
  <si>
    <t>725 53-4228.R00</t>
  </si>
  <si>
    <t xml:space="preserve">Ohřívač elek. zásob. závěsný DZ Dražice OKCE 200 </t>
  </si>
  <si>
    <t>998 72-5201.R00</t>
  </si>
  <si>
    <t xml:space="preserve">Přesun hmot pro zařizovací předměty, výšky do 6 m </t>
  </si>
  <si>
    <t>732</t>
  </si>
  <si>
    <t>Strojovny</t>
  </si>
  <si>
    <t>732 33-1514.R00</t>
  </si>
  <si>
    <t xml:space="preserve">Nádoby expanzní tlak.s memb.Expansomat I, 35 l </t>
  </si>
  <si>
    <t>732 31-1119/R</t>
  </si>
  <si>
    <t xml:space="preserve">Taktovací nádrž 200l </t>
  </si>
  <si>
    <t>998 73-2201.R00</t>
  </si>
  <si>
    <t xml:space="preserve">Přesun hmot pro strojovny, výšky do 6 m </t>
  </si>
  <si>
    <t>733</t>
  </si>
  <si>
    <t>Rozvod potrubí</t>
  </si>
  <si>
    <t>733 16-1104.R00</t>
  </si>
  <si>
    <t xml:space="preserve">Potrubí měděné Supersan 15 x 1 mm, polotvrdé </t>
  </si>
  <si>
    <t>733 16-1106.R00</t>
  </si>
  <si>
    <t xml:space="preserve">Potrubí měděné Supersan 18 x 1 mm, polotvrdé </t>
  </si>
  <si>
    <t>733 16-1107.R00</t>
  </si>
  <si>
    <t xml:space="preserve">Potrubí měděné Supersan 22 x 1 mm, polotvrdé </t>
  </si>
  <si>
    <t>733 16-1108.R00</t>
  </si>
  <si>
    <t xml:space="preserve">Potrubí měděné Supersan 28 x 1,5 mm, tvrdé </t>
  </si>
  <si>
    <t>733 29-1101</t>
  </si>
  <si>
    <t xml:space="preserve">Zkoušky těsnosti potrubí CU do prům 35mm </t>
  </si>
  <si>
    <t>722 18-1214.RT5</t>
  </si>
  <si>
    <t>Izolace návleková MIRELON PRO tl. stěny 20 mm vnitřní průměr 15 mm</t>
  </si>
  <si>
    <t>722 18-1214.RT6</t>
  </si>
  <si>
    <t>Izolace návleková MIRELON PRO tl. stěny 20 mm vnitřní průměr 18 mm</t>
  </si>
  <si>
    <t>722 18-1215.RT7</t>
  </si>
  <si>
    <t>Iizolace návleková  MIRELON PRO tl. stěny 30 mm vnitřní průměr 22 mm</t>
  </si>
  <si>
    <t>722 18-1215.RT9</t>
  </si>
  <si>
    <t>Iizolace návleková  MIRELON PRO tl. stěny 30 mm vnitřní průměr 28 mm</t>
  </si>
  <si>
    <t>998 73-3201.R00</t>
  </si>
  <si>
    <t xml:space="preserve">Přesun hmot pro rozvody potrubí, výšky do 6 m </t>
  </si>
  <si>
    <t>734</t>
  </si>
  <si>
    <t>Armatury</t>
  </si>
  <si>
    <t>734 23-5121.R00</t>
  </si>
  <si>
    <t xml:space="preserve">Kohout kulový,2xvnitřní záv. GIACOMINI R250D DN 15 </t>
  </si>
  <si>
    <t>734 23-5123.R00</t>
  </si>
  <si>
    <t xml:space="preserve">Kohout kulový,2xvnitřní záv. GIACOMINI R250D DN 25 </t>
  </si>
  <si>
    <t>734 21-2112</t>
  </si>
  <si>
    <t xml:space="preserve">Automatický odvzdušňovací ventil DN 10 </t>
  </si>
  <si>
    <t>734 22-9101</t>
  </si>
  <si>
    <t xml:space="preserve">Ventil s filtrem Filtrball DN 25 </t>
  </si>
  <si>
    <t>734 29-1113</t>
  </si>
  <si>
    <t xml:space="preserve">Kohouty plnicí a vypouštěcí G 1/2 </t>
  </si>
  <si>
    <t>734 25-5115.R00</t>
  </si>
  <si>
    <t xml:space="preserve">Ventil pojistný, GIACOMINI R140 DN 15 x 6,0 bar </t>
  </si>
  <si>
    <t>734 41-1111.R00</t>
  </si>
  <si>
    <t xml:space="preserve">Teploměr přímý s pouzdrem  typ 160 </t>
  </si>
  <si>
    <t>734 42-1130.R00</t>
  </si>
  <si>
    <t xml:space="preserve">Tlakoměr deformační 0-10 MPa č. 03313, D 160 </t>
  </si>
  <si>
    <t>734 22-9052</t>
  </si>
  <si>
    <t xml:space="preserve">Termostat.ventil Heimeier V-exakt, přímý, vč.krytk </t>
  </si>
  <si>
    <t>734 22-1001</t>
  </si>
  <si>
    <t xml:space="preserve">Termostatická hlavice Prestige </t>
  </si>
  <si>
    <t>734 22-9021</t>
  </si>
  <si>
    <t xml:space="preserve">Šroubení Heimeier Regulux DN 15 </t>
  </si>
  <si>
    <t>998 73-4201.R00</t>
  </si>
  <si>
    <t xml:space="preserve">Přesun hmot pro armatury, výšky do 6 m </t>
  </si>
  <si>
    <t>735</t>
  </si>
  <si>
    <t>Otopná tělesa</t>
  </si>
  <si>
    <t>735 15-6665.R00</t>
  </si>
  <si>
    <t xml:space="preserve">Otopná tělesa panelová Radik Klasik 22  600/ 900 </t>
  </si>
  <si>
    <t>735 15-6666.R00</t>
  </si>
  <si>
    <t xml:space="preserve">Otopná tělesa panelová Radik Klasik 22  600/1000 </t>
  </si>
  <si>
    <t>735 15-6667.R00</t>
  </si>
  <si>
    <t xml:space="preserve">Otopná tělesa panelová Radik Klasik 22  600/1200 </t>
  </si>
  <si>
    <t>735 15-6786.R00</t>
  </si>
  <si>
    <t xml:space="preserve">Otopná tělesa panelová Radik Klasik 33  900/1100 </t>
  </si>
  <si>
    <t>735 16-9001</t>
  </si>
  <si>
    <t xml:space="preserve">Otopné těleso koupelnové RADIK KLC 1220.450 </t>
  </si>
  <si>
    <t>735 41-9101</t>
  </si>
  <si>
    <t xml:space="preserve">Podlahový konvektor Coil KT 1250 vč. příslušenství </t>
  </si>
  <si>
    <t>735 41-9102</t>
  </si>
  <si>
    <t xml:space="preserve">Podlahový konvektor Coil KT 1500 vč. příslušenství </t>
  </si>
  <si>
    <t>998 73-5201.R00</t>
  </si>
  <si>
    <t xml:space="preserve">Přesun hmot pro otopná tělesa, výšky do 6 m </t>
  </si>
  <si>
    <t>762</t>
  </si>
  <si>
    <t>Konstrukce tesařské</t>
  </si>
  <si>
    <t>762 34-2203.RT4</t>
  </si>
  <si>
    <t>Montáž laťování střech, vzdálenost latí 22 - 36 cm včetně dodávky řeziva, latě 5/5 cm</t>
  </si>
  <si>
    <t>998 76-2202.R00</t>
  </si>
  <si>
    <t xml:space="preserve">Přesun hmot pro tesařské konstrukce, výšky do 12 m </t>
  </si>
  <si>
    <t>766</t>
  </si>
  <si>
    <t>Konstrukce truhlářské</t>
  </si>
  <si>
    <t>766 103</t>
  </si>
  <si>
    <t>Dveře vnitřní jednokřídl. vel 600x1970mm vč.zárubně, kován a osazení</t>
  </si>
  <si>
    <t>766 104</t>
  </si>
  <si>
    <t>Dveře vnitřní jednokřídl. vel 700x1970mm vč.zárubně, kován a osazení</t>
  </si>
  <si>
    <t>766 105</t>
  </si>
  <si>
    <t>Dveře vnitřní jednokřídl. vel 800x1970mm vč.zárubně, kování a osazení</t>
  </si>
  <si>
    <t>766 62-9001/R</t>
  </si>
  <si>
    <t xml:space="preserve">Podávací okénko vel 1020/1580mm </t>
  </si>
  <si>
    <t>998 76-6201.R00</t>
  </si>
  <si>
    <t xml:space="preserve">Přesun hmot pro truhlářské konstr., výšky do 6 m </t>
  </si>
  <si>
    <t>769</t>
  </si>
  <si>
    <t>Otvorove prvky z plastu</t>
  </si>
  <si>
    <t>769 101</t>
  </si>
  <si>
    <t>Okna plastová vč. izol dvojskla, kování, vnitřních a venkovních parapetů a osazení</t>
  </si>
  <si>
    <t>769 102</t>
  </si>
  <si>
    <t xml:space="preserve">Dveře vnější plastové vč. kování zárubně a osazení </t>
  </si>
  <si>
    <t>771</t>
  </si>
  <si>
    <t>Podlahy z dlaždic a obklady</t>
  </si>
  <si>
    <t>771 10-1210.R00</t>
  </si>
  <si>
    <t xml:space="preserve">Penetrace podkladu pod dlažby </t>
  </si>
  <si>
    <t>771 47-5014.R00</t>
  </si>
  <si>
    <t xml:space="preserve">Obklad soklíků keram.rovných, tmel,výška 10 cm </t>
  </si>
  <si>
    <t>771 57-5105.R00</t>
  </si>
  <si>
    <t xml:space="preserve">Montáž podlah keram.,režné hladké, tmel, 15x15 cm </t>
  </si>
  <si>
    <t>597 12109</t>
  </si>
  <si>
    <t xml:space="preserve">Dodávka dlaždic keramických </t>
  </si>
  <si>
    <t>998 77-1201.R00</t>
  </si>
  <si>
    <t xml:space="preserve">Přesun hmot pro podlahy z dlaždic, výšky do 6 m </t>
  </si>
  <si>
    <t>776</t>
  </si>
  <si>
    <t>Podlahy povlakové</t>
  </si>
  <si>
    <t>776 10-1115.R00</t>
  </si>
  <si>
    <t xml:space="preserve">Vyrovnání podkladů samonivelační hmotou </t>
  </si>
  <si>
    <t>776 42-1100.R00</t>
  </si>
  <si>
    <t xml:space="preserve">Lepení podlahových soklíků z měkčeného PVC </t>
  </si>
  <si>
    <t>776 43-1020.R00</t>
  </si>
  <si>
    <t xml:space="preserve">Lepení podlahových soklíků z kobercových pásů </t>
  </si>
  <si>
    <t>776 52-1100.R00</t>
  </si>
  <si>
    <t xml:space="preserve">Lepení povlakových podlah z pásů PVC na Chemopren </t>
  </si>
  <si>
    <t>776 57-2100.R00</t>
  </si>
  <si>
    <t xml:space="preserve">Lepení povlakových podlah z pásů textilních </t>
  </si>
  <si>
    <t>284 13901</t>
  </si>
  <si>
    <t xml:space="preserve">Dodávka podlahovony PVC </t>
  </si>
  <si>
    <t>697 11109</t>
  </si>
  <si>
    <t xml:space="preserve">Dodávka koberce </t>
  </si>
  <si>
    <t>998 77-6201.R00</t>
  </si>
  <si>
    <t xml:space="preserve">Přesun hmot pro podlahy povlakové, výšky do 6 m </t>
  </si>
  <si>
    <t>781</t>
  </si>
  <si>
    <t>Obklady keramické</t>
  </si>
  <si>
    <t>781 47-5112.R00</t>
  </si>
  <si>
    <t xml:space="preserve">Obklad vnitřní stěn keramický, do tmele, 15x15 cm </t>
  </si>
  <si>
    <t>597 11109</t>
  </si>
  <si>
    <t xml:space="preserve">Dodávka keramických obkladaček </t>
  </si>
  <si>
    <t>781 67-0014.RA0</t>
  </si>
  <si>
    <t xml:space="preserve">Obklad parapetu keramický šířka 20 cm </t>
  </si>
  <si>
    <t>998 78-1201.R00</t>
  </si>
  <si>
    <t xml:space="preserve">Přesun hmot pro obklady keramické, výšky do 6 m </t>
  </si>
  <si>
    <t>783</t>
  </si>
  <si>
    <t>Nátěry</t>
  </si>
  <si>
    <t>783 20-1811.R00</t>
  </si>
  <si>
    <t>Odstranění nátěrů z kovových konstrukcí obroušením odhad výměry</t>
  </si>
  <si>
    <t>783 90-4811.R00</t>
  </si>
  <si>
    <t xml:space="preserve">Odrezivění kovových konstrukcí </t>
  </si>
  <si>
    <t>783 22-5400.R00</t>
  </si>
  <si>
    <t xml:space="preserve">Nátěr syntetický kov. konstr. 2x + 1x email + tmel </t>
  </si>
  <si>
    <t>784</t>
  </si>
  <si>
    <t>Malby</t>
  </si>
  <si>
    <t>784 19-1101.R00</t>
  </si>
  <si>
    <t xml:space="preserve">Penetrace podkladu univerzální Primalex 1x </t>
  </si>
  <si>
    <t>784 19-5222.R00</t>
  </si>
  <si>
    <t xml:space="preserve">Malba tekutá Primalex Plus, barva, 2 x </t>
  </si>
  <si>
    <t>787</t>
  </si>
  <si>
    <t>Zasklívání</t>
  </si>
  <si>
    <t>787 34-0900/R</t>
  </si>
  <si>
    <t xml:space="preserve">Zastřešení komůrkovým polykarbonátem </t>
  </si>
  <si>
    <t>998 78-7201.R00</t>
  </si>
  <si>
    <t xml:space="preserve">Přesun hmot pro zasklívání, výšky do 6 m </t>
  </si>
  <si>
    <t>794</t>
  </si>
  <si>
    <t>Rezerva</t>
  </si>
  <si>
    <t>713 12-1111.RV1</t>
  </si>
  <si>
    <t>Izolace tepelná podlah na sucho, jednovrstvá včetně dodávky polystyren tl. 50 mm</t>
  </si>
  <si>
    <t>713 19-1100.RT9</t>
  </si>
  <si>
    <t>Položení izolační fólie včetně dodávky fólie PE</t>
  </si>
  <si>
    <t>632 41-3109/R</t>
  </si>
  <si>
    <t xml:space="preserve">Potěr Floorbexn tl.50mm </t>
  </si>
  <si>
    <t>998 71-3201.R00</t>
  </si>
  <si>
    <t xml:space="preserve">Přesun hmot pro izolace tepelné, výšky do 6 m </t>
  </si>
  <si>
    <t>M21</t>
  </si>
  <si>
    <t>Elektromontáže</t>
  </si>
  <si>
    <t>210 01</t>
  </si>
  <si>
    <t xml:space="preserve">Elektroinstalace - náklady dle přílohy </t>
  </si>
  <si>
    <t>sk</t>
  </si>
  <si>
    <t>Zařízení staveniště</t>
  </si>
  <si>
    <t>0,00</t>
  </si>
  <si>
    <t>Boukalová Jarmila</t>
  </si>
  <si>
    <t>Přestavba objektu na MŠ</t>
  </si>
  <si>
    <t>Objekt č.p. 6-Ohrobec, II.etapa</t>
  </si>
  <si>
    <t>Boukalová</t>
  </si>
  <si>
    <t>prosinec 2013</t>
  </si>
  <si>
    <t>88,8</t>
  </si>
  <si>
    <t>;m.č. 107</t>
  </si>
  <si>
    <t>7,20*2,4</t>
  </si>
  <si>
    <t>(2,9+3,9)*2*2,7</t>
  </si>
  <si>
    <t>10,3</t>
  </si>
  <si>
    <t>;m.č.1.08</t>
  </si>
  <si>
    <t>280,6</t>
  </si>
  <si>
    <t>;stěny dle výměry omítek stěn</t>
  </si>
  <si>
    <t>121+20,1</t>
  </si>
  <si>
    <t>;stropy dle výměra SDK podhledů</t>
  </si>
  <si>
    <t>;stávající přístřešek</t>
  </si>
  <si>
    <t>33,89*1,1</t>
  </si>
  <si>
    <t>(0,7+2,4)*1,5</t>
  </si>
  <si>
    <t>;m.č. 103</t>
  </si>
  <si>
    <t>(2,10*2+1,0)*0,64</t>
  </si>
  <si>
    <t>(1,0*2+2,475)*0,15</t>
  </si>
  <si>
    <t>-0,9*2,10*2</t>
  </si>
  <si>
    <t>-2,475*1,0</t>
  </si>
  <si>
    <t>(2,4+5,10)*2*2,10</t>
  </si>
  <si>
    <t>;m.č.104</t>
  </si>
  <si>
    <t>17,42*0,1*1,1</t>
  </si>
  <si>
    <t>73,8*1,1</t>
  </si>
  <si>
    <t>15,0*1,1</t>
  </si>
  <si>
    <t>88,8-15,0</t>
  </si>
  <si>
    <t>-1,35+0,4*2-0,6*2-0,8</t>
  </si>
  <si>
    <t>(16,99-6,515)*2-0,9+0,66*2-0,8-0,6</t>
  </si>
  <si>
    <t>2,26+6,0</t>
  </si>
  <si>
    <t>73,80+15,0</t>
  </si>
  <si>
    <t>51,48*0,1*1,1</t>
  </si>
  <si>
    <t>53,60*1,1</t>
  </si>
  <si>
    <t>18,2+6,3+7,9+12,2+7,7+1,3</t>
  </si>
  <si>
    <t>;m.č. 101-106</t>
  </si>
  <si>
    <t>(1,725+1,1)*2-0,6</t>
  </si>
  <si>
    <t>;m.č. 106</t>
  </si>
  <si>
    <t>(3,8+2,03)*2-0,7</t>
  </si>
  <si>
    <t>;m.č. 105</t>
  </si>
  <si>
    <t>2,455*2+3,52-0,7</t>
  </si>
  <si>
    <t>(3,51+1,78)*2-0,8</t>
  </si>
  <si>
    <t>;m.č. 102</t>
  </si>
  <si>
    <t>(5,9+4,63)*2-0,7*2-0,9-0,8</t>
  </si>
  <si>
    <t>;m.č. 101</t>
  </si>
  <si>
    <t>0,8*2,0</t>
  </si>
  <si>
    <t>0,9*2,0</t>
  </si>
  <si>
    <t>1,35*2,45</t>
  </si>
  <si>
    <t>2,5*1,0</t>
  </si>
  <si>
    <t>1,18*1,0</t>
  </si>
  <si>
    <t>2,45*1,0</t>
  </si>
  <si>
    <t>1,5*2,45</t>
  </si>
  <si>
    <t>1,18*1,74*2</t>
  </si>
  <si>
    <t>1,195*1,74</t>
  </si>
  <si>
    <t>13*2</t>
  </si>
  <si>
    <t>3+4+1+1+2+2</t>
  </si>
  <si>
    <t>65+10+18+54</t>
  </si>
  <si>
    <t>27,0*2</t>
  </si>
  <si>
    <t>9*2</t>
  </si>
  <si>
    <t>5,0*2</t>
  </si>
  <si>
    <t>(7,50+8,0+10,0+7,0)*2</t>
  </si>
  <si>
    <t>5+2+1</t>
  </si>
  <si>
    <t>5+1+5*2+1*2</t>
  </si>
  <si>
    <t>25+14+24+11</t>
  </si>
  <si>
    <t>2+2</t>
  </si>
  <si>
    <t>5+5+2+1+1</t>
  </si>
  <si>
    <t>3+8</t>
  </si>
  <si>
    <t>7,0+8,0+3,0</t>
  </si>
  <si>
    <t>;potrubí cirkulace</t>
  </si>
  <si>
    <t>1,0*6</t>
  </si>
  <si>
    <t>;napojení umyvadel</t>
  </si>
  <si>
    <t>6,0+8,0</t>
  </si>
  <si>
    <t>1,5*6</t>
  </si>
  <si>
    <t>3,0+7,0</t>
  </si>
  <si>
    <t>;potrubí studená</t>
  </si>
  <si>
    <t>1,0*6,0</t>
  </si>
  <si>
    <t>8+2+6+9+15+12</t>
  </si>
  <si>
    <t>5+1+1</t>
  </si>
  <si>
    <t>5+2+1+1+1</t>
  </si>
  <si>
    <t>5,0+4,0+3,0</t>
  </si>
  <si>
    <t>1,5*3+1,0*2+5+1,0+2,0+0,5</t>
  </si>
  <si>
    <t>6,0+3,0</t>
  </si>
  <si>
    <t>;připojení WC</t>
  </si>
  <si>
    <t>;výlevka</t>
  </si>
  <si>
    <t>4,0+2,0+2,0</t>
  </si>
  <si>
    <t xml:space="preserve">;m.č. 101 část </t>
  </si>
  <si>
    <t>6,3+7,9+12,2</t>
  </si>
  <si>
    <t>;m.č. 102-104</t>
  </si>
  <si>
    <t>1,427+0,010+0,033</t>
  </si>
  <si>
    <t>8,088+14,869+1,806+3,719</t>
  </si>
  <si>
    <t>36,225*4</t>
  </si>
  <si>
    <t>36,225*14</t>
  </si>
  <si>
    <t>(1,5*2+0,98)*0,35</t>
  </si>
  <si>
    <t>-0,98*1,5</t>
  </si>
  <si>
    <t>-0,6*2,0*2</t>
  </si>
  <si>
    <t>(1,58*2+1,02)*0,4</t>
  </si>
  <si>
    <t>-1,02*1,58</t>
  </si>
  <si>
    <t>(1,26*2+1,0)*0,49</t>
  </si>
  <si>
    <t>-1,0*1,26</t>
  </si>
  <si>
    <t>(1,215*2+0,97)*0,66</t>
  </si>
  <si>
    <t>0,97*1,215</t>
  </si>
  <si>
    <t>(2,0*2+1,07)*0,66</t>
  </si>
  <si>
    <t>-1,07*2,0</t>
  </si>
  <si>
    <t>(2,45*2+1,5)*0,35</t>
  </si>
  <si>
    <t>-1,5*2,45</t>
  </si>
  <si>
    <t>(1,74*2+1,18)*0,35*2</t>
  </si>
  <si>
    <t>-1,18*1,74*2</t>
  </si>
  <si>
    <t>(2,45*2+1,35)*0,35</t>
  </si>
  <si>
    <t>-1,35*2,45</t>
  </si>
  <si>
    <t>(1,74*2+1,195)*0,35</t>
  </si>
  <si>
    <t>-1,195*1,74</t>
  </si>
  <si>
    <t>(1,5*2+0,98)-0,4*2</t>
  </si>
  <si>
    <t>-0,98*1,5*2</t>
  </si>
  <si>
    <t>(16,99+6,515)*2*2,7</t>
  </si>
  <si>
    <t>(2,55*2+2,475)*0,435</t>
  </si>
  <si>
    <t>-2,475*2,55</t>
  </si>
  <si>
    <t>(1,46*2+1,18)*0,20*2</t>
  </si>
  <si>
    <t>-1,18*1,46</t>
  </si>
  <si>
    <t>(2,10*2+0,89)*0,35</t>
  </si>
  <si>
    <t>-0,9*2,10</t>
  </si>
  <si>
    <t>(7,66+7,13)*2*2,7</t>
  </si>
  <si>
    <t>;m.č. 101-105</t>
  </si>
  <si>
    <t>33,50*0,15*0,2</t>
  </si>
  <si>
    <t>7,0+4,0</t>
  </si>
  <si>
    <t>;rýhy pro vodovod</t>
  </si>
  <si>
    <t>2,8+1,25*4+1,7+3,5+2,0+6,0+1,5</t>
  </si>
  <si>
    <t>;rýhy pro kanalizaci</t>
  </si>
  <si>
    <t>2,8*2</t>
  </si>
  <si>
    <t>1,5*2+1,30*2+1,35*2</t>
  </si>
  <si>
    <t>1,0*2,2*0,74</t>
  </si>
  <si>
    <t>1,2*2,2*0,74</t>
  </si>
  <si>
    <t>1,05*2,1*0,435</t>
  </si>
  <si>
    <t>2,5*1,0*0,435</t>
  </si>
  <si>
    <t>1,5*2,49</t>
  </si>
  <si>
    <t>0,9*1,97</t>
  </si>
  <si>
    <t>0,8*1,97*3</t>
  </si>
  <si>
    <t>1,18*1,505*2</t>
  </si>
  <si>
    <t>1,195*1,48</t>
  </si>
  <si>
    <t>2*3</t>
  </si>
  <si>
    <t>0,6*2,695*0,60</t>
  </si>
  <si>
    <t>-0,8*2,10*0,32*2</t>
  </si>
  <si>
    <t>(3,56-0,6)*2,695*0,32</t>
  </si>
  <si>
    <t>4,255*2,695*0,32</t>
  </si>
  <si>
    <t>1,725*1,2</t>
  </si>
  <si>
    <t>9,40*3,2</t>
  </si>
  <si>
    <t>26,9*8,20</t>
  </si>
  <si>
    <t>(12,06+1,0)*(2,755-1,8)</t>
  </si>
  <si>
    <t>(1,0+5,465)*(2,755-1,8)</t>
  </si>
  <si>
    <t>(8,0+1,0*2)*(2,755-1,8)*2</t>
  </si>
  <si>
    <t>(26,9+1,0*2)*(2,755-1,8)</t>
  </si>
  <si>
    <t>18,2+6,3+7,9+12,2+7,7+88,8</t>
  </si>
  <si>
    <t>;m.č. 101-105, 107</t>
  </si>
  <si>
    <t>-0,93*2,0</t>
  </si>
  <si>
    <t>-2,5*1,0</t>
  </si>
  <si>
    <t>-0,9*2,09</t>
  </si>
  <si>
    <t>-0,8*2,0</t>
  </si>
  <si>
    <t>12,06*2,755</t>
  </si>
  <si>
    <t>-0,5*1,0</t>
  </si>
  <si>
    <t>8,20*2,755</t>
  </si>
  <si>
    <t>-1,18*1,0</t>
  </si>
  <si>
    <t>(26,9-1,725)*2,755</t>
  </si>
  <si>
    <t>(5,465+8,0)*2,755</t>
  </si>
  <si>
    <t>-(0,9*2+0,8)*0,15</t>
  </si>
  <si>
    <t>(12,06+8,2)*0,15</t>
  </si>
  <si>
    <t>(8,0+5,465)*0,15</t>
  </si>
  <si>
    <t>-1,35*0,15</t>
  </si>
  <si>
    <t>(26,9-1,725)*0,15</t>
  </si>
  <si>
    <t>33,89</t>
  </si>
  <si>
    <t>;omítka pod obklady</t>
  </si>
  <si>
    <t>-33,89</t>
  </si>
  <si>
    <t>;odečteme výměru obkladů</t>
  </si>
  <si>
    <t>55,116*2</t>
  </si>
  <si>
    <t>;nové příčky</t>
  </si>
  <si>
    <t>204,26</t>
  </si>
  <si>
    <t>;dle výměry otlučení omítek stěn</t>
  </si>
  <si>
    <t>1,3*0,64*0,15</t>
  </si>
  <si>
    <t>1,5*0,64*0,15</t>
  </si>
  <si>
    <t>1,35*0,439*0,10</t>
  </si>
  <si>
    <t>2,8*0,439*0,18</t>
  </si>
  <si>
    <t>12,2</t>
  </si>
  <si>
    <t>;m.č. 104</t>
  </si>
  <si>
    <t>7,9</t>
  </si>
  <si>
    <t>7,7</t>
  </si>
  <si>
    <t>;m.č.105</t>
  </si>
  <si>
    <t>6,3</t>
  </si>
  <si>
    <t>;m.č.102</t>
  </si>
  <si>
    <t>18,2</t>
  </si>
  <si>
    <t>0,68*1,5</t>
  </si>
  <si>
    <t>-0,6*2,10</t>
  </si>
  <si>
    <t>-0,7*2,10*2</t>
  </si>
  <si>
    <t>(2,03+4,0)*2,8</t>
  </si>
  <si>
    <t>(3,52+0,1+3,51)*2,8</t>
  </si>
  <si>
    <t>(5,105+0,1+2,455)*2,8</t>
  </si>
  <si>
    <t>(1,5*2+1,3*2)*9,26*1,08*0,001</t>
  </si>
  <si>
    <t>2,8*2*21,9*1,08*0,001</t>
  </si>
  <si>
    <t>1,352*2*8,34*1,08*0,001</t>
  </si>
  <si>
    <t>Objekt č.p.6-Ohrobec, II. Etapa</t>
  </si>
  <si>
    <t>Celková cena nabídky  činí s DPH :</t>
  </si>
  <si>
    <t>x</t>
  </si>
  <si>
    <t>CELKEM</t>
  </si>
  <si>
    <t>Základ DPH ostatní</t>
  </si>
  <si>
    <t>Základ DPH se sníženou sazbou</t>
  </si>
  <si>
    <t>bez DPH</t>
  </si>
  <si>
    <t>Celkem</t>
  </si>
  <si>
    <t>režijní přirážka</t>
  </si>
  <si>
    <t xml:space="preserve">Doprava materiálu </t>
  </si>
  <si>
    <t>Celkem  MONTÁŽE</t>
  </si>
  <si>
    <t>Celkem dodávka materiálu</t>
  </si>
  <si>
    <t xml:space="preserve">  1</t>
  </si>
  <si>
    <t>práce</t>
  </si>
  <si>
    <t>materiál</t>
  </si>
  <si>
    <t>Popis položky</t>
  </si>
  <si>
    <t>CELKOVÉ SESTAVENÍ</t>
  </si>
  <si>
    <t xml:space="preserve">  4</t>
  </si>
  <si>
    <t xml:space="preserve">  3</t>
  </si>
  <si>
    <t xml:space="preserve">  2</t>
  </si>
  <si>
    <t>Montáže celkem</t>
  </si>
  <si>
    <t xml:space="preserve">    Celkem</t>
  </si>
  <si>
    <t>krabice skrytého svodu</t>
  </si>
  <si>
    <t>jímač JP 15</t>
  </si>
  <si>
    <t>svorka SR 02</t>
  </si>
  <si>
    <t>pásek FeZn 30x4</t>
  </si>
  <si>
    <t xml:space="preserve">drát FeZn  10 mm </t>
  </si>
  <si>
    <t xml:space="preserve">drát FeZn  8 mm </t>
  </si>
  <si>
    <t>podpěra vedení a  svodů  PV22</t>
  </si>
  <si>
    <t>svorka křížová SK</t>
  </si>
  <si>
    <t>svorka okapová SO nerezové provedení</t>
  </si>
  <si>
    <t>svorka zkušební SZ s číslem</t>
  </si>
  <si>
    <t>svorka spojovací ss</t>
  </si>
  <si>
    <t>Hromosvod</t>
  </si>
  <si>
    <t>kabel koaxiální pro TV</t>
  </si>
  <si>
    <t>Domácí telefon TESLA Stropkov nový typ</t>
  </si>
  <si>
    <t>Domácí stanice vrátný,telefon,zámek POL</t>
  </si>
  <si>
    <t>kabel SYKFY 5x2x0,5 zemní provedení</t>
  </si>
  <si>
    <t>kabel SYKFY 5x2x0,5</t>
  </si>
  <si>
    <t xml:space="preserve">zvonkový vodič Ui 0,8 </t>
  </si>
  <si>
    <t>koaxiál pro počítač.síť</t>
  </si>
  <si>
    <t>Lišta PVC  20x20</t>
  </si>
  <si>
    <t>trubka PVC 23</t>
  </si>
  <si>
    <t>trubka PVC 16</t>
  </si>
  <si>
    <t>zásuvka STA +SAT Tango</t>
  </si>
  <si>
    <t>zásuvka telefonní 4/4 Tango</t>
  </si>
  <si>
    <t>vodič AY 2,5 protahovací</t>
  </si>
  <si>
    <t>zvonkové tlačítko</t>
  </si>
  <si>
    <t xml:space="preserve">  Elektroinstalace Slaboproud</t>
  </si>
  <si>
    <t>zařízení autonomní detekce a signalicae</t>
  </si>
  <si>
    <t>hod</t>
  </si>
  <si>
    <t>Rozvaděč zapojování a přepojování</t>
  </si>
  <si>
    <t>Revise výchozí</t>
  </si>
  <si>
    <t>časové relé  ZN 62 pro ventilátor</t>
  </si>
  <si>
    <t>ventilátor EDM 100C s doběhem</t>
  </si>
  <si>
    <t>recyklační poplatek za svítidla</t>
  </si>
  <si>
    <t>trubice 20W,58W</t>
  </si>
  <si>
    <t>zářivka 2x36W</t>
  </si>
  <si>
    <t>zářivka Vyrtych Balot 218 R 2x18W MULTI  Nouze 1-HOD</t>
  </si>
  <si>
    <t>zářivka Vyrtych Balot 218 R 2x18W</t>
  </si>
  <si>
    <t>zářivka Vyrtych Balot 418 R 4x18W MULTI Nouze 1.hod</t>
  </si>
  <si>
    <t>zářivka Vyrtych Balot 418 R 4x18W</t>
  </si>
  <si>
    <t>svítidlo halogen 70 W s čidlem venkovní</t>
  </si>
  <si>
    <t>svítidlo podhledové halogen 230V/70W</t>
  </si>
  <si>
    <t>zásuvkaTango dvojitá s clonkami</t>
  </si>
  <si>
    <t>spínač č.6 s dotnavkou  rámečkemTango</t>
  </si>
  <si>
    <t>spínač č.6 s rámečkem Tango</t>
  </si>
  <si>
    <t>spínač č.5 s rámečkem Tango</t>
  </si>
  <si>
    <t xml:space="preserve">tlačátko 1.pol. s  rámečkem Tango </t>
  </si>
  <si>
    <t>AB svorka +pásek</t>
  </si>
  <si>
    <t>CY 4 zelenožlutý</t>
  </si>
  <si>
    <t>CYKY 4Bx10</t>
  </si>
  <si>
    <t>CYKY 3Cx2,5</t>
  </si>
  <si>
    <t>CYKY 5Cx1,5</t>
  </si>
  <si>
    <t>CYKY 3Cx1,5</t>
  </si>
  <si>
    <t>CYKY 3Ax1,5</t>
  </si>
  <si>
    <t>krabice ACYDUR</t>
  </si>
  <si>
    <t>krabice KP 68 s věnečkem a víčkem</t>
  </si>
  <si>
    <t>krabice KP 68</t>
  </si>
  <si>
    <t>vypínač 3.pol.40A</t>
  </si>
  <si>
    <t>jistič 1 pol. 2A oběhové čerpadlo</t>
  </si>
  <si>
    <t>jistič 3.pol. 16A</t>
  </si>
  <si>
    <t>Proudový chránič čtyřpólový FL7 3x25/4/0,03</t>
  </si>
  <si>
    <t>jistič 1 pol. 16 A</t>
  </si>
  <si>
    <t>jistič 1 pol. 10A</t>
  </si>
  <si>
    <t>jistič 1 pol. 6A</t>
  </si>
  <si>
    <t>rozvodnice plastová 36 mod.</t>
  </si>
  <si>
    <t xml:space="preserve">  Elektroinstalace Silnoproud</t>
  </si>
  <si>
    <t>Montáže</t>
  </si>
  <si>
    <t>Práce HSV celkem</t>
  </si>
  <si>
    <t>h</t>
  </si>
  <si>
    <t>Práce v hodin.sazbě</t>
  </si>
  <si>
    <t>Materiál HSV celkem</t>
  </si>
  <si>
    <t>Demontáže původní elektroinstalace</t>
  </si>
  <si>
    <t>pyt</t>
  </si>
  <si>
    <t>stavební sádra</t>
  </si>
  <si>
    <t>Vysekání rýh do 10/20 zdiva</t>
  </si>
  <si>
    <t>Vysekání rýh do 5/10 zdiva</t>
  </si>
  <si>
    <t>Vysekání otvorů do 0,09 30-45cm pro rozvaděč</t>
  </si>
  <si>
    <t>Vysekání pro el.krabice</t>
  </si>
  <si>
    <t xml:space="preserve">  Bourání-sekání</t>
  </si>
  <si>
    <t>jedn.práce</t>
  </si>
  <si>
    <t>jedn.materiál</t>
  </si>
  <si>
    <t>objem</t>
  </si>
  <si>
    <t>jedn.</t>
  </si>
  <si>
    <t>Profese</t>
  </si>
  <si>
    <t>7332 901</t>
  </si>
  <si>
    <t>Topná zkouška</t>
  </si>
  <si>
    <t>733 901</t>
  </si>
  <si>
    <t>Stavební přípomoce</t>
  </si>
  <si>
    <t>973 03-1614</t>
  </si>
  <si>
    <t>971 03-3351</t>
  </si>
  <si>
    <t>974 03-1133</t>
  </si>
  <si>
    <t>974 03-1155</t>
  </si>
  <si>
    <t>357 13907</t>
  </si>
  <si>
    <t>358 22901</t>
  </si>
  <si>
    <t>358 22902</t>
  </si>
  <si>
    <t>358 22903</t>
  </si>
  <si>
    <t>358 89909</t>
  </si>
  <si>
    <t>358 22905</t>
  </si>
  <si>
    <t>345 35900</t>
  </si>
  <si>
    <t>345 71511</t>
  </si>
  <si>
    <t>345 71516</t>
  </si>
  <si>
    <t>345 71590</t>
  </si>
  <si>
    <t>341 11030</t>
  </si>
  <si>
    <t>341 11031</t>
  </si>
  <si>
    <t>341 11090</t>
  </si>
  <si>
    <t>341 11032</t>
  </si>
  <si>
    <t>341 11064</t>
  </si>
  <si>
    <t>341 40965</t>
  </si>
  <si>
    <t>345 60009</t>
  </si>
  <si>
    <t>358 22904</t>
  </si>
  <si>
    <t>345 58999</t>
  </si>
  <si>
    <t>345 58901</t>
  </si>
  <si>
    <t>345 58902</t>
  </si>
  <si>
    <t>345 58903</t>
  </si>
  <si>
    <t>345 51690</t>
  </si>
  <si>
    <t>348 00901</t>
  </si>
  <si>
    <t>348 00902</t>
  </si>
  <si>
    <t>348 00903</t>
  </si>
  <si>
    <t>348 00904</t>
  </si>
  <si>
    <t>348 00905</t>
  </si>
  <si>
    <t>348 00906</t>
  </si>
  <si>
    <t>348 00907</t>
  </si>
  <si>
    <t>348 00908</t>
  </si>
  <si>
    <t>348 00999</t>
  </si>
  <si>
    <t>429 11901</t>
  </si>
  <si>
    <t>429 11902</t>
  </si>
  <si>
    <t>210 199</t>
  </si>
  <si>
    <t>357 11901</t>
  </si>
  <si>
    <t>210 299</t>
  </si>
  <si>
    <t>100a</t>
  </si>
  <si>
    <t>732 31-1120/R</t>
  </si>
  <si>
    <t>Tepelné čerpadlo Acond 12 M monoblok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</si>
</sst>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Kč&quot;"/>
    <numFmt numFmtId="165" formatCode="0.0"/>
    <numFmt numFmtId="166" formatCode="0.0%"/>
    <numFmt numFmtId="167" formatCode="#,##0.000"/>
  </numFmts>
  <fonts count="31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  <font>
      <sz val="10"/>
      <color indexed="9"/>
      <name val="Arial CE"/>
    </font>
    <font>
      <sz val="8"/>
      <color indexed="12"/>
      <name val="Arial CE"/>
      <family val="2"/>
      <charset val="238"/>
    </font>
    <font>
      <b/>
      <sz val="14"/>
      <color indexed="8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8"/>
      <color indexed="8"/>
      <name val="Arial CE"/>
      <family val="2"/>
      <charset val="238"/>
    </font>
    <font>
      <b/>
      <sz val="9"/>
      <color indexed="8"/>
      <name val="Arial CE"/>
      <family val="2"/>
      <charset val="238"/>
    </font>
    <font>
      <sz val="8"/>
      <color indexed="42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2">
    <xf numFmtId="0" fontId="0" fillId="0" borderId="0"/>
    <xf numFmtId="0" fontId="9" fillId="0" borderId="0"/>
    <xf numFmtId="0" fontId="8" fillId="0" borderId="0"/>
    <xf numFmtId="4" fontId="8" fillId="0" borderId="0" applyFill="0" applyBorder="0" applyAlignment="0" applyProtection="0"/>
    <xf numFmtId="166" fontId="8" fillId="0" borderId="0" applyFill="0" applyBorder="0" applyAlignment="0" applyProtection="0"/>
    <xf numFmtId="0" fontId="7" fillId="0" borderId="0"/>
    <xf numFmtId="3" fontId="8" fillId="0" borderId="0" applyFill="0" applyBorder="0" applyAlignment="0" applyProtection="0"/>
    <xf numFmtId="167" fontId="8" fillId="0" borderId="0" applyFill="0" applyBorder="0" applyAlignment="0" applyProtection="0"/>
    <xf numFmtId="14" fontId="8" fillId="0" borderId="0" applyFill="0" applyBorder="0" applyAlignment="0" applyProtection="0"/>
    <xf numFmtId="9" fontId="8" fillId="0" borderId="0" applyFill="0" applyBorder="0" applyAlignment="0" applyProtection="0"/>
    <xf numFmtId="10" fontId="8" fillId="0" borderId="0" applyFill="0" applyBorder="0" applyAlignment="0" applyProtection="0"/>
    <xf numFmtId="49" fontId="8" fillId="0" borderId="0" applyFill="0" applyBorder="0" applyAlignment="0" applyProtection="0"/>
  </cellStyleXfs>
  <cellXfs count="30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0" fontId="0" fillId="0" borderId="11" xfId="0" applyNumberFormat="1" applyBorder="1" applyAlignment="1">
      <alignment horizontal="right"/>
    </xf>
    <xf numFmtId="164" fontId="0" fillId="0" borderId="14" xfId="0" applyNumberFormat="1" applyBorder="1"/>
    <xf numFmtId="164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4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5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0" fontId="3" fillId="0" borderId="48" xfId="1" applyFont="1" applyFill="1" applyBorder="1"/>
    <xf numFmtId="0" fontId="9" fillId="0" borderId="48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49" fontId="0" fillId="0" borderId="0" xfId="0" applyNumberFormat="1" applyBorder="1"/>
    <xf numFmtId="0" fontId="20" fillId="0" borderId="0" xfId="1" applyFont="1"/>
    <xf numFmtId="0" fontId="21" fillId="0" borderId="53" xfId="0" applyFont="1" applyFill="1" applyBorder="1" applyAlignment="1">
      <alignment horizontal="right"/>
    </xf>
    <xf numFmtId="0" fontId="21" fillId="0" borderId="53" xfId="1" applyFont="1" applyFill="1" applyBorder="1" applyAlignment="1">
      <alignment horizontal="left" wrapText="1"/>
    </xf>
    <xf numFmtId="4" fontId="21" fillId="0" borderId="53" xfId="1" applyNumberFormat="1" applyFont="1" applyFill="1" applyBorder="1" applyAlignment="1">
      <alignment horizontal="right" wrapText="1"/>
    </xf>
    <xf numFmtId="49" fontId="10" fillId="0" borderId="53" xfId="1" applyNumberFormat="1" applyFont="1" applyFill="1" applyBorder="1" applyAlignment="1">
      <alignment horizontal="left"/>
    </xf>
    <xf numFmtId="0" fontId="10" fillId="0" borderId="53" xfId="1" applyFont="1" applyFill="1" applyBorder="1" applyAlignment="1">
      <alignment horizontal="center"/>
    </xf>
    <xf numFmtId="3" fontId="20" fillId="0" borderId="0" xfId="1" applyNumberFormat="1" applyFont="1"/>
    <xf numFmtId="0" fontId="8" fillId="0" borderId="0" xfId="2" applyBorder="1"/>
    <xf numFmtId="0" fontId="8" fillId="0" borderId="0" xfId="2" applyFill="1" applyBorder="1"/>
    <xf numFmtId="4" fontId="0" fillId="0" borderId="0" xfId="3" applyFont="1" applyFill="1" applyBorder="1" applyAlignment="1" applyProtection="1"/>
    <xf numFmtId="0" fontId="8" fillId="0" borderId="0" xfId="2" applyBorder="1" applyAlignment="1">
      <alignment horizontal="center"/>
    </xf>
    <xf numFmtId="0" fontId="8" fillId="0" borderId="63" xfId="2" applyBorder="1"/>
    <xf numFmtId="0" fontId="8" fillId="0" borderId="64" xfId="2" applyBorder="1"/>
    <xf numFmtId="0" fontId="8" fillId="0" borderId="65" xfId="2" applyBorder="1"/>
    <xf numFmtId="0" fontId="8" fillId="0" borderId="66" xfId="2" applyBorder="1"/>
    <xf numFmtId="4" fontId="23" fillId="0" borderId="67" xfId="2" applyNumberFormat="1" applyFont="1" applyFill="1" applyBorder="1" applyAlignment="1">
      <alignment horizontal="center"/>
    </xf>
    <xf numFmtId="0" fontId="24" fillId="0" borderId="68" xfId="2" applyFont="1" applyFill="1" applyBorder="1" applyAlignment="1">
      <alignment horizontal="center"/>
    </xf>
    <xf numFmtId="4" fontId="23" fillId="0" borderId="67" xfId="3" applyFont="1" applyFill="1" applyBorder="1" applyAlignment="1" applyProtection="1"/>
    <xf numFmtId="0" fontId="24" fillId="0" borderId="69" xfId="2" applyFont="1" applyFill="1" applyBorder="1" applyAlignment="1">
      <alignment horizontal="center"/>
    </xf>
    <xf numFmtId="0" fontId="25" fillId="0" borderId="70" xfId="2" applyFont="1" applyFill="1" applyBorder="1" applyAlignment="1">
      <alignment horizontal="center"/>
    </xf>
    <xf numFmtId="0" fontId="24" fillId="0" borderId="70" xfId="2" applyFont="1" applyFill="1" applyBorder="1" applyAlignment="1">
      <alignment horizontal="center"/>
    </xf>
    <xf numFmtId="0" fontId="24" fillId="0" borderId="70" xfId="2" applyFont="1" applyFill="1" applyBorder="1"/>
    <xf numFmtId="0" fontId="23" fillId="0" borderId="71" xfId="2" applyFont="1" applyFill="1" applyBorder="1" applyAlignment="1">
      <alignment horizontal="right"/>
    </xf>
    <xf numFmtId="0" fontId="8" fillId="0" borderId="0" xfId="2" applyFont="1" applyFill="1" applyBorder="1"/>
    <xf numFmtId="4" fontId="0" fillId="0" borderId="64" xfId="3" applyFont="1" applyFill="1" applyBorder="1" applyAlignment="1" applyProtection="1"/>
    <xf numFmtId="0" fontId="8" fillId="0" borderId="70" xfId="2" applyFont="1" applyFill="1" applyBorder="1"/>
    <xf numFmtId="4" fontId="0" fillId="0" borderId="70" xfId="3" applyFont="1" applyFill="1" applyBorder="1" applyAlignment="1" applyProtection="1"/>
    <xf numFmtId="166" fontId="0" fillId="0" borderId="70" xfId="4" applyFont="1" applyFill="1" applyBorder="1" applyAlignment="1" applyProtection="1"/>
    <xf numFmtId="0" fontId="8" fillId="0" borderId="70" xfId="2" applyFont="1" applyFill="1" applyBorder="1" applyAlignment="1">
      <alignment horizontal="center"/>
    </xf>
    <xf numFmtId="0" fontId="8" fillId="0" borderId="71" xfId="2" applyFont="1" applyFill="1" applyBorder="1"/>
    <xf numFmtId="0" fontId="8" fillId="0" borderId="72" xfId="2" applyFont="1" applyFill="1" applyBorder="1"/>
    <xf numFmtId="4" fontId="0" fillId="0" borderId="73" xfId="3" applyFont="1" applyFill="1" applyBorder="1" applyAlignment="1" applyProtection="1"/>
    <xf numFmtId="0" fontId="8" fillId="3" borderId="0" xfId="2" applyFill="1" applyBorder="1"/>
    <xf numFmtId="4" fontId="26" fillId="3" borderId="67" xfId="3" applyFont="1" applyFill="1" applyBorder="1" applyAlignment="1" applyProtection="1"/>
    <xf numFmtId="4" fontId="24" fillId="3" borderId="68" xfId="3" applyFont="1" applyFill="1" applyBorder="1" applyAlignment="1" applyProtection="1"/>
    <xf numFmtId="4" fontId="27" fillId="3" borderId="67" xfId="3" applyFont="1" applyFill="1" applyBorder="1" applyAlignment="1" applyProtection="1"/>
    <xf numFmtId="4" fontId="24" fillId="3" borderId="69" xfId="3" applyFont="1" applyFill="1" applyBorder="1" applyAlignment="1" applyProtection="1"/>
    <xf numFmtId="4" fontId="28" fillId="3" borderId="70" xfId="3" applyFont="1" applyFill="1" applyBorder="1" applyAlignment="1" applyProtection="1"/>
    <xf numFmtId="0" fontId="24" fillId="3" borderId="70" xfId="2" applyFont="1" applyFill="1" applyBorder="1" applyAlignment="1">
      <alignment horizontal="center"/>
    </xf>
    <xf numFmtId="0" fontId="24" fillId="3" borderId="70" xfId="2" applyFont="1" applyFill="1" applyBorder="1"/>
    <xf numFmtId="0" fontId="26" fillId="3" borderId="71" xfId="2" applyFont="1" applyFill="1" applyBorder="1" applyAlignment="1">
      <alignment horizontal="right"/>
    </xf>
    <xf numFmtId="4" fontId="0" fillId="0" borderId="74" xfId="3" applyFont="1" applyFill="1" applyBorder="1" applyAlignment="1" applyProtection="1"/>
    <xf numFmtId="0" fontId="8" fillId="0" borderId="70" xfId="2" applyBorder="1"/>
    <xf numFmtId="0" fontId="8" fillId="0" borderId="70" xfId="2" applyBorder="1" applyAlignment="1">
      <alignment horizontal="center"/>
    </xf>
    <xf numFmtId="0" fontId="8" fillId="0" borderId="71" xfId="2" applyFont="1" applyBorder="1" applyAlignment="1">
      <alignment horizontal="right"/>
    </xf>
    <xf numFmtId="4" fontId="0" fillId="0" borderId="75" xfId="3" applyFont="1" applyFill="1" applyBorder="1" applyAlignment="1" applyProtection="1"/>
    <xf numFmtId="4" fontId="25" fillId="0" borderId="70" xfId="3" applyFont="1" applyFill="1" applyBorder="1" applyAlignment="1" applyProtection="1"/>
    <xf numFmtId="4" fontId="29" fillId="0" borderId="75" xfId="3" applyFont="1" applyFill="1" applyBorder="1" applyAlignment="1" applyProtection="1"/>
    <xf numFmtId="0" fontId="29" fillId="0" borderId="70" xfId="2" applyFont="1" applyBorder="1"/>
    <xf numFmtId="4" fontId="29" fillId="0" borderId="70" xfId="3" applyFont="1" applyFill="1" applyBorder="1" applyAlignment="1" applyProtection="1"/>
    <xf numFmtId="4" fontId="29" fillId="0" borderId="72" xfId="3" applyFont="1" applyFill="1" applyBorder="1" applyAlignment="1" applyProtection="1"/>
    <xf numFmtId="0" fontId="29" fillId="0" borderId="73" xfId="2" applyFont="1" applyBorder="1"/>
    <xf numFmtId="4" fontId="29" fillId="0" borderId="73" xfId="3" applyFont="1" applyFill="1" applyBorder="1" applyAlignment="1" applyProtection="1"/>
    <xf numFmtId="4" fontId="25" fillId="0" borderId="73" xfId="3" applyFont="1" applyFill="1" applyBorder="1" applyAlignment="1" applyProtection="1"/>
    <xf numFmtId="0" fontId="8" fillId="0" borderId="73" xfId="2" applyBorder="1" applyAlignment="1">
      <alignment horizontal="center"/>
    </xf>
    <xf numFmtId="0" fontId="8" fillId="0" borderId="76" xfId="2" applyFont="1" applyBorder="1" applyAlignment="1">
      <alignment horizontal="right"/>
    </xf>
    <xf numFmtId="4" fontId="26" fillId="4" borderId="77" xfId="3" applyFont="1" applyFill="1" applyBorder="1" applyAlignment="1" applyProtection="1">
      <alignment horizontal="center"/>
    </xf>
    <xf numFmtId="4" fontId="26" fillId="4" borderId="78" xfId="3" applyFont="1" applyFill="1" applyBorder="1" applyAlignment="1" applyProtection="1">
      <alignment horizontal="center"/>
    </xf>
    <xf numFmtId="4" fontId="26" fillId="4" borderId="78" xfId="3" applyFont="1" applyFill="1" applyBorder="1" applyAlignment="1" applyProtection="1"/>
    <xf numFmtId="0" fontId="26" fillId="4" borderId="78" xfId="2" applyFont="1" applyFill="1" applyBorder="1" applyAlignment="1">
      <alignment horizontal="center"/>
    </xf>
    <xf numFmtId="0" fontId="29" fillId="3" borderId="79" xfId="2" applyFont="1" applyFill="1" applyBorder="1"/>
    <xf numFmtId="4" fontId="29" fillId="0" borderId="74" xfId="3" applyFont="1" applyFill="1" applyBorder="1" applyAlignment="1" applyProtection="1"/>
    <xf numFmtId="4" fontId="25" fillId="0" borderId="64" xfId="3" applyFont="1" applyFill="1" applyBorder="1" applyAlignment="1" applyProtection="1"/>
    <xf numFmtId="0" fontId="8" fillId="0" borderId="64" xfId="2" applyBorder="1" applyAlignment="1">
      <alignment horizontal="center"/>
    </xf>
    <xf numFmtId="0" fontId="8" fillId="0" borderId="66" xfId="2" applyFont="1" applyBorder="1" applyAlignment="1">
      <alignment horizontal="right"/>
    </xf>
    <xf numFmtId="4" fontId="0" fillId="0" borderId="72" xfId="3" applyFont="1" applyFill="1" applyBorder="1" applyAlignment="1" applyProtection="1"/>
    <xf numFmtId="0" fontId="8" fillId="0" borderId="73" xfId="2" applyBorder="1"/>
    <xf numFmtId="0" fontId="30" fillId="0" borderId="76" xfId="2" applyFont="1" applyBorder="1" applyAlignment="1">
      <alignment horizontal="left"/>
    </xf>
    <xf numFmtId="4" fontId="29" fillId="0" borderId="67" xfId="3" applyFont="1" applyFill="1" applyBorder="1" applyAlignment="1" applyProtection="1"/>
    <xf numFmtId="4" fontId="29" fillId="0" borderId="80" xfId="3" applyFont="1" applyFill="1" applyBorder="1" applyAlignment="1" applyProtection="1"/>
    <xf numFmtId="4" fontId="0" fillId="0" borderId="81" xfId="3" applyFont="1" applyFill="1" applyBorder="1" applyAlignment="1" applyProtection="1"/>
    <xf numFmtId="4" fontId="25" fillId="0" borderId="82" xfId="3" applyFont="1" applyFill="1" applyBorder="1" applyAlignment="1" applyProtection="1"/>
    <xf numFmtId="0" fontId="8" fillId="0" borderId="82" xfId="2" applyBorder="1" applyAlignment="1">
      <alignment horizontal="center"/>
    </xf>
    <xf numFmtId="0" fontId="8" fillId="0" borderId="82" xfId="2" applyFont="1" applyBorder="1"/>
    <xf numFmtId="0" fontId="29" fillId="0" borderId="83" xfId="2" applyFont="1" applyBorder="1" applyAlignment="1">
      <alignment horizontal="right"/>
    </xf>
    <xf numFmtId="4" fontId="0" fillId="0" borderId="70" xfId="3" applyFont="1" applyFill="1" applyBorder="1" applyAlignment="1" applyProtection="1">
      <alignment horizontal="right"/>
    </xf>
    <xf numFmtId="4" fontId="0" fillId="0" borderId="70" xfId="5" applyNumberFormat="1" applyFont="1" applyFill="1" applyBorder="1" applyAlignment="1">
      <alignment horizontal="right"/>
    </xf>
    <xf numFmtId="0" fontId="0" fillId="0" borderId="70" xfId="5" applyFont="1" applyFill="1" applyBorder="1" applyAlignment="1">
      <alignment horizontal="center"/>
    </xf>
    <xf numFmtId="0" fontId="0" fillId="0" borderId="70" xfId="5" applyFont="1" applyFill="1" applyBorder="1"/>
    <xf numFmtId="0" fontId="8" fillId="0" borderId="71" xfId="2" applyFont="1" applyFill="1" applyBorder="1" applyAlignment="1">
      <alignment horizontal="right"/>
    </xf>
    <xf numFmtId="0" fontId="8" fillId="0" borderId="70" xfId="2" applyFont="1" applyBorder="1" applyAlignment="1">
      <alignment horizontal="justify"/>
    </xf>
    <xf numFmtId="0" fontId="8" fillId="0" borderId="70" xfId="2" applyFont="1" applyFill="1" applyBorder="1" applyAlignment="1">
      <alignment horizontal="justify"/>
    </xf>
    <xf numFmtId="4" fontId="0" fillId="0" borderId="77" xfId="3" applyFont="1" applyFill="1" applyBorder="1" applyAlignment="1" applyProtection="1"/>
    <xf numFmtId="4" fontId="0" fillId="0" borderId="78" xfId="3" applyFont="1" applyFill="1" applyBorder="1" applyAlignment="1" applyProtection="1"/>
    <xf numFmtId="4" fontId="25" fillId="0" borderId="78" xfId="3" applyFont="1" applyFill="1" applyBorder="1" applyAlignment="1" applyProtection="1"/>
    <xf numFmtId="0" fontId="8" fillId="0" borderId="78" xfId="2" applyBorder="1" applyAlignment="1">
      <alignment horizontal="center"/>
    </xf>
    <xf numFmtId="0" fontId="8" fillId="0" borderId="78" xfId="2" applyBorder="1"/>
    <xf numFmtId="0" fontId="30" fillId="4" borderId="79" xfId="2" applyFont="1" applyFill="1" applyBorder="1"/>
    <xf numFmtId="4" fontId="0" fillId="0" borderId="85" xfId="3" applyFont="1" applyFill="1" applyBorder="1" applyAlignment="1" applyProtection="1"/>
    <xf numFmtId="4" fontId="0" fillId="0" borderId="82" xfId="3" applyFont="1" applyFill="1" applyBorder="1" applyAlignment="1" applyProtection="1"/>
    <xf numFmtId="4" fontId="0" fillId="0" borderId="86" xfId="3" applyFont="1" applyFill="1" applyBorder="1" applyAlignment="1" applyProtection="1"/>
    <xf numFmtId="4" fontId="0" fillId="0" borderId="69" xfId="3" applyFont="1" applyFill="1" applyBorder="1" applyAlignment="1" applyProtection="1"/>
    <xf numFmtId="0" fontId="30" fillId="0" borderId="71" xfId="2" applyFont="1" applyBorder="1" applyAlignment="1">
      <alignment horizontal="left"/>
    </xf>
    <xf numFmtId="0" fontId="8" fillId="0" borderId="70" xfId="2" applyFont="1" applyBorder="1" applyAlignment="1">
      <alignment horizontal="center"/>
    </xf>
    <xf numFmtId="0" fontId="30" fillId="4" borderId="76" xfId="2" applyFont="1" applyFill="1" applyBorder="1"/>
    <xf numFmtId="4" fontId="26" fillId="4" borderId="61" xfId="3" applyFont="1" applyFill="1" applyBorder="1" applyAlignment="1" applyProtection="1">
      <alignment horizontal="center"/>
    </xf>
    <xf numFmtId="4" fontId="26" fillId="4" borderId="87" xfId="3" applyFont="1" applyFill="1" applyBorder="1" applyAlignment="1" applyProtection="1">
      <alignment horizontal="center"/>
    </xf>
    <xf numFmtId="4" fontId="26" fillId="4" borderId="87" xfId="3" applyFont="1" applyFill="1" applyBorder="1" applyAlignment="1" applyProtection="1"/>
    <xf numFmtId="0" fontId="26" fillId="4" borderId="87" xfId="2" applyFont="1" applyFill="1" applyBorder="1" applyAlignment="1">
      <alignment horizontal="center"/>
    </xf>
    <xf numFmtId="0" fontId="26" fillId="4" borderId="62" xfId="2" applyFont="1" applyFill="1" applyBorder="1" applyAlignment="1">
      <alignment horizontal="center"/>
    </xf>
    <xf numFmtId="0" fontId="8" fillId="0" borderId="71" xfId="2" applyFont="1" applyBorder="1" applyAlignment="1">
      <alignment horizontal="left"/>
    </xf>
    <xf numFmtId="0" fontId="8" fillId="0" borderId="83" xfId="2" applyBorder="1" applyAlignment="1">
      <alignment horizontal="left"/>
    </xf>
    <xf numFmtId="3" fontId="8" fillId="0" borderId="71" xfId="2" applyNumberFormat="1" applyFont="1" applyBorder="1" applyAlignment="1">
      <alignment horizontal="left"/>
    </xf>
    <xf numFmtId="0" fontId="8" fillId="0" borderId="71" xfId="2" applyFont="1" applyFill="1" applyBorder="1" applyAlignment="1">
      <alignment horizontal="left"/>
    </xf>
    <xf numFmtId="49" fontId="8" fillId="0" borderId="71" xfId="2" applyNumberFormat="1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29" fillId="0" borderId="84" xfId="2" applyFont="1" applyBorder="1" applyAlignment="1">
      <alignment horizontal="center"/>
    </xf>
    <xf numFmtId="0" fontId="29" fillId="0" borderId="84" xfId="2" applyFont="1" applyFill="1" applyBorder="1" applyAlignment="1">
      <alignment horizontal="center"/>
    </xf>
    <xf numFmtId="0" fontId="22" fillId="0" borderId="62" xfId="2" applyFont="1" applyFill="1" applyBorder="1" applyAlignment="1">
      <alignment horizontal="center"/>
    </xf>
    <xf numFmtId="4" fontId="22" fillId="0" borderId="61" xfId="3" applyFont="1" applyFill="1" applyBorder="1" applyAlignment="1" applyProtection="1">
      <alignment horizontal="center"/>
    </xf>
    <xf numFmtId="0" fontId="21" fillId="0" borderId="13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3" fontId="21" fillId="0" borderId="13" xfId="1" applyNumberFormat="1" applyFont="1" applyFill="1" applyBorder="1" applyAlignment="1">
      <alignment horizontal="left" wrapText="1"/>
    </xf>
  </cellXfs>
  <cellStyles count="12">
    <cellStyle name="Čárka 2" xfId="3"/>
    <cellStyle name="čárky 0" xfId="6"/>
    <cellStyle name="čárky 3" xfId="7"/>
    <cellStyle name="datum" xfId="8"/>
    <cellStyle name="Normální" xfId="0" builtinId="0"/>
    <cellStyle name="Normální 2" xfId="2"/>
    <cellStyle name="normální_Nab.old" xfId="5"/>
    <cellStyle name="normální_POL.XLS" xfId="1"/>
    <cellStyle name="procent 0" xfId="9"/>
    <cellStyle name="procent 2" xfId="10"/>
    <cellStyle name="Procenta 2" xfId="4"/>
    <cellStyle name="text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&#353;i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</sheetNames>
    <sheetDataSet>
      <sheetData sheetId="0">
        <row r="6">
          <cell r="C6" t="str">
            <v>MŠ Ohrobec</v>
          </cell>
        </row>
        <row r="7">
          <cell r="G7">
            <v>0</v>
          </cell>
        </row>
      </sheetData>
      <sheetData sheetId="1"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40">
          <cell r="H4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/>
  <dimension ref="A1:BE55"/>
  <sheetViews>
    <sheetView tabSelected="1" topLeftCell="A31" workbookViewId="0">
      <selection activeCell="B37" sqref="B37:G45"/>
    </sheetView>
  </sheetViews>
  <sheetFormatPr defaultRowHeight="12.5" x14ac:dyDescent="0.25"/>
  <cols>
    <col min="1" max="1" width="2" customWidth="1"/>
    <col min="2" max="2" width="15" customWidth="1"/>
    <col min="3" max="3" width="15.81640625" customWidth="1"/>
    <col min="4" max="4" width="14.54296875" customWidth="1"/>
    <col min="5" max="5" width="12.54296875" customWidth="1"/>
    <col min="6" max="6" width="19.7265625" customWidth="1"/>
    <col min="7" max="7" width="14.1796875" customWidth="1"/>
  </cols>
  <sheetData>
    <row r="1" spans="1:57" ht="21.75" customHeight="1" x14ac:dyDescent="0.4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3"/>
    <row r="3" spans="1:57" ht="13" customHeight="1" x14ac:dyDescent="0.25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3" customHeight="1" x14ac:dyDescent="0.35">
      <c r="A4" s="7"/>
      <c r="B4" s="8"/>
      <c r="C4" s="9" t="s">
        <v>473</v>
      </c>
      <c r="D4" s="10"/>
      <c r="E4" s="10"/>
      <c r="F4" s="11"/>
      <c r="G4" s="12"/>
    </row>
    <row r="5" spans="1:57" ht="13" customHeight="1" x14ac:dyDescent="0.25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3" customHeight="1" x14ac:dyDescent="0.35">
      <c r="A6" s="7"/>
      <c r="B6" s="8"/>
      <c r="C6" s="9" t="s">
        <v>474</v>
      </c>
      <c r="D6" s="10"/>
      <c r="E6" s="10"/>
      <c r="F6" s="18"/>
      <c r="G6" s="12"/>
    </row>
    <row r="7" spans="1:57" x14ac:dyDescent="0.25">
      <c r="A7" s="13" t="s">
        <v>8</v>
      </c>
      <c r="B7" s="15"/>
      <c r="C7" s="281"/>
      <c r="D7" s="282"/>
      <c r="E7" s="19" t="s">
        <v>9</v>
      </c>
      <c r="F7" s="20"/>
      <c r="G7" s="21">
        <v>0</v>
      </c>
      <c r="H7" s="22"/>
      <c r="I7" s="22"/>
    </row>
    <row r="8" spans="1:57" x14ac:dyDescent="0.25">
      <c r="A8" s="13" t="s">
        <v>10</v>
      </c>
      <c r="B8" s="15"/>
      <c r="C8" s="281"/>
      <c r="D8" s="282"/>
      <c r="E8" s="16" t="s">
        <v>11</v>
      </c>
      <c r="F8" s="15"/>
      <c r="G8" s="23">
        <f>IF(PocetMJ=0,,ROUND((F30+F32)/PocetMJ,1))</f>
        <v>0</v>
      </c>
    </row>
    <row r="9" spans="1:57" x14ac:dyDescent="0.25">
      <c r="A9" s="24" t="s">
        <v>12</v>
      </c>
      <c r="B9" s="25"/>
      <c r="C9" s="25"/>
      <c r="D9" s="25"/>
      <c r="E9" s="26" t="s">
        <v>13</v>
      </c>
      <c r="F9" s="25"/>
      <c r="G9" s="27"/>
    </row>
    <row r="10" spans="1:57" x14ac:dyDescent="0.25">
      <c r="A10" s="28" t="s">
        <v>14</v>
      </c>
      <c r="B10" s="11"/>
      <c r="C10" s="11"/>
      <c r="D10" s="11"/>
      <c r="E10" s="29" t="s">
        <v>15</v>
      </c>
      <c r="F10" s="11"/>
      <c r="G10" s="12"/>
      <c r="BA10" s="30"/>
      <c r="BB10" s="30"/>
      <c r="BC10" s="30"/>
      <c r="BD10" s="30"/>
      <c r="BE10" s="30"/>
    </row>
    <row r="11" spans="1:57" ht="13" x14ac:dyDescent="0.3">
      <c r="A11" s="28"/>
      <c r="B11" s="11"/>
      <c r="C11" s="11"/>
      <c r="D11" s="11"/>
      <c r="E11" s="283" t="s">
        <v>472</v>
      </c>
      <c r="F11" s="284"/>
      <c r="G11" s="285"/>
    </row>
    <row r="12" spans="1:57" ht="28.5" customHeight="1" thickBot="1" x14ac:dyDescent="0.3">
      <c r="A12" s="31" t="s">
        <v>16</v>
      </c>
      <c r="B12" s="32"/>
      <c r="C12" s="32"/>
      <c r="D12" s="32"/>
      <c r="E12" s="33"/>
      <c r="F12" s="33"/>
      <c r="G12" s="34"/>
    </row>
    <row r="13" spans="1:57" ht="17.25" customHeight="1" thickBot="1" x14ac:dyDescent="0.35">
      <c r="A13" s="35" t="s">
        <v>17</v>
      </c>
      <c r="B13" s="36"/>
      <c r="C13" s="37"/>
      <c r="D13" s="38" t="s">
        <v>18</v>
      </c>
      <c r="E13" s="39"/>
      <c r="F13" s="39"/>
      <c r="G13" s="37"/>
    </row>
    <row r="14" spans="1:57" ht="16" customHeight="1" x14ac:dyDescent="0.25">
      <c r="A14" s="40"/>
      <c r="B14" s="41" t="s">
        <v>19</v>
      </c>
      <c r="C14" s="42">
        <f>Dodavka</f>
        <v>0</v>
      </c>
      <c r="D14" s="43" t="str">
        <f>Rekapitulace!A39</f>
        <v>Zařízení staveniště</v>
      </c>
      <c r="E14" s="44"/>
      <c r="F14" s="45"/>
      <c r="G14" s="42">
        <f>Rekapitulace!I39</f>
        <v>0</v>
      </c>
    </row>
    <row r="15" spans="1:57" ht="16" customHeight="1" x14ac:dyDescent="0.25">
      <c r="A15" s="40" t="s">
        <v>20</v>
      </c>
      <c r="B15" s="41" t="s">
        <v>21</v>
      </c>
      <c r="C15" s="42">
        <f>Mont</f>
        <v>0</v>
      </c>
      <c r="D15" s="24"/>
      <c r="E15" s="46"/>
      <c r="F15" s="47"/>
      <c r="G15" s="42"/>
    </row>
    <row r="16" spans="1:57" ht="16" customHeight="1" x14ac:dyDescent="0.25">
      <c r="A16" s="40" t="s">
        <v>22</v>
      </c>
      <c r="B16" s="41" t="s">
        <v>23</v>
      </c>
      <c r="C16" s="42">
        <f>HSV</f>
        <v>0</v>
      </c>
      <c r="D16" s="24"/>
      <c r="E16" s="46"/>
      <c r="F16" s="47"/>
      <c r="G16" s="42"/>
    </row>
    <row r="17" spans="1:7" ht="16" customHeight="1" x14ac:dyDescent="0.25">
      <c r="A17" s="48" t="s">
        <v>24</v>
      </c>
      <c r="B17" s="41" t="s">
        <v>25</v>
      </c>
      <c r="C17" s="42">
        <f>PSV</f>
        <v>0</v>
      </c>
      <c r="D17" s="24"/>
      <c r="E17" s="46"/>
      <c r="F17" s="47"/>
      <c r="G17" s="42"/>
    </row>
    <row r="18" spans="1:7" ht="16" customHeight="1" x14ac:dyDescent="0.25">
      <c r="A18" s="49" t="s">
        <v>26</v>
      </c>
      <c r="B18" s="41"/>
      <c r="C18" s="42">
        <f>SUM(C14:C17)</f>
        <v>0</v>
      </c>
      <c r="D18" s="50"/>
      <c r="E18" s="46"/>
      <c r="F18" s="47"/>
      <c r="G18" s="42"/>
    </row>
    <row r="19" spans="1:7" ht="16" customHeight="1" x14ac:dyDescent="0.25">
      <c r="A19" s="49"/>
      <c r="B19" s="41"/>
      <c r="C19" s="42"/>
      <c r="D19" s="24"/>
      <c r="E19" s="46"/>
      <c r="F19" s="47"/>
      <c r="G19" s="42"/>
    </row>
    <row r="20" spans="1:7" ht="16" customHeight="1" x14ac:dyDescent="0.25">
      <c r="A20" s="49" t="s">
        <v>27</v>
      </c>
      <c r="B20" s="41"/>
      <c r="C20" s="42">
        <f>HZS</f>
        <v>0</v>
      </c>
      <c r="D20" s="24"/>
      <c r="E20" s="46"/>
      <c r="F20" s="47"/>
      <c r="G20" s="42"/>
    </row>
    <row r="21" spans="1:7" ht="16" customHeight="1" x14ac:dyDescent="0.25">
      <c r="A21" s="28" t="s">
        <v>28</v>
      </c>
      <c r="B21" s="11"/>
      <c r="C21" s="42">
        <f>C18+C20</f>
        <v>0</v>
      </c>
      <c r="D21" s="24" t="s">
        <v>29</v>
      </c>
      <c r="E21" s="46"/>
      <c r="F21" s="47"/>
      <c r="G21" s="42">
        <f>G22-SUM(G14:G20)</f>
        <v>0</v>
      </c>
    </row>
    <row r="22" spans="1:7" ht="16" customHeight="1" thickBot="1" x14ac:dyDescent="0.3">
      <c r="A22" s="24" t="s">
        <v>30</v>
      </c>
      <c r="B22" s="25"/>
      <c r="C22" s="51">
        <f>C21+G22</f>
        <v>0</v>
      </c>
      <c r="D22" s="52" t="s">
        <v>31</v>
      </c>
      <c r="E22" s="53"/>
      <c r="F22" s="54"/>
      <c r="G22" s="42">
        <f>VRN</f>
        <v>0</v>
      </c>
    </row>
    <row r="23" spans="1:7" x14ac:dyDescent="0.25">
      <c r="A23" s="3" t="s">
        <v>32</v>
      </c>
      <c r="B23" s="5"/>
      <c r="C23" s="55" t="s">
        <v>33</v>
      </c>
      <c r="D23" s="5"/>
      <c r="E23" s="55" t="s">
        <v>34</v>
      </c>
      <c r="F23" s="5"/>
      <c r="G23" s="6"/>
    </row>
    <row r="24" spans="1:7" x14ac:dyDescent="0.25">
      <c r="A24" s="13"/>
      <c r="B24" s="15" t="s">
        <v>475</v>
      </c>
      <c r="C24" s="16" t="s">
        <v>35</v>
      </c>
      <c r="D24" s="15"/>
      <c r="E24" s="16" t="s">
        <v>35</v>
      </c>
      <c r="F24" s="15"/>
      <c r="G24" s="17"/>
    </row>
    <row r="25" spans="1:7" x14ac:dyDescent="0.25">
      <c r="A25" s="28" t="s">
        <v>36</v>
      </c>
      <c r="B25" s="56"/>
      <c r="C25" s="29" t="s">
        <v>36</v>
      </c>
      <c r="D25" s="11"/>
      <c r="E25" s="29" t="s">
        <v>36</v>
      </c>
      <c r="F25" s="11"/>
      <c r="G25" s="12"/>
    </row>
    <row r="26" spans="1:7" x14ac:dyDescent="0.25">
      <c r="A26" s="28"/>
      <c r="B26" s="174" t="s">
        <v>476</v>
      </c>
      <c r="C26" s="29" t="s">
        <v>37</v>
      </c>
      <c r="D26" s="11"/>
      <c r="E26" s="29" t="s">
        <v>38</v>
      </c>
      <c r="F26" s="11"/>
      <c r="G26" s="12"/>
    </row>
    <row r="27" spans="1:7" x14ac:dyDescent="0.25">
      <c r="A27" s="28"/>
      <c r="B27" s="11"/>
      <c r="C27" s="29"/>
      <c r="D27" s="11"/>
      <c r="E27" s="29"/>
      <c r="F27" s="11"/>
      <c r="G27" s="12"/>
    </row>
    <row r="28" spans="1:7" ht="97.5" customHeight="1" x14ac:dyDescent="0.25">
      <c r="A28" s="28"/>
      <c r="B28" s="11"/>
      <c r="C28" s="29"/>
      <c r="D28" s="11"/>
      <c r="E28" s="29"/>
      <c r="F28" s="11"/>
      <c r="G28" s="12"/>
    </row>
    <row r="29" spans="1:7" x14ac:dyDescent="0.25">
      <c r="A29" s="13" t="s">
        <v>39</v>
      </c>
      <c r="B29" s="15"/>
      <c r="C29" s="57">
        <v>0</v>
      </c>
      <c r="D29" s="15" t="s">
        <v>40</v>
      </c>
      <c r="E29" s="16"/>
      <c r="F29" s="58">
        <v>0</v>
      </c>
      <c r="G29" s="17"/>
    </row>
    <row r="30" spans="1:7" x14ac:dyDescent="0.25">
      <c r="A30" s="13" t="s">
        <v>39</v>
      </c>
      <c r="B30" s="15"/>
      <c r="C30" s="57">
        <v>15</v>
      </c>
      <c r="D30" s="15" t="s">
        <v>40</v>
      </c>
      <c r="E30" s="16"/>
      <c r="F30" s="58">
        <v>0</v>
      </c>
      <c r="G30" s="17"/>
    </row>
    <row r="31" spans="1:7" x14ac:dyDescent="0.25">
      <c r="A31" s="13" t="s">
        <v>41</v>
      </c>
      <c r="B31" s="15"/>
      <c r="C31" s="57">
        <v>15</v>
      </c>
      <c r="D31" s="15" t="s">
        <v>40</v>
      </c>
      <c r="E31" s="16"/>
      <c r="F31" s="59">
        <f>ROUND(PRODUCT(F30,C31/100),0)</f>
        <v>0</v>
      </c>
      <c r="G31" s="27"/>
    </row>
    <row r="32" spans="1:7" x14ac:dyDescent="0.25">
      <c r="A32" s="13" t="s">
        <v>39</v>
      </c>
      <c r="B32" s="15"/>
      <c r="C32" s="57">
        <v>21</v>
      </c>
      <c r="D32" s="15" t="s">
        <v>40</v>
      </c>
      <c r="E32" s="16"/>
      <c r="F32" s="58">
        <f>C22</f>
        <v>0</v>
      </c>
      <c r="G32" s="17"/>
    </row>
    <row r="33" spans="1:8" x14ac:dyDescent="0.25">
      <c r="A33" s="13" t="s">
        <v>41</v>
      </c>
      <c r="B33" s="15"/>
      <c r="C33" s="57">
        <v>21</v>
      </c>
      <c r="D33" s="15" t="s">
        <v>40</v>
      </c>
      <c r="E33" s="16"/>
      <c r="F33" s="59">
        <f>ROUND(PRODUCT(F32,C33/100),0)</f>
        <v>0</v>
      </c>
      <c r="G33" s="27"/>
    </row>
    <row r="34" spans="1:8" s="65" customFormat="1" ht="19.5" customHeight="1" thickBot="1" x14ac:dyDescent="0.4">
      <c r="A34" s="60" t="s">
        <v>42</v>
      </c>
      <c r="B34" s="61"/>
      <c r="C34" s="61"/>
      <c r="D34" s="61"/>
      <c r="E34" s="62"/>
      <c r="F34" s="63">
        <f>ROUND(SUM(F29:F33),0)</f>
        <v>0</v>
      </c>
      <c r="G34" s="64"/>
    </row>
    <row r="36" spans="1:8" x14ac:dyDescent="0.25">
      <c r="A36" s="66" t="s">
        <v>43</v>
      </c>
      <c r="B36" s="66"/>
      <c r="C36" s="66"/>
      <c r="D36" s="66"/>
      <c r="E36" s="66"/>
      <c r="F36" s="66"/>
      <c r="G36" s="66"/>
      <c r="H36" t="s">
        <v>4</v>
      </c>
    </row>
    <row r="37" spans="1:8" ht="14.25" customHeight="1" x14ac:dyDescent="0.25">
      <c r="A37" s="66"/>
      <c r="B37" s="286"/>
      <c r="C37" s="286"/>
      <c r="D37" s="286"/>
      <c r="E37" s="286"/>
      <c r="F37" s="286"/>
      <c r="G37" s="286"/>
      <c r="H37" t="s">
        <v>4</v>
      </c>
    </row>
    <row r="38" spans="1:8" ht="12.75" customHeight="1" x14ac:dyDescent="0.25">
      <c r="A38" s="67"/>
      <c r="B38" s="286"/>
      <c r="C38" s="286"/>
      <c r="D38" s="286"/>
      <c r="E38" s="286"/>
      <c r="F38" s="286"/>
      <c r="G38" s="286"/>
      <c r="H38" t="s">
        <v>4</v>
      </c>
    </row>
    <row r="39" spans="1:8" x14ac:dyDescent="0.25">
      <c r="A39" s="67"/>
      <c r="B39" s="286"/>
      <c r="C39" s="286"/>
      <c r="D39" s="286"/>
      <c r="E39" s="286"/>
      <c r="F39" s="286"/>
      <c r="G39" s="286"/>
      <c r="H39" t="s">
        <v>4</v>
      </c>
    </row>
    <row r="40" spans="1:8" x14ac:dyDescent="0.25">
      <c r="A40" s="67"/>
      <c r="B40" s="286"/>
      <c r="C40" s="286"/>
      <c r="D40" s="286"/>
      <c r="E40" s="286"/>
      <c r="F40" s="286"/>
      <c r="G40" s="286"/>
      <c r="H40" t="s">
        <v>4</v>
      </c>
    </row>
    <row r="41" spans="1:8" x14ac:dyDescent="0.25">
      <c r="A41" s="67"/>
      <c r="B41" s="286"/>
      <c r="C41" s="286"/>
      <c r="D41" s="286"/>
      <c r="E41" s="286"/>
      <c r="F41" s="286"/>
      <c r="G41" s="286"/>
      <c r="H41" t="s">
        <v>4</v>
      </c>
    </row>
    <row r="42" spans="1:8" x14ac:dyDescent="0.25">
      <c r="A42" s="67"/>
      <c r="B42" s="286"/>
      <c r="C42" s="286"/>
      <c r="D42" s="286"/>
      <c r="E42" s="286"/>
      <c r="F42" s="286"/>
      <c r="G42" s="286"/>
      <c r="H42" t="s">
        <v>4</v>
      </c>
    </row>
    <row r="43" spans="1:8" x14ac:dyDescent="0.25">
      <c r="A43" s="67"/>
      <c r="B43" s="286"/>
      <c r="C43" s="286"/>
      <c r="D43" s="286"/>
      <c r="E43" s="286"/>
      <c r="F43" s="286"/>
      <c r="G43" s="286"/>
      <c r="H43" t="s">
        <v>4</v>
      </c>
    </row>
    <row r="44" spans="1:8" x14ac:dyDescent="0.25">
      <c r="A44" s="67"/>
      <c r="B44" s="286"/>
      <c r="C44" s="286"/>
      <c r="D44" s="286"/>
      <c r="E44" s="286"/>
      <c r="F44" s="286"/>
      <c r="G44" s="286"/>
      <c r="H44" t="s">
        <v>4</v>
      </c>
    </row>
    <row r="45" spans="1:8" ht="3" customHeight="1" x14ac:dyDescent="0.25">
      <c r="A45" s="67"/>
      <c r="B45" s="286"/>
      <c r="C45" s="286"/>
      <c r="D45" s="286"/>
      <c r="E45" s="286"/>
      <c r="F45" s="286"/>
      <c r="G45" s="286"/>
      <c r="H45" t="s">
        <v>4</v>
      </c>
    </row>
    <row r="46" spans="1:8" x14ac:dyDescent="0.25">
      <c r="B46" s="280"/>
      <c r="C46" s="280"/>
      <c r="D46" s="280"/>
      <c r="E46" s="280"/>
      <c r="F46" s="280"/>
      <c r="G46" s="280"/>
    </row>
    <row r="47" spans="1:8" x14ac:dyDescent="0.25">
      <c r="B47" s="280"/>
      <c r="C47" s="280"/>
      <c r="D47" s="280"/>
      <c r="E47" s="280"/>
      <c r="F47" s="280"/>
      <c r="G47" s="280"/>
    </row>
    <row r="48" spans="1:8" x14ac:dyDescent="0.25">
      <c r="B48" s="280"/>
      <c r="C48" s="280"/>
      <c r="D48" s="280"/>
      <c r="E48" s="280"/>
      <c r="F48" s="280"/>
      <c r="G48" s="280"/>
    </row>
    <row r="49" spans="2:7" x14ac:dyDescent="0.25">
      <c r="B49" s="280"/>
      <c r="C49" s="280"/>
      <c r="D49" s="280"/>
      <c r="E49" s="280"/>
      <c r="F49" s="280"/>
      <c r="G49" s="280"/>
    </row>
    <row r="50" spans="2:7" x14ac:dyDescent="0.25">
      <c r="B50" s="280"/>
      <c r="C50" s="280"/>
      <c r="D50" s="280"/>
      <c r="E50" s="280"/>
      <c r="F50" s="280"/>
      <c r="G50" s="280"/>
    </row>
    <row r="51" spans="2:7" x14ac:dyDescent="0.25">
      <c r="B51" s="280"/>
      <c r="C51" s="280"/>
      <c r="D51" s="280"/>
      <c r="E51" s="280"/>
      <c r="F51" s="280"/>
      <c r="G51" s="280"/>
    </row>
    <row r="52" spans="2:7" x14ac:dyDescent="0.25">
      <c r="B52" s="280"/>
      <c r="C52" s="280"/>
      <c r="D52" s="280"/>
      <c r="E52" s="280"/>
      <c r="F52" s="280"/>
      <c r="G52" s="280"/>
    </row>
    <row r="53" spans="2:7" x14ac:dyDescent="0.25">
      <c r="B53" s="280"/>
      <c r="C53" s="280"/>
      <c r="D53" s="280"/>
      <c r="E53" s="280"/>
      <c r="F53" s="280"/>
      <c r="G53" s="280"/>
    </row>
    <row r="54" spans="2:7" x14ac:dyDescent="0.25">
      <c r="B54" s="280"/>
      <c r="C54" s="280"/>
      <c r="D54" s="280"/>
      <c r="E54" s="280"/>
      <c r="F54" s="280"/>
      <c r="G54" s="280"/>
    </row>
    <row r="55" spans="2:7" x14ac:dyDescent="0.25">
      <c r="B55" s="280"/>
      <c r="C55" s="280"/>
      <c r="D55" s="280"/>
      <c r="E55" s="280"/>
      <c r="F55" s="280"/>
      <c r="G55" s="280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B47:G47"/>
    <mergeCell ref="C7:D7"/>
    <mergeCell ref="C8:D8"/>
    <mergeCell ref="E11:G11"/>
    <mergeCell ref="B37:G45"/>
    <mergeCell ref="B46:G46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91"/>
  <sheetViews>
    <sheetView topLeftCell="A19" workbookViewId="0">
      <selection activeCell="Q35" sqref="Q35"/>
    </sheetView>
  </sheetViews>
  <sheetFormatPr defaultRowHeight="12.5" x14ac:dyDescent="0.25"/>
  <cols>
    <col min="1" max="1" width="5.81640625" customWidth="1"/>
    <col min="2" max="2" width="6.1796875" customWidth="1"/>
    <col min="3" max="3" width="11.453125" customWidth="1"/>
    <col min="4" max="4" width="15.81640625" customWidth="1"/>
    <col min="5" max="5" width="11.26953125" customWidth="1"/>
    <col min="6" max="6" width="10.81640625" customWidth="1"/>
    <col min="7" max="7" width="11" customWidth="1"/>
    <col min="8" max="8" width="11.1796875" customWidth="1"/>
    <col min="9" max="9" width="10.7265625" customWidth="1"/>
  </cols>
  <sheetData>
    <row r="1" spans="1:9" ht="13.5" thickTop="1" x14ac:dyDescent="0.3">
      <c r="A1" s="287" t="s">
        <v>5</v>
      </c>
      <c r="B1" s="288"/>
      <c r="C1" s="68" t="str">
        <f>CONCATENATE(cislostavby," ",nazevstavby)</f>
        <v xml:space="preserve"> Objekt č.p. 6-Ohrobec, II.etapa</v>
      </c>
      <c r="D1" s="69"/>
      <c r="E1" s="70"/>
      <c r="F1" s="69"/>
      <c r="G1" s="71"/>
      <c r="H1" s="72"/>
      <c r="I1" s="73"/>
    </row>
    <row r="2" spans="1:9" ht="13.5" thickBot="1" x14ac:dyDescent="0.35">
      <c r="A2" s="289" t="s">
        <v>1</v>
      </c>
      <c r="B2" s="290"/>
      <c r="C2" s="74" t="str">
        <f>CONCATENATE(cisloobjektu," ",nazevobjektu)</f>
        <v xml:space="preserve"> Přestavba objektu na MŠ</v>
      </c>
      <c r="D2" s="75"/>
      <c r="E2" s="76"/>
      <c r="F2" s="75"/>
      <c r="G2" s="291"/>
      <c r="H2" s="291"/>
      <c r="I2" s="292"/>
    </row>
    <row r="3" spans="1:9" ht="13" thickTop="1" x14ac:dyDescent="0.25">
      <c r="F3" s="11"/>
    </row>
    <row r="4" spans="1:9" ht="19.5" customHeight="1" x14ac:dyDescent="0.4">
      <c r="A4" s="77" t="s">
        <v>44</v>
      </c>
      <c r="B4" s="1"/>
      <c r="C4" s="1"/>
      <c r="D4" s="1"/>
      <c r="E4" s="78"/>
      <c r="F4" s="1"/>
      <c r="G4" s="1"/>
      <c r="H4" s="1"/>
      <c r="I4" s="1"/>
    </row>
    <row r="5" spans="1:9" ht="13" thickBot="1" x14ac:dyDescent="0.3"/>
    <row r="6" spans="1:9" s="11" customFormat="1" ht="13.5" thickBot="1" x14ac:dyDescent="0.35">
      <c r="A6" s="79"/>
      <c r="B6" s="80" t="s">
        <v>45</v>
      </c>
      <c r="C6" s="80"/>
      <c r="D6" s="81"/>
      <c r="E6" s="82" t="s">
        <v>46</v>
      </c>
      <c r="F6" s="83" t="s">
        <v>47</v>
      </c>
      <c r="G6" s="83" t="s">
        <v>48</v>
      </c>
      <c r="H6" s="83" t="s">
        <v>49</v>
      </c>
      <c r="I6" s="84" t="s">
        <v>27</v>
      </c>
    </row>
    <row r="7" spans="1:9" s="11" customFormat="1" x14ac:dyDescent="0.25">
      <c r="A7" s="170" t="str">
        <f>Položky!B7</f>
        <v>3</v>
      </c>
      <c r="B7" s="85" t="str">
        <f>Položky!C7</f>
        <v>Svislé a kompletní konstrukce</v>
      </c>
      <c r="C7" s="86"/>
      <c r="D7" s="87"/>
      <c r="E7" s="171">
        <f>Položky!BA16</f>
        <v>0</v>
      </c>
      <c r="F7" s="172">
        <f>Položky!BB16</f>
        <v>0</v>
      </c>
      <c r="G7" s="172">
        <f>Položky!BC16</f>
        <v>0</v>
      </c>
      <c r="H7" s="172">
        <f>Položky!BD16</f>
        <v>0</v>
      </c>
      <c r="I7" s="173">
        <f>Položky!BE16</f>
        <v>0</v>
      </c>
    </row>
    <row r="8" spans="1:9" s="11" customFormat="1" x14ac:dyDescent="0.25">
      <c r="A8" s="170" t="str">
        <f>Položky!B17</f>
        <v>61</v>
      </c>
      <c r="B8" s="85" t="str">
        <f>Položky!C17</f>
        <v>Upravy povrchů vnitřní</v>
      </c>
      <c r="C8" s="86"/>
      <c r="D8" s="87"/>
      <c r="E8" s="171">
        <f>Položky!BA20</f>
        <v>0</v>
      </c>
      <c r="F8" s="172">
        <f>Položky!BB20</f>
        <v>0</v>
      </c>
      <c r="G8" s="172">
        <f>Položky!BC20</f>
        <v>0</v>
      </c>
      <c r="H8" s="172">
        <f>Položky!BD20</f>
        <v>0</v>
      </c>
      <c r="I8" s="173">
        <f>Položky!BE20</f>
        <v>0</v>
      </c>
    </row>
    <row r="9" spans="1:9" s="11" customFormat="1" x14ac:dyDescent="0.25">
      <c r="A9" s="170" t="str">
        <f>Položky!B21</f>
        <v>62</v>
      </c>
      <c r="B9" s="85" t="str">
        <f>Položky!C21</f>
        <v>Upravy povrchů vnější</v>
      </c>
      <c r="C9" s="86"/>
      <c r="D9" s="87"/>
      <c r="E9" s="171">
        <f>Položky!BA24</f>
        <v>0</v>
      </c>
      <c r="F9" s="172">
        <f>Položky!BB24</f>
        <v>0</v>
      </c>
      <c r="G9" s="172">
        <f>Položky!BC24</f>
        <v>0</v>
      </c>
      <c r="H9" s="172">
        <f>Položky!BD24</f>
        <v>0</v>
      </c>
      <c r="I9" s="173">
        <f>Položky!BE24</f>
        <v>0</v>
      </c>
    </row>
    <row r="10" spans="1:9" s="11" customFormat="1" x14ac:dyDescent="0.25">
      <c r="A10" s="170" t="str">
        <f>Položky!B25</f>
        <v>63</v>
      </c>
      <c r="B10" s="85" t="str">
        <f>Položky!C25</f>
        <v>Podlahy a podlahové konstrukce</v>
      </c>
      <c r="C10" s="86"/>
      <c r="D10" s="87"/>
      <c r="E10" s="171">
        <f>Položky!BA28</f>
        <v>0</v>
      </c>
      <c r="F10" s="172">
        <f>Položky!BB28</f>
        <v>0</v>
      </c>
      <c r="G10" s="172">
        <f>Položky!BC28</f>
        <v>0</v>
      </c>
      <c r="H10" s="172">
        <f>Položky!BD28</f>
        <v>0</v>
      </c>
      <c r="I10" s="173">
        <f>Položky!BE28</f>
        <v>0</v>
      </c>
    </row>
    <row r="11" spans="1:9" s="11" customFormat="1" x14ac:dyDescent="0.25">
      <c r="A11" s="170" t="str">
        <f>Položky!B29</f>
        <v>94</v>
      </c>
      <c r="B11" s="85" t="str">
        <f>Položky!C29</f>
        <v>Lešení a stavební výtahy</v>
      </c>
      <c r="C11" s="86"/>
      <c r="D11" s="87"/>
      <c r="E11" s="171">
        <f>Položky!BA34</f>
        <v>0</v>
      </c>
      <c r="F11" s="172">
        <f>Položky!BB34</f>
        <v>0</v>
      </c>
      <c r="G11" s="172">
        <f>Položky!BC34</f>
        <v>0</v>
      </c>
      <c r="H11" s="172">
        <f>Položky!BD34</f>
        <v>0</v>
      </c>
      <c r="I11" s="173">
        <f>Položky!BE34</f>
        <v>0</v>
      </c>
    </row>
    <row r="12" spans="1:9" s="11" customFormat="1" x14ac:dyDescent="0.25">
      <c r="A12" s="170" t="str">
        <f>Položky!B35</f>
        <v>95</v>
      </c>
      <c r="B12" s="85" t="str">
        <f>Položky!C35</f>
        <v>Dokončovací kce na pozem.stav.</v>
      </c>
      <c r="C12" s="86"/>
      <c r="D12" s="87"/>
      <c r="E12" s="171">
        <f>Položky!BA38</f>
        <v>0</v>
      </c>
      <c r="F12" s="172">
        <f>Položky!BB38</f>
        <v>0</v>
      </c>
      <c r="G12" s="172">
        <f>Položky!BC38</f>
        <v>0</v>
      </c>
      <c r="H12" s="172">
        <f>Položky!BD38</f>
        <v>0</v>
      </c>
      <c r="I12" s="173">
        <f>Položky!BE38</f>
        <v>0</v>
      </c>
    </row>
    <row r="13" spans="1:9" s="11" customFormat="1" x14ac:dyDescent="0.25">
      <c r="A13" s="170" t="str">
        <f>Položky!B39</f>
        <v>96</v>
      </c>
      <c r="B13" s="85" t="str">
        <f>Položky!C39</f>
        <v>Bourání konstrukcí</v>
      </c>
      <c r="C13" s="86"/>
      <c r="D13" s="87"/>
      <c r="E13" s="171">
        <f>Položky!BA64</f>
        <v>0</v>
      </c>
      <c r="F13" s="172">
        <f>Položky!BB64</f>
        <v>0</v>
      </c>
      <c r="G13" s="172">
        <f>Položky!BC64</f>
        <v>0</v>
      </c>
      <c r="H13" s="172">
        <f>Položky!BD64</f>
        <v>0</v>
      </c>
      <c r="I13" s="173">
        <f>Položky!BE64</f>
        <v>0</v>
      </c>
    </row>
    <row r="14" spans="1:9" s="11" customFormat="1" x14ac:dyDescent="0.25">
      <c r="A14" s="170" t="str">
        <f>Položky!B65</f>
        <v>99</v>
      </c>
      <c r="B14" s="85" t="str">
        <f>Položky!C65</f>
        <v>Staveništní přesun hmot</v>
      </c>
      <c r="C14" s="86"/>
      <c r="D14" s="87"/>
      <c r="E14" s="171">
        <f>Položky!BA67</f>
        <v>0</v>
      </c>
      <c r="F14" s="172">
        <f>Položky!BB67</f>
        <v>0</v>
      </c>
      <c r="G14" s="172">
        <f>Položky!BC67</f>
        <v>0</v>
      </c>
      <c r="H14" s="172">
        <f>Položky!BD67</f>
        <v>0</v>
      </c>
      <c r="I14" s="173">
        <f>Položky!BE67</f>
        <v>0</v>
      </c>
    </row>
    <row r="15" spans="1:9" s="11" customFormat="1" x14ac:dyDescent="0.25">
      <c r="A15" s="170" t="str">
        <f>Položky!B68</f>
        <v>711</v>
      </c>
      <c r="B15" s="85" t="str">
        <f>Položky!C68</f>
        <v>Izolace proti vodě</v>
      </c>
      <c r="C15" s="86"/>
      <c r="D15" s="87"/>
      <c r="E15" s="171">
        <f>Položky!BA71</f>
        <v>0</v>
      </c>
      <c r="F15" s="172">
        <f>Položky!BB71</f>
        <v>0</v>
      </c>
      <c r="G15" s="172">
        <f>Položky!BC71</f>
        <v>0</v>
      </c>
      <c r="H15" s="172">
        <f>Položky!BD71</f>
        <v>0</v>
      </c>
      <c r="I15" s="173">
        <f>Položky!BE71</f>
        <v>0</v>
      </c>
    </row>
    <row r="16" spans="1:9" s="11" customFormat="1" x14ac:dyDescent="0.25">
      <c r="A16" s="170" t="str">
        <f>Položky!B72</f>
        <v>721</v>
      </c>
      <c r="B16" s="85" t="str">
        <f>Položky!C72</f>
        <v>Vnitřní kanalizace</v>
      </c>
      <c r="C16" s="86"/>
      <c r="D16" s="87"/>
      <c r="E16" s="171">
        <f>Položky!BA90</f>
        <v>0</v>
      </c>
      <c r="F16" s="172">
        <f>Položky!BB90</f>
        <v>0</v>
      </c>
      <c r="G16" s="172">
        <f>Položky!BC90</f>
        <v>0</v>
      </c>
      <c r="H16" s="172">
        <f>Položky!BD90</f>
        <v>0</v>
      </c>
      <c r="I16" s="173">
        <f>Položky!BE90</f>
        <v>0</v>
      </c>
    </row>
    <row r="17" spans="1:9" s="11" customFormat="1" x14ac:dyDescent="0.25">
      <c r="A17" s="170" t="str">
        <f>Položky!B91</f>
        <v>722</v>
      </c>
      <c r="B17" s="85" t="str">
        <f>Položky!C91</f>
        <v>Vnitřní vodovod</v>
      </c>
      <c r="C17" s="86"/>
      <c r="D17" s="87"/>
      <c r="E17" s="171">
        <f>Položky!BA112</f>
        <v>0</v>
      </c>
      <c r="F17" s="172">
        <f>Položky!BB112</f>
        <v>0</v>
      </c>
      <c r="G17" s="172">
        <f>Položky!BC112</f>
        <v>0</v>
      </c>
      <c r="H17" s="172">
        <f>Položky!BD112</f>
        <v>0</v>
      </c>
      <c r="I17" s="173">
        <f>Položky!BE112</f>
        <v>0</v>
      </c>
    </row>
    <row r="18" spans="1:9" s="11" customFormat="1" x14ac:dyDescent="0.25">
      <c r="A18" s="170" t="str">
        <f>Položky!B113</f>
        <v>725</v>
      </c>
      <c r="B18" s="85" t="str">
        <f>Položky!C113</f>
        <v>Zařizovací předměty</v>
      </c>
      <c r="C18" s="86"/>
      <c r="D18" s="87"/>
      <c r="E18" s="171">
        <f>Položky!BA129</f>
        <v>0</v>
      </c>
      <c r="F18" s="172">
        <f>Položky!BB129</f>
        <v>0</v>
      </c>
      <c r="G18" s="172">
        <f>Položky!BC129</f>
        <v>0</v>
      </c>
      <c r="H18" s="172">
        <f>Položky!BD129</f>
        <v>0</v>
      </c>
      <c r="I18" s="173">
        <f>Položky!BE129</f>
        <v>0</v>
      </c>
    </row>
    <row r="19" spans="1:9" s="11" customFormat="1" x14ac:dyDescent="0.25">
      <c r="A19" s="170" t="str">
        <f>Položky!B130</f>
        <v>732</v>
      </c>
      <c r="B19" s="85" t="str">
        <f>Položky!C130</f>
        <v>Strojovny</v>
      </c>
      <c r="C19" s="86"/>
      <c r="D19" s="87"/>
      <c r="E19" s="171">
        <f>Položky!BA136</f>
        <v>0</v>
      </c>
      <c r="F19" s="172">
        <f>Položky!G136</f>
        <v>0</v>
      </c>
      <c r="G19" s="172">
        <f>Položky!BC136</f>
        <v>0</v>
      </c>
      <c r="H19" s="172">
        <f>Položky!BD136</f>
        <v>0</v>
      </c>
      <c r="I19" s="173">
        <f>Položky!BE136</f>
        <v>0</v>
      </c>
    </row>
    <row r="20" spans="1:9" s="11" customFormat="1" x14ac:dyDescent="0.25">
      <c r="A20" s="170" t="str">
        <f>Položky!B137</f>
        <v>733</v>
      </c>
      <c r="B20" s="85" t="str">
        <f>Položky!C137</f>
        <v>Rozvod potrubí</v>
      </c>
      <c r="C20" s="86"/>
      <c r="D20" s="87"/>
      <c r="E20" s="171">
        <f>Položky!BA149</f>
        <v>0</v>
      </c>
      <c r="F20" s="172">
        <f>Položky!G149</f>
        <v>0</v>
      </c>
      <c r="G20" s="172">
        <f>Položky!BC149</f>
        <v>0</v>
      </c>
      <c r="H20" s="172">
        <f>Položky!BD149</f>
        <v>0</v>
      </c>
      <c r="I20" s="173">
        <f>Položky!BE149</f>
        <v>0</v>
      </c>
    </row>
    <row r="21" spans="1:9" s="11" customFormat="1" x14ac:dyDescent="0.25">
      <c r="A21" s="170" t="str">
        <f>Položky!B150</f>
        <v>734</v>
      </c>
      <c r="B21" s="85" t="str">
        <f>Položky!C150</f>
        <v>Armatury</v>
      </c>
      <c r="C21" s="86"/>
      <c r="D21" s="87"/>
      <c r="E21" s="171">
        <f>Položky!BA163</f>
        <v>0</v>
      </c>
      <c r="F21" s="172">
        <f>Položky!BB163</f>
        <v>0</v>
      </c>
      <c r="G21" s="172">
        <f>Položky!BC163</f>
        <v>0</v>
      </c>
      <c r="H21" s="172">
        <f>Položky!BD163</f>
        <v>0</v>
      </c>
      <c r="I21" s="173">
        <f>Položky!BE163</f>
        <v>0</v>
      </c>
    </row>
    <row r="22" spans="1:9" s="11" customFormat="1" x14ac:dyDescent="0.25">
      <c r="A22" s="170" t="str">
        <f>Položky!B164</f>
        <v>735</v>
      </c>
      <c r="B22" s="85" t="str">
        <f>Položky!C164</f>
        <v>Otopná tělesa</v>
      </c>
      <c r="C22" s="86"/>
      <c r="D22" s="87"/>
      <c r="E22" s="171">
        <f>Položky!BA173</f>
        <v>0</v>
      </c>
      <c r="F22" s="172">
        <f>Položky!BB173</f>
        <v>0</v>
      </c>
      <c r="G22" s="172">
        <f>Položky!BC173</f>
        <v>0</v>
      </c>
      <c r="H22" s="172">
        <f>Položky!BD173</f>
        <v>0</v>
      </c>
      <c r="I22" s="173">
        <f>Položky!BE173</f>
        <v>0</v>
      </c>
    </row>
    <row r="23" spans="1:9" s="11" customFormat="1" x14ac:dyDescent="0.25">
      <c r="A23" s="170" t="str">
        <f>Položky!B174</f>
        <v>762</v>
      </c>
      <c r="B23" s="85" t="str">
        <f>Položky!C174</f>
        <v>Konstrukce tesařské</v>
      </c>
      <c r="C23" s="86"/>
      <c r="D23" s="87"/>
      <c r="E23" s="171">
        <f>Položky!BA177</f>
        <v>0</v>
      </c>
      <c r="F23" s="172">
        <f>Položky!BB177</f>
        <v>0</v>
      </c>
      <c r="G23" s="172">
        <f>Položky!BC177</f>
        <v>0</v>
      </c>
      <c r="H23" s="172">
        <f>Položky!BD177</f>
        <v>0</v>
      </c>
      <c r="I23" s="173">
        <f>Položky!BE177</f>
        <v>0</v>
      </c>
    </row>
    <row r="24" spans="1:9" s="11" customFormat="1" x14ac:dyDescent="0.25">
      <c r="A24" s="170" t="str">
        <f>Položky!B178</f>
        <v>766</v>
      </c>
      <c r="B24" s="85" t="str">
        <f>Položky!C178</f>
        <v>Konstrukce truhlářské</v>
      </c>
      <c r="C24" s="86"/>
      <c r="D24" s="87"/>
      <c r="E24" s="171">
        <f>Položky!BA184</f>
        <v>0</v>
      </c>
      <c r="F24" s="172">
        <f>Položky!BB184</f>
        <v>0</v>
      </c>
      <c r="G24" s="172">
        <f>Položky!BC184</f>
        <v>0</v>
      </c>
      <c r="H24" s="172">
        <f>Položky!BD184</f>
        <v>0</v>
      </c>
      <c r="I24" s="173">
        <f>Položky!BE184</f>
        <v>0</v>
      </c>
    </row>
    <row r="25" spans="1:9" s="11" customFormat="1" x14ac:dyDescent="0.25">
      <c r="A25" s="170" t="str">
        <f>Položky!B185</f>
        <v>769</v>
      </c>
      <c r="B25" s="85" t="str">
        <f>Položky!C185</f>
        <v>Otvorove prvky z plastu</v>
      </c>
      <c r="C25" s="86"/>
      <c r="D25" s="87"/>
      <c r="E25" s="171">
        <f>Položky!BA189</f>
        <v>0</v>
      </c>
      <c r="F25" s="172">
        <f>Položky!BB189</f>
        <v>0</v>
      </c>
      <c r="G25" s="172">
        <f>Položky!BC189</f>
        <v>0</v>
      </c>
      <c r="H25" s="172">
        <f>Položky!BD189</f>
        <v>0</v>
      </c>
      <c r="I25" s="173">
        <f>Položky!BE189</f>
        <v>0</v>
      </c>
    </row>
    <row r="26" spans="1:9" s="11" customFormat="1" x14ac:dyDescent="0.25">
      <c r="A26" s="170" t="str">
        <f>Položky!B190</f>
        <v>771</v>
      </c>
      <c r="B26" s="85" t="str">
        <f>Položky!C190</f>
        <v>Podlahy z dlaždic a obklady</v>
      </c>
      <c r="C26" s="86"/>
      <c r="D26" s="87"/>
      <c r="E26" s="171">
        <f>Položky!BA196</f>
        <v>0</v>
      </c>
      <c r="F26" s="172">
        <f>Položky!BB196</f>
        <v>0</v>
      </c>
      <c r="G26" s="172">
        <f>Položky!BC196</f>
        <v>0</v>
      </c>
      <c r="H26" s="172">
        <f>Položky!BD196</f>
        <v>0</v>
      </c>
      <c r="I26" s="173">
        <f>Položky!BE196</f>
        <v>0</v>
      </c>
    </row>
    <row r="27" spans="1:9" s="11" customFormat="1" x14ac:dyDescent="0.25">
      <c r="A27" s="170" t="str">
        <f>Položky!B197</f>
        <v>776</v>
      </c>
      <c r="B27" s="85" t="str">
        <f>Položky!C197</f>
        <v>Podlahy povlakové</v>
      </c>
      <c r="C27" s="86"/>
      <c r="D27" s="87"/>
      <c r="E27" s="171">
        <f>Položky!BA206</f>
        <v>0</v>
      </c>
      <c r="F27" s="172">
        <f>Položky!BB206</f>
        <v>0</v>
      </c>
      <c r="G27" s="172">
        <f>Položky!BC206</f>
        <v>0</v>
      </c>
      <c r="H27" s="172">
        <f>Položky!BD206</f>
        <v>0</v>
      </c>
      <c r="I27" s="173">
        <f>Položky!BE206</f>
        <v>0</v>
      </c>
    </row>
    <row r="28" spans="1:9" s="11" customFormat="1" x14ac:dyDescent="0.25">
      <c r="A28" s="170" t="str">
        <f>Položky!B207</f>
        <v>781</v>
      </c>
      <c r="B28" s="85" t="str">
        <f>Položky!C207</f>
        <v>Obklady keramické</v>
      </c>
      <c r="C28" s="86"/>
      <c r="D28" s="87"/>
      <c r="E28" s="171">
        <f>Položky!BA212</f>
        <v>0</v>
      </c>
      <c r="F28" s="172">
        <f>Položky!BB212</f>
        <v>0</v>
      </c>
      <c r="G28" s="172">
        <f>Položky!BC212</f>
        <v>0</v>
      </c>
      <c r="H28" s="172">
        <f>Položky!BD212</f>
        <v>0</v>
      </c>
      <c r="I28" s="173">
        <f>Položky!BE212</f>
        <v>0</v>
      </c>
    </row>
    <row r="29" spans="1:9" s="11" customFormat="1" x14ac:dyDescent="0.25">
      <c r="A29" s="170" t="str">
        <f>Položky!B213</f>
        <v>783</v>
      </c>
      <c r="B29" s="85" t="str">
        <f>Položky!C213</f>
        <v>Nátěry</v>
      </c>
      <c r="C29" s="86"/>
      <c r="D29" s="87"/>
      <c r="E29" s="171">
        <f>Položky!BA217</f>
        <v>0</v>
      </c>
      <c r="F29" s="172">
        <f>Položky!BB217</f>
        <v>0</v>
      </c>
      <c r="G29" s="172">
        <f>Položky!BC217</f>
        <v>0</v>
      </c>
      <c r="H29" s="172">
        <f>Položky!BD217</f>
        <v>0</v>
      </c>
      <c r="I29" s="173">
        <f>Položky!BE217</f>
        <v>0</v>
      </c>
    </row>
    <row r="30" spans="1:9" s="11" customFormat="1" x14ac:dyDescent="0.25">
      <c r="A30" s="170" t="str">
        <f>Položky!B218</f>
        <v>784</v>
      </c>
      <c r="B30" s="85" t="str">
        <f>Položky!C218</f>
        <v>Malby</v>
      </c>
      <c r="C30" s="86"/>
      <c r="D30" s="87"/>
      <c r="E30" s="171">
        <f>Položky!BA221</f>
        <v>0</v>
      </c>
      <c r="F30" s="172">
        <f>Položky!BB221</f>
        <v>0</v>
      </c>
      <c r="G30" s="172">
        <f>Položky!BC221</f>
        <v>0</v>
      </c>
      <c r="H30" s="172">
        <f>Položky!BD221</f>
        <v>0</v>
      </c>
      <c r="I30" s="173">
        <f>Položky!BE221</f>
        <v>0</v>
      </c>
    </row>
    <row r="31" spans="1:9" s="11" customFormat="1" x14ac:dyDescent="0.25">
      <c r="A31" s="170" t="str">
        <f>Položky!B222</f>
        <v>787</v>
      </c>
      <c r="B31" s="85" t="str">
        <f>Položky!C222</f>
        <v>Zasklívání</v>
      </c>
      <c r="C31" s="86"/>
      <c r="D31" s="87"/>
      <c r="E31" s="171">
        <f>Položky!BA225</f>
        <v>0</v>
      </c>
      <c r="F31" s="172">
        <f>Položky!BB225</f>
        <v>0</v>
      </c>
      <c r="G31" s="172">
        <f>Položky!BC225</f>
        <v>0</v>
      </c>
      <c r="H31" s="172">
        <f>Položky!BD225</f>
        <v>0</v>
      </c>
      <c r="I31" s="173">
        <f>Položky!BE225</f>
        <v>0</v>
      </c>
    </row>
    <row r="32" spans="1:9" s="11" customFormat="1" x14ac:dyDescent="0.25">
      <c r="A32" s="170" t="str">
        <f>Položky!B226</f>
        <v>794</v>
      </c>
      <c r="B32" s="85" t="str">
        <f>Položky!C226</f>
        <v>Rezerva</v>
      </c>
      <c r="C32" s="86"/>
      <c r="D32" s="87"/>
      <c r="E32" s="171">
        <f>Položky!BA231</f>
        <v>0</v>
      </c>
      <c r="F32" s="172">
        <f>Položky!BB231</f>
        <v>0</v>
      </c>
      <c r="G32" s="172">
        <f>Položky!BC231</f>
        <v>0</v>
      </c>
      <c r="H32" s="172">
        <f>Položky!BD231</f>
        <v>0</v>
      </c>
      <c r="I32" s="173">
        <f>Položky!BE231</f>
        <v>0</v>
      </c>
    </row>
    <row r="33" spans="1:57" s="11" customFormat="1" ht="13" thickBot="1" x14ac:dyDescent="0.3">
      <c r="A33" s="170" t="str">
        <f>Položky!B232</f>
        <v>M21</v>
      </c>
      <c r="B33" s="85" t="str">
        <f>Položky!C232</f>
        <v>Elektromontáže</v>
      </c>
      <c r="C33" s="86"/>
      <c r="D33" s="87"/>
      <c r="E33" s="171">
        <f>Položky!BA234</f>
        <v>0</v>
      </c>
      <c r="F33" s="172">
        <f>Položky!BB234</f>
        <v>0</v>
      </c>
      <c r="G33" s="172">
        <f>Položky!BC234</f>
        <v>0</v>
      </c>
      <c r="H33" s="172">
        <f>Položky!BD234</f>
        <v>0</v>
      </c>
      <c r="I33" s="173">
        <f>Položky!BE234</f>
        <v>0</v>
      </c>
    </row>
    <row r="34" spans="1:57" s="93" customFormat="1" ht="13.5" thickBot="1" x14ac:dyDescent="0.35">
      <c r="A34" s="88"/>
      <c r="B34" s="80" t="s">
        <v>50</v>
      </c>
      <c r="C34" s="80"/>
      <c r="D34" s="89"/>
      <c r="E34" s="90">
        <f>SUM(E7:E33)</f>
        <v>0</v>
      </c>
      <c r="F34" s="91">
        <f>SUM(F7:F33)</f>
        <v>0</v>
      </c>
      <c r="G34" s="91">
        <f>SUM(G7:G33)</f>
        <v>0</v>
      </c>
      <c r="H34" s="91">
        <f>SUM(H7:H33)</f>
        <v>0</v>
      </c>
      <c r="I34" s="92">
        <f>SUM(I7:I33)</f>
        <v>0</v>
      </c>
    </row>
    <row r="35" spans="1:57" x14ac:dyDescent="0.25">
      <c r="A35" s="86"/>
      <c r="B35" s="86"/>
      <c r="C35" s="86"/>
      <c r="D35" s="86"/>
      <c r="E35" s="86"/>
      <c r="F35" s="86"/>
      <c r="G35" s="86"/>
      <c r="H35" s="86"/>
      <c r="I35" s="86"/>
    </row>
    <row r="36" spans="1:57" ht="19.5" customHeight="1" x14ac:dyDescent="0.4">
      <c r="A36" s="94" t="s">
        <v>51</v>
      </c>
      <c r="B36" s="94"/>
      <c r="C36" s="94"/>
      <c r="D36" s="94"/>
      <c r="E36" s="94"/>
      <c r="F36" s="94"/>
      <c r="G36" s="95"/>
      <c r="H36" s="94"/>
      <c r="I36" s="94"/>
      <c r="BA36" s="30"/>
      <c r="BB36" s="30"/>
      <c r="BC36" s="30"/>
      <c r="BD36" s="30"/>
      <c r="BE36" s="30"/>
    </row>
    <row r="37" spans="1:57" ht="13" thickBot="1" x14ac:dyDescent="0.3">
      <c r="A37" s="96"/>
      <c r="B37" s="96"/>
      <c r="C37" s="96"/>
      <c r="D37" s="96"/>
      <c r="E37" s="96"/>
      <c r="F37" s="96"/>
      <c r="G37" s="96"/>
      <c r="H37" s="96"/>
      <c r="I37" s="96"/>
    </row>
    <row r="38" spans="1:57" ht="13" x14ac:dyDescent="0.3">
      <c r="A38" s="97" t="s">
        <v>52</v>
      </c>
      <c r="B38" s="98"/>
      <c r="C38" s="98"/>
      <c r="D38" s="99"/>
      <c r="E38" s="100" t="s">
        <v>53</v>
      </c>
      <c r="F38" s="101" t="s">
        <v>54</v>
      </c>
      <c r="G38" s="102" t="s">
        <v>55</v>
      </c>
      <c r="H38" s="103"/>
      <c r="I38" s="104" t="s">
        <v>53</v>
      </c>
    </row>
    <row r="39" spans="1:57" x14ac:dyDescent="0.25">
      <c r="A39" s="105" t="s">
        <v>470</v>
      </c>
      <c r="B39" s="106"/>
      <c r="C39" s="106"/>
      <c r="D39" s="107"/>
      <c r="E39" s="108" t="s">
        <v>471</v>
      </c>
      <c r="F39" s="109">
        <v>2.5</v>
      </c>
      <c r="G39" s="110">
        <f>'Krycí list'!C21</f>
        <v>0</v>
      </c>
      <c r="H39" s="111"/>
      <c r="I39" s="112">
        <f>E39+F39*G39/100</f>
        <v>0</v>
      </c>
      <c r="BA39">
        <v>0</v>
      </c>
    </row>
    <row r="40" spans="1:57" ht="13.5" thickBot="1" x14ac:dyDescent="0.35">
      <c r="A40" s="113"/>
      <c r="B40" s="114" t="s">
        <v>56</v>
      </c>
      <c r="C40" s="115"/>
      <c r="D40" s="116"/>
      <c r="E40" s="117"/>
      <c r="F40" s="118"/>
      <c r="G40" s="118"/>
      <c r="H40" s="293">
        <f>SUM(I39:I39)</f>
        <v>0</v>
      </c>
      <c r="I40" s="294"/>
    </row>
    <row r="41" spans="1:57" x14ac:dyDescent="0.25">
      <c r="A41" s="96"/>
      <c r="B41" s="96"/>
      <c r="C41" s="96"/>
      <c r="D41" s="96"/>
      <c r="E41" s="96"/>
      <c r="F41" s="96"/>
      <c r="G41" s="96"/>
      <c r="H41" s="96"/>
      <c r="I41" s="96"/>
    </row>
    <row r="42" spans="1:57" ht="13" x14ac:dyDescent="0.3">
      <c r="B42" s="93"/>
      <c r="F42" s="119"/>
      <c r="G42" s="120"/>
      <c r="H42" s="120"/>
      <c r="I42" s="121"/>
    </row>
    <row r="43" spans="1:57" x14ac:dyDescent="0.25">
      <c r="F43" s="119"/>
      <c r="G43" s="120"/>
      <c r="H43" s="120"/>
      <c r="I43" s="121"/>
    </row>
    <row r="44" spans="1:57" x14ac:dyDescent="0.25">
      <c r="F44" s="119"/>
      <c r="G44" s="120"/>
      <c r="H44" s="120"/>
      <c r="I44" s="121"/>
    </row>
    <row r="45" spans="1:57" x14ac:dyDescent="0.25">
      <c r="F45" s="119"/>
      <c r="G45" s="120"/>
      <c r="H45" s="120"/>
      <c r="I45" s="121"/>
    </row>
    <row r="46" spans="1:57" x14ac:dyDescent="0.25">
      <c r="F46" s="119"/>
      <c r="G46" s="120"/>
      <c r="H46" s="120"/>
      <c r="I46" s="121"/>
    </row>
    <row r="47" spans="1:57" x14ac:dyDescent="0.25">
      <c r="F47" s="119"/>
      <c r="G47" s="120"/>
      <c r="H47" s="120"/>
      <c r="I47" s="121"/>
    </row>
    <row r="48" spans="1:57" x14ac:dyDescent="0.25">
      <c r="F48" s="119"/>
      <c r="G48" s="120"/>
      <c r="H48" s="120"/>
      <c r="I48" s="121"/>
    </row>
    <row r="49" spans="6:9" x14ac:dyDescent="0.25">
      <c r="F49" s="119"/>
      <c r="G49" s="120"/>
      <c r="H49" s="120"/>
      <c r="I49" s="121"/>
    </row>
    <row r="50" spans="6:9" x14ac:dyDescent="0.25">
      <c r="F50" s="119"/>
      <c r="G50" s="120"/>
      <c r="H50" s="120"/>
      <c r="I50" s="121"/>
    </row>
    <row r="51" spans="6:9" x14ac:dyDescent="0.25">
      <c r="F51" s="119"/>
      <c r="G51" s="120"/>
      <c r="H51" s="120"/>
      <c r="I51" s="121"/>
    </row>
    <row r="52" spans="6:9" x14ac:dyDescent="0.25">
      <c r="F52" s="119"/>
      <c r="G52" s="120"/>
      <c r="H52" s="120"/>
      <c r="I52" s="121"/>
    </row>
    <row r="53" spans="6:9" x14ac:dyDescent="0.25">
      <c r="F53" s="119"/>
      <c r="G53" s="120"/>
      <c r="H53" s="120"/>
      <c r="I53" s="121"/>
    </row>
    <row r="54" spans="6:9" x14ac:dyDescent="0.25">
      <c r="F54" s="119"/>
      <c r="G54" s="120"/>
      <c r="H54" s="120"/>
      <c r="I54" s="121"/>
    </row>
    <row r="55" spans="6:9" x14ac:dyDescent="0.25">
      <c r="F55" s="119"/>
      <c r="G55" s="120"/>
      <c r="H55" s="120"/>
      <c r="I55" s="121"/>
    </row>
    <row r="56" spans="6:9" x14ac:dyDescent="0.25">
      <c r="F56" s="119"/>
      <c r="G56" s="120"/>
      <c r="H56" s="120"/>
      <c r="I56" s="121"/>
    </row>
    <row r="57" spans="6:9" x14ac:dyDescent="0.25">
      <c r="F57" s="119"/>
      <c r="G57" s="120"/>
      <c r="H57" s="120"/>
      <c r="I57" s="121"/>
    </row>
    <row r="58" spans="6:9" x14ac:dyDescent="0.25">
      <c r="F58" s="119"/>
      <c r="G58" s="120"/>
      <c r="H58" s="120"/>
      <c r="I58" s="121"/>
    </row>
    <row r="59" spans="6:9" x14ac:dyDescent="0.25">
      <c r="F59" s="119"/>
      <c r="G59" s="120"/>
      <c r="H59" s="120"/>
      <c r="I59" s="121"/>
    </row>
    <row r="60" spans="6:9" x14ac:dyDescent="0.25">
      <c r="F60" s="119"/>
      <c r="G60" s="120"/>
      <c r="H60" s="120"/>
      <c r="I60" s="121"/>
    </row>
    <row r="61" spans="6:9" x14ac:dyDescent="0.25">
      <c r="F61" s="119"/>
      <c r="G61" s="120"/>
      <c r="H61" s="120"/>
      <c r="I61" s="121"/>
    </row>
    <row r="62" spans="6:9" x14ac:dyDescent="0.25">
      <c r="F62" s="119"/>
      <c r="G62" s="120"/>
      <c r="H62" s="120"/>
      <c r="I62" s="121"/>
    </row>
    <row r="63" spans="6:9" x14ac:dyDescent="0.25">
      <c r="F63" s="119"/>
      <c r="G63" s="120"/>
      <c r="H63" s="120"/>
      <c r="I63" s="121"/>
    </row>
    <row r="64" spans="6:9" x14ac:dyDescent="0.25">
      <c r="F64" s="119"/>
      <c r="G64" s="120"/>
      <c r="H64" s="120"/>
      <c r="I64" s="121"/>
    </row>
    <row r="65" spans="6:9" x14ac:dyDescent="0.25">
      <c r="F65" s="119"/>
      <c r="G65" s="120"/>
      <c r="H65" s="120"/>
      <c r="I65" s="121"/>
    </row>
    <row r="66" spans="6:9" x14ac:dyDescent="0.25">
      <c r="F66" s="119"/>
      <c r="G66" s="120"/>
      <c r="H66" s="120"/>
      <c r="I66" s="121"/>
    </row>
    <row r="67" spans="6:9" x14ac:dyDescent="0.25">
      <c r="F67" s="119"/>
      <c r="G67" s="120"/>
      <c r="H67" s="120"/>
      <c r="I67" s="121"/>
    </row>
    <row r="68" spans="6:9" x14ac:dyDescent="0.25">
      <c r="F68" s="119"/>
      <c r="G68" s="120"/>
      <c r="H68" s="120"/>
      <c r="I68" s="121"/>
    </row>
    <row r="69" spans="6:9" x14ac:dyDescent="0.25">
      <c r="F69" s="119"/>
      <c r="G69" s="120"/>
      <c r="H69" s="120"/>
      <c r="I69" s="121"/>
    </row>
    <row r="70" spans="6:9" x14ac:dyDescent="0.25">
      <c r="F70" s="119"/>
      <c r="G70" s="120"/>
      <c r="H70" s="120"/>
      <c r="I70" s="121"/>
    </row>
    <row r="71" spans="6:9" x14ac:dyDescent="0.25">
      <c r="F71" s="119"/>
      <c r="G71" s="120"/>
      <c r="H71" s="120"/>
      <c r="I71" s="121"/>
    </row>
    <row r="72" spans="6:9" x14ac:dyDescent="0.25">
      <c r="F72" s="119"/>
      <c r="G72" s="120"/>
      <c r="H72" s="120"/>
      <c r="I72" s="121"/>
    </row>
    <row r="73" spans="6:9" x14ac:dyDescent="0.25">
      <c r="F73" s="119"/>
      <c r="G73" s="120"/>
      <c r="H73" s="120"/>
      <c r="I73" s="121"/>
    </row>
    <row r="74" spans="6:9" x14ac:dyDescent="0.25">
      <c r="F74" s="119"/>
      <c r="G74" s="120"/>
      <c r="H74" s="120"/>
      <c r="I74" s="121"/>
    </row>
    <row r="75" spans="6:9" x14ac:dyDescent="0.25">
      <c r="F75" s="119"/>
      <c r="G75" s="120"/>
      <c r="H75" s="120"/>
      <c r="I75" s="121"/>
    </row>
    <row r="76" spans="6:9" x14ac:dyDescent="0.25">
      <c r="F76" s="119"/>
      <c r="G76" s="120"/>
      <c r="H76" s="120"/>
      <c r="I76" s="121"/>
    </row>
    <row r="77" spans="6:9" x14ac:dyDescent="0.25">
      <c r="F77" s="119"/>
      <c r="G77" s="120"/>
      <c r="H77" s="120"/>
      <c r="I77" s="121"/>
    </row>
    <row r="78" spans="6:9" x14ac:dyDescent="0.25">
      <c r="F78" s="119"/>
      <c r="G78" s="120"/>
      <c r="H78" s="120"/>
      <c r="I78" s="121"/>
    </row>
    <row r="79" spans="6:9" x14ac:dyDescent="0.25">
      <c r="F79" s="119"/>
      <c r="G79" s="120"/>
      <c r="H79" s="120"/>
      <c r="I79" s="121"/>
    </row>
    <row r="80" spans="6:9" x14ac:dyDescent="0.25">
      <c r="F80" s="119"/>
      <c r="G80" s="120"/>
      <c r="H80" s="120"/>
      <c r="I80" s="121"/>
    </row>
    <row r="81" spans="6:9" x14ac:dyDescent="0.25">
      <c r="F81" s="119"/>
      <c r="G81" s="120"/>
      <c r="H81" s="120"/>
      <c r="I81" s="121"/>
    </row>
    <row r="82" spans="6:9" x14ac:dyDescent="0.25">
      <c r="F82" s="119"/>
      <c r="G82" s="120"/>
      <c r="H82" s="120"/>
      <c r="I82" s="121"/>
    </row>
    <row r="83" spans="6:9" x14ac:dyDescent="0.25">
      <c r="F83" s="119"/>
      <c r="G83" s="120"/>
      <c r="H83" s="120"/>
      <c r="I83" s="121"/>
    </row>
    <row r="84" spans="6:9" x14ac:dyDescent="0.25">
      <c r="F84" s="119"/>
      <c r="G84" s="120"/>
      <c r="H84" s="120"/>
      <c r="I84" s="121"/>
    </row>
    <row r="85" spans="6:9" x14ac:dyDescent="0.25">
      <c r="F85" s="119"/>
      <c r="G85" s="120"/>
      <c r="H85" s="120"/>
      <c r="I85" s="121"/>
    </row>
    <row r="86" spans="6:9" x14ac:dyDescent="0.25">
      <c r="F86" s="119"/>
      <c r="G86" s="120"/>
      <c r="H86" s="120"/>
      <c r="I86" s="121"/>
    </row>
    <row r="87" spans="6:9" x14ac:dyDescent="0.25">
      <c r="F87" s="119"/>
      <c r="G87" s="120"/>
      <c r="H87" s="120"/>
      <c r="I87" s="121"/>
    </row>
    <row r="88" spans="6:9" x14ac:dyDescent="0.25">
      <c r="F88" s="119"/>
      <c r="G88" s="120"/>
      <c r="H88" s="120"/>
      <c r="I88" s="121"/>
    </row>
    <row r="89" spans="6:9" x14ac:dyDescent="0.25">
      <c r="F89" s="119"/>
      <c r="G89" s="120"/>
      <c r="H89" s="120"/>
      <c r="I89" s="121"/>
    </row>
    <row r="90" spans="6:9" x14ac:dyDescent="0.25">
      <c r="F90" s="119"/>
      <c r="G90" s="120"/>
      <c r="H90" s="120"/>
      <c r="I90" s="121"/>
    </row>
    <row r="91" spans="6:9" x14ac:dyDescent="0.25">
      <c r="F91" s="119"/>
      <c r="G91" s="120"/>
      <c r="H91" s="120"/>
      <c r="I91" s="121"/>
    </row>
  </sheetData>
  <mergeCells count="4">
    <mergeCell ref="A1:B1"/>
    <mergeCell ref="A2:B2"/>
    <mergeCell ref="G2:I2"/>
    <mergeCell ref="H40:I40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307"/>
  <sheetViews>
    <sheetView showGridLines="0" showZeros="0" topLeftCell="A226" zoomScaleNormal="100" workbookViewId="0">
      <selection activeCell="E231" sqref="E231"/>
    </sheetView>
  </sheetViews>
  <sheetFormatPr defaultColWidth="9.1796875" defaultRowHeight="12.5" x14ac:dyDescent="0.25"/>
  <cols>
    <col min="1" max="1" width="3.81640625" style="122" customWidth="1"/>
    <col min="2" max="2" width="12" style="122" customWidth="1"/>
    <col min="3" max="3" width="40.453125" style="122" customWidth="1"/>
    <col min="4" max="4" width="5.54296875" style="122" customWidth="1"/>
    <col min="5" max="5" width="8.54296875" style="164" customWidth="1"/>
    <col min="6" max="6" width="9.81640625" style="122" customWidth="1"/>
    <col min="7" max="7" width="13.81640625" style="122" customWidth="1"/>
    <col min="8" max="16384" width="9.1796875" style="122"/>
  </cols>
  <sheetData>
    <row r="1" spans="1:104" ht="15.5" x14ac:dyDescent="0.35">
      <c r="A1" s="295" t="s">
        <v>57</v>
      </c>
      <c r="B1" s="295"/>
      <c r="C1" s="295"/>
      <c r="D1" s="295"/>
      <c r="E1" s="295"/>
      <c r="F1" s="295"/>
      <c r="G1" s="295"/>
    </row>
    <row r="2" spans="1:104" ht="13.5" thickBot="1" x14ac:dyDescent="0.35">
      <c r="A2" s="123"/>
      <c r="B2" s="124"/>
      <c r="C2" s="125"/>
      <c r="D2" s="125"/>
      <c r="E2" s="126"/>
      <c r="F2" s="125"/>
      <c r="G2" s="125"/>
    </row>
    <row r="3" spans="1:104" ht="13.5" thickTop="1" x14ac:dyDescent="0.3">
      <c r="A3" s="296" t="s">
        <v>5</v>
      </c>
      <c r="B3" s="297"/>
      <c r="C3" s="127" t="str">
        <f>CONCATENATE(cislostavby," ",nazevstavby)</f>
        <v xml:space="preserve"> Objekt č.p. 6-Ohrobec, II.etapa</v>
      </c>
      <c r="D3" s="128"/>
      <c r="E3" s="129"/>
      <c r="F3" s="130">
        <f>Rekapitulace!H1</f>
        <v>0</v>
      </c>
      <c r="G3" s="131"/>
    </row>
    <row r="4" spans="1:104" ht="13.5" thickBot="1" x14ac:dyDescent="0.35">
      <c r="A4" s="298" t="s">
        <v>1</v>
      </c>
      <c r="B4" s="299"/>
      <c r="C4" s="132" t="str">
        <f>CONCATENATE(cisloobjektu," ",nazevobjektu)</f>
        <v xml:space="preserve"> Přestavba objektu na MŠ</v>
      </c>
      <c r="D4" s="133"/>
      <c r="E4" s="300"/>
      <c r="F4" s="300"/>
      <c r="G4" s="301"/>
    </row>
    <row r="5" spans="1:104" ht="13" thickTop="1" x14ac:dyDescent="0.25">
      <c r="A5" s="134"/>
      <c r="B5" s="135"/>
      <c r="C5" s="135"/>
      <c r="D5" s="123"/>
      <c r="E5" s="136"/>
      <c r="F5" s="123"/>
      <c r="G5" s="137"/>
    </row>
    <row r="6" spans="1:104" x14ac:dyDescent="0.25">
      <c r="A6" s="138" t="s">
        <v>58</v>
      </c>
      <c r="B6" s="139" t="s">
        <v>59</v>
      </c>
      <c r="C6" s="139" t="s">
        <v>60</v>
      </c>
      <c r="D6" s="139" t="s">
        <v>61</v>
      </c>
      <c r="E6" s="140" t="s">
        <v>62</v>
      </c>
      <c r="F6" s="139" t="s">
        <v>63</v>
      </c>
      <c r="G6" s="141" t="s">
        <v>64</v>
      </c>
    </row>
    <row r="7" spans="1:104" ht="13" x14ac:dyDescent="0.3">
      <c r="A7" s="142" t="s">
        <v>65</v>
      </c>
      <c r="B7" s="143" t="s">
        <v>68</v>
      </c>
      <c r="C7" s="144" t="s">
        <v>69</v>
      </c>
      <c r="D7" s="145"/>
      <c r="E7" s="146"/>
      <c r="F7" s="146"/>
      <c r="G7" s="147"/>
      <c r="H7" s="148"/>
      <c r="I7" s="148"/>
      <c r="O7" s="149">
        <v>1</v>
      </c>
    </row>
    <row r="8" spans="1:104" ht="20.5" x14ac:dyDescent="0.25">
      <c r="A8" s="150">
        <v>1</v>
      </c>
      <c r="B8" s="151" t="s">
        <v>70</v>
      </c>
      <c r="C8" s="152" t="s">
        <v>71</v>
      </c>
      <c r="D8" s="153" t="s">
        <v>72</v>
      </c>
      <c r="E8" s="154">
        <v>2.4400000000000002E-2</v>
      </c>
      <c r="F8" s="154"/>
      <c r="G8" s="155">
        <f t="shared" ref="G8:G15" si="0">E8*F8</f>
        <v>0</v>
      </c>
      <c r="O8" s="149">
        <v>2</v>
      </c>
      <c r="AA8" s="122">
        <v>12</v>
      </c>
      <c r="AB8" s="122">
        <v>0</v>
      </c>
      <c r="AC8" s="122">
        <v>1</v>
      </c>
      <c r="AZ8" s="122">
        <v>1</v>
      </c>
      <c r="BA8" s="122">
        <f t="shared" ref="BA8:BA15" si="1">IF(AZ8=1,G8,0)</f>
        <v>0</v>
      </c>
      <c r="BB8" s="122">
        <f t="shared" ref="BB8:BB15" si="2">IF(AZ8=2,G8,0)</f>
        <v>0</v>
      </c>
      <c r="BC8" s="122">
        <f t="shared" ref="BC8:BC15" si="3">IF(AZ8=3,G8,0)</f>
        <v>0</v>
      </c>
      <c r="BD8" s="122">
        <f t="shared" ref="BD8:BD15" si="4">IF(AZ8=4,G8,0)</f>
        <v>0</v>
      </c>
      <c r="BE8" s="122">
        <f t="shared" ref="BE8:BE15" si="5">IF(AZ8=5,G8,0)</f>
        <v>0</v>
      </c>
      <c r="CZ8" s="122">
        <v>1.09954</v>
      </c>
    </row>
    <row r="9" spans="1:104" ht="20.5" x14ac:dyDescent="0.25">
      <c r="A9" s="150">
        <v>2</v>
      </c>
      <c r="B9" s="151" t="s">
        <v>73</v>
      </c>
      <c r="C9" s="152" t="s">
        <v>74</v>
      </c>
      <c r="D9" s="153" t="s">
        <v>72</v>
      </c>
      <c r="E9" s="154">
        <v>0.13250000000000001</v>
      </c>
      <c r="F9" s="154"/>
      <c r="G9" s="155">
        <f t="shared" si="0"/>
        <v>0</v>
      </c>
      <c r="O9" s="149">
        <v>2</v>
      </c>
      <c r="AA9" s="122">
        <v>12</v>
      </c>
      <c r="AB9" s="122">
        <v>0</v>
      </c>
      <c r="AC9" s="122">
        <v>2</v>
      </c>
      <c r="AZ9" s="122">
        <v>1</v>
      </c>
      <c r="BA9" s="122">
        <f t="shared" si="1"/>
        <v>0</v>
      </c>
      <c r="BB9" s="122">
        <f t="shared" si="2"/>
        <v>0</v>
      </c>
      <c r="BC9" s="122">
        <f t="shared" si="3"/>
        <v>0</v>
      </c>
      <c r="BD9" s="122">
        <f t="shared" si="4"/>
        <v>0</v>
      </c>
      <c r="BE9" s="122">
        <f t="shared" si="5"/>
        <v>0</v>
      </c>
      <c r="CZ9" s="122">
        <v>1.0970899999999999</v>
      </c>
    </row>
    <row r="10" spans="1:104" ht="20.5" x14ac:dyDescent="0.25">
      <c r="A10" s="150">
        <v>3</v>
      </c>
      <c r="B10" s="151" t="s">
        <v>75</v>
      </c>
      <c r="C10" s="152" t="s">
        <v>76</v>
      </c>
      <c r="D10" s="153" t="s">
        <v>72</v>
      </c>
      <c r="E10" s="154">
        <v>5.6000000000000001E-2</v>
      </c>
      <c r="F10" s="154"/>
      <c r="G10" s="155">
        <f t="shared" si="0"/>
        <v>0</v>
      </c>
      <c r="O10" s="149">
        <v>2</v>
      </c>
      <c r="AA10" s="122">
        <v>12</v>
      </c>
      <c r="AB10" s="122">
        <v>0</v>
      </c>
      <c r="AC10" s="122">
        <v>3</v>
      </c>
      <c r="AZ10" s="122">
        <v>1</v>
      </c>
      <c r="BA10" s="122">
        <f t="shared" si="1"/>
        <v>0</v>
      </c>
      <c r="BB10" s="122">
        <f t="shared" si="2"/>
        <v>0</v>
      </c>
      <c r="BC10" s="122">
        <f t="shared" si="3"/>
        <v>0</v>
      </c>
      <c r="BD10" s="122">
        <f t="shared" si="4"/>
        <v>0</v>
      </c>
      <c r="BE10" s="122">
        <f t="shared" si="5"/>
        <v>0</v>
      </c>
      <c r="CZ10" s="122">
        <v>1.09954</v>
      </c>
    </row>
    <row r="11" spans="1:104" ht="20.5" x14ac:dyDescent="0.25">
      <c r="A11" s="150">
        <v>4</v>
      </c>
      <c r="B11" s="151" t="s">
        <v>77</v>
      </c>
      <c r="C11" s="152" t="s">
        <v>78</v>
      </c>
      <c r="D11" s="153" t="s">
        <v>79</v>
      </c>
      <c r="E11" s="154">
        <v>55.116</v>
      </c>
      <c r="F11" s="154"/>
      <c r="G11" s="155">
        <f t="shared" si="0"/>
        <v>0</v>
      </c>
      <c r="O11" s="149">
        <v>2</v>
      </c>
      <c r="AA11" s="122">
        <v>12</v>
      </c>
      <c r="AB11" s="122">
        <v>0</v>
      </c>
      <c r="AC11" s="122">
        <v>4</v>
      </c>
      <c r="AZ11" s="122">
        <v>1</v>
      </c>
      <c r="BA11" s="122">
        <f t="shared" si="1"/>
        <v>0</v>
      </c>
      <c r="BB11" s="122">
        <f t="shared" si="2"/>
        <v>0</v>
      </c>
      <c r="BC11" s="122">
        <f t="shared" si="3"/>
        <v>0</v>
      </c>
      <c r="BD11" s="122">
        <f t="shared" si="4"/>
        <v>0</v>
      </c>
      <c r="BE11" s="122">
        <f t="shared" si="5"/>
        <v>0</v>
      </c>
      <c r="CZ11" s="122">
        <v>7.0599999999999996E-2</v>
      </c>
    </row>
    <row r="12" spans="1:104" x14ac:dyDescent="0.25">
      <c r="A12" s="150">
        <v>5</v>
      </c>
      <c r="B12" s="151" t="s">
        <v>80</v>
      </c>
      <c r="C12" s="152" t="s">
        <v>81</v>
      </c>
      <c r="D12" s="153" t="s">
        <v>79</v>
      </c>
      <c r="E12" s="154">
        <v>1.02</v>
      </c>
      <c r="F12" s="154"/>
      <c r="G12" s="155">
        <f t="shared" si="0"/>
        <v>0</v>
      </c>
      <c r="O12" s="149">
        <v>2</v>
      </c>
      <c r="AA12" s="122">
        <v>12</v>
      </c>
      <c r="AB12" s="122">
        <v>0</v>
      </c>
      <c r="AC12" s="122">
        <v>5</v>
      </c>
      <c r="AZ12" s="122">
        <v>1</v>
      </c>
      <c r="BA12" s="122">
        <f t="shared" si="1"/>
        <v>0</v>
      </c>
      <c r="BB12" s="122">
        <f t="shared" si="2"/>
        <v>0</v>
      </c>
      <c r="BC12" s="122">
        <f t="shared" si="3"/>
        <v>0</v>
      </c>
      <c r="BD12" s="122">
        <f t="shared" si="4"/>
        <v>0</v>
      </c>
      <c r="BE12" s="122">
        <f t="shared" si="5"/>
        <v>0</v>
      </c>
      <c r="CZ12" s="122">
        <v>0.27127000000000001</v>
      </c>
    </row>
    <row r="13" spans="1:104" x14ac:dyDescent="0.25">
      <c r="A13" s="150">
        <v>6</v>
      </c>
      <c r="B13" s="151" t="s">
        <v>82</v>
      </c>
      <c r="C13" s="152" t="s">
        <v>83</v>
      </c>
      <c r="D13" s="153" t="s">
        <v>79</v>
      </c>
      <c r="E13" s="154">
        <v>121</v>
      </c>
      <c r="F13" s="154"/>
      <c r="G13" s="155">
        <f t="shared" si="0"/>
        <v>0</v>
      </c>
      <c r="O13" s="149">
        <v>2</v>
      </c>
      <c r="AA13" s="122">
        <v>12</v>
      </c>
      <c r="AB13" s="122">
        <v>0</v>
      </c>
      <c r="AC13" s="122">
        <v>6</v>
      </c>
      <c r="AZ13" s="122">
        <v>1</v>
      </c>
      <c r="BA13" s="122">
        <f t="shared" si="1"/>
        <v>0</v>
      </c>
      <c r="BB13" s="122">
        <f t="shared" si="2"/>
        <v>0</v>
      </c>
      <c r="BC13" s="122">
        <f t="shared" si="3"/>
        <v>0</v>
      </c>
      <c r="BD13" s="122">
        <f t="shared" si="4"/>
        <v>0</v>
      </c>
      <c r="BE13" s="122">
        <f t="shared" si="5"/>
        <v>0</v>
      </c>
      <c r="CZ13" s="122">
        <v>1.8599999999999998E-2</v>
      </c>
    </row>
    <row r="14" spans="1:104" ht="20.5" x14ac:dyDescent="0.25">
      <c r="A14" s="150">
        <v>7</v>
      </c>
      <c r="B14" s="151" t="s">
        <v>84</v>
      </c>
      <c r="C14" s="152" t="s">
        <v>85</v>
      </c>
      <c r="D14" s="153" t="s">
        <v>79</v>
      </c>
      <c r="E14" s="154">
        <v>20.100000000000001</v>
      </c>
      <c r="F14" s="154"/>
      <c r="G14" s="155">
        <f t="shared" si="0"/>
        <v>0</v>
      </c>
      <c r="O14" s="149">
        <v>2</v>
      </c>
      <c r="AA14" s="122">
        <v>12</v>
      </c>
      <c r="AB14" s="122">
        <v>0</v>
      </c>
      <c r="AC14" s="122">
        <v>7</v>
      </c>
      <c r="AZ14" s="122">
        <v>1</v>
      </c>
      <c r="BA14" s="122">
        <f t="shared" si="1"/>
        <v>0</v>
      </c>
      <c r="BB14" s="122">
        <f t="shared" si="2"/>
        <v>0</v>
      </c>
      <c r="BC14" s="122">
        <f t="shared" si="3"/>
        <v>0</v>
      </c>
      <c r="BD14" s="122">
        <f t="shared" si="4"/>
        <v>0</v>
      </c>
      <c r="BE14" s="122">
        <f t="shared" si="5"/>
        <v>0</v>
      </c>
      <c r="CZ14" s="122">
        <v>1.8599999999999998E-2</v>
      </c>
    </row>
    <row r="15" spans="1:104" x14ac:dyDescent="0.25">
      <c r="A15" s="150">
        <v>8</v>
      </c>
      <c r="B15" s="151" t="s">
        <v>86</v>
      </c>
      <c r="C15" s="152" t="s">
        <v>87</v>
      </c>
      <c r="D15" s="153" t="s">
        <v>88</v>
      </c>
      <c r="E15" s="154">
        <v>0.5494</v>
      </c>
      <c r="F15" s="154"/>
      <c r="G15" s="155">
        <f t="shared" si="0"/>
        <v>0</v>
      </c>
      <c r="O15" s="149">
        <v>2</v>
      </c>
      <c r="AA15" s="122">
        <v>12</v>
      </c>
      <c r="AB15" s="122">
        <v>0</v>
      </c>
      <c r="AC15" s="122">
        <v>8</v>
      </c>
      <c r="AZ15" s="122">
        <v>1</v>
      </c>
      <c r="BA15" s="122">
        <f t="shared" si="1"/>
        <v>0</v>
      </c>
      <c r="BB15" s="122">
        <f t="shared" si="2"/>
        <v>0</v>
      </c>
      <c r="BC15" s="122">
        <f t="shared" si="3"/>
        <v>0</v>
      </c>
      <c r="BD15" s="122">
        <f t="shared" si="4"/>
        <v>0</v>
      </c>
      <c r="BE15" s="122">
        <f t="shared" si="5"/>
        <v>0</v>
      </c>
      <c r="CZ15" s="122">
        <v>1.9332</v>
      </c>
    </row>
    <row r="16" spans="1:104" ht="13" x14ac:dyDescent="0.3">
      <c r="A16" s="156"/>
      <c r="B16" s="157" t="s">
        <v>67</v>
      </c>
      <c r="C16" s="158" t="str">
        <f>CONCATENATE(B7," ",C7)</f>
        <v>3 Svislé a kompletní konstrukce</v>
      </c>
      <c r="D16" s="156"/>
      <c r="E16" s="159"/>
      <c r="F16" s="159"/>
      <c r="G16" s="160">
        <f>SUM(G7:G15)</f>
        <v>0</v>
      </c>
      <c r="O16" s="149">
        <v>4</v>
      </c>
      <c r="BA16" s="161">
        <f>SUM(BA7:BA15)</f>
        <v>0</v>
      </c>
      <c r="BB16" s="161">
        <f>SUM(BB7:BB15)</f>
        <v>0</v>
      </c>
      <c r="BC16" s="161">
        <f>SUM(BC7:BC15)</f>
        <v>0</v>
      </c>
      <c r="BD16" s="161">
        <f>SUM(BD7:BD15)</f>
        <v>0</v>
      </c>
      <c r="BE16" s="161">
        <f>SUM(BE7:BE15)</f>
        <v>0</v>
      </c>
    </row>
    <row r="17" spans="1:104" ht="13" x14ac:dyDescent="0.3">
      <c r="A17" s="142" t="s">
        <v>65</v>
      </c>
      <c r="B17" s="143" t="s">
        <v>89</v>
      </c>
      <c r="C17" s="144" t="s">
        <v>90</v>
      </c>
      <c r="D17" s="145"/>
      <c r="E17" s="146"/>
      <c r="F17" s="146"/>
      <c r="G17" s="147"/>
      <c r="H17" s="148"/>
      <c r="I17" s="148"/>
      <c r="O17" s="149">
        <v>1</v>
      </c>
    </row>
    <row r="18" spans="1:104" x14ac:dyDescent="0.25">
      <c r="A18" s="150">
        <v>9</v>
      </c>
      <c r="B18" s="151" t="s">
        <v>91</v>
      </c>
      <c r="C18" s="152" t="s">
        <v>92</v>
      </c>
      <c r="D18" s="153" t="s">
        <v>79</v>
      </c>
      <c r="E18" s="154">
        <v>280.60199999999998</v>
      </c>
      <c r="F18" s="154"/>
      <c r="G18" s="155">
        <f>E18*F18</f>
        <v>0</v>
      </c>
      <c r="O18" s="149">
        <v>2</v>
      </c>
      <c r="AA18" s="122">
        <v>12</v>
      </c>
      <c r="AB18" s="122">
        <v>0</v>
      </c>
      <c r="AC18" s="122">
        <v>9</v>
      </c>
      <c r="AZ18" s="122">
        <v>1</v>
      </c>
      <c r="BA18" s="122">
        <f>IF(AZ18=1,G18,0)</f>
        <v>0</v>
      </c>
      <c r="BB18" s="122">
        <f>IF(AZ18=2,G18,0)</f>
        <v>0</v>
      </c>
      <c r="BC18" s="122">
        <f>IF(AZ18=3,G18,0)</f>
        <v>0</v>
      </c>
      <c r="BD18" s="122">
        <f>IF(AZ18=4,G18,0)</f>
        <v>0</v>
      </c>
      <c r="BE18" s="122">
        <f>IF(AZ18=5,G18,0)</f>
        <v>0</v>
      </c>
      <c r="CZ18" s="122">
        <v>4.7660000000000001E-2</v>
      </c>
    </row>
    <row r="19" spans="1:104" x14ac:dyDescent="0.25">
      <c r="A19" s="150">
        <v>10</v>
      </c>
      <c r="B19" s="151" t="s">
        <v>93</v>
      </c>
      <c r="C19" s="152" t="s">
        <v>94</v>
      </c>
      <c r="D19" s="153" t="s">
        <v>79</v>
      </c>
      <c r="E19" s="154">
        <v>33.89</v>
      </c>
      <c r="F19" s="154"/>
      <c r="G19" s="155">
        <f>E19*F19</f>
        <v>0</v>
      </c>
      <c r="O19" s="149">
        <v>2</v>
      </c>
      <c r="AA19" s="122">
        <v>12</v>
      </c>
      <c r="AB19" s="122">
        <v>0</v>
      </c>
      <c r="AC19" s="122">
        <v>10</v>
      </c>
      <c r="AZ19" s="122">
        <v>1</v>
      </c>
      <c r="BA19" s="122">
        <f>IF(AZ19=1,G19,0)</f>
        <v>0</v>
      </c>
      <c r="BB19" s="122">
        <f>IF(AZ19=2,G19,0)</f>
        <v>0</v>
      </c>
      <c r="BC19" s="122">
        <f>IF(AZ19=3,G19,0)</f>
        <v>0</v>
      </c>
      <c r="BD19" s="122">
        <f>IF(AZ19=4,G19,0)</f>
        <v>0</v>
      </c>
      <c r="BE19" s="122">
        <f>IF(AZ19=5,G19,0)</f>
        <v>0</v>
      </c>
      <c r="CZ19" s="122">
        <v>4.4139999999999999E-2</v>
      </c>
    </row>
    <row r="20" spans="1:104" ht="13" x14ac:dyDescent="0.3">
      <c r="A20" s="156"/>
      <c r="B20" s="157" t="s">
        <v>67</v>
      </c>
      <c r="C20" s="158" t="str">
        <f>CONCATENATE(B17," ",C17)</f>
        <v>61 Upravy povrchů vnitřní</v>
      </c>
      <c r="D20" s="156"/>
      <c r="E20" s="159"/>
      <c r="F20" s="159"/>
      <c r="G20" s="160">
        <f>SUM(G17:G19)</f>
        <v>0</v>
      </c>
      <c r="O20" s="149">
        <v>4</v>
      </c>
      <c r="BA20" s="161">
        <f>SUM(BA17:BA19)</f>
        <v>0</v>
      </c>
      <c r="BB20" s="161">
        <f>SUM(BB17:BB19)</f>
        <v>0</v>
      </c>
      <c r="BC20" s="161">
        <f>SUM(BC17:BC19)</f>
        <v>0</v>
      </c>
      <c r="BD20" s="161">
        <f>SUM(BD17:BD19)</f>
        <v>0</v>
      </c>
      <c r="BE20" s="161">
        <f>SUM(BE17:BE19)</f>
        <v>0</v>
      </c>
    </row>
    <row r="21" spans="1:104" ht="13" x14ac:dyDescent="0.3">
      <c r="A21" s="142" t="s">
        <v>65</v>
      </c>
      <c r="B21" s="143" t="s">
        <v>95</v>
      </c>
      <c r="C21" s="144" t="s">
        <v>96</v>
      </c>
      <c r="D21" s="145"/>
      <c r="E21" s="146"/>
      <c r="F21" s="146"/>
      <c r="G21" s="147"/>
      <c r="H21" s="148"/>
      <c r="I21" s="148"/>
      <c r="O21" s="149">
        <v>1</v>
      </c>
    </row>
    <row r="22" spans="1:104" ht="20.5" x14ac:dyDescent="0.25">
      <c r="A22" s="150">
        <v>11</v>
      </c>
      <c r="B22" s="151" t="s">
        <v>97</v>
      </c>
      <c r="C22" s="152" t="s">
        <v>98</v>
      </c>
      <c r="D22" s="153" t="s">
        <v>79</v>
      </c>
      <c r="E22" s="154">
        <v>8.2423999999999999</v>
      </c>
      <c r="F22" s="154"/>
      <c r="G22" s="155">
        <f>E22*F22</f>
        <v>0</v>
      </c>
      <c r="O22" s="149">
        <v>2</v>
      </c>
      <c r="AA22" s="122">
        <v>12</v>
      </c>
      <c r="AB22" s="122">
        <v>0</v>
      </c>
      <c r="AC22" s="122">
        <v>11</v>
      </c>
      <c r="AZ22" s="122">
        <v>1</v>
      </c>
      <c r="BA22" s="122">
        <f>IF(AZ22=1,G22,0)</f>
        <v>0</v>
      </c>
      <c r="BB22" s="122">
        <f>IF(AZ22=2,G22,0)</f>
        <v>0</v>
      </c>
      <c r="BC22" s="122">
        <f>IF(AZ22=3,G22,0)</f>
        <v>0</v>
      </c>
      <c r="BD22" s="122">
        <f>IF(AZ22=4,G22,0)</f>
        <v>0</v>
      </c>
      <c r="BE22" s="122">
        <f>IF(AZ22=5,G22,0)</f>
        <v>0</v>
      </c>
      <c r="CZ22" s="122">
        <v>1.125E-2</v>
      </c>
    </row>
    <row r="23" spans="1:104" ht="20.5" x14ac:dyDescent="0.25">
      <c r="A23" s="150">
        <v>12</v>
      </c>
      <c r="B23" s="151" t="s">
        <v>99</v>
      </c>
      <c r="C23" s="152" t="s">
        <v>100</v>
      </c>
      <c r="D23" s="153" t="s">
        <v>79</v>
      </c>
      <c r="E23" s="154">
        <v>137.84030000000001</v>
      </c>
      <c r="F23" s="154"/>
      <c r="G23" s="155">
        <f>E23*F23</f>
        <v>0</v>
      </c>
      <c r="O23" s="149">
        <v>2</v>
      </c>
      <c r="AA23" s="122">
        <v>12</v>
      </c>
      <c r="AB23" s="122">
        <v>0</v>
      </c>
      <c r="AC23" s="122">
        <v>12</v>
      </c>
      <c r="AZ23" s="122">
        <v>1</v>
      </c>
      <c r="BA23" s="122">
        <f>IF(AZ23=1,G23,0)</f>
        <v>0</v>
      </c>
      <c r="BB23" s="122">
        <f>IF(AZ23=2,G23,0)</f>
        <v>0</v>
      </c>
      <c r="BC23" s="122">
        <f>IF(AZ23=3,G23,0)</f>
        <v>0</v>
      </c>
      <c r="BD23" s="122">
        <f>IF(AZ23=4,G23,0)</f>
        <v>0</v>
      </c>
      <c r="BE23" s="122">
        <f>IF(AZ23=5,G23,0)</f>
        <v>0</v>
      </c>
      <c r="CZ23" s="122">
        <v>1.243E-2</v>
      </c>
    </row>
    <row r="24" spans="1:104" ht="13" x14ac:dyDescent="0.3">
      <c r="A24" s="156"/>
      <c r="B24" s="157" t="s">
        <v>67</v>
      </c>
      <c r="C24" s="158" t="str">
        <f>CONCATENATE(B21," ",C21)</f>
        <v>62 Upravy povrchů vnější</v>
      </c>
      <c r="D24" s="156"/>
      <c r="E24" s="159"/>
      <c r="F24" s="159"/>
      <c r="G24" s="160">
        <f>SUM(G21:G23)</f>
        <v>0</v>
      </c>
      <c r="O24" s="149">
        <v>4</v>
      </c>
      <c r="BA24" s="161">
        <f>SUM(BA21:BA23)</f>
        <v>0</v>
      </c>
      <c r="BB24" s="161">
        <f>SUM(BB21:BB23)</f>
        <v>0</v>
      </c>
      <c r="BC24" s="161">
        <f>SUM(BC21:BC23)</f>
        <v>0</v>
      </c>
      <c r="BD24" s="161">
        <f>SUM(BD21:BD23)</f>
        <v>0</v>
      </c>
      <c r="BE24" s="161">
        <f>SUM(BE21:BE23)</f>
        <v>0</v>
      </c>
    </row>
    <row r="25" spans="1:104" ht="13" x14ac:dyDescent="0.3">
      <c r="A25" s="142" t="s">
        <v>65</v>
      </c>
      <c r="B25" s="143" t="s">
        <v>101</v>
      </c>
      <c r="C25" s="144" t="s">
        <v>102</v>
      </c>
      <c r="D25" s="145"/>
      <c r="E25" s="146"/>
      <c r="F25" s="146"/>
      <c r="G25" s="147"/>
      <c r="H25" s="148"/>
      <c r="I25" s="148"/>
      <c r="O25" s="149">
        <v>1</v>
      </c>
    </row>
    <row r="26" spans="1:104" x14ac:dyDescent="0.25">
      <c r="A26" s="150">
        <v>13</v>
      </c>
      <c r="B26" s="151" t="s">
        <v>103</v>
      </c>
      <c r="C26" s="152" t="s">
        <v>104</v>
      </c>
      <c r="D26" s="153" t="s">
        <v>88</v>
      </c>
      <c r="E26" s="154">
        <v>1.0049999999999999</v>
      </c>
      <c r="F26" s="154"/>
      <c r="G26" s="155">
        <f>E26*F26</f>
        <v>0</v>
      </c>
      <c r="O26" s="149">
        <v>2</v>
      </c>
      <c r="AA26" s="122">
        <v>12</v>
      </c>
      <c r="AB26" s="122">
        <v>0</v>
      </c>
      <c r="AC26" s="122">
        <v>13</v>
      </c>
      <c r="AZ26" s="122">
        <v>1</v>
      </c>
      <c r="BA26" s="122">
        <f>IF(AZ26=1,G26,0)</f>
        <v>0</v>
      </c>
      <c r="BB26" s="122">
        <f>IF(AZ26=2,G26,0)</f>
        <v>0</v>
      </c>
      <c r="BC26" s="122">
        <f>IF(AZ26=3,G26,0)</f>
        <v>0</v>
      </c>
      <c r="BD26" s="122">
        <f>IF(AZ26=4,G26,0)</f>
        <v>0</v>
      </c>
      <c r="BE26" s="122">
        <f>IF(AZ26=5,G26,0)</f>
        <v>0</v>
      </c>
      <c r="CZ26" s="122">
        <v>2.5</v>
      </c>
    </row>
    <row r="27" spans="1:104" x14ac:dyDescent="0.25">
      <c r="A27" s="150">
        <v>14</v>
      </c>
      <c r="B27" s="151" t="s">
        <v>105</v>
      </c>
      <c r="C27" s="152" t="s">
        <v>106</v>
      </c>
      <c r="D27" s="153" t="s">
        <v>88</v>
      </c>
      <c r="E27" s="154">
        <v>1.0049999999999999</v>
      </c>
      <c r="F27" s="154"/>
      <c r="G27" s="155">
        <f>E27*F27</f>
        <v>0</v>
      </c>
      <c r="O27" s="149">
        <v>2</v>
      </c>
      <c r="AA27" s="122">
        <v>12</v>
      </c>
      <c r="AB27" s="122">
        <v>0</v>
      </c>
      <c r="AC27" s="122">
        <v>14</v>
      </c>
      <c r="AZ27" s="122">
        <v>1</v>
      </c>
      <c r="BA27" s="122">
        <f>IF(AZ27=1,G27,0)</f>
        <v>0</v>
      </c>
      <c r="BB27" s="122">
        <f>IF(AZ27=2,G27,0)</f>
        <v>0</v>
      </c>
      <c r="BC27" s="122">
        <f>IF(AZ27=3,G27,0)</f>
        <v>0</v>
      </c>
      <c r="BD27" s="122">
        <f>IF(AZ27=4,G27,0)</f>
        <v>0</v>
      </c>
      <c r="BE27" s="122">
        <f>IF(AZ27=5,G27,0)</f>
        <v>0</v>
      </c>
      <c r="CZ27" s="122">
        <v>1.2</v>
      </c>
    </row>
    <row r="28" spans="1:104" ht="13" x14ac:dyDescent="0.3">
      <c r="A28" s="156"/>
      <c r="B28" s="157" t="s">
        <v>67</v>
      </c>
      <c r="C28" s="158" t="str">
        <f>CONCATENATE(B25," ",C25)</f>
        <v>63 Podlahy a podlahové konstrukce</v>
      </c>
      <c r="D28" s="156"/>
      <c r="E28" s="159"/>
      <c r="F28" s="159"/>
      <c r="G28" s="160">
        <f>SUM(G25:G27)</f>
        <v>0</v>
      </c>
      <c r="O28" s="149">
        <v>4</v>
      </c>
      <c r="BA28" s="161">
        <f>SUM(BA25:BA27)</f>
        <v>0</v>
      </c>
      <c r="BB28" s="161">
        <f>SUM(BB25:BB27)</f>
        <v>0</v>
      </c>
      <c r="BC28" s="161">
        <f>SUM(BC25:BC27)</f>
        <v>0</v>
      </c>
      <c r="BD28" s="161">
        <f>SUM(BD25:BD27)</f>
        <v>0</v>
      </c>
      <c r="BE28" s="161">
        <f>SUM(BE25:BE27)</f>
        <v>0</v>
      </c>
    </row>
    <row r="29" spans="1:104" ht="13" x14ac:dyDescent="0.3">
      <c r="A29" s="142" t="s">
        <v>65</v>
      </c>
      <c r="B29" s="143" t="s">
        <v>107</v>
      </c>
      <c r="C29" s="144" t="s">
        <v>108</v>
      </c>
      <c r="D29" s="145"/>
      <c r="E29" s="146"/>
      <c r="F29" s="146"/>
      <c r="G29" s="147"/>
      <c r="H29" s="148"/>
      <c r="I29" s="148"/>
      <c r="O29" s="149">
        <v>1</v>
      </c>
    </row>
    <row r="30" spans="1:104" x14ac:dyDescent="0.25">
      <c r="A30" s="150">
        <v>15</v>
      </c>
      <c r="B30" s="151" t="s">
        <v>109</v>
      </c>
      <c r="C30" s="152" t="s">
        <v>110</v>
      </c>
      <c r="D30" s="153" t="s">
        <v>79</v>
      </c>
      <c r="E30" s="154">
        <v>141.1</v>
      </c>
      <c r="F30" s="154"/>
      <c r="G30" s="155">
        <f>E30*F30</f>
        <v>0</v>
      </c>
      <c r="O30" s="149">
        <v>2</v>
      </c>
      <c r="AA30" s="122">
        <v>12</v>
      </c>
      <c r="AB30" s="122">
        <v>0</v>
      </c>
      <c r="AC30" s="122">
        <v>15</v>
      </c>
      <c r="AZ30" s="122">
        <v>1</v>
      </c>
      <c r="BA30" s="122">
        <f>IF(AZ30=1,G30,0)</f>
        <v>0</v>
      </c>
      <c r="BB30" s="122">
        <f>IF(AZ30=2,G30,0)</f>
        <v>0</v>
      </c>
      <c r="BC30" s="122">
        <f>IF(AZ30=3,G30,0)</f>
        <v>0</v>
      </c>
      <c r="BD30" s="122">
        <f>IF(AZ30=4,G30,0)</f>
        <v>0</v>
      </c>
      <c r="BE30" s="122">
        <f>IF(AZ30=5,G30,0)</f>
        <v>0</v>
      </c>
      <c r="CZ30" s="122">
        <v>1.2099999999999999E-3</v>
      </c>
    </row>
    <row r="31" spans="1:104" x14ac:dyDescent="0.25">
      <c r="A31" s="150">
        <v>16</v>
      </c>
      <c r="B31" s="151" t="s">
        <v>111</v>
      </c>
      <c r="C31" s="152" t="s">
        <v>112</v>
      </c>
      <c r="D31" s="153" t="s">
        <v>79</v>
      </c>
      <c r="E31" s="154">
        <v>65.3459</v>
      </c>
      <c r="F31" s="154"/>
      <c r="G31" s="155">
        <f>E31*F31</f>
        <v>0</v>
      </c>
      <c r="O31" s="149">
        <v>2</v>
      </c>
      <c r="AA31" s="122">
        <v>12</v>
      </c>
      <c r="AB31" s="122">
        <v>0</v>
      </c>
      <c r="AC31" s="122">
        <v>16</v>
      </c>
      <c r="AZ31" s="122">
        <v>1</v>
      </c>
      <c r="BA31" s="122">
        <f>IF(AZ31=1,G31,0)</f>
        <v>0</v>
      </c>
      <c r="BB31" s="122">
        <f>IF(AZ31=2,G31,0)</f>
        <v>0</v>
      </c>
      <c r="BC31" s="122">
        <f>IF(AZ31=3,G31,0)</f>
        <v>0</v>
      </c>
      <c r="BD31" s="122">
        <f>IF(AZ31=4,G31,0)</f>
        <v>0</v>
      </c>
      <c r="BE31" s="122">
        <f>IF(AZ31=5,G31,0)</f>
        <v>0</v>
      </c>
      <c r="CZ31" s="122">
        <v>1.8380000000000001E-2</v>
      </c>
    </row>
    <row r="32" spans="1:104" x14ac:dyDescent="0.25">
      <c r="A32" s="150">
        <v>17</v>
      </c>
      <c r="B32" s="151" t="s">
        <v>113</v>
      </c>
      <c r="C32" s="152" t="s">
        <v>114</v>
      </c>
      <c r="D32" s="153" t="s">
        <v>79</v>
      </c>
      <c r="E32" s="154">
        <v>65.3459</v>
      </c>
      <c r="F32" s="154"/>
      <c r="G32" s="155">
        <f>E32*F32</f>
        <v>0</v>
      </c>
      <c r="O32" s="149">
        <v>2</v>
      </c>
      <c r="AA32" s="122">
        <v>12</v>
      </c>
      <c r="AB32" s="122">
        <v>0</v>
      </c>
      <c r="AC32" s="122">
        <v>17</v>
      </c>
      <c r="AZ32" s="122">
        <v>1</v>
      </c>
      <c r="BA32" s="122">
        <f>IF(AZ32=1,G32,0)</f>
        <v>0</v>
      </c>
      <c r="BB32" s="122">
        <f>IF(AZ32=2,G32,0)</f>
        <v>0</v>
      </c>
      <c r="BC32" s="122">
        <f>IF(AZ32=3,G32,0)</f>
        <v>0</v>
      </c>
      <c r="BD32" s="122">
        <f>IF(AZ32=4,G32,0)</f>
        <v>0</v>
      </c>
      <c r="BE32" s="122">
        <f>IF(AZ32=5,G32,0)</f>
        <v>0</v>
      </c>
      <c r="CZ32" s="122">
        <v>8.4999999999999995E-4</v>
      </c>
    </row>
    <row r="33" spans="1:104" x14ac:dyDescent="0.25">
      <c r="A33" s="150">
        <v>18</v>
      </c>
      <c r="B33" s="151" t="s">
        <v>115</v>
      </c>
      <c r="C33" s="152" t="s">
        <v>116</v>
      </c>
      <c r="D33" s="153" t="s">
        <v>79</v>
      </c>
      <c r="E33" s="154">
        <v>65.3459</v>
      </c>
      <c r="F33" s="154"/>
      <c r="G33" s="155">
        <f>E33*F33</f>
        <v>0</v>
      </c>
      <c r="O33" s="149">
        <v>2</v>
      </c>
      <c r="AA33" s="122">
        <v>12</v>
      </c>
      <c r="AB33" s="122">
        <v>0</v>
      </c>
      <c r="AC33" s="122">
        <v>18</v>
      </c>
      <c r="AZ33" s="122">
        <v>1</v>
      </c>
      <c r="BA33" s="122">
        <f>IF(AZ33=1,G33,0)</f>
        <v>0</v>
      </c>
      <c r="BB33" s="122">
        <f>IF(AZ33=2,G33,0)</f>
        <v>0</v>
      </c>
      <c r="BC33" s="122">
        <f>IF(AZ33=3,G33,0)</f>
        <v>0</v>
      </c>
      <c r="BD33" s="122">
        <f>IF(AZ33=4,G33,0)</f>
        <v>0</v>
      </c>
      <c r="BE33" s="122">
        <f>IF(AZ33=5,G33,0)</f>
        <v>0</v>
      </c>
      <c r="CZ33" s="122">
        <v>0</v>
      </c>
    </row>
    <row r="34" spans="1:104" ht="13" x14ac:dyDescent="0.3">
      <c r="A34" s="156"/>
      <c r="B34" s="157" t="s">
        <v>67</v>
      </c>
      <c r="C34" s="158" t="str">
        <f>CONCATENATE(B29," ",C29)</f>
        <v>94 Lešení a stavební výtahy</v>
      </c>
      <c r="D34" s="156"/>
      <c r="E34" s="159"/>
      <c r="F34" s="159"/>
      <c r="G34" s="160">
        <f>SUM(G29:G33)</f>
        <v>0</v>
      </c>
      <c r="O34" s="149">
        <v>4</v>
      </c>
      <c r="BA34" s="161">
        <f>SUM(BA29:BA33)</f>
        <v>0</v>
      </c>
      <c r="BB34" s="161">
        <f>SUM(BB29:BB33)</f>
        <v>0</v>
      </c>
      <c r="BC34" s="161">
        <f>SUM(BC29:BC33)</f>
        <v>0</v>
      </c>
      <c r="BD34" s="161">
        <f>SUM(BD29:BD33)</f>
        <v>0</v>
      </c>
      <c r="BE34" s="161">
        <f>SUM(BE29:BE33)</f>
        <v>0</v>
      </c>
    </row>
    <row r="35" spans="1:104" ht="13" x14ac:dyDescent="0.3">
      <c r="A35" s="142" t="s">
        <v>65</v>
      </c>
      <c r="B35" s="143" t="s">
        <v>117</v>
      </c>
      <c r="C35" s="144" t="s">
        <v>118</v>
      </c>
      <c r="D35" s="145"/>
      <c r="E35" s="146"/>
      <c r="F35" s="146"/>
      <c r="G35" s="147"/>
      <c r="H35" s="148"/>
      <c r="I35" s="148"/>
      <c r="O35" s="149">
        <v>1</v>
      </c>
    </row>
    <row r="36" spans="1:104" x14ac:dyDescent="0.25">
      <c r="A36" s="150">
        <v>19</v>
      </c>
      <c r="B36" s="151" t="s">
        <v>119</v>
      </c>
      <c r="C36" s="152" t="s">
        <v>120</v>
      </c>
      <c r="D36" s="153" t="s">
        <v>79</v>
      </c>
      <c r="E36" s="154">
        <v>252.73</v>
      </c>
      <c r="F36" s="154"/>
      <c r="G36" s="155">
        <f>E36*F36</f>
        <v>0</v>
      </c>
      <c r="O36" s="149">
        <v>2</v>
      </c>
      <c r="AA36" s="122">
        <v>12</v>
      </c>
      <c r="AB36" s="122">
        <v>0</v>
      </c>
      <c r="AC36" s="122">
        <v>19</v>
      </c>
      <c r="AZ36" s="122">
        <v>1</v>
      </c>
      <c r="BA36" s="122">
        <f>IF(AZ36=1,G36,0)</f>
        <v>0</v>
      </c>
      <c r="BB36" s="122">
        <f>IF(AZ36=2,G36,0)</f>
        <v>0</v>
      </c>
      <c r="BC36" s="122">
        <f>IF(AZ36=3,G36,0)</f>
        <v>0</v>
      </c>
      <c r="BD36" s="122">
        <f>IF(AZ36=4,G36,0)</f>
        <v>0</v>
      </c>
      <c r="BE36" s="122">
        <f>IF(AZ36=5,G36,0)</f>
        <v>0</v>
      </c>
      <c r="CZ36" s="122">
        <v>4.0000000000000003E-5</v>
      </c>
    </row>
    <row r="37" spans="1:104" x14ac:dyDescent="0.25">
      <c r="A37" s="150">
        <v>20</v>
      </c>
      <c r="B37" s="151" t="s">
        <v>121</v>
      </c>
      <c r="C37" s="152" t="s">
        <v>122</v>
      </c>
      <c r="D37" s="153" t="s">
        <v>123</v>
      </c>
      <c r="E37" s="154">
        <v>2</v>
      </c>
      <c r="F37" s="154"/>
      <c r="G37" s="155">
        <f>E37*F37</f>
        <v>0</v>
      </c>
      <c r="O37" s="149">
        <v>2</v>
      </c>
      <c r="AA37" s="122">
        <v>12</v>
      </c>
      <c r="AB37" s="122">
        <v>0</v>
      </c>
      <c r="AC37" s="122">
        <v>20</v>
      </c>
      <c r="AZ37" s="122">
        <v>1</v>
      </c>
      <c r="BA37" s="122">
        <f>IF(AZ37=1,G37,0)</f>
        <v>0</v>
      </c>
      <c r="BB37" s="122">
        <f>IF(AZ37=2,G37,0)</f>
        <v>0</v>
      </c>
      <c r="BC37" s="122">
        <f>IF(AZ37=3,G37,0)</f>
        <v>0</v>
      </c>
      <c r="BD37" s="122">
        <f>IF(AZ37=4,G37,0)</f>
        <v>0</v>
      </c>
      <c r="BE37" s="122">
        <f>IF(AZ37=5,G37,0)</f>
        <v>0</v>
      </c>
      <c r="CZ37" s="122">
        <v>0</v>
      </c>
    </row>
    <row r="38" spans="1:104" ht="13" x14ac:dyDescent="0.3">
      <c r="A38" s="156"/>
      <c r="B38" s="157" t="s">
        <v>67</v>
      </c>
      <c r="C38" s="158" t="str">
        <f>CONCATENATE(B35," ",C35)</f>
        <v>95 Dokončovací kce na pozem.stav.</v>
      </c>
      <c r="D38" s="156"/>
      <c r="E38" s="159"/>
      <c r="F38" s="159"/>
      <c r="G38" s="160">
        <f>SUM(G35:G37)</f>
        <v>0</v>
      </c>
      <c r="O38" s="149">
        <v>4</v>
      </c>
      <c r="BA38" s="161">
        <f>SUM(BA35:BA37)</f>
        <v>0</v>
      </c>
      <c r="BB38" s="161">
        <f>SUM(BB35:BB37)</f>
        <v>0</v>
      </c>
      <c r="BC38" s="161">
        <f>SUM(BC35:BC37)</f>
        <v>0</v>
      </c>
      <c r="BD38" s="161">
        <f>SUM(BD35:BD37)</f>
        <v>0</v>
      </c>
      <c r="BE38" s="161">
        <f>SUM(BE35:BE37)</f>
        <v>0</v>
      </c>
    </row>
    <row r="39" spans="1:104" ht="13" x14ac:dyDescent="0.3">
      <c r="A39" s="142" t="s">
        <v>65</v>
      </c>
      <c r="B39" s="143" t="s">
        <v>124</v>
      </c>
      <c r="C39" s="144" t="s">
        <v>125</v>
      </c>
      <c r="D39" s="145"/>
      <c r="E39" s="146"/>
      <c r="F39" s="146"/>
      <c r="G39" s="147"/>
      <c r="H39" s="148"/>
      <c r="I39" s="148"/>
      <c r="O39" s="149">
        <v>1</v>
      </c>
    </row>
    <row r="40" spans="1:104" x14ac:dyDescent="0.25">
      <c r="A40" s="150">
        <v>21</v>
      </c>
      <c r="B40" s="151" t="s">
        <v>126</v>
      </c>
      <c r="C40" s="152" t="s">
        <v>127</v>
      </c>
      <c r="D40" s="153" t="s">
        <v>128</v>
      </c>
      <c r="E40" s="154">
        <v>1</v>
      </c>
      <c r="F40" s="154"/>
      <c r="G40" s="155">
        <f t="shared" ref="G40:G63" si="6">E40*F40</f>
        <v>0</v>
      </c>
      <c r="O40" s="149">
        <v>2</v>
      </c>
      <c r="AA40" s="122">
        <v>12</v>
      </c>
      <c r="AB40" s="122">
        <v>0</v>
      </c>
      <c r="AC40" s="122">
        <v>21</v>
      </c>
      <c r="AZ40" s="122">
        <v>1</v>
      </c>
      <c r="BA40" s="122">
        <f t="shared" ref="BA40:BA63" si="7">IF(AZ40=1,G40,0)</f>
        <v>0</v>
      </c>
      <c r="BB40" s="122">
        <f t="shared" ref="BB40:BB63" si="8">IF(AZ40=2,G40,0)</f>
        <v>0</v>
      </c>
      <c r="BC40" s="122">
        <f t="shared" ref="BC40:BC63" si="9">IF(AZ40=3,G40,0)</f>
        <v>0</v>
      </c>
      <c r="BD40" s="122">
        <f t="shared" ref="BD40:BD63" si="10">IF(AZ40=4,G40,0)</f>
        <v>0</v>
      </c>
      <c r="BE40" s="122">
        <f t="shared" ref="BE40:BE63" si="11">IF(AZ40=5,G40,0)</f>
        <v>0</v>
      </c>
      <c r="CZ40" s="122">
        <v>1.33E-3</v>
      </c>
    </row>
    <row r="41" spans="1:104" x14ac:dyDescent="0.25">
      <c r="A41" s="150">
        <v>22</v>
      </c>
      <c r="B41" s="151" t="s">
        <v>129</v>
      </c>
      <c r="C41" s="152" t="s">
        <v>130</v>
      </c>
      <c r="D41" s="153" t="s">
        <v>88</v>
      </c>
      <c r="E41" s="154">
        <v>5.1470000000000002</v>
      </c>
      <c r="F41" s="154"/>
      <c r="G41" s="155">
        <f t="shared" si="6"/>
        <v>0</v>
      </c>
      <c r="O41" s="149">
        <v>2</v>
      </c>
      <c r="AA41" s="122">
        <v>12</v>
      </c>
      <c r="AB41" s="122">
        <v>0</v>
      </c>
      <c r="AC41" s="122">
        <v>22</v>
      </c>
      <c r="AZ41" s="122">
        <v>1</v>
      </c>
      <c r="BA41" s="122">
        <f t="shared" si="7"/>
        <v>0</v>
      </c>
      <c r="BB41" s="122">
        <f t="shared" si="8"/>
        <v>0</v>
      </c>
      <c r="BC41" s="122">
        <f t="shared" si="9"/>
        <v>0</v>
      </c>
      <c r="BD41" s="122">
        <f t="shared" si="10"/>
        <v>0</v>
      </c>
      <c r="BE41" s="122">
        <f t="shared" si="11"/>
        <v>0</v>
      </c>
      <c r="CZ41" s="122">
        <v>1.2800000000000001E-3</v>
      </c>
    </row>
    <row r="42" spans="1:104" x14ac:dyDescent="0.25">
      <c r="A42" s="150">
        <v>23</v>
      </c>
      <c r="B42" s="151" t="s">
        <v>131</v>
      </c>
      <c r="C42" s="152" t="s">
        <v>132</v>
      </c>
      <c r="D42" s="153" t="s">
        <v>88</v>
      </c>
      <c r="E42" s="154">
        <v>0.97019999999999995</v>
      </c>
      <c r="F42" s="154"/>
      <c r="G42" s="155">
        <f t="shared" si="6"/>
        <v>0</v>
      </c>
      <c r="O42" s="149">
        <v>2</v>
      </c>
      <c r="AA42" s="122">
        <v>12</v>
      </c>
      <c r="AB42" s="122">
        <v>0</v>
      </c>
      <c r="AC42" s="122">
        <v>23</v>
      </c>
      <c r="AZ42" s="122">
        <v>1</v>
      </c>
      <c r="BA42" s="122">
        <f t="shared" si="7"/>
        <v>0</v>
      </c>
      <c r="BB42" s="122">
        <f t="shared" si="8"/>
        <v>0</v>
      </c>
      <c r="BC42" s="122">
        <f t="shared" si="9"/>
        <v>0</v>
      </c>
      <c r="BD42" s="122">
        <f t="shared" si="10"/>
        <v>0</v>
      </c>
      <c r="BE42" s="122">
        <f t="shared" si="11"/>
        <v>0</v>
      </c>
      <c r="CZ42" s="122">
        <v>0</v>
      </c>
    </row>
    <row r="43" spans="1:104" x14ac:dyDescent="0.25">
      <c r="A43" s="150">
        <v>24</v>
      </c>
      <c r="B43" s="151" t="s">
        <v>133</v>
      </c>
      <c r="C43" s="152" t="s">
        <v>134</v>
      </c>
      <c r="D43" s="153" t="s">
        <v>128</v>
      </c>
      <c r="E43" s="154">
        <v>6</v>
      </c>
      <c r="F43" s="154"/>
      <c r="G43" s="155">
        <f t="shared" si="6"/>
        <v>0</v>
      </c>
      <c r="O43" s="149">
        <v>2</v>
      </c>
      <c r="AA43" s="122">
        <v>12</v>
      </c>
      <c r="AB43" s="122">
        <v>0</v>
      </c>
      <c r="AC43" s="122">
        <v>24</v>
      </c>
      <c r="AZ43" s="122">
        <v>1</v>
      </c>
      <c r="BA43" s="122">
        <f t="shared" si="7"/>
        <v>0</v>
      </c>
      <c r="BB43" s="122">
        <f t="shared" si="8"/>
        <v>0</v>
      </c>
      <c r="BC43" s="122">
        <f t="shared" si="9"/>
        <v>0</v>
      </c>
      <c r="BD43" s="122">
        <f t="shared" si="10"/>
        <v>0</v>
      </c>
      <c r="BE43" s="122">
        <f t="shared" si="11"/>
        <v>0</v>
      </c>
      <c r="CZ43" s="122">
        <v>0</v>
      </c>
    </row>
    <row r="44" spans="1:104" x14ac:dyDescent="0.25">
      <c r="A44" s="150">
        <v>25</v>
      </c>
      <c r="B44" s="151" t="s">
        <v>135</v>
      </c>
      <c r="C44" s="152" t="s">
        <v>136</v>
      </c>
      <c r="D44" s="153" t="s">
        <v>79</v>
      </c>
      <c r="E44" s="154">
        <v>5.3204000000000002</v>
      </c>
      <c r="F44" s="154"/>
      <c r="G44" s="155">
        <f t="shared" si="6"/>
        <v>0</v>
      </c>
      <c r="O44" s="149">
        <v>2</v>
      </c>
      <c r="AA44" s="122">
        <v>12</v>
      </c>
      <c r="AB44" s="122">
        <v>0</v>
      </c>
      <c r="AC44" s="122">
        <v>25</v>
      </c>
      <c r="AZ44" s="122">
        <v>1</v>
      </c>
      <c r="BA44" s="122">
        <f t="shared" si="7"/>
        <v>0</v>
      </c>
      <c r="BB44" s="122">
        <f t="shared" si="8"/>
        <v>0</v>
      </c>
      <c r="BC44" s="122">
        <f t="shared" si="9"/>
        <v>0</v>
      </c>
      <c r="BD44" s="122">
        <f t="shared" si="10"/>
        <v>0</v>
      </c>
      <c r="BE44" s="122">
        <f t="shared" si="11"/>
        <v>0</v>
      </c>
      <c r="CZ44" s="122">
        <v>1E-3</v>
      </c>
    </row>
    <row r="45" spans="1:104" x14ac:dyDescent="0.25">
      <c r="A45" s="150">
        <v>26</v>
      </c>
      <c r="B45" s="151" t="s">
        <v>137</v>
      </c>
      <c r="C45" s="152" t="s">
        <v>138</v>
      </c>
      <c r="D45" s="153" t="s">
        <v>128</v>
      </c>
      <c r="E45" s="154">
        <v>6</v>
      </c>
      <c r="F45" s="154"/>
      <c r="G45" s="155">
        <f t="shared" si="6"/>
        <v>0</v>
      </c>
      <c r="O45" s="149">
        <v>2</v>
      </c>
      <c r="AA45" s="122">
        <v>12</v>
      </c>
      <c r="AB45" s="122">
        <v>0</v>
      </c>
      <c r="AC45" s="122">
        <v>26</v>
      </c>
      <c r="AZ45" s="122">
        <v>1</v>
      </c>
      <c r="BA45" s="122">
        <f t="shared" si="7"/>
        <v>0</v>
      </c>
      <c r="BB45" s="122">
        <f t="shared" si="8"/>
        <v>0</v>
      </c>
      <c r="BC45" s="122">
        <f t="shared" si="9"/>
        <v>0</v>
      </c>
      <c r="BD45" s="122">
        <f t="shared" si="10"/>
        <v>0</v>
      </c>
      <c r="BE45" s="122">
        <f t="shared" si="11"/>
        <v>0</v>
      </c>
      <c r="CZ45" s="122">
        <v>0</v>
      </c>
    </row>
    <row r="46" spans="1:104" x14ac:dyDescent="0.25">
      <c r="A46" s="150">
        <v>27</v>
      </c>
      <c r="B46" s="151" t="s">
        <v>139</v>
      </c>
      <c r="C46" s="152" t="s">
        <v>140</v>
      </c>
      <c r="D46" s="153" t="s">
        <v>79</v>
      </c>
      <c r="E46" s="154">
        <v>6.5010000000000003</v>
      </c>
      <c r="F46" s="154"/>
      <c r="G46" s="155">
        <f t="shared" si="6"/>
        <v>0</v>
      </c>
      <c r="O46" s="149">
        <v>2</v>
      </c>
      <c r="AA46" s="122">
        <v>12</v>
      </c>
      <c r="AB46" s="122">
        <v>0</v>
      </c>
      <c r="AC46" s="122">
        <v>27</v>
      </c>
      <c r="AZ46" s="122">
        <v>1</v>
      </c>
      <c r="BA46" s="122">
        <f t="shared" si="7"/>
        <v>0</v>
      </c>
      <c r="BB46" s="122">
        <f t="shared" si="8"/>
        <v>0</v>
      </c>
      <c r="BC46" s="122">
        <f t="shared" si="9"/>
        <v>0</v>
      </c>
      <c r="BD46" s="122">
        <f t="shared" si="10"/>
        <v>0</v>
      </c>
      <c r="BE46" s="122">
        <f t="shared" si="11"/>
        <v>0</v>
      </c>
      <c r="CZ46" s="122">
        <v>1.17E-3</v>
      </c>
    </row>
    <row r="47" spans="1:104" x14ac:dyDescent="0.25">
      <c r="A47" s="150">
        <v>28</v>
      </c>
      <c r="B47" s="151" t="s">
        <v>141</v>
      </c>
      <c r="C47" s="152" t="s">
        <v>142</v>
      </c>
      <c r="D47" s="153" t="s">
        <v>79</v>
      </c>
      <c r="E47" s="154">
        <v>3.7349999999999999</v>
      </c>
      <c r="F47" s="154"/>
      <c r="G47" s="155">
        <f t="shared" si="6"/>
        <v>0</v>
      </c>
      <c r="O47" s="149">
        <v>2</v>
      </c>
      <c r="AA47" s="122">
        <v>12</v>
      </c>
      <c r="AB47" s="122">
        <v>0</v>
      </c>
      <c r="AC47" s="122">
        <v>28</v>
      </c>
      <c r="AZ47" s="122">
        <v>1</v>
      </c>
      <c r="BA47" s="122">
        <f t="shared" si="7"/>
        <v>0</v>
      </c>
      <c r="BB47" s="122">
        <f t="shared" si="8"/>
        <v>0</v>
      </c>
      <c r="BC47" s="122">
        <f t="shared" si="9"/>
        <v>0</v>
      </c>
      <c r="BD47" s="122">
        <f t="shared" si="10"/>
        <v>0</v>
      </c>
      <c r="BE47" s="122">
        <f t="shared" si="11"/>
        <v>0</v>
      </c>
      <c r="CZ47" s="122">
        <v>1E-3</v>
      </c>
    </row>
    <row r="48" spans="1:104" x14ac:dyDescent="0.25">
      <c r="A48" s="150">
        <v>29</v>
      </c>
      <c r="B48" s="151" t="s">
        <v>143</v>
      </c>
      <c r="C48" s="152" t="s">
        <v>144</v>
      </c>
      <c r="D48" s="153" t="s">
        <v>88</v>
      </c>
      <c r="E48" s="154">
        <v>2.0467</v>
      </c>
      <c r="F48" s="154"/>
      <c r="G48" s="155">
        <f t="shared" si="6"/>
        <v>0</v>
      </c>
      <c r="O48" s="149">
        <v>2</v>
      </c>
      <c r="AA48" s="122">
        <v>12</v>
      </c>
      <c r="AB48" s="122">
        <v>0</v>
      </c>
      <c r="AC48" s="122">
        <v>29</v>
      </c>
      <c r="AZ48" s="122">
        <v>1</v>
      </c>
      <c r="BA48" s="122">
        <f t="shared" si="7"/>
        <v>0</v>
      </c>
      <c r="BB48" s="122">
        <f t="shared" si="8"/>
        <v>0</v>
      </c>
      <c r="BC48" s="122">
        <f t="shared" si="9"/>
        <v>0</v>
      </c>
      <c r="BD48" s="122">
        <f t="shared" si="10"/>
        <v>0</v>
      </c>
      <c r="BE48" s="122">
        <f t="shared" si="11"/>
        <v>0</v>
      </c>
      <c r="CZ48" s="122">
        <v>1.82E-3</v>
      </c>
    </row>
    <row r="49" spans="1:104" x14ac:dyDescent="0.25">
      <c r="A49" s="150">
        <v>30</v>
      </c>
      <c r="B49" s="151" t="s">
        <v>145</v>
      </c>
      <c r="C49" s="152" t="s">
        <v>146</v>
      </c>
      <c r="D49" s="153" t="s">
        <v>88</v>
      </c>
      <c r="E49" s="154">
        <v>3.5815999999999999</v>
      </c>
      <c r="F49" s="154"/>
      <c r="G49" s="155">
        <f t="shared" si="6"/>
        <v>0</v>
      </c>
      <c r="O49" s="149">
        <v>2</v>
      </c>
      <c r="AA49" s="122">
        <v>12</v>
      </c>
      <c r="AB49" s="122">
        <v>0</v>
      </c>
      <c r="AC49" s="122">
        <v>30</v>
      </c>
      <c r="AZ49" s="122">
        <v>1</v>
      </c>
      <c r="BA49" s="122">
        <f t="shared" si="7"/>
        <v>0</v>
      </c>
      <c r="BB49" s="122">
        <f t="shared" si="8"/>
        <v>0</v>
      </c>
      <c r="BC49" s="122">
        <f t="shared" si="9"/>
        <v>0</v>
      </c>
      <c r="BD49" s="122">
        <f t="shared" si="10"/>
        <v>0</v>
      </c>
      <c r="BE49" s="122">
        <f t="shared" si="11"/>
        <v>0</v>
      </c>
      <c r="CZ49" s="122">
        <v>1.33E-3</v>
      </c>
    </row>
    <row r="50" spans="1:104" x14ac:dyDescent="0.25">
      <c r="A50" s="150">
        <v>31</v>
      </c>
      <c r="B50" s="151" t="s">
        <v>147</v>
      </c>
      <c r="C50" s="152" t="s">
        <v>148</v>
      </c>
      <c r="D50" s="153" t="s">
        <v>149</v>
      </c>
      <c r="E50" s="154">
        <v>8.3000000000000007</v>
      </c>
      <c r="F50" s="154"/>
      <c r="G50" s="155">
        <f t="shared" si="6"/>
        <v>0</v>
      </c>
      <c r="O50" s="149">
        <v>2</v>
      </c>
      <c r="AA50" s="122">
        <v>12</v>
      </c>
      <c r="AB50" s="122">
        <v>0</v>
      </c>
      <c r="AC50" s="122">
        <v>31</v>
      </c>
      <c r="AZ50" s="122">
        <v>1</v>
      </c>
      <c r="BA50" s="122">
        <f t="shared" si="7"/>
        <v>0</v>
      </c>
      <c r="BB50" s="122">
        <f t="shared" si="8"/>
        <v>0</v>
      </c>
      <c r="BC50" s="122">
        <f t="shared" si="9"/>
        <v>0</v>
      </c>
      <c r="BD50" s="122">
        <f t="shared" si="10"/>
        <v>0</v>
      </c>
      <c r="BE50" s="122">
        <f t="shared" si="11"/>
        <v>0</v>
      </c>
      <c r="CZ50" s="122">
        <v>0</v>
      </c>
    </row>
    <row r="51" spans="1:104" x14ac:dyDescent="0.25">
      <c r="A51" s="150">
        <v>32</v>
      </c>
      <c r="B51" s="151" t="s">
        <v>150</v>
      </c>
      <c r="C51" s="152" t="s">
        <v>151</v>
      </c>
      <c r="D51" s="153" t="s">
        <v>149</v>
      </c>
      <c r="E51" s="154">
        <v>5.6</v>
      </c>
      <c r="F51" s="154"/>
      <c r="G51" s="155">
        <f t="shared" si="6"/>
        <v>0</v>
      </c>
      <c r="O51" s="149">
        <v>2</v>
      </c>
      <c r="AA51" s="122">
        <v>12</v>
      </c>
      <c r="AB51" s="122">
        <v>0</v>
      </c>
      <c r="AC51" s="122">
        <v>32</v>
      </c>
      <c r="AZ51" s="122">
        <v>1</v>
      </c>
      <c r="BA51" s="122">
        <f t="shared" si="7"/>
        <v>0</v>
      </c>
      <c r="BB51" s="122">
        <f t="shared" si="8"/>
        <v>0</v>
      </c>
      <c r="BC51" s="122">
        <f t="shared" si="9"/>
        <v>0</v>
      </c>
      <c r="BD51" s="122">
        <f t="shared" si="10"/>
        <v>0</v>
      </c>
      <c r="BE51" s="122">
        <f t="shared" si="11"/>
        <v>0</v>
      </c>
      <c r="CZ51" s="122">
        <v>0</v>
      </c>
    </row>
    <row r="52" spans="1:104" x14ac:dyDescent="0.25">
      <c r="A52" s="150">
        <v>33</v>
      </c>
      <c r="B52" s="151" t="s">
        <v>152</v>
      </c>
      <c r="C52" s="152" t="s">
        <v>153</v>
      </c>
      <c r="D52" s="153" t="s">
        <v>149</v>
      </c>
      <c r="E52" s="154">
        <v>33.5</v>
      </c>
      <c r="F52" s="154"/>
      <c r="G52" s="155">
        <f t="shared" si="6"/>
        <v>0</v>
      </c>
      <c r="O52" s="149">
        <v>2</v>
      </c>
      <c r="AA52" s="122">
        <v>12</v>
      </c>
      <c r="AB52" s="122">
        <v>0</v>
      </c>
      <c r="AC52" s="122">
        <v>33</v>
      </c>
      <c r="AZ52" s="122">
        <v>1</v>
      </c>
      <c r="BA52" s="122">
        <f t="shared" si="7"/>
        <v>0</v>
      </c>
      <c r="BB52" s="122">
        <f t="shared" si="8"/>
        <v>0</v>
      </c>
      <c r="BC52" s="122">
        <f t="shared" si="9"/>
        <v>0</v>
      </c>
      <c r="BD52" s="122">
        <f t="shared" si="10"/>
        <v>0</v>
      </c>
      <c r="BE52" s="122">
        <f t="shared" si="11"/>
        <v>0</v>
      </c>
      <c r="CZ52" s="122">
        <v>0</v>
      </c>
    </row>
    <row r="53" spans="1:104" ht="20.5" x14ac:dyDescent="0.25">
      <c r="A53" s="150">
        <v>34</v>
      </c>
      <c r="B53" s="151" t="s">
        <v>154</v>
      </c>
      <c r="C53" s="152" t="s">
        <v>155</v>
      </c>
      <c r="D53" s="153" t="s">
        <v>88</v>
      </c>
      <c r="E53" s="154">
        <v>1.0049999999999999</v>
      </c>
      <c r="F53" s="154"/>
      <c r="G53" s="155">
        <f t="shared" si="6"/>
        <v>0</v>
      </c>
      <c r="O53" s="149">
        <v>2</v>
      </c>
      <c r="AA53" s="122">
        <v>12</v>
      </c>
      <c r="AB53" s="122">
        <v>0</v>
      </c>
      <c r="AC53" s="122">
        <v>34</v>
      </c>
      <c r="AZ53" s="122">
        <v>1</v>
      </c>
      <c r="BA53" s="122">
        <f t="shared" si="7"/>
        <v>0</v>
      </c>
      <c r="BB53" s="122">
        <f t="shared" si="8"/>
        <v>0</v>
      </c>
      <c r="BC53" s="122">
        <f t="shared" si="9"/>
        <v>0</v>
      </c>
      <c r="BD53" s="122">
        <f t="shared" si="10"/>
        <v>0</v>
      </c>
      <c r="BE53" s="122">
        <f t="shared" si="11"/>
        <v>0</v>
      </c>
      <c r="CZ53" s="122">
        <v>0</v>
      </c>
    </row>
    <row r="54" spans="1:104" x14ac:dyDescent="0.25">
      <c r="A54" s="150">
        <v>35</v>
      </c>
      <c r="B54" s="151" t="s">
        <v>156</v>
      </c>
      <c r="C54" s="152" t="s">
        <v>157</v>
      </c>
      <c r="D54" s="153" t="s">
        <v>123</v>
      </c>
      <c r="E54" s="154">
        <v>1</v>
      </c>
      <c r="F54" s="154"/>
      <c r="G54" s="155">
        <f t="shared" si="6"/>
        <v>0</v>
      </c>
      <c r="O54" s="149">
        <v>2</v>
      </c>
      <c r="AA54" s="122">
        <v>12</v>
      </c>
      <c r="AB54" s="122">
        <v>0</v>
      </c>
      <c r="AC54" s="122">
        <v>35</v>
      </c>
      <c r="AZ54" s="122">
        <v>1</v>
      </c>
      <c r="BA54" s="122">
        <f t="shared" si="7"/>
        <v>0</v>
      </c>
      <c r="BB54" s="122">
        <f t="shared" si="8"/>
        <v>0</v>
      </c>
      <c r="BC54" s="122">
        <f t="shared" si="9"/>
        <v>0</v>
      </c>
      <c r="BD54" s="122">
        <f t="shared" si="10"/>
        <v>0</v>
      </c>
      <c r="BE54" s="122">
        <f t="shared" si="11"/>
        <v>0</v>
      </c>
      <c r="CZ54" s="122">
        <v>0</v>
      </c>
    </row>
    <row r="55" spans="1:104" x14ac:dyDescent="0.25">
      <c r="A55" s="150">
        <v>36</v>
      </c>
      <c r="B55" s="151" t="s">
        <v>158</v>
      </c>
      <c r="C55" s="152" t="s">
        <v>159</v>
      </c>
      <c r="D55" s="153" t="s">
        <v>66</v>
      </c>
      <c r="E55" s="154">
        <v>1</v>
      </c>
      <c r="F55" s="154"/>
      <c r="G55" s="155">
        <f t="shared" si="6"/>
        <v>0</v>
      </c>
      <c r="O55" s="149">
        <v>2</v>
      </c>
      <c r="AA55" s="122">
        <v>12</v>
      </c>
      <c r="AB55" s="122">
        <v>0</v>
      </c>
      <c r="AC55" s="122">
        <v>36</v>
      </c>
      <c r="AZ55" s="122">
        <v>1</v>
      </c>
      <c r="BA55" s="122">
        <f t="shared" si="7"/>
        <v>0</v>
      </c>
      <c r="BB55" s="122">
        <f t="shared" si="8"/>
        <v>0</v>
      </c>
      <c r="BC55" s="122">
        <f t="shared" si="9"/>
        <v>0</v>
      </c>
      <c r="BD55" s="122">
        <f t="shared" si="10"/>
        <v>0</v>
      </c>
      <c r="BE55" s="122">
        <f t="shared" si="11"/>
        <v>0</v>
      </c>
      <c r="CZ55" s="122">
        <v>0</v>
      </c>
    </row>
    <row r="56" spans="1:104" x14ac:dyDescent="0.25">
      <c r="A56" s="150">
        <v>37</v>
      </c>
      <c r="B56" s="151" t="s">
        <v>160</v>
      </c>
      <c r="C56" s="152" t="s">
        <v>161</v>
      </c>
      <c r="D56" s="153" t="s">
        <v>79</v>
      </c>
      <c r="E56" s="154">
        <v>204.26009999999999</v>
      </c>
      <c r="F56" s="154"/>
      <c r="G56" s="155">
        <f t="shared" si="6"/>
        <v>0</v>
      </c>
      <c r="O56" s="149">
        <v>2</v>
      </c>
      <c r="AA56" s="122">
        <v>12</v>
      </c>
      <c r="AB56" s="122">
        <v>0</v>
      </c>
      <c r="AC56" s="122">
        <v>37</v>
      </c>
      <c r="AZ56" s="122">
        <v>1</v>
      </c>
      <c r="BA56" s="122">
        <f t="shared" si="7"/>
        <v>0</v>
      </c>
      <c r="BB56" s="122">
        <f t="shared" si="8"/>
        <v>0</v>
      </c>
      <c r="BC56" s="122">
        <f t="shared" si="9"/>
        <v>0</v>
      </c>
      <c r="BD56" s="122">
        <f t="shared" si="10"/>
        <v>0</v>
      </c>
      <c r="BE56" s="122">
        <f t="shared" si="11"/>
        <v>0</v>
      </c>
      <c r="CZ56" s="122">
        <v>0</v>
      </c>
    </row>
    <row r="57" spans="1:104" x14ac:dyDescent="0.25">
      <c r="A57" s="150">
        <v>38</v>
      </c>
      <c r="B57" s="151" t="s">
        <v>162</v>
      </c>
      <c r="C57" s="152" t="s">
        <v>163</v>
      </c>
      <c r="D57" s="153" t="s">
        <v>79</v>
      </c>
      <c r="E57" s="154">
        <v>17.28</v>
      </c>
      <c r="F57" s="154"/>
      <c r="G57" s="155">
        <f t="shared" si="6"/>
        <v>0</v>
      </c>
      <c r="O57" s="149">
        <v>2</v>
      </c>
      <c r="AA57" s="122">
        <v>12</v>
      </c>
      <c r="AB57" s="122">
        <v>0</v>
      </c>
      <c r="AC57" s="122">
        <v>38</v>
      </c>
      <c r="AZ57" s="122">
        <v>1</v>
      </c>
      <c r="BA57" s="122">
        <f t="shared" si="7"/>
        <v>0</v>
      </c>
      <c r="BB57" s="122">
        <f t="shared" si="8"/>
        <v>0</v>
      </c>
      <c r="BC57" s="122">
        <f t="shared" si="9"/>
        <v>0</v>
      </c>
      <c r="BD57" s="122">
        <f t="shared" si="10"/>
        <v>0</v>
      </c>
      <c r="BE57" s="122">
        <f t="shared" si="11"/>
        <v>0</v>
      </c>
      <c r="CZ57" s="122">
        <v>0</v>
      </c>
    </row>
    <row r="58" spans="1:104" x14ac:dyDescent="0.25">
      <c r="A58" s="150">
        <v>39</v>
      </c>
      <c r="B58" s="151" t="s">
        <v>164</v>
      </c>
      <c r="C58" s="152" t="s">
        <v>165</v>
      </c>
      <c r="D58" s="153" t="s">
        <v>79</v>
      </c>
      <c r="E58" s="154">
        <v>17.28</v>
      </c>
      <c r="F58" s="154"/>
      <c r="G58" s="155">
        <f t="shared" si="6"/>
        <v>0</v>
      </c>
      <c r="O58" s="149">
        <v>2</v>
      </c>
      <c r="AA58" s="122">
        <v>12</v>
      </c>
      <c r="AB58" s="122">
        <v>0</v>
      </c>
      <c r="AC58" s="122">
        <v>39</v>
      </c>
      <c r="AZ58" s="122">
        <v>1</v>
      </c>
      <c r="BA58" s="122">
        <f t="shared" si="7"/>
        <v>0</v>
      </c>
      <c r="BB58" s="122">
        <f t="shared" si="8"/>
        <v>0</v>
      </c>
      <c r="BC58" s="122">
        <f t="shared" si="9"/>
        <v>0</v>
      </c>
      <c r="BD58" s="122">
        <f t="shared" si="10"/>
        <v>0</v>
      </c>
      <c r="BE58" s="122">
        <f t="shared" si="11"/>
        <v>0</v>
      </c>
      <c r="CZ58" s="122">
        <v>0</v>
      </c>
    </row>
    <row r="59" spans="1:104" x14ac:dyDescent="0.25">
      <c r="A59" s="150">
        <v>40</v>
      </c>
      <c r="B59" s="151" t="s">
        <v>166</v>
      </c>
      <c r="C59" s="152" t="s">
        <v>167</v>
      </c>
      <c r="D59" s="153" t="s">
        <v>72</v>
      </c>
      <c r="E59" s="154">
        <v>36.225000000000001</v>
      </c>
      <c r="F59" s="154"/>
      <c r="G59" s="155">
        <f t="shared" si="6"/>
        <v>0</v>
      </c>
      <c r="O59" s="149">
        <v>2</v>
      </c>
      <c r="AA59" s="122">
        <v>12</v>
      </c>
      <c r="AB59" s="122">
        <v>0</v>
      </c>
      <c r="AC59" s="122">
        <v>40</v>
      </c>
      <c r="AZ59" s="122">
        <v>1</v>
      </c>
      <c r="BA59" s="122">
        <f t="shared" si="7"/>
        <v>0</v>
      </c>
      <c r="BB59" s="122">
        <f t="shared" si="8"/>
        <v>0</v>
      </c>
      <c r="BC59" s="122">
        <f t="shared" si="9"/>
        <v>0</v>
      </c>
      <c r="BD59" s="122">
        <f t="shared" si="10"/>
        <v>0</v>
      </c>
      <c r="BE59" s="122">
        <f t="shared" si="11"/>
        <v>0</v>
      </c>
      <c r="CZ59" s="122">
        <v>0</v>
      </c>
    </row>
    <row r="60" spans="1:104" x14ac:dyDescent="0.25">
      <c r="A60" s="150">
        <v>41</v>
      </c>
      <c r="B60" s="151" t="s">
        <v>168</v>
      </c>
      <c r="C60" s="152" t="s">
        <v>169</v>
      </c>
      <c r="D60" s="153" t="s">
        <v>72</v>
      </c>
      <c r="E60" s="154">
        <v>36.225000000000001</v>
      </c>
      <c r="F60" s="154"/>
      <c r="G60" s="155">
        <f t="shared" si="6"/>
        <v>0</v>
      </c>
      <c r="O60" s="149">
        <v>2</v>
      </c>
      <c r="AA60" s="122">
        <v>12</v>
      </c>
      <c r="AB60" s="122">
        <v>0</v>
      </c>
      <c r="AC60" s="122">
        <v>41</v>
      </c>
      <c r="AZ60" s="122">
        <v>1</v>
      </c>
      <c r="BA60" s="122">
        <f t="shared" si="7"/>
        <v>0</v>
      </c>
      <c r="BB60" s="122">
        <f t="shared" si="8"/>
        <v>0</v>
      </c>
      <c r="BC60" s="122">
        <f t="shared" si="9"/>
        <v>0</v>
      </c>
      <c r="BD60" s="122">
        <f t="shared" si="10"/>
        <v>0</v>
      </c>
      <c r="BE60" s="122">
        <f t="shared" si="11"/>
        <v>0</v>
      </c>
      <c r="CZ60" s="122">
        <v>0</v>
      </c>
    </row>
    <row r="61" spans="1:104" x14ac:dyDescent="0.25">
      <c r="A61" s="150">
        <v>42</v>
      </c>
      <c r="B61" s="151" t="s">
        <v>170</v>
      </c>
      <c r="C61" s="152" t="s">
        <v>171</v>
      </c>
      <c r="D61" s="153" t="s">
        <v>72</v>
      </c>
      <c r="E61" s="154">
        <v>507.15</v>
      </c>
      <c r="F61" s="154"/>
      <c r="G61" s="155">
        <f t="shared" si="6"/>
        <v>0</v>
      </c>
      <c r="O61" s="149">
        <v>2</v>
      </c>
      <c r="AA61" s="122">
        <v>12</v>
      </c>
      <c r="AB61" s="122">
        <v>0</v>
      </c>
      <c r="AC61" s="122">
        <v>42</v>
      </c>
      <c r="AZ61" s="122">
        <v>1</v>
      </c>
      <c r="BA61" s="122">
        <f t="shared" si="7"/>
        <v>0</v>
      </c>
      <c r="BB61" s="122">
        <f t="shared" si="8"/>
        <v>0</v>
      </c>
      <c r="BC61" s="122">
        <f t="shared" si="9"/>
        <v>0</v>
      </c>
      <c r="BD61" s="122">
        <f t="shared" si="10"/>
        <v>0</v>
      </c>
      <c r="BE61" s="122">
        <f t="shared" si="11"/>
        <v>0</v>
      </c>
      <c r="CZ61" s="122">
        <v>0</v>
      </c>
    </row>
    <row r="62" spans="1:104" x14ac:dyDescent="0.25">
      <c r="A62" s="150">
        <v>43</v>
      </c>
      <c r="B62" s="151" t="s">
        <v>172</v>
      </c>
      <c r="C62" s="152" t="s">
        <v>173</v>
      </c>
      <c r="D62" s="153" t="s">
        <v>72</v>
      </c>
      <c r="E62" s="154">
        <v>36.225000000000001</v>
      </c>
      <c r="F62" s="154"/>
      <c r="G62" s="155">
        <f t="shared" si="6"/>
        <v>0</v>
      </c>
      <c r="O62" s="149">
        <v>2</v>
      </c>
      <c r="AA62" s="122">
        <v>12</v>
      </c>
      <c r="AB62" s="122">
        <v>0</v>
      </c>
      <c r="AC62" s="122">
        <v>43</v>
      </c>
      <c r="AZ62" s="122">
        <v>1</v>
      </c>
      <c r="BA62" s="122">
        <f t="shared" si="7"/>
        <v>0</v>
      </c>
      <c r="BB62" s="122">
        <f t="shared" si="8"/>
        <v>0</v>
      </c>
      <c r="BC62" s="122">
        <f t="shared" si="9"/>
        <v>0</v>
      </c>
      <c r="BD62" s="122">
        <f t="shared" si="10"/>
        <v>0</v>
      </c>
      <c r="BE62" s="122">
        <f t="shared" si="11"/>
        <v>0</v>
      </c>
      <c r="CZ62" s="122">
        <v>0</v>
      </c>
    </row>
    <row r="63" spans="1:104" x14ac:dyDescent="0.25">
      <c r="A63" s="150">
        <v>44</v>
      </c>
      <c r="B63" s="151" t="s">
        <v>174</v>
      </c>
      <c r="C63" s="152" t="s">
        <v>175</v>
      </c>
      <c r="D63" s="153" t="s">
        <v>72</v>
      </c>
      <c r="E63" s="154">
        <v>144.9</v>
      </c>
      <c r="F63" s="154"/>
      <c r="G63" s="155">
        <f t="shared" si="6"/>
        <v>0</v>
      </c>
      <c r="O63" s="149">
        <v>2</v>
      </c>
      <c r="AA63" s="122">
        <v>12</v>
      </c>
      <c r="AB63" s="122">
        <v>0</v>
      </c>
      <c r="AC63" s="122">
        <v>44</v>
      </c>
      <c r="AZ63" s="122">
        <v>1</v>
      </c>
      <c r="BA63" s="122">
        <f t="shared" si="7"/>
        <v>0</v>
      </c>
      <c r="BB63" s="122">
        <f t="shared" si="8"/>
        <v>0</v>
      </c>
      <c r="BC63" s="122">
        <f t="shared" si="9"/>
        <v>0</v>
      </c>
      <c r="BD63" s="122">
        <f t="shared" si="10"/>
        <v>0</v>
      </c>
      <c r="BE63" s="122">
        <f t="shared" si="11"/>
        <v>0</v>
      </c>
      <c r="CZ63" s="122">
        <v>0</v>
      </c>
    </row>
    <row r="64" spans="1:104" ht="13" x14ac:dyDescent="0.3">
      <c r="A64" s="156"/>
      <c r="B64" s="157" t="s">
        <v>67</v>
      </c>
      <c r="C64" s="158" t="str">
        <f>CONCATENATE(B39," ",C39)</f>
        <v>96 Bourání konstrukcí</v>
      </c>
      <c r="D64" s="156"/>
      <c r="E64" s="159"/>
      <c r="F64" s="159"/>
      <c r="G64" s="160">
        <f>SUM(G39:G63)</f>
        <v>0</v>
      </c>
      <c r="O64" s="149">
        <v>4</v>
      </c>
      <c r="BA64" s="161">
        <f>SUM(BA39:BA63)</f>
        <v>0</v>
      </c>
      <c r="BB64" s="161">
        <f>SUM(BB39:BB63)</f>
        <v>0</v>
      </c>
      <c r="BC64" s="161">
        <f>SUM(BC39:BC63)</f>
        <v>0</v>
      </c>
      <c r="BD64" s="161">
        <f>SUM(BD39:BD63)</f>
        <v>0</v>
      </c>
      <c r="BE64" s="161">
        <f>SUM(BE39:BE63)</f>
        <v>0</v>
      </c>
    </row>
    <row r="65" spans="1:104" ht="13" x14ac:dyDescent="0.3">
      <c r="A65" s="142" t="s">
        <v>65</v>
      </c>
      <c r="B65" s="143" t="s">
        <v>176</v>
      </c>
      <c r="C65" s="144" t="s">
        <v>177</v>
      </c>
      <c r="D65" s="145"/>
      <c r="E65" s="146"/>
      <c r="F65" s="146"/>
      <c r="G65" s="147"/>
      <c r="H65" s="148"/>
      <c r="I65" s="148"/>
      <c r="O65" s="149">
        <v>1</v>
      </c>
    </row>
    <row r="66" spans="1:104" x14ac:dyDescent="0.25">
      <c r="A66" s="150">
        <v>45</v>
      </c>
      <c r="B66" s="151" t="s">
        <v>178</v>
      </c>
      <c r="C66" s="152" t="s">
        <v>179</v>
      </c>
      <c r="D66" s="153" t="s">
        <v>72</v>
      </c>
      <c r="E66" s="154">
        <v>29.952000000000002</v>
      </c>
      <c r="F66" s="154"/>
      <c r="G66" s="155">
        <f>E66*F66</f>
        <v>0</v>
      </c>
      <c r="O66" s="149">
        <v>2</v>
      </c>
      <c r="AA66" s="122">
        <v>12</v>
      </c>
      <c r="AB66" s="122">
        <v>0</v>
      </c>
      <c r="AC66" s="122">
        <v>45</v>
      </c>
      <c r="AZ66" s="122">
        <v>1</v>
      </c>
      <c r="BA66" s="122">
        <f>IF(AZ66=1,G66,0)</f>
        <v>0</v>
      </c>
      <c r="BB66" s="122">
        <f>IF(AZ66=2,G66,0)</f>
        <v>0</v>
      </c>
      <c r="BC66" s="122">
        <f>IF(AZ66=3,G66,0)</f>
        <v>0</v>
      </c>
      <c r="BD66" s="122">
        <f>IF(AZ66=4,G66,0)</f>
        <v>0</v>
      </c>
      <c r="BE66" s="122">
        <f>IF(AZ66=5,G66,0)</f>
        <v>0</v>
      </c>
      <c r="CZ66" s="122">
        <v>0</v>
      </c>
    </row>
    <row r="67" spans="1:104" ht="13" x14ac:dyDescent="0.3">
      <c r="A67" s="156"/>
      <c r="B67" s="157" t="s">
        <v>67</v>
      </c>
      <c r="C67" s="158" t="str">
        <f>CONCATENATE(B65," ",C65)</f>
        <v>99 Staveništní přesun hmot</v>
      </c>
      <c r="D67" s="156"/>
      <c r="E67" s="159"/>
      <c r="F67" s="159"/>
      <c r="G67" s="160">
        <f>SUM(G65:G66)</f>
        <v>0</v>
      </c>
      <c r="O67" s="149">
        <v>4</v>
      </c>
      <c r="BA67" s="161">
        <f>SUM(BA65:BA66)</f>
        <v>0</v>
      </c>
      <c r="BB67" s="161">
        <f>SUM(BB65:BB66)</f>
        <v>0</v>
      </c>
      <c r="BC67" s="161">
        <f>SUM(BC65:BC66)</f>
        <v>0</v>
      </c>
      <c r="BD67" s="161">
        <f>SUM(BD65:BD66)</f>
        <v>0</v>
      </c>
      <c r="BE67" s="161">
        <f>SUM(BE65:BE66)</f>
        <v>0</v>
      </c>
    </row>
    <row r="68" spans="1:104" ht="13" x14ac:dyDescent="0.3">
      <c r="A68" s="142" t="s">
        <v>65</v>
      </c>
      <c r="B68" s="143" t="s">
        <v>180</v>
      </c>
      <c r="C68" s="144" t="s">
        <v>181</v>
      </c>
      <c r="D68" s="145"/>
      <c r="E68" s="146"/>
      <c r="F68" s="146"/>
      <c r="G68" s="147"/>
      <c r="H68" s="148"/>
      <c r="I68" s="148"/>
      <c r="O68" s="149">
        <v>1</v>
      </c>
    </row>
    <row r="69" spans="1:104" ht="20.5" x14ac:dyDescent="0.25">
      <c r="A69" s="150">
        <v>46</v>
      </c>
      <c r="B69" s="151" t="s">
        <v>182</v>
      </c>
      <c r="C69" s="152" t="s">
        <v>183</v>
      </c>
      <c r="D69" s="153" t="s">
        <v>79</v>
      </c>
      <c r="E69" s="154">
        <v>32.4</v>
      </c>
      <c r="F69" s="154"/>
      <c r="G69" s="155">
        <f>E69*F69</f>
        <v>0</v>
      </c>
      <c r="O69" s="149">
        <v>2</v>
      </c>
      <c r="AA69" s="122">
        <v>12</v>
      </c>
      <c r="AB69" s="122">
        <v>0</v>
      </c>
      <c r="AC69" s="122">
        <v>46</v>
      </c>
      <c r="AZ69" s="122">
        <v>2</v>
      </c>
      <c r="BA69" s="122">
        <f>IF(AZ69=1,G69,0)</f>
        <v>0</v>
      </c>
      <c r="BB69" s="122">
        <f>IF(AZ69=2,G69,0)</f>
        <v>0</v>
      </c>
      <c r="BC69" s="122">
        <f>IF(AZ69=3,G69,0)</f>
        <v>0</v>
      </c>
      <c r="BD69" s="122">
        <f>IF(AZ69=4,G69,0)</f>
        <v>0</v>
      </c>
      <c r="BE69" s="122">
        <f>IF(AZ69=5,G69,0)</f>
        <v>0</v>
      </c>
      <c r="CZ69" s="122">
        <v>7.1700000000000002E-3</v>
      </c>
    </row>
    <row r="70" spans="1:104" x14ac:dyDescent="0.25">
      <c r="A70" s="150">
        <v>47</v>
      </c>
      <c r="B70" s="151" t="s">
        <v>184</v>
      </c>
      <c r="C70" s="152" t="s">
        <v>185</v>
      </c>
      <c r="D70" s="153" t="s">
        <v>54</v>
      </c>
      <c r="E70" s="154">
        <v>3.75</v>
      </c>
      <c r="F70" s="154"/>
      <c r="G70" s="155">
        <f>E70*F70</f>
        <v>0</v>
      </c>
      <c r="O70" s="149">
        <v>2</v>
      </c>
      <c r="AA70" s="122">
        <v>12</v>
      </c>
      <c r="AB70" s="122">
        <v>0</v>
      </c>
      <c r="AC70" s="122">
        <v>47</v>
      </c>
      <c r="AZ70" s="122">
        <v>2</v>
      </c>
      <c r="BA70" s="122">
        <f>IF(AZ70=1,G70,0)</f>
        <v>0</v>
      </c>
      <c r="BB70" s="122">
        <f>IF(AZ70=2,G70,0)</f>
        <v>0</v>
      </c>
      <c r="BC70" s="122">
        <f>IF(AZ70=3,G70,0)</f>
        <v>0</v>
      </c>
      <c r="BD70" s="122">
        <f>IF(AZ70=4,G70,0)</f>
        <v>0</v>
      </c>
      <c r="BE70" s="122">
        <f>IF(AZ70=5,G70,0)</f>
        <v>0</v>
      </c>
      <c r="CZ70" s="122">
        <v>0</v>
      </c>
    </row>
    <row r="71" spans="1:104" ht="13" x14ac:dyDescent="0.3">
      <c r="A71" s="156"/>
      <c r="B71" s="157" t="s">
        <v>67</v>
      </c>
      <c r="C71" s="158" t="str">
        <f>CONCATENATE(B68," ",C68)</f>
        <v>711 Izolace proti vodě</v>
      </c>
      <c r="D71" s="156"/>
      <c r="E71" s="159"/>
      <c r="F71" s="159"/>
      <c r="G71" s="160">
        <f>SUM(G68:G70)</f>
        <v>0</v>
      </c>
      <c r="O71" s="149">
        <v>4</v>
      </c>
      <c r="BA71" s="161">
        <f>SUM(BA68:BA70)</f>
        <v>0</v>
      </c>
      <c r="BB71" s="161">
        <f>SUM(BB68:BB70)</f>
        <v>0</v>
      </c>
      <c r="BC71" s="161">
        <f>SUM(BC68:BC70)</f>
        <v>0</v>
      </c>
      <c r="BD71" s="161">
        <f>SUM(BD68:BD70)</f>
        <v>0</v>
      </c>
      <c r="BE71" s="161">
        <f>SUM(BE68:BE70)</f>
        <v>0</v>
      </c>
    </row>
    <row r="72" spans="1:104" ht="13" x14ac:dyDescent="0.3">
      <c r="A72" s="142" t="s">
        <v>65</v>
      </c>
      <c r="B72" s="143" t="s">
        <v>186</v>
      </c>
      <c r="C72" s="144" t="s">
        <v>187</v>
      </c>
      <c r="D72" s="145"/>
      <c r="E72" s="146"/>
      <c r="F72" s="146"/>
      <c r="G72" s="147"/>
      <c r="H72" s="148"/>
      <c r="I72" s="148"/>
      <c r="O72" s="149">
        <v>1</v>
      </c>
    </row>
    <row r="73" spans="1:104" x14ac:dyDescent="0.25">
      <c r="A73" s="150">
        <v>48</v>
      </c>
      <c r="B73" s="151" t="s">
        <v>188</v>
      </c>
      <c r="C73" s="152" t="s">
        <v>189</v>
      </c>
      <c r="D73" s="153" t="s">
        <v>149</v>
      </c>
      <c r="E73" s="154">
        <v>8</v>
      </c>
      <c r="F73" s="154"/>
      <c r="G73" s="155">
        <f t="shared" ref="G73:G89" si="12">E73*F73</f>
        <v>0</v>
      </c>
      <c r="O73" s="149">
        <v>2</v>
      </c>
      <c r="AA73" s="122">
        <v>12</v>
      </c>
      <c r="AB73" s="122">
        <v>0</v>
      </c>
      <c r="AC73" s="122">
        <v>48</v>
      </c>
      <c r="AZ73" s="122">
        <v>2</v>
      </c>
      <c r="BA73" s="122">
        <f t="shared" ref="BA73:BA89" si="13">IF(AZ73=1,G73,0)</f>
        <v>0</v>
      </c>
      <c r="BB73" s="122">
        <f t="shared" ref="BB73:BB89" si="14">IF(AZ73=2,G73,0)</f>
        <v>0</v>
      </c>
      <c r="BC73" s="122">
        <f t="shared" ref="BC73:BC89" si="15">IF(AZ73=3,G73,0)</f>
        <v>0</v>
      </c>
      <c r="BD73" s="122">
        <f t="shared" ref="BD73:BD89" si="16">IF(AZ73=4,G73,0)</f>
        <v>0</v>
      </c>
      <c r="BE73" s="122">
        <f t="shared" ref="BE73:BE89" si="17">IF(AZ73=5,G73,0)</f>
        <v>0</v>
      </c>
      <c r="CZ73" s="122">
        <v>4.6999999999999999E-4</v>
      </c>
    </row>
    <row r="74" spans="1:104" x14ac:dyDescent="0.25">
      <c r="A74" s="150">
        <v>49</v>
      </c>
      <c r="B74" s="151" t="s">
        <v>190</v>
      </c>
      <c r="C74" s="152" t="s">
        <v>191</v>
      </c>
      <c r="D74" s="153" t="s">
        <v>149</v>
      </c>
      <c r="E74" s="154">
        <v>2</v>
      </c>
      <c r="F74" s="154"/>
      <c r="G74" s="155">
        <f t="shared" si="12"/>
        <v>0</v>
      </c>
      <c r="O74" s="149">
        <v>2</v>
      </c>
      <c r="AA74" s="122">
        <v>12</v>
      </c>
      <c r="AB74" s="122">
        <v>0</v>
      </c>
      <c r="AC74" s="122">
        <v>49</v>
      </c>
      <c r="AZ74" s="122">
        <v>2</v>
      </c>
      <c r="BA74" s="122">
        <f t="shared" si="13"/>
        <v>0</v>
      </c>
      <c r="BB74" s="122">
        <f t="shared" si="14"/>
        <v>0</v>
      </c>
      <c r="BC74" s="122">
        <f t="shared" si="15"/>
        <v>0</v>
      </c>
      <c r="BD74" s="122">
        <f t="shared" si="16"/>
        <v>0</v>
      </c>
      <c r="BE74" s="122">
        <f t="shared" si="17"/>
        <v>0</v>
      </c>
      <c r="CZ74" s="122">
        <v>6.9999999999999999E-4</v>
      </c>
    </row>
    <row r="75" spans="1:104" x14ac:dyDescent="0.25">
      <c r="A75" s="150">
        <v>50</v>
      </c>
      <c r="B75" s="151" t="s">
        <v>192</v>
      </c>
      <c r="C75" s="152" t="s">
        <v>193</v>
      </c>
      <c r="D75" s="153" t="s">
        <v>149</v>
      </c>
      <c r="E75" s="154">
        <v>6</v>
      </c>
      <c r="F75" s="154"/>
      <c r="G75" s="155">
        <f t="shared" si="12"/>
        <v>0</v>
      </c>
      <c r="O75" s="149">
        <v>2</v>
      </c>
      <c r="AA75" s="122">
        <v>12</v>
      </c>
      <c r="AB75" s="122">
        <v>0</v>
      </c>
      <c r="AC75" s="122">
        <v>50</v>
      </c>
      <c r="AZ75" s="122">
        <v>2</v>
      </c>
      <c r="BA75" s="122">
        <f t="shared" si="13"/>
        <v>0</v>
      </c>
      <c r="BB75" s="122">
        <f t="shared" si="14"/>
        <v>0</v>
      </c>
      <c r="BC75" s="122">
        <f t="shared" si="15"/>
        <v>0</v>
      </c>
      <c r="BD75" s="122">
        <f t="shared" si="16"/>
        <v>0</v>
      </c>
      <c r="BE75" s="122">
        <f t="shared" si="17"/>
        <v>0</v>
      </c>
      <c r="CZ75" s="122">
        <v>1.5200000000000001E-3</v>
      </c>
    </row>
    <row r="76" spans="1:104" x14ac:dyDescent="0.25">
      <c r="A76" s="150">
        <v>51</v>
      </c>
      <c r="B76" s="151" t="s">
        <v>194</v>
      </c>
      <c r="C76" s="152" t="s">
        <v>195</v>
      </c>
      <c r="D76" s="153" t="s">
        <v>149</v>
      </c>
      <c r="E76" s="154">
        <v>9</v>
      </c>
      <c r="F76" s="154"/>
      <c r="G76" s="155">
        <f t="shared" si="12"/>
        <v>0</v>
      </c>
      <c r="O76" s="149">
        <v>2</v>
      </c>
      <c r="AA76" s="122">
        <v>12</v>
      </c>
      <c r="AB76" s="122">
        <v>0</v>
      </c>
      <c r="AC76" s="122">
        <v>51</v>
      </c>
      <c r="AZ76" s="122">
        <v>2</v>
      </c>
      <c r="BA76" s="122">
        <f t="shared" si="13"/>
        <v>0</v>
      </c>
      <c r="BB76" s="122">
        <f t="shared" si="14"/>
        <v>0</v>
      </c>
      <c r="BC76" s="122">
        <f t="shared" si="15"/>
        <v>0</v>
      </c>
      <c r="BD76" s="122">
        <f t="shared" si="16"/>
        <v>0</v>
      </c>
      <c r="BE76" s="122">
        <f t="shared" si="17"/>
        <v>0</v>
      </c>
      <c r="CZ76" s="122">
        <v>3.13E-3</v>
      </c>
    </row>
    <row r="77" spans="1:104" x14ac:dyDescent="0.25">
      <c r="A77" s="150">
        <v>52</v>
      </c>
      <c r="B77" s="151" t="s">
        <v>196</v>
      </c>
      <c r="C77" s="152" t="s">
        <v>197</v>
      </c>
      <c r="D77" s="153" t="s">
        <v>149</v>
      </c>
      <c r="E77" s="154">
        <v>15</v>
      </c>
      <c r="F77" s="154"/>
      <c r="G77" s="155">
        <f t="shared" si="12"/>
        <v>0</v>
      </c>
      <c r="O77" s="149">
        <v>2</v>
      </c>
      <c r="AA77" s="122">
        <v>12</v>
      </c>
      <c r="AB77" s="122">
        <v>0</v>
      </c>
      <c r="AC77" s="122">
        <v>52</v>
      </c>
      <c r="AZ77" s="122">
        <v>2</v>
      </c>
      <c r="BA77" s="122">
        <f t="shared" si="13"/>
        <v>0</v>
      </c>
      <c r="BB77" s="122">
        <f t="shared" si="14"/>
        <v>0</v>
      </c>
      <c r="BC77" s="122">
        <f t="shared" si="15"/>
        <v>0</v>
      </c>
      <c r="BD77" s="122">
        <f t="shared" si="16"/>
        <v>0</v>
      </c>
      <c r="BE77" s="122">
        <f t="shared" si="17"/>
        <v>0</v>
      </c>
      <c r="CZ77" s="122">
        <v>1.6800000000000001E-3</v>
      </c>
    </row>
    <row r="78" spans="1:104" x14ac:dyDescent="0.25">
      <c r="A78" s="150">
        <v>53</v>
      </c>
      <c r="B78" s="151" t="s">
        <v>198</v>
      </c>
      <c r="C78" s="152" t="s">
        <v>199</v>
      </c>
      <c r="D78" s="153" t="s">
        <v>149</v>
      </c>
      <c r="E78" s="154">
        <v>12</v>
      </c>
      <c r="F78" s="154"/>
      <c r="G78" s="155">
        <f t="shared" si="12"/>
        <v>0</v>
      </c>
      <c r="O78" s="149">
        <v>2</v>
      </c>
      <c r="AA78" s="122">
        <v>12</v>
      </c>
      <c r="AB78" s="122">
        <v>0</v>
      </c>
      <c r="AC78" s="122">
        <v>53</v>
      </c>
      <c r="AZ78" s="122">
        <v>2</v>
      </c>
      <c r="BA78" s="122">
        <f t="shared" si="13"/>
        <v>0</v>
      </c>
      <c r="BB78" s="122">
        <f t="shared" si="14"/>
        <v>0</v>
      </c>
      <c r="BC78" s="122">
        <f t="shared" si="15"/>
        <v>0</v>
      </c>
      <c r="BD78" s="122">
        <f t="shared" si="16"/>
        <v>0</v>
      </c>
      <c r="BE78" s="122">
        <f t="shared" si="17"/>
        <v>0</v>
      </c>
      <c r="CZ78" s="122">
        <v>1.9499999999999999E-3</v>
      </c>
    </row>
    <row r="79" spans="1:104" x14ac:dyDescent="0.25">
      <c r="A79" s="150">
        <v>54</v>
      </c>
      <c r="B79" s="151" t="s">
        <v>200</v>
      </c>
      <c r="C79" s="152" t="s">
        <v>201</v>
      </c>
      <c r="D79" s="153" t="s">
        <v>149</v>
      </c>
      <c r="E79" s="154">
        <v>1</v>
      </c>
      <c r="F79" s="154"/>
      <c r="G79" s="155">
        <f t="shared" si="12"/>
        <v>0</v>
      </c>
      <c r="O79" s="149">
        <v>2</v>
      </c>
      <c r="AA79" s="122">
        <v>12</v>
      </c>
      <c r="AB79" s="122">
        <v>0</v>
      </c>
      <c r="AC79" s="122">
        <v>54</v>
      </c>
      <c r="AZ79" s="122">
        <v>2</v>
      </c>
      <c r="BA79" s="122">
        <f t="shared" si="13"/>
        <v>0</v>
      </c>
      <c r="BB79" s="122">
        <f t="shared" si="14"/>
        <v>0</v>
      </c>
      <c r="BC79" s="122">
        <f t="shared" si="15"/>
        <v>0</v>
      </c>
      <c r="BD79" s="122">
        <f t="shared" si="16"/>
        <v>0</v>
      </c>
      <c r="BE79" s="122">
        <f t="shared" si="17"/>
        <v>0</v>
      </c>
      <c r="CZ79" s="122">
        <v>2.81E-3</v>
      </c>
    </row>
    <row r="80" spans="1:104" x14ac:dyDescent="0.25">
      <c r="A80" s="150">
        <v>55</v>
      </c>
      <c r="B80" s="151" t="s">
        <v>202</v>
      </c>
      <c r="C80" s="152" t="s">
        <v>203</v>
      </c>
      <c r="D80" s="153" t="s">
        <v>128</v>
      </c>
      <c r="E80" s="154">
        <v>1</v>
      </c>
      <c r="F80" s="154"/>
      <c r="G80" s="155">
        <f t="shared" si="12"/>
        <v>0</v>
      </c>
      <c r="O80" s="149">
        <v>2</v>
      </c>
      <c r="AA80" s="122">
        <v>12</v>
      </c>
      <c r="AB80" s="122">
        <v>0</v>
      </c>
      <c r="AC80" s="122">
        <v>55</v>
      </c>
      <c r="AZ80" s="122">
        <v>2</v>
      </c>
      <c r="BA80" s="122">
        <f t="shared" si="13"/>
        <v>0</v>
      </c>
      <c r="BB80" s="122">
        <f t="shared" si="14"/>
        <v>0</v>
      </c>
      <c r="BC80" s="122">
        <f t="shared" si="15"/>
        <v>0</v>
      </c>
      <c r="BD80" s="122">
        <f t="shared" si="16"/>
        <v>0</v>
      </c>
      <c r="BE80" s="122">
        <f t="shared" si="17"/>
        <v>0</v>
      </c>
      <c r="CZ80" s="122">
        <v>9.1800000000000007E-3</v>
      </c>
    </row>
    <row r="81" spans="1:104" x14ac:dyDescent="0.25">
      <c r="A81" s="150">
        <v>56</v>
      </c>
      <c r="B81" s="151" t="s">
        <v>204</v>
      </c>
      <c r="C81" s="152" t="s">
        <v>205</v>
      </c>
      <c r="D81" s="153" t="s">
        <v>128</v>
      </c>
      <c r="E81" s="154">
        <v>10</v>
      </c>
      <c r="F81" s="154"/>
      <c r="G81" s="155">
        <f t="shared" si="12"/>
        <v>0</v>
      </c>
      <c r="O81" s="149">
        <v>2</v>
      </c>
      <c r="AA81" s="122">
        <v>12</v>
      </c>
      <c r="AB81" s="122">
        <v>0</v>
      </c>
      <c r="AC81" s="122">
        <v>56</v>
      </c>
      <c r="AZ81" s="122">
        <v>2</v>
      </c>
      <c r="BA81" s="122">
        <f t="shared" si="13"/>
        <v>0</v>
      </c>
      <c r="BB81" s="122">
        <f t="shared" si="14"/>
        <v>0</v>
      </c>
      <c r="BC81" s="122">
        <f t="shared" si="15"/>
        <v>0</v>
      </c>
      <c r="BD81" s="122">
        <f t="shared" si="16"/>
        <v>0</v>
      </c>
      <c r="BE81" s="122">
        <f t="shared" si="17"/>
        <v>0</v>
      </c>
      <c r="CZ81" s="122">
        <v>0</v>
      </c>
    </row>
    <row r="82" spans="1:104" x14ac:dyDescent="0.25">
      <c r="A82" s="150">
        <v>57</v>
      </c>
      <c r="B82" s="151" t="s">
        <v>206</v>
      </c>
      <c r="C82" s="152" t="s">
        <v>207</v>
      </c>
      <c r="D82" s="153" t="s">
        <v>128</v>
      </c>
      <c r="E82" s="154">
        <v>7</v>
      </c>
      <c r="F82" s="154"/>
      <c r="G82" s="155">
        <f t="shared" si="12"/>
        <v>0</v>
      </c>
      <c r="O82" s="149">
        <v>2</v>
      </c>
      <c r="AA82" s="122">
        <v>12</v>
      </c>
      <c r="AB82" s="122">
        <v>0</v>
      </c>
      <c r="AC82" s="122">
        <v>57</v>
      </c>
      <c r="AZ82" s="122">
        <v>2</v>
      </c>
      <c r="BA82" s="122">
        <f t="shared" si="13"/>
        <v>0</v>
      </c>
      <c r="BB82" s="122">
        <f t="shared" si="14"/>
        <v>0</v>
      </c>
      <c r="BC82" s="122">
        <f t="shared" si="15"/>
        <v>0</v>
      </c>
      <c r="BD82" s="122">
        <f t="shared" si="16"/>
        <v>0</v>
      </c>
      <c r="BE82" s="122">
        <f t="shared" si="17"/>
        <v>0</v>
      </c>
      <c r="CZ82" s="122">
        <v>0</v>
      </c>
    </row>
    <row r="83" spans="1:104" x14ac:dyDescent="0.25">
      <c r="A83" s="150">
        <v>58</v>
      </c>
      <c r="B83" s="151" t="s">
        <v>208</v>
      </c>
      <c r="C83" s="152" t="s">
        <v>209</v>
      </c>
      <c r="D83" s="153" t="s">
        <v>66</v>
      </c>
      <c r="E83" s="154">
        <v>1</v>
      </c>
      <c r="F83" s="154"/>
      <c r="G83" s="155">
        <f t="shared" si="12"/>
        <v>0</v>
      </c>
      <c r="O83" s="149">
        <v>2</v>
      </c>
      <c r="AA83" s="122">
        <v>12</v>
      </c>
      <c r="AB83" s="122">
        <v>1</v>
      </c>
      <c r="AC83" s="122">
        <v>58</v>
      </c>
      <c r="AZ83" s="122">
        <v>2</v>
      </c>
      <c r="BA83" s="122">
        <f t="shared" si="13"/>
        <v>0</v>
      </c>
      <c r="BB83" s="122">
        <f t="shared" si="14"/>
        <v>0</v>
      </c>
      <c r="BC83" s="122">
        <f t="shared" si="15"/>
        <v>0</v>
      </c>
      <c r="BD83" s="122">
        <f t="shared" si="16"/>
        <v>0</v>
      </c>
      <c r="BE83" s="122">
        <f t="shared" si="17"/>
        <v>0</v>
      </c>
      <c r="CZ83" s="122">
        <v>0</v>
      </c>
    </row>
    <row r="84" spans="1:104" ht="20.5" x14ac:dyDescent="0.25">
      <c r="A84" s="150">
        <v>59</v>
      </c>
      <c r="B84" s="151" t="s">
        <v>210</v>
      </c>
      <c r="C84" s="152" t="s">
        <v>211</v>
      </c>
      <c r="D84" s="153" t="s">
        <v>128</v>
      </c>
      <c r="E84" s="154">
        <v>1</v>
      </c>
      <c r="F84" s="154"/>
      <c r="G84" s="155">
        <f t="shared" si="12"/>
        <v>0</v>
      </c>
      <c r="O84" s="149">
        <v>2</v>
      </c>
      <c r="AA84" s="122">
        <v>12</v>
      </c>
      <c r="AB84" s="122">
        <v>0</v>
      </c>
      <c r="AC84" s="122">
        <v>59</v>
      </c>
      <c r="AZ84" s="122">
        <v>2</v>
      </c>
      <c r="BA84" s="122">
        <f t="shared" si="13"/>
        <v>0</v>
      </c>
      <c r="BB84" s="122">
        <f t="shared" si="14"/>
        <v>0</v>
      </c>
      <c r="BC84" s="122">
        <f t="shared" si="15"/>
        <v>0</v>
      </c>
      <c r="BD84" s="122">
        <f t="shared" si="16"/>
        <v>0</v>
      </c>
      <c r="BE84" s="122">
        <f t="shared" si="17"/>
        <v>0</v>
      </c>
      <c r="CZ84" s="122">
        <v>7.5000000000000002E-4</v>
      </c>
    </row>
    <row r="85" spans="1:104" x14ac:dyDescent="0.25">
      <c r="A85" s="150">
        <v>60</v>
      </c>
      <c r="B85" s="151" t="s">
        <v>212</v>
      </c>
      <c r="C85" s="152" t="s">
        <v>213</v>
      </c>
      <c r="D85" s="153" t="s">
        <v>128</v>
      </c>
      <c r="E85" s="154">
        <v>1</v>
      </c>
      <c r="F85" s="154"/>
      <c r="G85" s="155">
        <f t="shared" si="12"/>
        <v>0</v>
      </c>
      <c r="O85" s="149">
        <v>2</v>
      </c>
      <c r="AA85" s="122">
        <v>12</v>
      </c>
      <c r="AB85" s="122">
        <v>0</v>
      </c>
      <c r="AC85" s="122">
        <v>60</v>
      </c>
      <c r="AZ85" s="122">
        <v>2</v>
      </c>
      <c r="BA85" s="122">
        <f t="shared" si="13"/>
        <v>0</v>
      </c>
      <c r="BB85" s="122">
        <f t="shared" si="14"/>
        <v>0</v>
      </c>
      <c r="BC85" s="122">
        <f t="shared" si="15"/>
        <v>0</v>
      </c>
      <c r="BD85" s="122">
        <f t="shared" si="16"/>
        <v>0</v>
      </c>
      <c r="BE85" s="122">
        <f t="shared" si="17"/>
        <v>0</v>
      </c>
      <c r="CZ85" s="122">
        <v>2.7E-4</v>
      </c>
    </row>
    <row r="86" spans="1:104" x14ac:dyDescent="0.25">
      <c r="A86" s="150">
        <v>61</v>
      </c>
      <c r="B86" s="151" t="s">
        <v>214</v>
      </c>
      <c r="C86" s="152" t="s">
        <v>215</v>
      </c>
      <c r="D86" s="153" t="s">
        <v>128</v>
      </c>
      <c r="E86" s="154">
        <v>2</v>
      </c>
      <c r="F86" s="154"/>
      <c r="G86" s="155">
        <f t="shared" si="12"/>
        <v>0</v>
      </c>
      <c r="O86" s="149">
        <v>2</v>
      </c>
      <c r="AA86" s="122">
        <v>12</v>
      </c>
      <c r="AB86" s="122">
        <v>0</v>
      </c>
      <c r="AC86" s="122">
        <v>61</v>
      </c>
      <c r="AZ86" s="122">
        <v>2</v>
      </c>
      <c r="BA86" s="122">
        <f t="shared" si="13"/>
        <v>0</v>
      </c>
      <c r="BB86" s="122">
        <f t="shared" si="14"/>
        <v>0</v>
      </c>
      <c r="BC86" s="122">
        <f t="shared" si="15"/>
        <v>0</v>
      </c>
      <c r="BD86" s="122">
        <f t="shared" si="16"/>
        <v>0</v>
      </c>
      <c r="BE86" s="122">
        <f t="shared" si="17"/>
        <v>0</v>
      </c>
      <c r="CZ86" s="122">
        <v>4.8999999999999998E-4</v>
      </c>
    </row>
    <row r="87" spans="1:104" x14ac:dyDescent="0.25">
      <c r="A87" s="150">
        <v>62</v>
      </c>
      <c r="B87" s="151" t="s">
        <v>216</v>
      </c>
      <c r="C87" s="152" t="s">
        <v>217</v>
      </c>
      <c r="D87" s="153" t="s">
        <v>149</v>
      </c>
      <c r="E87" s="154">
        <v>52</v>
      </c>
      <c r="F87" s="154"/>
      <c r="G87" s="155">
        <f t="shared" si="12"/>
        <v>0</v>
      </c>
      <c r="O87" s="149">
        <v>2</v>
      </c>
      <c r="AA87" s="122">
        <v>12</v>
      </c>
      <c r="AB87" s="122">
        <v>0</v>
      </c>
      <c r="AC87" s="122">
        <v>62</v>
      </c>
      <c r="AZ87" s="122">
        <v>2</v>
      </c>
      <c r="BA87" s="122">
        <f t="shared" si="13"/>
        <v>0</v>
      </c>
      <c r="BB87" s="122">
        <f t="shared" si="14"/>
        <v>0</v>
      </c>
      <c r="BC87" s="122">
        <f t="shared" si="15"/>
        <v>0</v>
      </c>
      <c r="BD87" s="122">
        <f t="shared" si="16"/>
        <v>0</v>
      </c>
      <c r="BE87" s="122">
        <f t="shared" si="17"/>
        <v>0</v>
      </c>
      <c r="CZ87" s="122">
        <v>0</v>
      </c>
    </row>
    <row r="88" spans="1:104" x14ac:dyDescent="0.25">
      <c r="A88" s="150">
        <v>63</v>
      </c>
      <c r="B88" s="151" t="s">
        <v>218</v>
      </c>
      <c r="C88" s="152" t="s">
        <v>219</v>
      </c>
      <c r="D88" s="153" t="s">
        <v>149</v>
      </c>
      <c r="E88" s="154">
        <v>1</v>
      </c>
      <c r="F88" s="154"/>
      <c r="G88" s="155">
        <f t="shared" si="12"/>
        <v>0</v>
      </c>
      <c r="O88" s="149">
        <v>2</v>
      </c>
      <c r="AA88" s="122">
        <v>12</v>
      </c>
      <c r="AB88" s="122">
        <v>0</v>
      </c>
      <c r="AC88" s="122">
        <v>63</v>
      </c>
      <c r="AZ88" s="122">
        <v>2</v>
      </c>
      <c r="BA88" s="122">
        <f t="shared" si="13"/>
        <v>0</v>
      </c>
      <c r="BB88" s="122">
        <f t="shared" si="14"/>
        <v>0</v>
      </c>
      <c r="BC88" s="122">
        <f t="shared" si="15"/>
        <v>0</v>
      </c>
      <c r="BD88" s="122">
        <f t="shared" si="16"/>
        <v>0</v>
      </c>
      <c r="BE88" s="122">
        <f t="shared" si="17"/>
        <v>0</v>
      </c>
      <c r="CZ88" s="122">
        <v>0</v>
      </c>
    </row>
    <row r="89" spans="1:104" x14ac:dyDescent="0.25">
      <c r="A89" s="150">
        <v>64</v>
      </c>
      <c r="B89" s="151" t="s">
        <v>220</v>
      </c>
      <c r="C89" s="152" t="s">
        <v>221</v>
      </c>
      <c r="D89" s="153" t="s">
        <v>54</v>
      </c>
      <c r="E89" s="154">
        <v>1.6</v>
      </c>
      <c r="F89" s="154"/>
      <c r="G89" s="155">
        <f t="shared" si="12"/>
        <v>0</v>
      </c>
      <c r="O89" s="149">
        <v>2</v>
      </c>
      <c r="AA89" s="122">
        <v>12</v>
      </c>
      <c r="AB89" s="122">
        <v>0</v>
      </c>
      <c r="AC89" s="122">
        <v>64</v>
      </c>
      <c r="AZ89" s="122">
        <v>2</v>
      </c>
      <c r="BA89" s="122">
        <f t="shared" si="13"/>
        <v>0</v>
      </c>
      <c r="BB89" s="122">
        <f t="shared" si="14"/>
        <v>0</v>
      </c>
      <c r="BC89" s="122">
        <f t="shared" si="15"/>
        <v>0</v>
      </c>
      <c r="BD89" s="122">
        <f t="shared" si="16"/>
        <v>0</v>
      </c>
      <c r="BE89" s="122">
        <f t="shared" si="17"/>
        <v>0</v>
      </c>
      <c r="CZ89" s="122">
        <v>0</v>
      </c>
    </row>
    <row r="90" spans="1:104" ht="13" x14ac:dyDescent="0.3">
      <c r="A90" s="156"/>
      <c r="B90" s="157" t="s">
        <v>67</v>
      </c>
      <c r="C90" s="158" t="str">
        <f>CONCATENATE(B72," ",C72)</f>
        <v>721 Vnitřní kanalizace</v>
      </c>
      <c r="D90" s="156"/>
      <c r="E90" s="159"/>
      <c r="F90" s="159"/>
      <c r="G90" s="160">
        <f>SUM(G72:G89)</f>
        <v>0</v>
      </c>
      <c r="O90" s="149">
        <v>4</v>
      </c>
      <c r="BA90" s="161">
        <f>SUM(BA72:BA89)</f>
        <v>0</v>
      </c>
      <c r="BB90" s="161">
        <f>SUM(BB72:BB89)</f>
        <v>0</v>
      </c>
      <c r="BC90" s="161">
        <f>SUM(BC72:BC89)</f>
        <v>0</v>
      </c>
      <c r="BD90" s="161">
        <f>SUM(BD72:BD89)</f>
        <v>0</v>
      </c>
      <c r="BE90" s="161">
        <f>SUM(BE72:BE89)</f>
        <v>0</v>
      </c>
    </row>
    <row r="91" spans="1:104" ht="13" x14ac:dyDescent="0.3">
      <c r="A91" s="142" t="s">
        <v>65</v>
      </c>
      <c r="B91" s="143" t="s">
        <v>222</v>
      </c>
      <c r="C91" s="144" t="s">
        <v>223</v>
      </c>
      <c r="D91" s="145"/>
      <c r="E91" s="146"/>
      <c r="F91" s="146"/>
      <c r="G91" s="147"/>
      <c r="H91" s="148"/>
      <c r="I91" s="148"/>
      <c r="O91" s="149">
        <v>1</v>
      </c>
    </row>
    <row r="92" spans="1:104" x14ac:dyDescent="0.25">
      <c r="A92" s="150">
        <v>65</v>
      </c>
      <c r="B92" s="151" t="s">
        <v>224</v>
      </c>
      <c r="C92" s="152" t="s">
        <v>225</v>
      </c>
      <c r="D92" s="153" t="s">
        <v>226</v>
      </c>
      <c r="E92" s="154">
        <v>1</v>
      </c>
      <c r="F92" s="154"/>
      <c r="G92" s="155">
        <f t="shared" ref="G92:G111" si="18">E92*F92</f>
        <v>0</v>
      </c>
      <c r="O92" s="149">
        <v>2</v>
      </c>
      <c r="AA92" s="122">
        <v>12</v>
      </c>
      <c r="AB92" s="122">
        <v>0</v>
      </c>
      <c r="AC92" s="122">
        <v>65</v>
      </c>
      <c r="AZ92" s="122">
        <v>2</v>
      </c>
      <c r="BA92" s="122">
        <f t="shared" ref="BA92:BA111" si="19">IF(AZ92=1,G92,0)</f>
        <v>0</v>
      </c>
      <c r="BB92" s="122">
        <f t="shared" ref="BB92:BB111" si="20">IF(AZ92=2,G92,0)</f>
        <v>0</v>
      </c>
      <c r="BC92" s="122">
        <f t="shared" ref="BC92:BC111" si="21">IF(AZ92=3,G92,0)</f>
        <v>0</v>
      </c>
      <c r="BD92" s="122">
        <f t="shared" ref="BD92:BD111" si="22">IF(AZ92=4,G92,0)</f>
        <v>0</v>
      </c>
      <c r="BE92" s="122">
        <f t="shared" ref="BE92:BE111" si="23">IF(AZ92=5,G92,0)</f>
        <v>0</v>
      </c>
      <c r="CZ92" s="122">
        <v>1.1639999999999999E-2</v>
      </c>
    </row>
    <row r="93" spans="1:104" x14ac:dyDescent="0.25">
      <c r="A93" s="150">
        <v>66</v>
      </c>
      <c r="B93" s="151" t="s">
        <v>227</v>
      </c>
      <c r="C93" s="152" t="s">
        <v>228</v>
      </c>
      <c r="D93" s="153" t="s">
        <v>149</v>
      </c>
      <c r="E93" s="154">
        <v>25</v>
      </c>
      <c r="F93" s="154"/>
      <c r="G93" s="155">
        <f t="shared" si="18"/>
        <v>0</v>
      </c>
      <c r="O93" s="149">
        <v>2</v>
      </c>
      <c r="AA93" s="122">
        <v>12</v>
      </c>
      <c r="AB93" s="122">
        <v>0</v>
      </c>
      <c r="AC93" s="122">
        <v>66</v>
      </c>
      <c r="AZ93" s="122">
        <v>2</v>
      </c>
      <c r="BA93" s="122">
        <f t="shared" si="19"/>
        <v>0</v>
      </c>
      <c r="BB93" s="122">
        <f t="shared" si="20"/>
        <v>0</v>
      </c>
      <c r="BC93" s="122">
        <f t="shared" si="21"/>
        <v>0</v>
      </c>
      <c r="BD93" s="122">
        <f t="shared" si="22"/>
        <v>0</v>
      </c>
      <c r="BE93" s="122">
        <f t="shared" si="23"/>
        <v>0</v>
      </c>
      <c r="CZ93" s="122">
        <v>3.98E-3</v>
      </c>
    </row>
    <row r="94" spans="1:104" x14ac:dyDescent="0.25">
      <c r="A94" s="150">
        <v>67</v>
      </c>
      <c r="B94" s="151" t="s">
        <v>229</v>
      </c>
      <c r="C94" s="152" t="s">
        <v>230</v>
      </c>
      <c r="D94" s="153" t="s">
        <v>149</v>
      </c>
      <c r="E94" s="154">
        <v>14</v>
      </c>
      <c r="F94" s="154"/>
      <c r="G94" s="155">
        <f t="shared" si="18"/>
        <v>0</v>
      </c>
      <c r="O94" s="149">
        <v>2</v>
      </c>
      <c r="AA94" s="122">
        <v>12</v>
      </c>
      <c r="AB94" s="122">
        <v>0</v>
      </c>
      <c r="AC94" s="122">
        <v>67</v>
      </c>
      <c r="AZ94" s="122">
        <v>2</v>
      </c>
      <c r="BA94" s="122">
        <f t="shared" si="19"/>
        <v>0</v>
      </c>
      <c r="BB94" s="122">
        <f t="shared" si="20"/>
        <v>0</v>
      </c>
      <c r="BC94" s="122">
        <f t="shared" si="21"/>
        <v>0</v>
      </c>
      <c r="BD94" s="122">
        <f t="shared" si="22"/>
        <v>0</v>
      </c>
      <c r="BE94" s="122">
        <f t="shared" si="23"/>
        <v>0</v>
      </c>
      <c r="CZ94" s="122">
        <v>5.3499999999999997E-3</v>
      </c>
    </row>
    <row r="95" spans="1:104" x14ac:dyDescent="0.25">
      <c r="A95" s="150">
        <v>68</v>
      </c>
      <c r="B95" s="151" t="s">
        <v>231</v>
      </c>
      <c r="C95" s="152" t="s">
        <v>232</v>
      </c>
      <c r="D95" s="153" t="s">
        <v>149</v>
      </c>
      <c r="E95" s="154">
        <v>24</v>
      </c>
      <c r="F95" s="154"/>
      <c r="G95" s="155">
        <f t="shared" si="18"/>
        <v>0</v>
      </c>
      <c r="O95" s="149">
        <v>2</v>
      </c>
      <c r="AA95" s="122">
        <v>12</v>
      </c>
      <c r="AB95" s="122">
        <v>0</v>
      </c>
      <c r="AC95" s="122">
        <v>68</v>
      </c>
      <c r="AZ95" s="122">
        <v>2</v>
      </c>
      <c r="BA95" s="122">
        <f t="shared" si="19"/>
        <v>0</v>
      </c>
      <c r="BB95" s="122">
        <f t="shared" si="20"/>
        <v>0</v>
      </c>
      <c r="BC95" s="122">
        <f t="shared" si="21"/>
        <v>0</v>
      </c>
      <c r="BD95" s="122">
        <f t="shared" si="22"/>
        <v>0</v>
      </c>
      <c r="BE95" s="122">
        <f t="shared" si="23"/>
        <v>0</v>
      </c>
      <c r="CZ95" s="122">
        <v>4.0099999999999997E-3</v>
      </c>
    </row>
    <row r="96" spans="1:104" x14ac:dyDescent="0.25">
      <c r="A96" s="150">
        <v>69</v>
      </c>
      <c r="B96" s="151" t="s">
        <v>233</v>
      </c>
      <c r="C96" s="152" t="s">
        <v>234</v>
      </c>
      <c r="D96" s="153" t="s">
        <v>149</v>
      </c>
      <c r="E96" s="154">
        <v>11</v>
      </c>
      <c r="F96" s="154"/>
      <c r="G96" s="155">
        <f t="shared" si="18"/>
        <v>0</v>
      </c>
      <c r="O96" s="149">
        <v>2</v>
      </c>
      <c r="AA96" s="122">
        <v>12</v>
      </c>
      <c r="AB96" s="122">
        <v>0</v>
      </c>
      <c r="AC96" s="122">
        <v>69</v>
      </c>
      <c r="AZ96" s="122">
        <v>2</v>
      </c>
      <c r="BA96" s="122">
        <f t="shared" si="19"/>
        <v>0</v>
      </c>
      <c r="BB96" s="122">
        <f t="shared" si="20"/>
        <v>0</v>
      </c>
      <c r="BC96" s="122">
        <f t="shared" si="21"/>
        <v>0</v>
      </c>
      <c r="BD96" s="122">
        <f t="shared" si="22"/>
        <v>0</v>
      </c>
      <c r="BE96" s="122">
        <f t="shared" si="23"/>
        <v>0</v>
      </c>
      <c r="CZ96" s="122">
        <v>5.4099999999999999E-3</v>
      </c>
    </row>
    <row r="97" spans="1:104" ht="20.5" x14ac:dyDescent="0.25">
      <c r="A97" s="150">
        <v>70</v>
      </c>
      <c r="B97" s="151" t="s">
        <v>235</v>
      </c>
      <c r="C97" s="152" t="s">
        <v>236</v>
      </c>
      <c r="D97" s="153" t="s">
        <v>149</v>
      </c>
      <c r="E97" s="154">
        <v>25</v>
      </c>
      <c r="F97" s="154"/>
      <c r="G97" s="155">
        <f t="shared" si="18"/>
        <v>0</v>
      </c>
      <c r="O97" s="149">
        <v>2</v>
      </c>
      <c r="AA97" s="122">
        <v>12</v>
      </c>
      <c r="AB97" s="122">
        <v>0</v>
      </c>
      <c r="AC97" s="122">
        <v>70</v>
      </c>
      <c r="AZ97" s="122">
        <v>2</v>
      </c>
      <c r="BA97" s="122">
        <f t="shared" si="19"/>
        <v>0</v>
      </c>
      <c r="BB97" s="122">
        <f t="shared" si="20"/>
        <v>0</v>
      </c>
      <c r="BC97" s="122">
        <f t="shared" si="21"/>
        <v>0</v>
      </c>
      <c r="BD97" s="122">
        <f t="shared" si="22"/>
        <v>0</v>
      </c>
      <c r="BE97" s="122">
        <f t="shared" si="23"/>
        <v>0</v>
      </c>
      <c r="CZ97" s="122">
        <v>3.0000000000000001E-5</v>
      </c>
    </row>
    <row r="98" spans="1:104" ht="20.5" x14ac:dyDescent="0.25">
      <c r="A98" s="150">
        <v>71</v>
      </c>
      <c r="B98" s="151" t="s">
        <v>237</v>
      </c>
      <c r="C98" s="152" t="s">
        <v>238</v>
      </c>
      <c r="D98" s="153" t="s">
        <v>149</v>
      </c>
      <c r="E98" s="154">
        <v>14</v>
      </c>
      <c r="F98" s="154"/>
      <c r="G98" s="155">
        <f t="shared" si="18"/>
        <v>0</v>
      </c>
      <c r="O98" s="149">
        <v>2</v>
      </c>
      <c r="AA98" s="122">
        <v>12</v>
      </c>
      <c r="AB98" s="122">
        <v>0</v>
      </c>
      <c r="AC98" s="122">
        <v>71</v>
      </c>
      <c r="AZ98" s="122">
        <v>2</v>
      </c>
      <c r="BA98" s="122">
        <f t="shared" si="19"/>
        <v>0</v>
      </c>
      <c r="BB98" s="122">
        <f t="shared" si="20"/>
        <v>0</v>
      </c>
      <c r="BC98" s="122">
        <f t="shared" si="21"/>
        <v>0</v>
      </c>
      <c r="BD98" s="122">
        <f t="shared" si="22"/>
        <v>0</v>
      </c>
      <c r="BE98" s="122">
        <f t="shared" si="23"/>
        <v>0</v>
      </c>
      <c r="CZ98" s="122">
        <v>5.0000000000000002E-5</v>
      </c>
    </row>
    <row r="99" spans="1:104" ht="20.5" x14ac:dyDescent="0.25">
      <c r="A99" s="150">
        <v>72</v>
      </c>
      <c r="B99" s="151" t="s">
        <v>239</v>
      </c>
      <c r="C99" s="152" t="s">
        <v>240</v>
      </c>
      <c r="D99" s="153" t="s">
        <v>149</v>
      </c>
      <c r="E99" s="154">
        <v>24</v>
      </c>
      <c r="F99" s="154"/>
      <c r="G99" s="155">
        <f t="shared" si="18"/>
        <v>0</v>
      </c>
      <c r="O99" s="149">
        <v>2</v>
      </c>
      <c r="AA99" s="122">
        <v>12</v>
      </c>
      <c r="AB99" s="122">
        <v>0</v>
      </c>
      <c r="AC99" s="122">
        <v>72</v>
      </c>
      <c r="AZ99" s="122">
        <v>2</v>
      </c>
      <c r="BA99" s="122">
        <f t="shared" si="19"/>
        <v>0</v>
      </c>
      <c r="BB99" s="122">
        <f t="shared" si="20"/>
        <v>0</v>
      </c>
      <c r="BC99" s="122">
        <f t="shared" si="21"/>
        <v>0</v>
      </c>
      <c r="BD99" s="122">
        <f t="shared" si="22"/>
        <v>0</v>
      </c>
      <c r="BE99" s="122">
        <f t="shared" si="23"/>
        <v>0</v>
      </c>
      <c r="CZ99" s="122">
        <v>4.0000000000000003E-5</v>
      </c>
    </row>
    <row r="100" spans="1:104" ht="20.5" x14ac:dyDescent="0.25">
      <c r="A100" s="150">
        <v>73</v>
      </c>
      <c r="B100" s="151" t="s">
        <v>241</v>
      </c>
      <c r="C100" s="152" t="s">
        <v>242</v>
      </c>
      <c r="D100" s="153" t="s">
        <v>149</v>
      </c>
      <c r="E100" s="154">
        <v>11</v>
      </c>
      <c r="F100" s="154"/>
      <c r="G100" s="155">
        <f t="shared" si="18"/>
        <v>0</v>
      </c>
      <c r="O100" s="149">
        <v>2</v>
      </c>
      <c r="AA100" s="122">
        <v>12</v>
      </c>
      <c r="AB100" s="122">
        <v>0</v>
      </c>
      <c r="AC100" s="122">
        <v>73</v>
      </c>
      <c r="AZ100" s="122">
        <v>2</v>
      </c>
      <c r="BA100" s="122">
        <f t="shared" si="19"/>
        <v>0</v>
      </c>
      <c r="BB100" s="122">
        <f t="shared" si="20"/>
        <v>0</v>
      </c>
      <c r="BC100" s="122">
        <f t="shared" si="21"/>
        <v>0</v>
      </c>
      <c r="BD100" s="122">
        <f t="shared" si="22"/>
        <v>0</v>
      </c>
      <c r="BE100" s="122">
        <f t="shared" si="23"/>
        <v>0</v>
      </c>
      <c r="CZ100" s="122">
        <v>6.0000000000000002E-5</v>
      </c>
    </row>
    <row r="101" spans="1:104" x14ac:dyDescent="0.25">
      <c r="A101" s="150">
        <v>74</v>
      </c>
      <c r="B101" s="151" t="s">
        <v>243</v>
      </c>
      <c r="C101" s="152" t="s">
        <v>244</v>
      </c>
      <c r="D101" s="153" t="s">
        <v>226</v>
      </c>
      <c r="E101" s="154">
        <v>1</v>
      </c>
      <c r="F101" s="154"/>
      <c r="G101" s="155">
        <f t="shared" si="18"/>
        <v>0</v>
      </c>
      <c r="O101" s="149">
        <v>2</v>
      </c>
      <c r="AA101" s="122">
        <v>12</v>
      </c>
      <c r="AB101" s="122">
        <v>0</v>
      </c>
      <c r="AC101" s="122">
        <v>74</v>
      </c>
      <c r="AZ101" s="122">
        <v>2</v>
      </c>
      <c r="BA101" s="122">
        <f t="shared" si="19"/>
        <v>0</v>
      </c>
      <c r="BB101" s="122">
        <f t="shared" si="20"/>
        <v>0</v>
      </c>
      <c r="BC101" s="122">
        <f t="shared" si="21"/>
        <v>0</v>
      </c>
      <c r="BD101" s="122">
        <f t="shared" si="22"/>
        <v>0</v>
      </c>
      <c r="BE101" s="122">
        <f t="shared" si="23"/>
        <v>0</v>
      </c>
      <c r="CZ101" s="122">
        <v>7.0400000000000003E-3</v>
      </c>
    </row>
    <row r="102" spans="1:104" x14ac:dyDescent="0.25">
      <c r="A102" s="150">
        <v>75</v>
      </c>
      <c r="B102" s="151" t="s">
        <v>245</v>
      </c>
      <c r="C102" s="152" t="s">
        <v>246</v>
      </c>
      <c r="D102" s="153" t="s">
        <v>128</v>
      </c>
      <c r="E102" s="154">
        <v>14</v>
      </c>
      <c r="F102" s="154"/>
      <c r="G102" s="155">
        <f t="shared" si="18"/>
        <v>0</v>
      </c>
      <c r="O102" s="149">
        <v>2</v>
      </c>
      <c r="AA102" s="122">
        <v>12</v>
      </c>
      <c r="AB102" s="122">
        <v>0</v>
      </c>
      <c r="AC102" s="122">
        <v>75</v>
      </c>
      <c r="AZ102" s="122">
        <v>2</v>
      </c>
      <c r="BA102" s="122">
        <f t="shared" si="19"/>
        <v>0</v>
      </c>
      <c r="BB102" s="122">
        <f t="shared" si="20"/>
        <v>0</v>
      </c>
      <c r="BC102" s="122">
        <f t="shared" si="21"/>
        <v>0</v>
      </c>
      <c r="BD102" s="122">
        <f t="shared" si="22"/>
        <v>0</v>
      </c>
      <c r="BE102" s="122">
        <f t="shared" si="23"/>
        <v>0</v>
      </c>
      <c r="CZ102" s="122">
        <v>0</v>
      </c>
    </row>
    <row r="103" spans="1:104" x14ac:dyDescent="0.25">
      <c r="A103" s="150">
        <v>76</v>
      </c>
      <c r="B103" s="151" t="s">
        <v>247</v>
      </c>
      <c r="C103" s="152" t="s">
        <v>248</v>
      </c>
      <c r="D103" s="153" t="s">
        <v>128</v>
      </c>
      <c r="E103" s="154">
        <v>4</v>
      </c>
      <c r="F103" s="154"/>
      <c r="G103" s="155">
        <f t="shared" si="18"/>
        <v>0</v>
      </c>
      <c r="O103" s="149">
        <v>2</v>
      </c>
      <c r="AA103" s="122">
        <v>12</v>
      </c>
      <c r="AB103" s="122">
        <v>0</v>
      </c>
      <c r="AC103" s="122">
        <v>76</v>
      </c>
      <c r="AZ103" s="122">
        <v>2</v>
      </c>
      <c r="BA103" s="122">
        <f t="shared" si="19"/>
        <v>0</v>
      </c>
      <c r="BB103" s="122">
        <f t="shared" si="20"/>
        <v>0</v>
      </c>
      <c r="BC103" s="122">
        <f t="shared" si="21"/>
        <v>0</v>
      </c>
      <c r="BD103" s="122">
        <f t="shared" si="22"/>
        <v>0</v>
      </c>
      <c r="BE103" s="122">
        <f t="shared" si="23"/>
        <v>0</v>
      </c>
      <c r="CZ103" s="122">
        <v>3.1E-4</v>
      </c>
    </row>
    <row r="104" spans="1:104" x14ac:dyDescent="0.25">
      <c r="A104" s="150">
        <v>77</v>
      </c>
      <c r="B104" s="151" t="s">
        <v>249</v>
      </c>
      <c r="C104" s="152" t="s">
        <v>250</v>
      </c>
      <c r="D104" s="153" t="s">
        <v>128</v>
      </c>
      <c r="E104" s="154">
        <v>3</v>
      </c>
      <c r="F104" s="154"/>
      <c r="G104" s="155">
        <f t="shared" si="18"/>
        <v>0</v>
      </c>
      <c r="O104" s="149">
        <v>2</v>
      </c>
      <c r="AA104" s="122">
        <v>12</v>
      </c>
      <c r="AB104" s="122">
        <v>0</v>
      </c>
      <c r="AC104" s="122">
        <v>77</v>
      </c>
      <c r="AZ104" s="122">
        <v>2</v>
      </c>
      <c r="BA104" s="122">
        <f t="shared" si="19"/>
        <v>0</v>
      </c>
      <c r="BB104" s="122">
        <f t="shared" si="20"/>
        <v>0</v>
      </c>
      <c r="BC104" s="122">
        <f t="shared" si="21"/>
        <v>0</v>
      </c>
      <c r="BD104" s="122">
        <f t="shared" si="22"/>
        <v>0</v>
      </c>
      <c r="BE104" s="122">
        <f t="shared" si="23"/>
        <v>0</v>
      </c>
      <c r="CZ104" s="122">
        <v>2.5999999999999998E-4</v>
      </c>
    </row>
    <row r="105" spans="1:104" x14ac:dyDescent="0.25">
      <c r="A105" s="150">
        <v>78</v>
      </c>
      <c r="B105" s="151" t="s">
        <v>251</v>
      </c>
      <c r="C105" s="152" t="s">
        <v>252</v>
      </c>
      <c r="D105" s="153" t="s">
        <v>128</v>
      </c>
      <c r="E105" s="154">
        <v>2</v>
      </c>
      <c r="F105" s="154"/>
      <c r="G105" s="155">
        <f t="shared" si="18"/>
        <v>0</v>
      </c>
      <c r="O105" s="149">
        <v>2</v>
      </c>
      <c r="AA105" s="122">
        <v>12</v>
      </c>
      <c r="AB105" s="122">
        <v>0</v>
      </c>
      <c r="AC105" s="122">
        <v>78</v>
      </c>
      <c r="AZ105" s="122">
        <v>2</v>
      </c>
      <c r="BA105" s="122">
        <f t="shared" si="19"/>
        <v>0</v>
      </c>
      <c r="BB105" s="122">
        <f t="shared" si="20"/>
        <v>0</v>
      </c>
      <c r="BC105" s="122">
        <f t="shared" si="21"/>
        <v>0</v>
      </c>
      <c r="BD105" s="122">
        <f t="shared" si="22"/>
        <v>0</v>
      </c>
      <c r="BE105" s="122">
        <f t="shared" si="23"/>
        <v>0</v>
      </c>
      <c r="CZ105" s="122">
        <v>2.0000000000000001E-4</v>
      </c>
    </row>
    <row r="106" spans="1:104" x14ac:dyDescent="0.25">
      <c r="A106" s="150">
        <v>79</v>
      </c>
      <c r="B106" s="151" t="s">
        <v>253</v>
      </c>
      <c r="C106" s="152" t="s">
        <v>254</v>
      </c>
      <c r="D106" s="153" t="s">
        <v>66</v>
      </c>
      <c r="E106" s="154">
        <v>1</v>
      </c>
      <c r="F106" s="154"/>
      <c r="G106" s="155">
        <f t="shared" si="18"/>
        <v>0</v>
      </c>
      <c r="O106" s="149">
        <v>2</v>
      </c>
      <c r="AA106" s="122">
        <v>12</v>
      </c>
      <c r="AB106" s="122">
        <v>1</v>
      </c>
      <c r="AC106" s="122">
        <v>79</v>
      </c>
      <c r="AZ106" s="122">
        <v>2</v>
      </c>
      <c r="BA106" s="122">
        <f t="shared" si="19"/>
        <v>0</v>
      </c>
      <c r="BB106" s="122">
        <f t="shared" si="20"/>
        <v>0</v>
      </c>
      <c r="BC106" s="122">
        <f t="shared" si="21"/>
        <v>0</v>
      </c>
      <c r="BD106" s="122">
        <f t="shared" si="22"/>
        <v>0</v>
      </c>
      <c r="BE106" s="122">
        <f t="shared" si="23"/>
        <v>0</v>
      </c>
      <c r="CZ106" s="122">
        <v>0</v>
      </c>
    </row>
    <row r="107" spans="1:104" x14ac:dyDescent="0.25">
      <c r="A107" s="150">
        <v>80</v>
      </c>
      <c r="B107" s="151" t="s">
        <v>255</v>
      </c>
      <c r="C107" s="152" t="s">
        <v>256</v>
      </c>
      <c r="D107" s="153" t="s">
        <v>66</v>
      </c>
      <c r="E107" s="154">
        <v>1</v>
      </c>
      <c r="F107" s="154"/>
      <c r="G107" s="155">
        <f t="shared" si="18"/>
        <v>0</v>
      </c>
      <c r="O107" s="149">
        <v>2</v>
      </c>
      <c r="AA107" s="122">
        <v>12</v>
      </c>
      <c r="AB107" s="122">
        <v>0</v>
      </c>
      <c r="AC107" s="122">
        <v>80</v>
      </c>
      <c r="AZ107" s="122">
        <v>2</v>
      </c>
      <c r="BA107" s="122">
        <f t="shared" si="19"/>
        <v>0</v>
      </c>
      <c r="BB107" s="122">
        <f t="shared" si="20"/>
        <v>0</v>
      </c>
      <c r="BC107" s="122">
        <f t="shared" si="21"/>
        <v>0</v>
      </c>
      <c r="BD107" s="122">
        <f t="shared" si="22"/>
        <v>0</v>
      </c>
      <c r="BE107" s="122">
        <f t="shared" si="23"/>
        <v>0</v>
      </c>
      <c r="CZ107" s="122">
        <v>0</v>
      </c>
    </row>
    <row r="108" spans="1:104" x14ac:dyDescent="0.25">
      <c r="A108" s="150">
        <v>81</v>
      </c>
      <c r="B108" s="151" t="s">
        <v>257</v>
      </c>
      <c r="C108" s="152" t="s">
        <v>258</v>
      </c>
      <c r="D108" s="153" t="s">
        <v>66</v>
      </c>
      <c r="E108" s="154">
        <v>1</v>
      </c>
      <c r="F108" s="154"/>
      <c r="G108" s="155">
        <f t="shared" si="18"/>
        <v>0</v>
      </c>
      <c r="O108" s="149">
        <v>2</v>
      </c>
      <c r="AA108" s="122">
        <v>12</v>
      </c>
      <c r="AB108" s="122">
        <v>0</v>
      </c>
      <c r="AC108" s="122">
        <v>81</v>
      </c>
      <c r="AZ108" s="122">
        <v>2</v>
      </c>
      <c r="BA108" s="122">
        <f t="shared" si="19"/>
        <v>0</v>
      </c>
      <c r="BB108" s="122">
        <f t="shared" si="20"/>
        <v>0</v>
      </c>
      <c r="BC108" s="122">
        <f t="shared" si="21"/>
        <v>0</v>
      </c>
      <c r="BD108" s="122">
        <f t="shared" si="22"/>
        <v>0</v>
      </c>
      <c r="BE108" s="122">
        <f t="shared" si="23"/>
        <v>0</v>
      </c>
      <c r="CZ108" s="122">
        <v>0</v>
      </c>
    </row>
    <row r="109" spans="1:104" x14ac:dyDescent="0.25">
      <c r="A109" s="150">
        <v>82</v>
      </c>
      <c r="B109" s="151" t="s">
        <v>259</v>
      </c>
      <c r="C109" s="152" t="s">
        <v>260</v>
      </c>
      <c r="D109" s="153" t="s">
        <v>149</v>
      </c>
      <c r="E109" s="154">
        <v>74</v>
      </c>
      <c r="F109" s="154"/>
      <c r="G109" s="155">
        <f t="shared" si="18"/>
        <v>0</v>
      </c>
      <c r="O109" s="149">
        <v>2</v>
      </c>
      <c r="AA109" s="122">
        <v>12</v>
      </c>
      <c r="AB109" s="122">
        <v>0</v>
      </c>
      <c r="AC109" s="122">
        <v>82</v>
      </c>
      <c r="AZ109" s="122">
        <v>2</v>
      </c>
      <c r="BA109" s="122">
        <f t="shared" si="19"/>
        <v>0</v>
      </c>
      <c r="BB109" s="122">
        <f t="shared" si="20"/>
        <v>0</v>
      </c>
      <c r="BC109" s="122">
        <f t="shared" si="21"/>
        <v>0</v>
      </c>
      <c r="BD109" s="122">
        <f t="shared" si="22"/>
        <v>0</v>
      </c>
      <c r="BE109" s="122">
        <f t="shared" si="23"/>
        <v>0</v>
      </c>
      <c r="CZ109" s="122">
        <v>0</v>
      </c>
    </row>
    <row r="110" spans="1:104" x14ac:dyDescent="0.25">
      <c r="A110" s="150">
        <v>83</v>
      </c>
      <c r="B110" s="151" t="s">
        <v>261</v>
      </c>
      <c r="C110" s="152" t="s">
        <v>262</v>
      </c>
      <c r="D110" s="153" t="s">
        <v>149</v>
      </c>
      <c r="E110" s="154">
        <v>74</v>
      </c>
      <c r="F110" s="154"/>
      <c r="G110" s="155">
        <f t="shared" si="18"/>
        <v>0</v>
      </c>
      <c r="O110" s="149">
        <v>2</v>
      </c>
      <c r="AA110" s="122">
        <v>12</v>
      </c>
      <c r="AB110" s="122">
        <v>0</v>
      </c>
      <c r="AC110" s="122">
        <v>83</v>
      </c>
      <c r="AZ110" s="122">
        <v>2</v>
      </c>
      <c r="BA110" s="122">
        <f t="shared" si="19"/>
        <v>0</v>
      </c>
      <c r="BB110" s="122">
        <f t="shared" si="20"/>
        <v>0</v>
      </c>
      <c r="BC110" s="122">
        <f t="shared" si="21"/>
        <v>0</v>
      </c>
      <c r="BD110" s="122">
        <f t="shared" si="22"/>
        <v>0</v>
      </c>
      <c r="BE110" s="122">
        <f t="shared" si="23"/>
        <v>0</v>
      </c>
      <c r="CZ110" s="122">
        <v>1.0000000000000001E-5</v>
      </c>
    </row>
    <row r="111" spans="1:104" x14ac:dyDescent="0.25">
      <c r="A111" s="150">
        <v>84</v>
      </c>
      <c r="B111" s="151" t="s">
        <v>263</v>
      </c>
      <c r="C111" s="152" t="s">
        <v>264</v>
      </c>
      <c r="D111" s="153" t="s">
        <v>54</v>
      </c>
      <c r="E111" s="154">
        <v>1.1499999999999999</v>
      </c>
      <c r="F111" s="154"/>
      <c r="G111" s="155">
        <f t="shared" si="18"/>
        <v>0</v>
      </c>
      <c r="O111" s="149">
        <v>2</v>
      </c>
      <c r="AA111" s="122">
        <v>12</v>
      </c>
      <c r="AB111" s="122">
        <v>0</v>
      </c>
      <c r="AC111" s="122">
        <v>84</v>
      </c>
      <c r="AZ111" s="122">
        <v>2</v>
      </c>
      <c r="BA111" s="122">
        <f t="shared" si="19"/>
        <v>0</v>
      </c>
      <c r="BB111" s="122">
        <f t="shared" si="20"/>
        <v>0</v>
      </c>
      <c r="BC111" s="122">
        <f t="shared" si="21"/>
        <v>0</v>
      </c>
      <c r="BD111" s="122">
        <f t="shared" si="22"/>
        <v>0</v>
      </c>
      <c r="BE111" s="122">
        <f t="shared" si="23"/>
        <v>0</v>
      </c>
      <c r="CZ111" s="122">
        <v>0</v>
      </c>
    </row>
    <row r="112" spans="1:104" ht="13" x14ac:dyDescent="0.3">
      <c r="A112" s="156"/>
      <c r="B112" s="157" t="s">
        <v>67</v>
      </c>
      <c r="C112" s="158" t="str">
        <f>CONCATENATE(B91," ",C91)</f>
        <v>722 Vnitřní vodovod</v>
      </c>
      <c r="D112" s="156"/>
      <c r="E112" s="159"/>
      <c r="F112" s="159"/>
      <c r="G112" s="160">
        <f>SUM(G91:G111)</f>
        <v>0</v>
      </c>
      <c r="O112" s="149">
        <v>4</v>
      </c>
      <c r="BA112" s="161">
        <f>SUM(BA91:BA111)</f>
        <v>0</v>
      </c>
      <c r="BB112" s="161">
        <f>SUM(BB91:BB111)</f>
        <v>0</v>
      </c>
      <c r="BC112" s="161">
        <f>SUM(BC91:BC111)</f>
        <v>0</v>
      </c>
      <c r="BD112" s="161">
        <f>SUM(BD91:BD111)</f>
        <v>0</v>
      </c>
      <c r="BE112" s="161">
        <f>SUM(BE91:BE111)</f>
        <v>0</v>
      </c>
    </row>
    <row r="113" spans="1:104" ht="13" x14ac:dyDescent="0.3">
      <c r="A113" s="142" t="s">
        <v>65</v>
      </c>
      <c r="B113" s="143" t="s">
        <v>265</v>
      </c>
      <c r="C113" s="144" t="s">
        <v>266</v>
      </c>
      <c r="D113" s="145"/>
      <c r="E113" s="146"/>
      <c r="F113" s="146"/>
      <c r="G113" s="147"/>
      <c r="H113" s="148"/>
      <c r="I113" s="148"/>
      <c r="O113" s="149">
        <v>1</v>
      </c>
    </row>
    <row r="114" spans="1:104" ht="20.5" x14ac:dyDescent="0.25">
      <c r="A114" s="150">
        <v>85</v>
      </c>
      <c r="B114" s="151" t="s">
        <v>267</v>
      </c>
      <c r="C114" s="152" t="s">
        <v>268</v>
      </c>
      <c r="D114" s="153" t="s">
        <v>226</v>
      </c>
      <c r="E114" s="154">
        <v>5</v>
      </c>
      <c r="F114" s="154"/>
      <c r="G114" s="155">
        <f t="shared" ref="G114:G128" si="24">E114*F114</f>
        <v>0</v>
      </c>
      <c r="O114" s="149">
        <v>2</v>
      </c>
      <c r="AA114" s="122">
        <v>12</v>
      </c>
      <c r="AB114" s="122">
        <v>0</v>
      </c>
      <c r="AC114" s="122">
        <v>85</v>
      </c>
      <c r="AZ114" s="122">
        <v>2</v>
      </c>
      <c r="BA114" s="122">
        <f t="shared" ref="BA114:BA128" si="25">IF(AZ114=1,G114,0)</f>
        <v>0</v>
      </c>
      <c r="BB114" s="122">
        <f t="shared" ref="BB114:BB128" si="26">IF(AZ114=2,G114,0)</f>
        <v>0</v>
      </c>
      <c r="BC114" s="122">
        <f t="shared" ref="BC114:BC128" si="27">IF(AZ114=3,G114,0)</f>
        <v>0</v>
      </c>
      <c r="BD114" s="122">
        <f t="shared" ref="BD114:BD128" si="28">IF(AZ114=4,G114,0)</f>
        <v>0</v>
      </c>
      <c r="BE114" s="122">
        <f t="shared" ref="BE114:BE128" si="29">IF(AZ114=5,G114,0)</f>
        <v>0</v>
      </c>
      <c r="CZ114" s="122">
        <v>1.022E-2</v>
      </c>
    </row>
    <row r="115" spans="1:104" x14ac:dyDescent="0.25">
      <c r="A115" s="150">
        <v>86</v>
      </c>
      <c r="B115" s="151" t="s">
        <v>269</v>
      </c>
      <c r="C115" s="152" t="s">
        <v>270</v>
      </c>
      <c r="D115" s="153" t="s">
        <v>226</v>
      </c>
      <c r="E115" s="154">
        <v>5</v>
      </c>
      <c r="F115" s="154"/>
      <c r="G115" s="155">
        <f t="shared" si="24"/>
        <v>0</v>
      </c>
      <c r="O115" s="149">
        <v>2</v>
      </c>
      <c r="AA115" s="122">
        <v>12</v>
      </c>
      <c r="AB115" s="122">
        <v>0</v>
      </c>
      <c r="AC115" s="122">
        <v>86</v>
      </c>
      <c r="AZ115" s="122">
        <v>2</v>
      </c>
      <c r="BA115" s="122">
        <f t="shared" si="25"/>
        <v>0</v>
      </c>
      <c r="BB115" s="122">
        <f t="shared" si="26"/>
        <v>0</v>
      </c>
      <c r="BC115" s="122">
        <f t="shared" si="27"/>
        <v>0</v>
      </c>
      <c r="BD115" s="122">
        <f t="shared" si="28"/>
        <v>0</v>
      </c>
      <c r="BE115" s="122">
        <f t="shared" si="29"/>
        <v>0</v>
      </c>
      <c r="CZ115" s="122">
        <v>2.48E-3</v>
      </c>
    </row>
    <row r="116" spans="1:104" ht="20.5" x14ac:dyDescent="0.25">
      <c r="A116" s="150">
        <v>87</v>
      </c>
      <c r="B116" s="151" t="s">
        <v>271</v>
      </c>
      <c r="C116" s="152" t="s">
        <v>272</v>
      </c>
      <c r="D116" s="153" t="s">
        <v>226</v>
      </c>
      <c r="E116" s="154">
        <v>1</v>
      </c>
      <c r="F116" s="154"/>
      <c r="G116" s="155">
        <f t="shared" si="24"/>
        <v>0</v>
      </c>
      <c r="O116" s="149">
        <v>2</v>
      </c>
      <c r="AA116" s="122">
        <v>12</v>
      </c>
      <c r="AB116" s="122">
        <v>0</v>
      </c>
      <c r="AC116" s="122">
        <v>87</v>
      </c>
      <c r="AZ116" s="122">
        <v>2</v>
      </c>
      <c r="BA116" s="122">
        <f t="shared" si="25"/>
        <v>0</v>
      </c>
      <c r="BB116" s="122">
        <f t="shared" si="26"/>
        <v>0</v>
      </c>
      <c r="BC116" s="122">
        <f t="shared" si="27"/>
        <v>0</v>
      </c>
      <c r="BD116" s="122">
        <f t="shared" si="28"/>
        <v>0</v>
      </c>
      <c r="BE116" s="122">
        <f t="shared" si="29"/>
        <v>0</v>
      </c>
      <c r="CZ116" s="122">
        <v>3.1220000000000001E-2</v>
      </c>
    </row>
    <row r="117" spans="1:104" x14ac:dyDescent="0.25">
      <c r="A117" s="150">
        <v>88</v>
      </c>
      <c r="B117" s="151" t="s">
        <v>273</v>
      </c>
      <c r="C117" s="152" t="s">
        <v>274</v>
      </c>
      <c r="D117" s="153" t="s">
        <v>226</v>
      </c>
      <c r="E117" s="154">
        <v>5</v>
      </c>
      <c r="F117" s="154"/>
      <c r="G117" s="155">
        <f t="shared" si="24"/>
        <v>0</v>
      </c>
      <c r="O117" s="149">
        <v>2</v>
      </c>
      <c r="AA117" s="122">
        <v>12</v>
      </c>
      <c r="AB117" s="122">
        <v>0</v>
      </c>
      <c r="AC117" s="122">
        <v>88</v>
      </c>
      <c r="AZ117" s="122">
        <v>2</v>
      </c>
      <c r="BA117" s="122">
        <f t="shared" si="25"/>
        <v>0</v>
      </c>
      <c r="BB117" s="122">
        <f t="shared" si="26"/>
        <v>0</v>
      </c>
      <c r="BC117" s="122">
        <f t="shared" si="27"/>
        <v>0</v>
      </c>
      <c r="BD117" s="122">
        <f t="shared" si="28"/>
        <v>0</v>
      </c>
      <c r="BE117" s="122">
        <f t="shared" si="29"/>
        <v>0</v>
      </c>
      <c r="CZ117" s="122">
        <v>1.001E-2</v>
      </c>
    </row>
    <row r="118" spans="1:104" x14ac:dyDescent="0.25">
      <c r="A118" s="150">
        <v>89</v>
      </c>
      <c r="B118" s="151" t="s">
        <v>275</v>
      </c>
      <c r="C118" s="152" t="s">
        <v>276</v>
      </c>
      <c r="D118" s="153" t="s">
        <v>226</v>
      </c>
      <c r="E118" s="154">
        <v>2</v>
      </c>
      <c r="F118" s="154"/>
      <c r="G118" s="155">
        <f t="shared" si="24"/>
        <v>0</v>
      </c>
      <c r="O118" s="149">
        <v>2</v>
      </c>
      <c r="AA118" s="122">
        <v>12</v>
      </c>
      <c r="AB118" s="122">
        <v>0</v>
      </c>
      <c r="AC118" s="122">
        <v>89</v>
      </c>
      <c r="AZ118" s="122">
        <v>2</v>
      </c>
      <c r="BA118" s="122">
        <f t="shared" si="25"/>
        <v>0</v>
      </c>
      <c r="BB118" s="122">
        <f t="shared" si="26"/>
        <v>0</v>
      </c>
      <c r="BC118" s="122">
        <f t="shared" si="27"/>
        <v>0</v>
      </c>
      <c r="BD118" s="122">
        <f t="shared" si="28"/>
        <v>0</v>
      </c>
      <c r="BE118" s="122">
        <f t="shared" si="29"/>
        <v>0</v>
      </c>
      <c r="CZ118" s="122">
        <v>1.5010000000000001E-2</v>
      </c>
    </row>
    <row r="119" spans="1:104" x14ac:dyDescent="0.25">
      <c r="A119" s="150">
        <v>90</v>
      </c>
      <c r="B119" s="151" t="s">
        <v>277</v>
      </c>
      <c r="C119" s="152" t="s">
        <v>278</v>
      </c>
      <c r="D119" s="153" t="s">
        <v>226</v>
      </c>
      <c r="E119" s="154">
        <v>1</v>
      </c>
      <c r="F119" s="154"/>
      <c r="G119" s="155">
        <f t="shared" si="24"/>
        <v>0</v>
      </c>
      <c r="O119" s="149">
        <v>2</v>
      </c>
      <c r="AA119" s="122">
        <v>12</v>
      </c>
      <c r="AB119" s="122">
        <v>0</v>
      </c>
      <c r="AC119" s="122">
        <v>90</v>
      </c>
      <c r="AZ119" s="122">
        <v>2</v>
      </c>
      <c r="BA119" s="122">
        <f t="shared" si="25"/>
        <v>0</v>
      </c>
      <c r="BB119" s="122">
        <f t="shared" si="26"/>
        <v>0</v>
      </c>
      <c r="BC119" s="122">
        <f t="shared" si="27"/>
        <v>0</v>
      </c>
      <c r="BD119" s="122">
        <f t="shared" si="28"/>
        <v>0</v>
      </c>
      <c r="BE119" s="122">
        <f t="shared" si="29"/>
        <v>0</v>
      </c>
      <c r="CZ119" s="122">
        <v>8.9999999999999993E-3</v>
      </c>
    </row>
    <row r="120" spans="1:104" x14ac:dyDescent="0.25">
      <c r="A120" s="150">
        <v>91</v>
      </c>
      <c r="B120" s="151" t="s">
        <v>279</v>
      </c>
      <c r="C120" s="152" t="s">
        <v>280</v>
      </c>
      <c r="D120" s="153" t="s">
        <v>226</v>
      </c>
      <c r="E120" s="154">
        <v>1</v>
      </c>
      <c r="F120" s="154"/>
      <c r="G120" s="155">
        <f t="shared" si="24"/>
        <v>0</v>
      </c>
      <c r="O120" s="149">
        <v>2</v>
      </c>
      <c r="AA120" s="122">
        <v>12</v>
      </c>
      <c r="AB120" s="122">
        <v>0</v>
      </c>
      <c r="AC120" s="122">
        <v>91</v>
      </c>
      <c r="AZ120" s="122">
        <v>2</v>
      </c>
      <c r="BA120" s="122">
        <f t="shared" si="25"/>
        <v>0</v>
      </c>
      <c r="BB120" s="122">
        <f t="shared" si="26"/>
        <v>0</v>
      </c>
      <c r="BC120" s="122">
        <f t="shared" si="27"/>
        <v>0</v>
      </c>
      <c r="BD120" s="122">
        <f t="shared" si="28"/>
        <v>0</v>
      </c>
      <c r="BE120" s="122">
        <f t="shared" si="29"/>
        <v>0</v>
      </c>
      <c r="CZ120" s="122">
        <v>1.444E-2</v>
      </c>
    </row>
    <row r="121" spans="1:104" x14ac:dyDescent="0.25">
      <c r="A121" s="150">
        <v>92</v>
      </c>
      <c r="B121" s="151" t="s">
        <v>281</v>
      </c>
      <c r="C121" s="152" t="s">
        <v>282</v>
      </c>
      <c r="D121" s="153" t="s">
        <v>226</v>
      </c>
      <c r="E121" s="154">
        <v>1</v>
      </c>
      <c r="F121" s="154"/>
      <c r="G121" s="155">
        <f t="shared" si="24"/>
        <v>0</v>
      </c>
      <c r="O121" s="149">
        <v>2</v>
      </c>
      <c r="AA121" s="122">
        <v>12</v>
      </c>
      <c r="AB121" s="122">
        <v>0</v>
      </c>
      <c r="AC121" s="122">
        <v>92</v>
      </c>
      <c r="AZ121" s="122">
        <v>2</v>
      </c>
      <c r="BA121" s="122">
        <f t="shared" si="25"/>
        <v>0</v>
      </c>
      <c r="BB121" s="122">
        <f t="shared" si="26"/>
        <v>0</v>
      </c>
      <c r="BC121" s="122">
        <f t="shared" si="27"/>
        <v>0</v>
      </c>
      <c r="BD121" s="122">
        <f t="shared" si="28"/>
        <v>0</v>
      </c>
      <c r="BE121" s="122">
        <f t="shared" si="29"/>
        <v>0</v>
      </c>
      <c r="CZ121" s="122">
        <v>1.7000000000000001E-4</v>
      </c>
    </row>
    <row r="122" spans="1:104" x14ac:dyDescent="0.25">
      <c r="A122" s="150">
        <v>93</v>
      </c>
      <c r="B122" s="151" t="s">
        <v>283</v>
      </c>
      <c r="C122" s="152" t="s">
        <v>284</v>
      </c>
      <c r="D122" s="153" t="s">
        <v>226</v>
      </c>
      <c r="E122" s="154">
        <v>18</v>
      </c>
      <c r="F122" s="154"/>
      <c r="G122" s="155">
        <f t="shared" si="24"/>
        <v>0</v>
      </c>
      <c r="O122" s="149">
        <v>2</v>
      </c>
      <c r="AA122" s="122">
        <v>12</v>
      </c>
      <c r="AB122" s="122">
        <v>0</v>
      </c>
      <c r="AC122" s="122">
        <v>93</v>
      </c>
      <c r="AZ122" s="122">
        <v>2</v>
      </c>
      <c r="BA122" s="122">
        <f t="shared" si="25"/>
        <v>0</v>
      </c>
      <c r="BB122" s="122">
        <f t="shared" si="26"/>
        <v>0</v>
      </c>
      <c r="BC122" s="122">
        <f t="shared" si="27"/>
        <v>0</v>
      </c>
      <c r="BD122" s="122">
        <f t="shared" si="28"/>
        <v>0</v>
      </c>
      <c r="BE122" s="122">
        <f t="shared" si="29"/>
        <v>0</v>
      </c>
      <c r="CZ122" s="122">
        <v>1.7000000000000001E-4</v>
      </c>
    </row>
    <row r="123" spans="1:104" x14ac:dyDescent="0.25">
      <c r="A123" s="150">
        <v>94</v>
      </c>
      <c r="B123" s="151" t="s">
        <v>285</v>
      </c>
      <c r="C123" s="152" t="s">
        <v>286</v>
      </c>
      <c r="D123" s="153" t="s">
        <v>128</v>
      </c>
      <c r="E123" s="154">
        <v>8</v>
      </c>
      <c r="F123" s="154"/>
      <c r="G123" s="155">
        <f t="shared" si="24"/>
        <v>0</v>
      </c>
      <c r="O123" s="149">
        <v>2</v>
      </c>
      <c r="AA123" s="122">
        <v>12</v>
      </c>
      <c r="AB123" s="122">
        <v>0</v>
      </c>
      <c r="AC123" s="122">
        <v>94</v>
      </c>
      <c r="AZ123" s="122">
        <v>2</v>
      </c>
      <c r="BA123" s="122">
        <f t="shared" si="25"/>
        <v>0</v>
      </c>
      <c r="BB123" s="122">
        <f t="shared" si="26"/>
        <v>0</v>
      </c>
      <c r="BC123" s="122">
        <f t="shared" si="27"/>
        <v>0</v>
      </c>
      <c r="BD123" s="122">
        <f t="shared" si="28"/>
        <v>0</v>
      </c>
      <c r="BE123" s="122">
        <f t="shared" si="29"/>
        <v>0</v>
      </c>
      <c r="CZ123" s="122">
        <v>1.0399999999999999E-3</v>
      </c>
    </row>
    <row r="124" spans="1:104" x14ac:dyDescent="0.25">
      <c r="A124" s="150">
        <v>95</v>
      </c>
      <c r="B124" s="151" t="s">
        <v>287</v>
      </c>
      <c r="C124" s="152" t="s">
        <v>288</v>
      </c>
      <c r="D124" s="153" t="s">
        <v>128</v>
      </c>
      <c r="E124" s="154">
        <v>1</v>
      </c>
      <c r="F124" s="154"/>
      <c r="G124" s="155">
        <f t="shared" si="24"/>
        <v>0</v>
      </c>
      <c r="O124" s="149">
        <v>2</v>
      </c>
      <c r="AA124" s="122">
        <v>12</v>
      </c>
      <c r="AB124" s="122">
        <v>0</v>
      </c>
      <c r="AC124" s="122">
        <v>95</v>
      </c>
      <c r="AZ124" s="122">
        <v>2</v>
      </c>
      <c r="BA124" s="122">
        <f t="shared" si="25"/>
        <v>0</v>
      </c>
      <c r="BB124" s="122">
        <f t="shared" si="26"/>
        <v>0</v>
      </c>
      <c r="BC124" s="122">
        <f t="shared" si="27"/>
        <v>0</v>
      </c>
      <c r="BD124" s="122">
        <f t="shared" si="28"/>
        <v>0</v>
      </c>
      <c r="BE124" s="122">
        <f t="shared" si="29"/>
        <v>0</v>
      </c>
      <c r="CZ124" s="122">
        <v>1.5200000000000001E-3</v>
      </c>
    </row>
    <row r="125" spans="1:104" x14ac:dyDescent="0.25">
      <c r="A125" s="150">
        <v>96</v>
      </c>
      <c r="B125" s="151" t="s">
        <v>289</v>
      </c>
      <c r="C125" s="152" t="s">
        <v>290</v>
      </c>
      <c r="D125" s="153" t="s">
        <v>66</v>
      </c>
      <c r="E125" s="154">
        <v>1</v>
      </c>
      <c r="F125" s="154"/>
      <c r="G125" s="155">
        <f t="shared" si="24"/>
        <v>0</v>
      </c>
      <c r="O125" s="149">
        <v>2</v>
      </c>
      <c r="AA125" s="122">
        <v>12</v>
      </c>
      <c r="AB125" s="122">
        <v>1</v>
      </c>
      <c r="AC125" s="122">
        <v>96</v>
      </c>
      <c r="AZ125" s="122">
        <v>2</v>
      </c>
      <c r="BA125" s="122">
        <f t="shared" si="25"/>
        <v>0</v>
      </c>
      <c r="BB125" s="122">
        <f t="shared" si="26"/>
        <v>0</v>
      </c>
      <c r="BC125" s="122">
        <f t="shared" si="27"/>
        <v>0</v>
      </c>
      <c r="BD125" s="122">
        <f t="shared" si="28"/>
        <v>0</v>
      </c>
      <c r="BE125" s="122">
        <f t="shared" si="29"/>
        <v>0</v>
      </c>
      <c r="CZ125" s="122">
        <v>0</v>
      </c>
    </row>
    <row r="126" spans="1:104" x14ac:dyDescent="0.25">
      <c r="A126" s="150">
        <v>97</v>
      </c>
      <c r="B126" s="151" t="s">
        <v>291</v>
      </c>
      <c r="C126" s="152" t="s">
        <v>292</v>
      </c>
      <c r="D126" s="153" t="s">
        <v>128</v>
      </c>
      <c r="E126" s="154">
        <v>1</v>
      </c>
      <c r="F126" s="154"/>
      <c r="G126" s="155">
        <f t="shared" si="24"/>
        <v>0</v>
      </c>
      <c r="O126" s="149">
        <v>2</v>
      </c>
      <c r="AA126" s="122">
        <v>12</v>
      </c>
      <c r="AB126" s="122">
        <v>0</v>
      </c>
      <c r="AC126" s="122">
        <v>97</v>
      </c>
      <c r="AZ126" s="122">
        <v>2</v>
      </c>
      <c r="BA126" s="122">
        <f t="shared" si="25"/>
        <v>0</v>
      </c>
      <c r="BB126" s="122">
        <f t="shared" si="26"/>
        <v>0</v>
      </c>
      <c r="BC126" s="122">
        <f t="shared" si="27"/>
        <v>0</v>
      </c>
      <c r="BD126" s="122">
        <f t="shared" si="28"/>
        <v>0</v>
      </c>
      <c r="BE126" s="122">
        <f t="shared" si="29"/>
        <v>0</v>
      </c>
      <c r="CZ126" s="122">
        <v>7.2999999999999996E-4</v>
      </c>
    </row>
    <row r="127" spans="1:104" x14ac:dyDescent="0.25">
      <c r="A127" s="150">
        <v>98</v>
      </c>
      <c r="B127" s="151" t="s">
        <v>293</v>
      </c>
      <c r="C127" s="152" t="s">
        <v>294</v>
      </c>
      <c r="D127" s="153" t="s">
        <v>226</v>
      </c>
      <c r="E127" s="154">
        <v>1</v>
      </c>
      <c r="F127" s="154"/>
      <c r="G127" s="155">
        <f t="shared" si="24"/>
        <v>0</v>
      </c>
      <c r="O127" s="149">
        <v>2</v>
      </c>
      <c r="AA127" s="122">
        <v>12</v>
      </c>
      <c r="AB127" s="122">
        <v>0</v>
      </c>
      <c r="AC127" s="122">
        <v>98</v>
      </c>
      <c r="AZ127" s="122">
        <v>2</v>
      </c>
      <c r="BA127" s="122">
        <f t="shared" si="25"/>
        <v>0</v>
      </c>
      <c r="BB127" s="122">
        <f t="shared" si="26"/>
        <v>0</v>
      </c>
      <c r="BC127" s="122">
        <f t="shared" si="27"/>
        <v>0</v>
      </c>
      <c r="BD127" s="122">
        <f t="shared" si="28"/>
        <v>0</v>
      </c>
      <c r="BE127" s="122">
        <f t="shared" si="29"/>
        <v>0</v>
      </c>
      <c r="CZ127" s="122">
        <v>0.10482</v>
      </c>
    </row>
    <row r="128" spans="1:104" x14ac:dyDescent="0.25">
      <c r="A128" s="150">
        <v>99</v>
      </c>
      <c r="B128" s="151" t="s">
        <v>295</v>
      </c>
      <c r="C128" s="152" t="s">
        <v>296</v>
      </c>
      <c r="D128" s="153" t="s">
        <v>54</v>
      </c>
      <c r="E128" s="154">
        <v>0.27</v>
      </c>
      <c r="F128" s="154"/>
      <c r="G128" s="155">
        <f t="shared" si="24"/>
        <v>0</v>
      </c>
      <c r="O128" s="149">
        <v>2</v>
      </c>
      <c r="AA128" s="122">
        <v>12</v>
      </c>
      <c r="AB128" s="122">
        <v>0</v>
      </c>
      <c r="AC128" s="122">
        <v>99</v>
      </c>
      <c r="AZ128" s="122">
        <v>2</v>
      </c>
      <c r="BA128" s="122">
        <f t="shared" si="25"/>
        <v>0</v>
      </c>
      <c r="BB128" s="122">
        <f t="shared" si="26"/>
        <v>0</v>
      </c>
      <c r="BC128" s="122">
        <f t="shared" si="27"/>
        <v>0</v>
      </c>
      <c r="BD128" s="122">
        <f t="shared" si="28"/>
        <v>0</v>
      </c>
      <c r="BE128" s="122">
        <f t="shared" si="29"/>
        <v>0</v>
      </c>
      <c r="CZ128" s="122">
        <v>0</v>
      </c>
    </row>
    <row r="129" spans="1:104" ht="13" x14ac:dyDescent="0.3">
      <c r="A129" s="156"/>
      <c r="B129" s="157" t="s">
        <v>67</v>
      </c>
      <c r="C129" s="158" t="str">
        <f>CONCATENATE(B113," ",C113)</f>
        <v>725 Zařizovací předměty</v>
      </c>
      <c r="D129" s="156"/>
      <c r="E129" s="159"/>
      <c r="F129" s="159"/>
      <c r="G129" s="160">
        <f>SUM(G113:G128)</f>
        <v>0</v>
      </c>
      <c r="O129" s="149">
        <v>4</v>
      </c>
      <c r="BA129" s="161">
        <f>SUM(BA113:BA128)</f>
        <v>0</v>
      </c>
      <c r="BB129" s="161">
        <f>SUM(BB113:BB128)</f>
        <v>0</v>
      </c>
      <c r="BC129" s="161">
        <f>SUM(BC113:BC128)</f>
        <v>0</v>
      </c>
      <c r="BD129" s="161">
        <f>SUM(BD113:BD128)</f>
        <v>0</v>
      </c>
      <c r="BE129" s="161">
        <f>SUM(BE113:BE128)</f>
        <v>0</v>
      </c>
    </row>
    <row r="130" spans="1:104" ht="13" x14ac:dyDescent="0.3">
      <c r="A130" s="142" t="s">
        <v>65</v>
      </c>
      <c r="B130" s="143" t="s">
        <v>297</v>
      </c>
      <c r="C130" s="144" t="s">
        <v>298</v>
      </c>
      <c r="D130" s="145"/>
      <c r="E130" s="146"/>
      <c r="F130" s="146"/>
      <c r="G130" s="147"/>
      <c r="H130" s="148"/>
      <c r="I130" s="148"/>
      <c r="O130" s="149">
        <v>1</v>
      </c>
    </row>
    <row r="131" spans="1:104" x14ac:dyDescent="0.25">
      <c r="A131" s="150">
        <v>100</v>
      </c>
      <c r="B131" s="151" t="s">
        <v>299</v>
      </c>
      <c r="C131" s="152" t="s">
        <v>300</v>
      </c>
      <c r="D131" s="153" t="s">
        <v>226</v>
      </c>
      <c r="E131" s="154">
        <v>1</v>
      </c>
      <c r="F131" s="154"/>
      <c r="G131" s="155">
        <f>E131*F131</f>
        <v>0</v>
      </c>
      <c r="O131" s="149">
        <v>2</v>
      </c>
      <c r="AA131" s="122">
        <v>12</v>
      </c>
      <c r="AB131" s="122">
        <v>0</v>
      </c>
      <c r="AC131" s="122">
        <v>100</v>
      </c>
      <c r="AZ131" s="122">
        <v>2</v>
      </c>
      <c r="BA131" s="122">
        <f>IF(AZ131=1,G131,0)</f>
        <v>0</v>
      </c>
      <c r="BB131" s="122">
        <f>IF(AZ131=2,G131,0)</f>
        <v>0</v>
      </c>
      <c r="BC131" s="122">
        <f>IF(AZ131=3,G131,0)</f>
        <v>0</v>
      </c>
      <c r="BD131" s="122">
        <f>IF(AZ131=4,G131,0)</f>
        <v>0</v>
      </c>
      <c r="BE131" s="122">
        <f>IF(AZ131=5,G131,0)</f>
        <v>0</v>
      </c>
      <c r="CZ131" s="122">
        <v>6.2300000000000003E-3</v>
      </c>
    </row>
    <row r="132" spans="1:104" x14ac:dyDescent="0.25">
      <c r="A132" s="150" t="s">
        <v>820</v>
      </c>
      <c r="B132" s="151" t="s">
        <v>821</v>
      </c>
      <c r="C132" s="152" t="s">
        <v>822</v>
      </c>
      <c r="D132" s="153" t="s">
        <v>226</v>
      </c>
      <c r="E132" s="154">
        <v>1</v>
      </c>
      <c r="F132" s="154"/>
      <c r="G132" s="155">
        <f>E132*F132</f>
        <v>0</v>
      </c>
      <c r="O132" s="149"/>
    </row>
    <row r="133" spans="1:104" x14ac:dyDescent="0.25">
      <c r="A133" s="150">
        <v>101</v>
      </c>
      <c r="B133" s="151" t="s">
        <v>301</v>
      </c>
      <c r="C133" s="152" t="s">
        <v>302</v>
      </c>
      <c r="D133" s="153" t="s">
        <v>226</v>
      </c>
      <c r="E133" s="154">
        <v>1</v>
      </c>
      <c r="F133" s="154"/>
      <c r="G133" s="155">
        <f>E133*F133</f>
        <v>0</v>
      </c>
      <c r="O133" s="149">
        <v>2</v>
      </c>
      <c r="AA133" s="122">
        <v>12</v>
      </c>
      <c r="AB133" s="122">
        <v>0</v>
      </c>
      <c r="AC133" s="122">
        <v>101</v>
      </c>
      <c r="AZ133" s="122">
        <v>2</v>
      </c>
      <c r="BA133" s="122">
        <f>IF(AZ133=1,G133,0)</f>
        <v>0</v>
      </c>
      <c r="BB133" s="122">
        <f>IF(AZ133=2,G133,0)</f>
        <v>0</v>
      </c>
      <c r="BC133" s="122">
        <f>IF(AZ133=3,G133,0)</f>
        <v>0</v>
      </c>
      <c r="BD133" s="122">
        <f>IF(AZ133=4,G133,0)</f>
        <v>0</v>
      </c>
      <c r="BE133" s="122">
        <f>IF(AZ133=5,G133,0)</f>
        <v>0</v>
      </c>
      <c r="CZ133" s="122">
        <v>0.10727</v>
      </c>
    </row>
    <row r="134" spans="1:104" x14ac:dyDescent="0.25">
      <c r="A134" s="150">
        <v>102</v>
      </c>
      <c r="B134" s="151" t="s">
        <v>775</v>
      </c>
      <c r="C134" s="152" t="s">
        <v>776</v>
      </c>
      <c r="D134" s="153" t="s">
        <v>719</v>
      </c>
      <c r="E134" s="154">
        <v>24</v>
      </c>
      <c r="F134" s="154"/>
      <c r="G134" s="155">
        <f>E134*F134</f>
        <v>0</v>
      </c>
      <c r="O134" s="149"/>
    </row>
    <row r="135" spans="1:104" x14ac:dyDescent="0.25">
      <c r="A135" s="150">
        <v>103</v>
      </c>
      <c r="B135" s="151" t="s">
        <v>303</v>
      </c>
      <c r="C135" s="152" t="s">
        <v>304</v>
      </c>
      <c r="D135" s="153" t="s">
        <v>54</v>
      </c>
      <c r="E135" s="154">
        <v>1.7</v>
      </c>
      <c r="F135" s="154"/>
      <c r="G135" s="155">
        <f>E135*F135</f>
        <v>0</v>
      </c>
      <c r="O135" s="149">
        <v>2</v>
      </c>
      <c r="AA135" s="122">
        <v>12</v>
      </c>
      <c r="AB135" s="122">
        <v>0</v>
      </c>
      <c r="AC135" s="122">
        <v>102</v>
      </c>
      <c r="AZ135" s="122">
        <v>2</v>
      </c>
      <c r="BA135" s="122">
        <f>IF(AZ135=1,G135,0)</f>
        <v>0</v>
      </c>
      <c r="BB135" s="122">
        <f>IF(AZ135=2,G135,0)</f>
        <v>0</v>
      </c>
      <c r="BC135" s="122">
        <f>IF(AZ135=3,G135,0)</f>
        <v>0</v>
      </c>
      <c r="BD135" s="122">
        <f>IF(AZ135=4,G135,0)</f>
        <v>0</v>
      </c>
      <c r="BE135" s="122">
        <f>IF(AZ135=5,G135,0)</f>
        <v>0</v>
      </c>
      <c r="CZ135" s="122">
        <v>0</v>
      </c>
    </row>
    <row r="136" spans="1:104" ht="13" x14ac:dyDescent="0.3">
      <c r="A136" s="156"/>
      <c r="B136" s="157" t="s">
        <v>67</v>
      </c>
      <c r="C136" s="158" t="str">
        <f>CONCATENATE(B130," ",C130)</f>
        <v>732 Strojovny</v>
      </c>
      <c r="D136" s="156"/>
      <c r="E136" s="159"/>
      <c r="F136" s="159"/>
      <c r="G136" s="160">
        <f>SUM(G130:G135)</f>
        <v>0</v>
      </c>
      <c r="O136" s="149">
        <v>4</v>
      </c>
      <c r="BA136" s="161">
        <f>SUM(BA130:BA135)</f>
        <v>0</v>
      </c>
      <c r="BB136" s="161">
        <f>SUM(BB130:BB135)</f>
        <v>0</v>
      </c>
      <c r="BC136" s="161">
        <f>SUM(BC130:BC135)</f>
        <v>0</v>
      </c>
      <c r="BD136" s="161">
        <f>SUM(BD130:BD135)</f>
        <v>0</v>
      </c>
      <c r="BE136" s="161">
        <f>SUM(BE130:BE135)</f>
        <v>0</v>
      </c>
    </row>
    <row r="137" spans="1:104" ht="13" x14ac:dyDescent="0.3">
      <c r="A137" s="142" t="s">
        <v>65</v>
      </c>
      <c r="B137" s="143" t="s">
        <v>305</v>
      </c>
      <c r="C137" s="144" t="s">
        <v>306</v>
      </c>
      <c r="D137" s="145"/>
      <c r="E137" s="146"/>
      <c r="F137" s="146"/>
      <c r="G137" s="147"/>
      <c r="H137" s="148"/>
      <c r="I137" s="148"/>
      <c r="O137" s="149">
        <v>1</v>
      </c>
    </row>
    <row r="138" spans="1:104" x14ac:dyDescent="0.25">
      <c r="A138" s="150">
        <v>103</v>
      </c>
      <c r="B138" s="151" t="s">
        <v>307</v>
      </c>
      <c r="C138" s="152" t="s">
        <v>308</v>
      </c>
      <c r="D138" s="153" t="s">
        <v>149</v>
      </c>
      <c r="E138" s="154">
        <v>65</v>
      </c>
      <c r="F138" s="154"/>
      <c r="G138" s="155">
        <f t="shared" ref="G138:G148" si="30">E138*F138</f>
        <v>0</v>
      </c>
      <c r="O138" s="149">
        <v>2</v>
      </c>
      <c r="AA138" s="122">
        <v>12</v>
      </c>
      <c r="AB138" s="122">
        <v>0</v>
      </c>
      <c r="AC138" s="122">
        <v>103</v>
      </c>
      <c r="AZ138" s="122">
        <v>2</v>
      </c>
      <c r="BA138" s="122">
        <f t="shared" ref="BA138:BA148" si="31">IF(AZ138=1,G138,0)</f>
        <v>0</v>
      </c>
      <c r="BB138" s="122">
        <f t="shared" ref="BB138:BB148" si="32">IF(AZ138=2,G138,0)</f>
        <v>0</v>
      </c>
      <c r="BC138" s="122">
        <f t="shared" ref="BC138:BC148" si="33">IF(AZ138=3,G138,0)</f>
        <v>0</v>
      </c>
      <c r="BD138" s="122">
        <f t="shared" ref="BD138:BD148" si="34">IF(AZ138=4,G138,0)</f>
        <v>0</v>
      </c>
      <c r="BE138" s="122">
        <f t="shared" ref="BE138:BE148" si="35">IF(AZ138=5,G138,0)</f>
        <v>0</v>
      </c>
      <c r="CZ138" s="122">
        <v>6.4000000000000003E-3</v>
      </c>
    </row>
    <row r="139" spans="1:104" x14ac:dyDescent="0.25">
      <c r="A139" s="150">
        <v>104</v>
      </c>
      <c r="B139" s="151" t="s">
        <v>309</v>
      </c>
      <c r="C139" s="152" t="s">
        <v>310</v>
      </c>
      <c r="D139" s="153" t="s">
        <v>149</v>
      </c>
      <c r="E139" s="154">
        <v>10</v>
      </c>
      <c r="F139" s="154"/>
      <c r="G139" s="155">
        <f t="shared" si="30"/>
        <v>0</v>
      </c>
      <c r="O139" s="149">
        <v>2</v>
      </c>
      <c r="AA139" s="122">
        <v>12</v>
      </c>
      <c r="AB139" s="122">
        <v>0</v>
      </c>
      <c r="AC139" s="122">
        <v>104</v>
      </c>
      <c r="AZ139" s="122">
        <v>2</v>
      </c>
      <c r="BA139" s="122">
        <f t="shared" si="31"/>
        <v>0</v>
      </c>
      <c r="BB139" s="122">
        <f t="shared" si="32"/>
        <v>0</v>
      </c>
      <c r="BC139" s="122">
        <f t="shared" si="33"/>
        <v>0</v>
      </c>
      <c r="BD139" s="122">
        <f t="shared" si="34"/>
        <v>0</v>
      </c>
      <c r="BE139" s="122">
        <f t="shared" si="35"/>
        <v>0</v>
      </c>
      <c r="CZ139" s="122">
        <v>6.5500000000000003E-3</v>
      </c>
    </row>
    <row r="140" spans="1:104" x14ac:dyDescent="0.25">
      <c r="A140" s="150">
        <v>105</v>
      </c>
      <c r="B140" s="151" t="s">
        <v>311</v>
      </c>
      <c r="C140" s="152" t="s">
        <v>312</v>
      </c>
      <c r="D140" s="153" t="s">
        <v>149</v>
      </c>
      <c r="E140" s="154">
        <v>18</v>
      </c>
      <c r="F140" s="154"/>
      <c r="G140" s="155">
        <f t="shared" si="30"/>
        <v>0</v>
      </c>
      <c r="O140" s="149">
        <v>2</v>
      </c>
      <c r="AA140" s="122">
        <v>12</v>
      </c>
      <c r="AB140" s="122">
        <v>0</v>
      </c>
      <c r="AC140" s="122">
        <v>105</v>
      </c>
      <c r="AZ140" s="122">
        <v>2</v>
      </c>
      <c r="BA140" s="122">
        <f t="shared" si="31"/>
        <v>0</v>
      </c>
      <c r="BB140" s="122">
        <f t="shared" si="32"/>
        <v>0</v>
      </c>
      <c r="BC140" s="122">
        <f t="shared" si="33"/>
        <v>0</v>
      </c>
      <c r="BD140" s="122">
        <f t="shared" si="34"/>
        <v>0</v>
      </c>
      <c r="BE140" s="122">
        <f t="shared" si="35"/>
        <v>0</v>
      </c>
      <c r="CZ140" s="122">
        <v>6.6800000000000002E-3</v>
      </c>
    </row>
    <row r="141" spans="1:104" x14ac:dyDescent="0.25">
      <c r="A141" s="150">
        <v>106</v>
      </c>
      <c r="B141" s="151" t="s">
        <v>313</v>
      </c>
      <c r="C141" s="152" t="s">
        <v>314</v>
      </c>
      <c r="D141" s="153" t="s">
        <v>149</v>
      </c>
      <c r="E141" s="154">
        <v>54</v>
      </c>
      <c r="F141" s="154"/>
      <c r="G141" s="155">
        <f t="shared" si="30"/>
        <v>0</v>
      </c>
      <c r="O141" s="149">
        <v>2</v>
      </c>
      <c r="AA141" s="122">
        <v>12</v>
      </c>
      <c r="AB141" s="122">
        <v>0</v>
      </c>
      <c r="AC141" s="122">
        <v>106</v>
      </c>
      <c r="AZ141" s="122">
        <v>2</v>
      </c>
      <c r="BA141" s="122">
        <f t="shared" si="31"/>
        <v>0</v>
      </c>
      <c r="BB141" s="122">
        <f t="shared" si="32"/>
        <v>0</v>
      </c>
      <c r="BC141" s="122">
        <f t="shared" si="33"/>
        <v>0</v>
      </c>
      <c r="BD141" s="122">
        <f t="shared" si="34"/>
        <v>0</v>
      </c>
      <c r="BE141" s="122">
        <f t="shared" si="35"/>
        <v>0</v>
      </c>
      <c r="CZ141" s="122">
        <v>6.2700000000000004E-3</v>
      </c>
    </row>
    <row r="142" spans="1:104" x14ac:dyDescent="0.25">
      <c r="A142" s="150">
        <v>107</v>
      </c>
      <c r="B142" s="151" t="s">
        <v>315</v>
      </c>
      <c r="C142" s="152" t="s">
        <v>316</v>
      </c>
      <c r="D142" s="153" t="s">
        <v>149</v>
      </c>
      <c r="E142" s="154">
        <v>147</v>
      </c>
      <c r="F142" s="154"/>
      <c r="G142" s="155">
        <f t="shared" si="30"/>
        <v>0</v>
      </c>
      <c r="O142" s="149">
        <v>2</v>
      </c>
      <c r="AA142" s="122">
        <v>12</v>
      </c>
      <c r="AB142" s="122">
        <v>1</v>
      </c>
      <c r="AC142" s="122">
        <v>107</v>
      </c>
      <c r="AZ142" s="122">
        <v>2</v>
      </c>
      <c r="BA142" s="122">
        <f t="shared" si="31"/>
        <v>0</v>
      </c>
      <c r="BB142" s="122">
        <f t="shared" si="32"/>
        <v>0</v>
      </c>
      <c r="BC142" s="122">
        <f t="shared" si="33"/>
        <v>0</v>
      </c>
      <c r="BD142" s="122">
        <f t="shared" si="34"/>
        <v>0</v>
      </c>
      <c r="BE142" s="122">
        <f t="shared" si="35"/>
        <v>0</v>
      </c>
      <c r="CZ142" s="122">
        <v>0</v>
      </c>
    </row>
    <row r="143" spans="1:104" ht="20.5" x14ac:dyDescent="0.25">
      <c r="A143" s="150">
        <v>108</v>
      </c>
      <c r="B143" s="151" t="s">
        <v>317</v>
      </c>
      <c r="C143" s="152" t="s">
        <v>318</v>
      </c>
      <c r="D143" s="153" t="s">
        <v>149</v>
      </c>
      <c r="E143" s="154">
        <v>65</v>
      </c>
      <c r="F143" s="154"/>
      <c r="G143" s="155">
        <f t="shared" si="30"/>
        <v>0</v>
      </c>
      <c r="O143" s="149">
        <v>2</v>
      </c>
      <c r="AA143" s="122">
        <v>12</v>
      </c>
      <c r="AB143" s="122">
        <v>0</v>
      </c>
      <c r="AC143" s="122">
        <v>108</v>
      </c>
      <c r="AZ143" s="122">
        <v>2</v>
      </c>
      <c r="BA143" s="122">
        <f t="shared" si="31"/>
        <v>0</v>
      </c>
      <c r="BB143" s="122">
        <f t="shared" si="32"/>
        <v>0</v>
      </c>
      <c r="BC143" s="122">
        <f t="shared" si="33"/>
        <v>0</v>
      </c>
      <c r="BD143" s="122">
        <f t="shared" si="34"/>
        <v>0</v>
      </c>
      <c r="BE143" s="122">
        <f t="shared" si="35"/>
        <v>0</v>
      </c>
      <c r="CZ143" s="122">
        <v>3.0000000000000001E-5</v>
      </c>
    </row>
    <row r="144" spans="1:104" ht="20.5" x14ac:dyDescent="0.25">
      <c r="A144" s="150">
        <v>109</v>
      </c>
      <c r="B144" s="151" t="s">
        <v>319</v>
      </c>
      <c r="C144" s="152" t="s">
        <v>320</v>
      </c>
      <c r="D144" s="153" t="s">
        <v>149</v>
      </c>
      <c r="E144" s="154">
        <v>10</v>
      </c>
      <c r="F144" s="154"/>
      <c r="G144" s="155">
        <f t="shared" si="30"/>
        <v>0</v>
      </c>
      <c r="O144" s="149">
        <v>2</v>
      </c>
      <c r="AA144" s="122">
        <v>12</v>
      </c>
      <c r="AB144" s="122">
        <v>0</v>
      </c>
      <c r="AC144" s="122">
        <v>109</v>
      </c>
      <c r="AZ144" s="122">
        <v>2</v>
      </c>
      <c r="BA144" s="122">
        <f t="shared" si="31"/>
        <v>0</v>
      </c>
      <c r="BB144" s="122">
        <f t="shared" si="32"/>
        <v>0</v>
      </c>
      <c r="BC144" s="122">
        <f t="shared" si="33"/>
        <v>0</v>
      </c>
      <c r="BD144" s="122">
        <f t="shared" si="34"/>
        <v>0</v>
      </c>
      <c r="BE144" s="122">
        <f t="shared" si="35"/>
        <v>0</v>
      </c>
      <c r="CZ144" s="122">
        <v>4.0000000000000003E-5</v>
      </c>
    </row>
    <row r="145" spans="1:104" ht="20.5" x14ac:dyDescent="0.25">
      <c r="A145" s="150">
        <v>110</v>
      </c>
      <c r="B145" s="151" t="s">
        <v>321</v>
      </c>
      <c r="C145" s="152" t="s">
        <v>322</v>
      </c>
      <c r="D145" s="153" t="s">
        <v>149</v>
      </c>
      <c r="E145" s="154">
        <v>18</v>
      </c>
      <c r="F145" s="154"/>
      <c r="G145" s="155">
        <f t="shared" si="30"/>
        <v>0</v>
      </c>
      <c r="O145" s="149">
        <v>2</v>
      </c>
      <c r="AA145" s="122">
        <v>12</v>
      </c>
      <c r="AB145" s="122">
        <v>0</v>
      </c>
      <c r="AC145" s="122">
        <v>110</v>
      </c>
      <c r="AZ145" s="122">
        <v>2</v>
      </c>
      <c r="BA145" s="122">
        <f t="shared" si="31"/>
        <v>0</v>
      </c>
      <c r="BB145" s="122">
        <f t="shared" si="32"/>
        <v>0</v>
      </c>
      <c r="BC145" s="122">
        <f t="shared" si="33"/>
        <v>0</v>
      </c>
      <c r="BD145" s="122">
        <f t="shared" si="34"/>
        <v>0</v>
      </c>
      <c r="BE145" s="122">
        <f t="shared" si="35"/>
        <v>0</v>
      </c>
      <c r="CZ145" s="122">
        <v>6.0000000000000002E-5</v>
      </c>
    </row>
    <row r="146" spans="1:104" ht="20.5" x14ac:dyDescent="0.25">
      <c r="A146" s="150">
        <v>111</v>
      </c>
      <c r="B146" s="151" t="s">
        <v>323</v>
      </c>
      <c r="C146" s="152" t="s">
        <v>324</v>
      </c>
      <c r="D146" s="153" t="s">
        <v>149</v>
      </c>
      <c r="E146" s="154">
        <v>54</v>
      </c>
      <c r="F146" s="154"/>
      <c r="G146" s="155">
        <f t="shared" si="30"/>
        <v>0</v>
      </c>
      <c r="O146" s="149">
        <v>2</v>
      </c>
      <c r="AA146" s="122">
        <v>12</v>
      </c>
      <c r="AB146" s="122">
        <v>0</v>
      </c>
      <c r="AC146" s="122">
        <v>111</v>
      </c>
      <c r="AZ146" s="122">
        <v>2</v>
      </c>
      <c r="BA146" s="122">
        <f t="shared" si="31"/>
        <v>0</v>
      </c>
      <c r="BB146" s="122">
        <f t="shared" si="32"/>
        <v>0</v>
      </c>
      <c r="BC146" s="122">
        <f t="shared" si="33"/>
        <v>0</v>
      </c>
      <c r="BD146" s="122">
        <f t="shared" si="34"/>
        <v>0</v>
      </c>
      <c r="BE146" s="122">
        <f t="shared" si="35"/>
        <v>0</v>
      </c>
      <c r="CZ146" s="122">
        <v>9.0000000000000006E-5</v>
      </c>
    </row>
    <row r="147" spans="1:104" x14ac:dyDescent="0.25">
      <c r="A147" s="150"/>
      <c r="B147" s="151" t="s">
        <v>777</v>
      </c>
      <c r="C147" s="152" t="s">
        <v>778</v>
      </c>
      <c r="D147" s="153" t="s">
        <v>226</v>
      </c>
      <c r="E147" s="154">
        <v>1</v>
      </c>
      <c r="F147" s="154"/>
      <c r="G147" s="155">
        <f t="shared" si="30"/>
        <v>0</v>
      </c>
      <c r="O147" s="149"/>
    </row>
    <row r="148" spans="1:104" x14ac:dyDescent="0.25">
      <c r="A148" s="150">
        <v>112</v>
      </c>
      <c r="B148" s="151" t="s">
        <v>325</v>
      </c>
      <c r="C148" s="152" t="s">
        <v>326</v>
      </c>
      <c r="D148" s="153" t="s">
        <v>54</v>
      </c>
      <c r="E148" s="154">
        <v>3.1</v>
      </c>
      <c r="F148" s="154"/>
      <c r="G148" s="155">
        <f t="shared" si="30"/>
        <v>0</v>
      </c>
      <c r="O148" s="149">
        <v>2</v>
      </c>
      <c r="AA148" s="122">
        <v>12</v>
      </c>
      <c r="AB148" s="122">
        <v>0</v>
      </c>
      <c r="AC148" s="122">
        <v>112</v>
      </c>
      <c r="AZ148" s="122">
        <v>2</v>
      </c>
      <c r="BA148" s="122">
        <f t="shared" si="31"/>
        <v>0</v>
      </c>
      <c r="BB148" s="122">
        <f t="shared" si="32"/>
        <v>0</v>
      </c>
      <c r="BC148" s="122">
        <f t="shared" si="33"/>
        <v>0</v>
      </c>
      <c r="BD148" s="122">
        <f t="shared" si="34"/>
        <v>0</v>
      </c>
      <c r="BE148" s="122">
        <f t="shared" si="35"/>
        <v>0</v>
      </c>
      <c r="CZ148" s="122">
        <v>0</v>
      </c>
    </row>
    <row r="149" spans="1:104" ht="13" x14ac:dyDescent="0.3">
      <c r="A149" s="156"/>
      <c r="B149" s="157" t="s">
        <v>67</v>
      </c>
      <c r="C149" s="158" t="str">
        <f>CONCATENATE(B137," ",C137)</f>
        <v>733 Rozvod potrubí</v>
      </c>
      <c r="D149" s="156"/>
      <c r="E149" s="159"/>
      <c r="F149" s="159"/>
      <c r="G149" s="160">
        <f>SUM(G137:G148)</f>
        <v>0</v>
      </c>
      <c r="O149" s="149">
        <v>4</v>
      </c>
      <c r="BA149" s="161">
        <f>SUM(BA137:BA148)</f>
        <v>0</v>
      </c>
      <c r="BB149" s="161">
        <f>SUM(BB137:BB148)</f>
        <v>0</v>
      </c>
      <c r="BC149" s="161">
        <f>SUM(BC137:BC148)</f>
        <v>0</v>
      </c>
      <c r="BD149" s="161">
        <f>SUM(BD137:BD148)</f>
        <v>0</v>
      </c>
      <c r="BE149" s="161">
        <f>SUM(BE137:BE148)</f>
        <v>0</v>
      </c>
    </row>
    <row r="150" spans="1:104" ht="13" x14ac:dyDescent="0.3">
      <c r="A150" s="142" t="s">
        <v>65</v>
      </c>
      <c r="B150" s="143" t="s">
        <v>327</v>
      </c>
      <c r="C150" s="144" t="s">
        <v>328</v>
      </c>
      <c r="D150" s="145"/>
      <c r="E150" s="146"/>
      <c r="F150" s="146"/>
      <c r="G150" s="147"/>
      <c r="H150" s="148"/>
      <c r="I150" s="148"/>
      <c r="O150" s="149">
        <v>1</v>
      </c>
    </row>
    <row r="151" spans="1:104" x14ac:dyDescent="0.25">
      <c r="A151" s="150">
        <v>113</v>
      </c>
      <c r="B151" s="151" t="s">
        <v>329</v>
      </c>
      <c r="C151" s="152" t="s">
        <v>330</v>
      </c>
      <c r="D151" s="153" t="s">
        <v>128</v>
      </c>
      <c r="E151" s="154">
        <v>1</v>
      </c>
      <c r="F151" s="154"/>
      <c r="G151" s="155">
        <f t="shared" ref="G151:G162" si="36">E151*F151</f>
        <v>0</v>
      </c>
      <c r="O151" s="149">
        <v>2</v>
      </c>
      <c r="AA151" s="122">
        <v>12</v>
      </c>
      <c r="AB151" s="122">
        <v>0</v>
      </c>
      <c r="AC151" s="122">
        <v>113</v>
      </c>
      <c r="AZ151" s="122">
        <v>2</v>
      </c>
      <c r="BA151" s="122">
        <f t="shared" ref="BA151:BA162" si="37">IF(AZ151=1,G151,0)</f>
        <v>0</v>
      </c>
      <c r="BB151" s="122">
        <f t="shared" ref="BB151:BB162" si="38">IF(AZ151=2,G151,0)</f>
        <v>0</v>
      </c>
      <c r="BC151" s="122">
        <f t="shared" ref="BC151:BC162" si="39">IF(AZ151=3,G151,0)</f>
        <v>0</v>
      </c>
      <c r="BD151" s="122">
        <f t="shared" ref="BD151:BD162" si="40">IF(AZ151=4,G151,0)</f>
        <v>0</v>
      </c>
      <c r="BE151" s="122">
        <f t="shared" ref="BE151:BE162" si="41">IF(AZ151=5,G151,0)</f>
        <v>0</v>
      </c>
      <c r="CZ151" s="122">
        <v>1.8000000000000001E-4</v>
      </c>
    </row>
    <row r="152" spans="1:104" x14ac:dyDescent="0.25">
      <c r="A152" s="150">
        <v>114</v>
      </c>
      <c r="B152" s="151" t="s">
        <v>331</v>
      </c>
      <c r="C152" s="152" t="s">
        <v>332</v>
      </c>
      <c r="D152" s="153" t="s">
        <v>128</v>
      </c>
      <c r="E152" s="154">
        <v>2</v>
      </c>
      <c r="F152" s="154"/>
      <c r="G152" s="155">
        <f t="shared" si="36"/>
        <v>0</v>
      </c>
      <c r="O152" s="149">
        <v>2</v>
      </c>
      <c r="AA152" s="122">
        <v>12</v>
      </c>
      <c r="AB152" s="122">
        <v>0</v>
      </c>
      <c r="AC152" s="122">
        <v>114</v>
      </c>
      <c r="AZ152" s="122">
        <v>2</v>
      </c>
      <c r="BA152" s="122">
        <f t="shared" si="37"/>
        <v>0</v>
      </c>
      <c r="BB152" s="122">
        <f t="shared" si="38"/>
        <v>0</v>
      </c>
      <c r="BC152" s="122">
        <f t="shared" si="39"/>
        <v>0</v>
      </c>
      <c r="BD152" s="122">
        <f t="shared" si="40"/>
        <v>0</v>
      </c>
      <c r="BE152" s="122">
        <f t="shared" si="41"/>
        <v>0</v>
      </c>
      <c r="CZ152" s="122">
        <v>4.8000000000000001E-4</v>
      </c>
    </row>
    <row r="153" spans="1:104" x14ac:dyDescent="0.25">
      <c r="A153" s="150">
        <v>115</v>
      </c>
      <c r="B153" s="151" t="s">
        <v>333</v>
      </c>
      <c r="C153" s="152" t="s">
        <v>334</v>
      </c>
      <c r="D153" s="153" t="s">
        <v>66</v>
      </c>
      <c r="E153" s="154">
        <v>3</v>
      </c>
      <c r="F153" s="154"/>
      <c r="G153" s="155">
        <f t="shared" si="36"/>
        <v>0</v>
      </c>
      <c r="O153" s="149">
        <v>2</v>
      </c>
      <c r="AA153" s="122">
        <v>12</v>
      </c>
      <c r="AB153" s="122">
        <v>1</v>
      </c>
      <c r="AC153" s="122">
        <v>115</v>
      </c>
      <c r="AZ153" s="122">
        <v>2</v>
      </c>
      <c r="BA153" s="122">
        <f t="shared" si="37"/>
        <v>0</v>
      </c>
      <c r="BB153" s="122">
        <f t="shared" si="38"/>
        <v>0</v>
      </c>
      <c r="BC153" s="122">
        <f t="shared" si="39"/>
        <v>0</v>
      </c>
      <c r="BD153" s="122">
        <f t="shared" si="40"/>
        <v>0</v>
      </c>
      <c r="BE153" s="122">
        <f t="shared" si="41"/>
        <v>0</v>
      </c>
      <c r="CZ153" s="122">
        <v>0</v>
      </c>
    </row>
    <row r="154" spans="1:104" x14ac:dyDescent="0.25">
      <c r="A154" s="150">
        <v>116</v>
      </c>
      <c r="B154" s="151" t="s">
        <v>335</v>
      </c>
      <c r="C154" s="152" t="s">
        <v>336</v>
      </c>
      <c r="D154" s="153" t="s">
        <v>66</v>
      </c>
      <c r="E154" s="154">
        <v>1</v>
      </c>
      <c r="F154" s="154"/>
      <c r="G154" s="155">
        <f t="shared" si="36"/>
        <v>0</v>
      </c>
      <c r="O154" s="149">
        <v>2</v>
      </c>
      <c r="AA154" s="122">
        <v>12</v>
      </c>
      <c r="AB154" s="122">
        <v>1</v>
      </c>
      <c r="AC154" s="122">
        <v>116</v>
      </c>
      <c r="AZ154" s="122">
        <v>2</v>
      </c>
      <c r="BA154" s="122">
        <f t="shared" si="37"/>
        <v>0</v>
      </c>
      <c r="BB154" s="122">
        <f t="shared" si="38"/>
        <v>0</v>
      </c>
      <c r="BC154" s="122">
        <f t="shared" si="39"/>
        <v>0</v>
      </c>
      <c r="BD154" s="122">
        <f t="shared" si="40"/>
        <v>0</v>
      </c>
      <c r="BE154" s="122">
        <f t="shared" si="41"/>
        <v>0</v>
      </c>
      <c r="CZ154" s="122">
        <v>0</v>
      </c>
    </row>
    <row r="155" spans="1:104" x14ac:dyDescent="0.25">
      <c r="A155" s="150">
        <v>117</v>
      </c>
      <c r="B155" s="151" t="s">
        <v>337</v>
      </c>
      <c r="C155" s="152" t="s">
        <v>338</v>
      </c>
      <c r="D155" s="153" t="s">
        <v>66</v>
      </c>
      <c r="E155" s="154">
        <v>3</v>
      </c>
      <c r="F155" s="154"/>
      <c r="G155" s="155">
        <f t="shared" si="36"/>
        <v>0</v>
      </c>
      <c r="O155" s="149">
        <v>2</v>
      </c>
      <c r="AA155" s="122">
        <v>12</v>
      </c>
      <c r="AB155" s="122">
        <v>1</v>
      </c>
      <c r="AC155" s="122">
        <v>117</v>
      </c>
      <c r="AZ155" s="122">
        <v>2</v>
      </c>
      <c r="BA155" s="122">
        <f t="shared" si="37"/>
        <v>0</v>
      </c>
      <c r="BB155" s="122">
        <f t="shared" si="38"/>
        <v>0</v>
      </c>
      <c r="BC155" s="122">
        <f t="shared" si="39"/>
        <v>0</v>
      </c>
      <c r="BD155" s="122">
        <f t="shared" si="40"/>
        <v>0</v>
      </c>
      <c r="BE155" s="122">
        <f t="shared" si="41"/>
        <v>0</v>
      </c>
      <c r="CZ155" s="122">
        <v>0</v>
      </c>
    </row>
    <row r="156" spans="1:104" x14ac:dyDescent="0.25">
      <c r="A156" s="150">
        <v>118</v>
      </c>
      <c r="B156" s="151" t="s">
        <v>339</v>
      </c>
      <c r="C156" s="152" t="s">
        <v>340</v>
      </c>
      <c r="D156" s="153" t="s">
        <v>128</v>
      </c>
      <c r="E156" s="154">
        <v>1</v>
      </c>
      <c r="F156" s="154"/>
      <c r="G156" s="155">
        <f t="shared" si="36"/>
        <v>0</v>
      </c>
      <c r="O156" s="149">
        <v>2</v>
      </c>
      <c r="AA156" s="122">
        <v>12</v>
      </c>
      <c r="AB156" s="122">
        <v>0</v>
      </c>
      <c r="AC156" s="122">
        <v>118</v>
      </c>
      <c r="AZ156" s="122">
        <v>2</v>
      </c>
      <c r="BA156" s="122">
        <f t="shared" si="37"/>
        <v>0</v>
      </c>
      <c r="BB156" s="122">
        <f t="shared" si="38"/>
        <v>0</v>
      </c>
      <c r="BC156" s="122">
        <f t="shared" si="39"/>
        <v>0</v>
      </c>
      <c r="BD156" s="122">
        <f t="shared" si="40"/>
        <v>0</v>
      </c>
      <c r="BE156" s="122">
        <f t="shared" si="41"/>
        <v>0</v>
      </c>
      <c r="CZ156" s="122">
        <v>2.1000000000000001E-4</v>
      </c>
    </row>
    <row r="157" spans="1:104" x14ac:dyDescent="0.25">
      <c r="A157" s="150">
        <v>119</v>
      </c>
      <c r="B157" s="151" t="s">
        <v>341</v>
      </c>
      <c r="C157" s="152" t="s">
        <v>342</v>
      </c>
      <c r="D157" s="153" t="s">
        <v>128</v>
      </c>
      <c r="E157" s="154">
        <v>1</v>
      </c>
      <c r="F157" s="154"/>
      <c r="G157" s="155">
        <f t="shared" si="36"/>
        <v>0</v>
      </c>
      <c r="O157" s="149">
        <v>2</v>
      </c>
      <c r="AA157" s="122">
        <v>12</v>
      </c>
      <c r="AB157" s="122">
        <v>0</v>
      </c>
      <c r="AC157" s="122">
        <v>119</v>
      </c>
      <c r="AZ157" s="122">
        <v>2</v>
      </c>
      <c r="BA157" s="122">
        <f t="shared" si="37"/>
        <v>0</v>
      </c>
      <c r="BB157" s="122">
        <f t="shared" si="38"/>
        <v>0</v>
      </c>
      <c r="BC157" s="122">
        <f t="shared" si="39"/>
        <v>0</v>
      </c>
      <c r="BD157" s="122">
        <f t="shared" si="40"/>
        <v>0</v>
      </c>
      <c r="BE157" s="122">
        <f t="shared" si="41"/>
        <v>0</v>
      </c>
      <c r="CZ157" s="122">
        <v>5.9999999999999995E-4</v>
      </c>
    </row>
    <row r="158" spans="1:104" x14ac:dyDescent="0.25">
      <c r="A158" s="150">
        <v>120</v>
      </c>
      <c r="B158" s="151" t="s">
        <v>343</v>
      </c>
      <c r="C158" s="152" t="s">
        <v>344</v>
      </c>
      <c r="D158" s="153" t="s">
        <v>128</v>
      </c>
      <c r="E158" s="154">
        <v>1</v>
      </c>
      <c r="F158" s="154"/>
      <c r="G158" s="155">
        <f t="shared" si="36"/>
        <v>0</v>
      </c>
      <c r="O158" s="149">
        <v>2</v>
      </c>
      <c r="AA158" s="122">
        <v>12</v>
      </c>
      <c r="AB158" s="122">
        <v>0</v>
      </c>
      <c r="AC158" s="122">
        <v>120</v>
      </c>
      <c r="AZ158" s="122">
        <v>2</v>
      </c>
      <c r="BA158" s="122">
        <f t="shared" si="37"/>
        <v>0</v>
      </c>
      <c r="BB158" s="122">
        <f t="shared" si="38"/>
        <v>0</v>
      </c>
      <c r="BC158" s="122">
        <f t="shared" si="39"/>
        <v>0</v>
      </c>
      <c r="BD158" s="122">
        <f t="shared" si="40"/>
        <v>0</v>
      </c>
      <c r="BE158" s="122">
        <f t="shared" si="41"/>
        <v>0</v>
      </c>
      <c r="CZ158" s="122">
        <v>2.97E-3</v>
      </c>
    </row>
    <row r="159" spans="1:104" x14ac:dyDescent="0.25">
      <c r="A159" s="150">
        <v>121</v>
      </c>
      <c r="B159" s="151" t="s">
        <v>345</v>
      </c>
      <c r="C159" s="152" t="s">
        <v>346</v>
      </c>
      <c r="D159" s="153" t="s">
        <v>66</v>
      </c>
      <c r="E159" s="154">
        <v>13</v>
      </c>
      <c r="F159" s="154"/>
      <c r="G159" s="155">
        <f t="shared" si="36"/>
        <v>0</v>
      </c>
      <c r="O159" s="149">
        <v>2</v>
      </c>
      <c r="AA159" s="122">
        <v>12</v>
      </c>
      <c r="AB159" s="122">
        <v>1</v>
      </c>
      <c r="AC159" s="122">
        <v>121</v>
      </c>
      <c r="AZ159" s="122">
        <v>2</v>
      </c>
      <c r="BA159" s="122">
        <f t="shared" si="37"/>
        <v>0</v>
      </c>
      <c r="BB159" s="122">
        <f t="shared" si="38"/>
        <v>0</v>
      </c>
      <c r="BC159" s="122">
        <f t="shared" si="39"/>
        <v>0</v>
      </c>
      <c r="BD159" s="122">
        <f t="shared" si="40"/>
        <v>0</v>
      </c>
      <c r="BE159" s="122">
        <f t="shared" si="41"/>
        <v>0</v>
      </c>
      <c r="CZ159" s="122">
        <v>0</v>
      </c>
    </row>
    <row r="160" spans="1:104" x14ac:dyDescent="0.25">
      <c r="A160" s="150">
        <v>122</v>
      </c>
      <c r="B160" s="151" t="s">
        <v>347</v>
      </c>
      <c r="C160" s="152" t="s">
        <v>348</v>
      </c>
      <c r="D160" s="153" t="s">
        <v>66</v>
      </c>
      <c r="E160" s="154">
        <v>13</v>
      </c>
      <c r="F160" s="154"/>
      <c r="G160" s="155">
        <f t="shared" si="36"/>
        <v>0</v>
      </c>
      <c r="O160" s="149">
        <v>2</v>
      </c>
      <c r="AA160" s="122">
        <v>12</v>
      </c>
      <c r="AB160" s="122">
        <v>1</v>
      </c>
      <c r="AC160" s="122">
        <v>122</v>
      </c>
      <c r="AZ160" s="122">
        <v>2</v>
      </c>
      <c r="BA160" s="122">
        <f t="shared" si="37"/>
        <v>0</v>
      </c>
      <c r="BB160" s="122">
        <f t="shared" si="38"/>
        <v>0</v>
      </c>
      <c r="BC160" s="122">
        <f t="shared" si="39"/>
        <v>0</v>
      </c>
      <c r="BD160" s="122">
        <f t="shared" si="40"/>
        <v>0</v>
      </c>
      <c r="BE160" s="122">
        <f t="shared" si="41"/>
        <v>0</v>
      </c>
      <c r="CZ160" s="122">
        <v>0</v>
      </c>
    </row>
    <row r="161" spans="1:104" x14ac:dyDescent="0.25">
      <c r="A161" s="150">
        <v>123</v>
      </c>
      <c r="B161" s="151" t="s">
        <v>349</v>
      </c>
      <c r="C161" s="152" t="s">
        <v>350</v>
      </c>
      <c r="D161" s="153" t="s">
        <v>66</v>
      </c>
      <c r="E161" s="154">
        <v>26</v>
      </c>
      <c r="F161" s="154"/>
      <c r="G161" s="155">
        <f t="shared" si="36"/>
        <v>0</v>
      </c>
      <c r="O161" s="149">
        <v>2</v>
      </c>
      <c r="AA161" s="122">
        <v>12</v>
      </c>
      <c r="AB161" s="122">
        <v>1</v>
      </c>
      <c r="AC161" s="122">
        <v>123</v>
      </c>
      <c r="AZ161" s="122">
        <v>2</v>
      </c>
      <c r="BA161" s="122">
        <f t="shared" si="37"/>
        <v>0</v>
      </c>
      <c r="BB161" s="122">
        <f t="shared" si="38"/>
        <v>0</v>
      </c>
      <c r="BC161" s="122">
        <f t="shared" si="39"/>
        <v>0</v>
      </c>
      <c r="BD161" s="122">
        <f t="shared" si="40"/>
        <v>0</v>
      </c>
      <c r="BE161" s="122">
        <f t="shared" si="41"/>
        <v>0</v>
      </c>
      <c r="CZ161" s="122">
        <v>0</v>
      </c>
    </row>
    <row r="162" spans="1:104" x14ac:dyDescent="0.25">
      <c r="A162" s="150">
        <v>124</v>
      </c>
      <c r="B162" s="151" t="s">
        <v>351</v>
      </c>
      <c r="C162" s="152" t="s">
        <v>352</v>
      </c>
      <c r="D162" s="153" t="s">
        <v>54</v>
      </c>
      <c r="E162" s="154">
        <v>0.35</v>
      </c>
      <c r="F162" s="154"/>
      <c r="G162" s="155">
        <f t="shared" si="36"/>
        <v>0</v>
      </c>
      <c r="O162" s="149">
        <v>2</v>
      </c>
      <c r="AA162" s="122">
        <v>12</v>
      </c>
      <c r="AB162" s="122">
        <v>0</v>
      </c>
      <c r="AC162" s="122">
        <v>124</v>
      </c>
      <c r="AZ162" s="122">
        <v>2</v>
      </c>
      <c r="BA162" s="122">
        <f t="shared" si="37"/>
        <v>0</v>
      </c>
      <c r="BB162" s="122">
        <f t="shared" si="38"/>
        <v>0</v>
      </c>
      <c r="BC162" s="122">
        <f t="shared" si="39"/>
        <v>0</v>
      </c>
      <c r="BD162" s="122">
        <f t="shared" si="40"/>
        <v>0</v>
      </c>
      <c r="BE162" s="122">
        <f t="shared" si="41"/>
        <v>0</v>
      </c>
      <c r="CZ162" s="122">
        <v>0</v>
      </c>
    </row>
    <row r="163" spans="1:104" ht="13" x14ac:dyDescent="0.3">
      <c r="A163" s="156"/>
      <c r="B163" s="157" t="s">
        <v>67</v>
      </c>
      <c r="C163" s="158" t="str">
        <f>CONCATENATE(B150," ",C150)</f>
        <v>734 Armatury</v>
      </c>
      <c r="D163" s="156"/>
      <c r="E163" s="159"/>
      <c r="F163" s="159"/>
      <c r="G163" s="160">
        <f>SUM(G150:G162)</f>
        <v>0</v>
      </c>
      <c r="O163" s="149">
        <v>4</v>
      </c>
      <c r="BA163" s="161">
        <f>SUM(BA150:BA162)</f>
        <v>0</v>
      </c>
      <c r="BB163" s="161">
        <f>SUM(BB150:BB162)</f>
        <v>0</v>
      </c>
      <c r="BC163" s="161">
        <f>SUM(BC150:BC162)</f>
        <v>0</v>
      </c>
      <c r="BD163" s="161">
        <f>SUM(BD150:BD162)</f>
        <v>0</v>
      </c>
      <c r="BE163" s="161">
        <f>SUM(BE150:BE162)</f>
        <v>0</v>
      </c>
    </row>
    <row r="164" spans="1:104" ht="13" x14ac:dyDescent="0.3">
      <c r="A164" s="142" t="s">
        <v>65</v>
      </c>
      <c r="B164" s="143" t="s">
        <v>353</v>
      </c>
      <c r="C164" s="144" t="s">
        <v>354</v>
      </c>
      <c r="D164" s="145"/>
      <c r="E164" s="146"/>
      <c r="F164" s="146"/>
      <c r="G164" s="147"/>
      <c r="H164" s="148"/>
      <c r="I164" s="148"/>
      <c r="O164" s="149">
        <v>1</v>
      </c>
    </row>
    <row r="165" spans="1:104" x14ac:dyDescent="0.25">
      <c r="A165" s="150">
        <v>125</v>
      </c>
      <c r="B165" s="151" t="s">
        <v>355</v>
      </c>
      <c r="C165" s="152" t="s">
        <v>356</v>
      </c>
      <c r="D165" s="153" t="s">
        <v>128</v>
      </c>
      <c r="E165" s="154">
        <v>3</v>
      </c>
      <c r="F165" s="154"/>
      <c r="G165" s="155">
        <f t="shared" ref="G165:G172" si="42">E165*F165</f>
        <v>0</v>
      </c>
      <c r="O165" s="149">
        <v>2</v>
      </c>
      <c r="AA165" s="122">
        <v>12</v>
      </c>
      <c r="AB165" s="122">
        <v>0</v>
      </c>
      <c r="AC165" s="122">
        <v>125</v>
      </c>
      <c r="AZ165" s="122">
        <v>2</v>
      </c>
      <c r="BA165" s="122">
        <f t="shared" ref="BA165:BA172" si="43">IF(AZ165=1,G165,0)</f>
        <v>0</v>
      </c>
      <c r="BB165" s="122">
        <f t="shared" ref="BB165:BB172" si="44">IF(AZ165=2,G165,0)</f>
        <v>0</v>
      </c>
      <c r="BC165" s="122">
        <f t="shared" ref="BC165:BC172" si="45">IF(AZ165=3,G165,0)</f>
        <v>0</v>
      </c>
      <c r="BD165" s="122">
        <f t="shared" ref="BD165:BD172" si="46">IF(AZ165=4,G165,0)</f>
        <v>0</v>
      </c>
      <c r="BE165" s="122">
        <f t="shared" ref="BE165:BE172" si="47">IF(AZ165=5,G165,0)</f>
        <v>0</v>
      </c>
      <c r="CZ165" s="122">
        <v>3.2669999999999998E-2</v>
      </c>
    </row>
    <row r="166" spans="1:104" x14ac:dyDescent="0.25">
      <c r="A166" s="150">
        <v>126</v>
      </c>
      <c r="B166" s="151" t="s">
        <v>357</v>
      </c>
      <c r="C166" s="152" t="s">
        <v>358</v>
      </c>
      <c r="D166" s="153" t="s">
        <v>128</v>
      </c>
      <c r="E166" s="154">
        <v>4</v>
      </c>
      <c r="F166" s="154"/>
      <c r="G166" s="155">
        <f t="shared" si="42"/>
        <v>0</v>
      </c>
      <c r="O166" s="149">
        <v>2</v>
      </c>
      <c r="AA166" s="122">
        <v>12</v>
      </c>
      <c r="AB166" s="122">
        <v>0</v>
      </c>
      <c r="AC166" s="122">
        <v>126</v>
      </c>
      <c r="AZ166" s="122">
        <v>2</v>
      </c>
      <c r="BA166" s="122">
        <f t="shared" si="43"/>
        <v>0</v>
      </c>
      <c r="BB166" s="122">
        <f t="shared" si="44"/>
        <v>0</v>
      </c>
      <c r="BC166" s="122">
        <f t="shared" si="45"/>
        <v>0</v>
      </c>
      <c r="BD166" s="122">
        <f t="shared" si="46"/>
        <v>0</v>
      </c>
      <c r="BE166" s="122">
        <f t="shared" si="47"/>
        <v>0</v>
      </c>
      <c r="CZ166" s="122">
        <v>3.6299999999999999E-2</v>
      </c>
    </row>
    <row r="167" spans="1:104" x14ac:dyDescent="0.25">
      <c r="A167" s="150">
        <v>127</v>
      </c>
      <c r="B167" s="151" t="s">
        <v>359</v>
      </c>
      <c r="C167" s="152" t="s">
        <v>360</v>
      </c>
      <c r="D167" s="153" t="s">
        <v>128</v>
      </c>
      <c r="E167" s="154">
        <v>1</v>
      </c>
      <c r="F167" s="154"/>
      <c r="G167" s="155">
        <f t="shared" si="42"/>
        <v>0</v>
      </c>
      <c r="O167" s="149">
        <v>2</v>
      </c>
      <c r="AA167" s="122">
        <v>12</v>
      </c>
      <c r="AB167" s="122">
        <v>0</v>
      </c>
      <c r="AC167" s="122">
        <v>127</v>
      </c>
      <c r="AZ167" s="122">
        <v>2</v>
      </c>
      <c r="BA167" s="122">
        <f t="shared" si="43"/>
        <v>0</v>
      </c>
      <c r="BB167" s="122">
        <f t="shared" si="44"/>
        <v>0</v>
      </c>
      <c r="BC167" s="122">
        <f t="shared" si="45"/>
        <v>0</v>
      </c>
      <c r="BD167" s="122">
        <f t="shared" si="46"/>
        <v>0</v>
      </c>
      <c r="BE167" s="122">
        <f t="shared" si="47"/>
        <v>0</v>
      </c>
      <c r="CZ167" s="122">
        <v>4.3560000000000001E-2</v>
      </c>
    </row>
    <row r="168" spans="1:104" x14ac:dyDescent="0.25">
      <c r="A168" s="150">
        <v>128</v>
      </c>
      <c r="B168" s="151" t="s">
        <v>361</v>
      </c>
      <c r="C168" s="152" t="s">
        <v>362</v>
      </c>
      <c r="D168" s="153" t="s">
        <v>128</v>
      </c>
      <c r="E168" s="154">
        <v>1</v>
      </c>
      <c r="F168" s="154"/>
      <c r="G168" s="155">
        <f t="shared" si="42"/>
        <v>0</v>
      </c>
      <c r="O168" s="149">
        <v>2</v>
      </c>
      <c r="AA168" s="122">
        <v>12</v>
      </c>
      <c r="AB168" s="122">
        <v>0</v>
      </c>
      <c r="AC168" s="122">
        <v>128</v>
      </c>
      <c r="AZ168" s="122">
        <v>2</v>
      </c>
      <c r="BA168" s="122">
        <f t="shared" si="43"/>
        <v>0</v>
      </c>
      <c r="BB168" s="122">
        <f t="shared" si="44"/>
        <v>0</v>
      </c>
      <c r="BC168" s="122">
        <f t="shared" si="45"/>
        <v>0</v>
      </c>
      <c r="BD168" s="122">
        <f t="shared" si="46"/>
        <v>0</v>
      </c>
      <c r="BE168" s="122">
        <f t="shared" si="47"/>
        <v>0</v>
      </c>
      <c r="CZ168" s="122">
        <v>8.4500000000000006E-2</v>
      </c>
    </row>
    <row r="169" spans="1:104" x14ac:dyDescent="0.25">
      <c r="A169" s="150">
        <v>129</v>
      </c>
      <c r="B169" s="151" t="s">
        <v>363</v>
      </c>
      <c r="C169" s="152" t="s">
        <v>364</v>
      </c>
      <c r="D169" s="153" t="s">
        <v>66</v>
      </c>
      <c r="E169" s="154">
        <v>2</v>
      </c>
      <c r="F169" s="154"/>
      <c r="G169" s="155">
        <f t="shared" si="42"/>
        <v>0</v>
      </c>
      <c r="O169" s="149">
        <v>2</v>
      </c>
      <c r="AA169" s="122">
        <v>12</v>
      </c>
      <c r="AB169" s="122">
        <v>1</v>
      </c>
      <c r="AC169" s="122">
        <v>129</v>
      </c>
      <c r="AZ169" s="122">
        <v>2</v>
      </c>
      <c r="BA169" s="122">
        <f t="shared" si="43"/>
        <v>0</v>
      </c>
      <c r="BB169" s="122">
        <f t="shared" si="44"/>
        <v>0</v>
      </c>
      <c r="BC169" s="122">
        <f t="shared" si="45"/>
        <v>0</v>
      </c>
      <c r="BD169" s="122">
        <f t="shared" si="46"/>
        <v>0</v>
      </c>
      <c r="BE169" s="122">
        <f t="shared" si="47"/>
        <v>0</v>
      </c>
      <c r="CZ169" s="122">
        <v>0</v>
      </c>
    </row>
    <row r="170" spans="1:104" x14ac:dyDescent="0.25">
      <c r="A170" s="150">
        <v>130</v>
      </c>
      <c r="B170" s="151" t="s">
        <v>365</v>
      </c>
      <c r="C170" s="152" t="s">
        <v>366</v>
      </c>
      <c r="D170" s="153" t="s">
        <v>66</v>
      </c>
      <c r="E170" s="154">
        <v>1</v>
      </c>
      <c r="F170" s="154"/>
      <c r="G170" s="155">
        <f t="shared" si="42"/>
        <v>0</v>
      </c>
      <c r="O170" s="149">
        <v>2</v>
      </c>
      <c r="AA170" s="122">
        <v>12</v>
      </c>
      <c r="AB170" s="122">
        <v>1</v>
      </c>
      <c r="AC170" s="122">
        <v>130</v>
      </c>
      <c r="AZ170" s="122">
        <v>2</v>
      </c>
      <c r="BA170" s="122">
        <f t="shared" si="43"/>
        <v>0</v>
      </c>
      <c r="BB170" s="122">
        <f t="shared" si="44"/>
        <v>0</v>
      </c>
      <c r="BC170" s="122">
        <f t="shared" si="45"/>
        <v>0</v>
      </c>
      <c r="BD170" s="122">
        <f t="shared" si="46"/>
        <v>0</v>
      </c>
      <c r="BE170" s="122">
        <f t="shared" si="47"/>
        <v>0</v>
      </c>
      <c r="CZ170" s="122">
        <v>0</v>
      </c>
    </row>
    <row r="171" spans="1:104" x14ac:dyDescent="0.25">
      <c r="A171" s="150">
        <v>131</v>
      </c>
      <c r="B171" s="151" t="s">
        <v>367</v>
      </c>
      <c r="C171" s="152" t="s">
        <v>368</v>
      </c>
      <c r="D171" s="153" t="s">
        <v>66</v>
      </c>
      <c r="E171" s="154">
        <v>1</v>
      </c>
      <c r="F171" s="154"/>
      <c r="G171" s="155">
        <f t="shared" si="42"/>
        <v>0</v>
      </c>
      <c r="O171" s="149">
        <v>2</v>
      </c>
      <c r="AA171" s="122">
        <v>12</v>
      </c>
      <c r="AB171" s="122">
        <v>1</v>
      </c>
      <c r="AC171" s="122">
        <v>131</v>
      </c>
      <c r="AZ171" s="122">
        <v>2</v>
      </c>
      <c r="BA171" s="122">
        <f t="shared" si="43"/>
        <v>0</v>
      </c>
      <c r="BB171" s="122">
        <f t="shared" si="44"/>
        <v>0</v>
      </c>
      <c r="BC171" s="122">
        <f t="shared" si="45"/>
        <v>0</v>
      </c>
      <c r="BD171" s="122">
        <f t="shared" si="46"/>
        <v>0</v>
      </c>
      <c r="BE171" s="122">
        <f t="shared" si="47"/>
        <v>0</v>
      </c>
      <c r="CZ171" s="122">
        <v>0</v>
      </c>
    </row>
    <row r="172" spans="1:104" x14ac:dyDescent="0.25">
      <c r="A172" s="150">
        <v>132</v>
      </c>
      <c r="B172" s="151" t="s">
        <v>369</v>
      </c>
      <c r="C172" s="152" t="s">
        <v>370</v>
      </c>
      <c r="D172" s="153" t="s">
        <v>54</v>
      </c>
      <c r="E172" s="154">
        <v>2.65</v>
      </c>
      <c r="F172" s="154"/>
      <c r="G172" s="155">
        <f t="shared" si="42"/>
        <v>0</v>
      </c>
      <c r="O172" s="149">
        <v>2</v>
      </c>
      <c r="AA172" s="122">
        <v>12</v>
      </c>
      <c r="AB172" s="122">
        <v>0</v>
      </c>
      <c r="AC172" s="122">
        <v>132</v>
      </c>
      <c r="AZ172" s="122">
        <v>2</v>
      </c>
      <c r="BA172" s="122">
        <f t="shared" si="43"/>
        <v>0</v>
      </c>
      <c r="BB172" s="122">
        <f t="shared" si="44"/>
        <v>0</v>
      </c>
      <c r="BC172" s="122">
        <f t="shared" si="45"/>
        <v>0</v>
      </c>
      <c r="BD172" s="122">
        <f t="shared" si="46"/>
        <v>0</v>
      </c>
      <c r="BE172" s="122">
        <f t="shared" si="47"/>
        <v>0</v>
      </c>
      <c r="CZ172" s="122">
        <v>0</v>
      </c>
    </row>
    <row r="173" spans="1:104" ht="13" x14ac:dyDescent="0.3">
      <c r="A173" s="156"/>
      <c r="B173" s="157" t="s">
        <v>67</v>
      </c>
      <c r="C173" s="158" t="str">
        <f>CONCATENATE(B164," ",C164)</f>
        <v>735 Otopná tělesa</v>
      </c>
      <c r="D173" s="156"/>
      <c r="E173" s="159"/>
      <c r="F173" s="159"/>
      <c r="G173" s="160">
        <f>SUM(G164:G172)</f>
        <v>0</v>
      </c>
      <c r="O173" s="149">
        <v>4</v>
      </c>
      <c r="BA173" s="161">
        <f>SUM(BA164:BA172)</f>
        <v>0</v>
      </c>
      <c r="BB173" s="161">
        <f>SUM(BB164:BB172)</f>
        <v>0</v>
      </c>
      <c r="BC173" s="161">
        <f>SUM(BC164:BC172)</f>
        <v>0</v>
      </c>
      <c r="BD173" s="161">
        <f>SUM(BD164:BD172)</f>
        <v>0</v>
      </c>
      <c r="BE173" s="161">
        <f>SUM(BE164:BE172)</f>
        <v>0</v>
      </c>
    </row>
    <row r="174" spans="1:104" ht="13" x14ac:dyDescent="0.3">
      <c r="A174" s="142" t="s">
        <v>65</v>
      </c>
      <c r="B174" s="143" t="s">
        <v>371</v>
      </c>
      <c r="C174" s="144" t="s">
        <v>372</v>
      </c>
      <c r="D174" s="145"/>
      <c r="E174" s="146"/>
      <c r="F174" s="146"/>
      <c r="G174" s="147"/>
      <c r="H174" s="148"/>
      <c r="I174" s="148"/>
      <c r="O174" s="149">
        <v>1</v>
      </c>
    </row>
    <row r="175" spans="1:104" ht="20.5" x14ac:dyDescent="0.25">
      <c r="A175" s="150">
        <v>133</v>
      </c>
      <c r="B175" s="151" t="s">
        <v>373</v>
      </c>
      <c r="C175" s="152" t="s">
        <v>374</v>
      </c>
      <c r="D175" s="153" t="s">
        <v>79</v>
      </c>
      <c r="E175" s="154">
        <v>17.28</v>
      </c>
      <c r="F175" s="154"/>
      <c r="G175" s="155">
        <f>E175*F175</f>
        <v>0</v>
      </c>
      <c r="O175" s="149">
        <v>2</v>
      </c>
      <c r="AA175" s="122">
        <v>12</v>
      </c>
      <c r="AB175" s="122">
        <v>0</v>
      </c>
      <c r="AC175" s="122">
        <v>133</v>
      </c>
      <c r="AZ175" s="122">
        <v>2</v>
      </c>
      <c r="BA175" s="122">
        <f>IF(AZ175=1,G175,0)</f>
        <v>0</v>
      </c>
      <c r="BB175" s="122">
        <f>IF(AZ175=2,G175,0)</f>
        <v>0</v>
      </c>
      <c r="BC175" s="122">
        <f>IF(AZ175=3,G175,0)</f>
        <v>0</v>
      </c>
      <c r="BD175" s="122">
        <f>IF(AZ175=4,G175,0)</f>
        <v>0</v>
      </c>
      <c r="BE175" s="122">
        <f>IF(AZ175=5,G175,0)</f>
        <v>0</v>
      </c>
      <c r="CZ175" s="122">
        <v>4.0299999999999997E-3</v>
      </c>
    </row>
    <row r="176" spans="1:104" x14ac:dyDescent="0.25">
      <c r="A176" s="150">
        <v>134</v>
      </c>
      <c r="B176" s="151" t="s">
        <v>375</v>
      </c>
      <c r="C176" s="152" t="s">
        <v>376</v>
      </c>
      <c r="D176" s="153" t="s">
        <v>54</v>
      </c>
      <c r="E176" s="154">
        <v>6.5</v>
      </c>
      <c r="F176" s="154"/>
      <c r="G176" s="155">
        <f>E176*F176</f>
        <v>0</v>
      </c>
      <c r="O176" s="149">
        <v>2</v>
      </c>
      <c r="AA176" s="122">
        <v>12</v>
      </c>
      <c r="AB176" s="122">
        <v>0</v>
      </c>
      <c r="AC176" s="122">
        <v>134</v>
      </c>
      <c r="AZ176" s="122">
        <v>2</v>
      </c>
      <c r="BA176" s="122">
        <f>IF(AZ176=1,G176,0)</f>
        <v>0</v>
      </c>
      <c r="BB176" s="122">
        <f>IF(AZ176=2,G176,0)</f>
        <v>0</v>
      </c>
      <c r="BC176" s="122">
        <f>IF(AZ176=3,G176,0)</f>
        <v>0</v>
      </c>
      <c r="BD176" s="122">
        <f>IF(AZ176=4,G176,0)</f>
        <v>0</v>
      </c>
      <c r="BE176" s="122">
        <f>IF(AZ176=5,G176,0)</f>
        <v>0</v>
      </c>
      <c r="CZ176" s="122">
        <v>0</v>
      </c>
    </row>
    <row r="177" spans="1:104" ht="13" x14ac:dyDescent="0.3">
      <c r="A177" s="156"/>
      <c r="B177" s="157" t="s">
        <v>67</v>
      </c>
      <c r="C177" s="158" t="str">
        <f>CONCATENATE(B174," ",C174)</f>
        <v>762 Konstrukce tesařské</v>
      </c>
      <c r="D177" s="156"/>
      <c r="E177" s="159"/>
      <c r="F177" s="159"/>
      <c r="G177" s="160">
        <f>SUM(G174:G176)</f>
        <v>0</v>
      </c>
      <c r="O177" s="149">
        <v>4</v>
      </c>
      <c r="BA177" s="161">
        <f>SUM(BA174:BA176)</f>
        <v>0</v>
      </c>
      <c r="BB177" s="161">
        <f>SUM(BB174:BB176)</f>
        <v>0</v>
      </c>
      <c r="BC177" s="161">
        <f>SUM(BC174:BC176)</f>
        <v>0</v>
      </c>
      <c r="BD177" s="161">
        <f>SUM(BD174:BD176)</f>
        <v>0</v>
      </c>
      <c r="BE177" s="161">
        <f>SUM(BE174:BE176)</f>
        <v>0</v>
      </c>
    </row>
    <row r="178" spans="1:104" ht="13" x14ac:dyDescent="0.3">
      <c r="A178" s="142" t="s">
        <v>65</v>
      </c>
      <c r="B178" s="143" t="s">
        <v>377</v>
      </c>
      <c r="C178" s="144" t="s">
        <v>378</v>
      </c>
      <c r="D178" s="145"/>
      <c r="E178" s="146"/>
      <c r="F178" s="146"/>
      <c r="G178" s="147"/>
      <c r="H178" s="148"/>
      <c r="I178" s="148"/>
      <c r="O178" s="149">
        <v>1</v>
      </c>
    </row>
    <row r="179" spans="1:104" ht="20.5" x14ac:dyDescent="0.25">
      <c r="A179" s="150">
        <v>135</v>
      </c>
      <c r="B179" s="151" t="s">
        <v>379</v>
      </c>
      <c r="C179" s="152" t="s">
        <v>380</v>
      </c>
      <c r="D179" s="153" t="s">
        <v>123</v>
      </c>
      <c r="E179" s="154">
        <v>2</v>
      </c>
      <c r="F179" s="154"/>
      <c r="G179" s="155">
        <f>E179*F179</f>
        <v>0</v>
      </c>
      <c r="O179" s="149">
        <v>2</v>
      </c>
      <c r="AA179" s="122">
        <v>12</v>
      </c>
      <c r="AB179" s="122">
        <v>1</v>
      </c>
      <c r="AC179" s="122">
        <v>135</v>
      </c>
      <c r="AZ179" s="122">
        <v>2</v>
      </c>
      <c r="BA179" s="122">
        <f>IF(AZ179=1,G179,0)</f>
        <v>0</v>
      </c>
      <c r="BB179" s="122">
        <f>IF(AZ179=2,G179,0)</f>
        <v>0</v>
      </c>
      <c r="BC179" s="122">
        <f>IF(AZ179=3,G179,0)</f>
        <v>0</v>
      </c>
      <c r="BD179" s="122">
        <f>IF(AZ179=4,G179,0)</f>
        <v>0</v>
      </c>
      <c r="BE179" s="122">
        <f>IF(AZ179=5,G179,0)</f>
        <v>0</v>
      </c>
      <c r="CZ179" s="122">
        <v>0</v>
      </c>
    </row>
    <row r="180" spans="1:104" ht="20.5" x14ac:dyDescent="0.25">
      <c r="A180" s="150">
        <v>136</v>
      </c>
      <c r="B180" s="151" t="s">
        <v>381</v>
      </c>
      <c r="C180" s="152" t="s">
        <v>382</v>
      </c>
      <c r="D180" s="153" t="s">
        <v>123</v>
      </c>
      <c r="E180" s="154">
        <v>2</v>
      </c>
      <c r="F180" s="154"/>
      <c r="G180" s="155">
        <f>E180*F180</f>
        <v>0</v>
      </c>
      <c r="O180" s="149">
        <v>2</v>
      </c>
      <c r="AA180" s="122">
        <v>12</v>
      </c>
      <c r="AB180" s="122">
        <v>1</v>
      </c>
      <c r="AC180" s="122">
        <v>136</v>
      </c>
      <c r="AZ180" s="122">
        <v>2</v>
      </c>
      <c r="BA180" s="122">
        <f>IF(AZ180=1,G180,0)</f>
        <v>0</v>
      </c>
      <c r="BB180" s="122">
        <f>IF(AZ180=2,G180,0)</f>
        <v>0</v>
      </c>
      <c r="BC180" s="122">
        <f>IF(AZ180=3,G180,0)</f>
        <v>0</v>
      </c>
      <c r="BD180" s="122">
        <f>IF(AZ180=4,G180,0)</f>
        <v>0</v>
      </c>
      <c r="BE180" s="122">
        <f>IF(AZ180=5,G180,0)</f>
        <v>0</v>
      </c>
      <c r="CZ180" s="122">
        <v>0</v>
      </c>
    </row>
    <row r="181" spans="1:104" ht="20.5" x14ac:dyDescent="0.25">
      <c r="A181" s="150">
        <v>137</v>
      </c>
      <c r="B181" s="151" t="s">
        <v>383</v>
      </c>
      <c r="C181" s="152" t="s">
        <v>384</v>
      </c>
      <c r="D181" s="153" t="s">
        <v>123</v>
      </c>
      <c r="E181" s="154">
        <v>1</v>
      </c>
      <c r="F181" s="154"/>
      <c r="G181" s="155">
        <f>E181*F181</f>
        <v>0</v>
      </c>
      <c r="O181" s="149">
        <v>2</v>
      </c>
      <c r="AA181" s="122">
        <v>12</v>
      </c>
      <c r="AB181" s="122">
        <v>1</v>
      </c>
      <c r="AC181" s="122">
        <v>137</v>
      </c>
      <c r="AZ181" s="122">
        <v>2</v>
      </c>
      <c r="BA181" s="122">
        <f>IF(AZ181=1,G181,0)</f>
        <v>0</v>
      </c>
      <c r="BB181" s="122">
        <f>IF(AZ181=2,G181,0)</f>
        <v>0</v>
      </c>
      <c r="BC181" s="122">
        <f>IF(AZ181=3,G181,0)</f>
        <v>0</v>
      </c>
      <c r="BD181" s="122">
        <f>IF(AZ181=4,G181,0)</f>
        <v>0</v>
      </c>
      <c r="BE181" s="122">
        <f>IF(AZ181=5,G181,0)</f>
        <v>0</v>
      </c>
      <c r="CZ181" s="122">
        <v>0</v>
      </c>
    </row>
    <row r="182" spans="1:104" x14ac:dyDescent="0.25">
      <c r="A182" s="150">
        <v>138</v>
      </c>
      <c r="B182" s="151" t="s">
        <v>385</v>
      </c>
      <c r="C182" s="152" t="s">
        <v>386</v>
      </c>
      <c r="D182" s="153" t="s">
        <v>66</v>
      </c>
      <c r="E182" s="154">
        <v>1</v>
      </c>
      <c r="F182" s="154"/>
      <c r="G182" s="155">
        <f>E182*F182</f>
        <v>0</v>
      </c>
      <c r="O182" s="149">
        <v>2</v>
      </c>
      <c r="AA182" s="122">
        <v>12</v>
      </c>
      <c r="AB182" s="122">
        <v>0</v>
      </c>
      <c r="AC182" s="122">
        <v>138</v>
      </c>
      <c r="AZ182" s="122">
        <v>2</v>
      </c>
      <c r="BA182" s="122">
        <f>IF(AZ182=1,G182,0)</f>
        <v>0</v>
      </c>
      <c r="BB182" s="122">
        <f>IF(AZ182=2,G182,0)</f>
        <v>0</v>
      </c>
      <c r="BC182" s="122">
        <f>IF(AZ182=3,G182,0)</f>
        <v>0</v>
      </c>
      <c r="BD182" s="122">
        <f>IF(AZ182=4,G182,0)</f>
        <v>0</v>
      </c>
      <c r="BE182" s="122">
        <f>IF(AZ182=5,G182,0)</f>
        <v>0</v>
      </c>
      <c r="CZ182" s="122">
        <v>0</v>
      </c>
    </row>
    <row r="183" spans="1:104" x14ac:dyDescent="0.25">
      <c r="A183" s="150">
        <v>139</v>
      </c>
      <c r="B183" s="151" t="s">
        <v>387</v>
      </c>
      <c r="C183" s="152" t="s">
        <v>388</v>
      </c>
      <c r="D183" s="153" t="s">
        <v>54</v>
      </c>
      <c r="E183" s="154">
        <v>0.97</v>
      </c>
      <c r="F183" s="154"/>
      <c r="G183" s="155">
        <f>E183*F183</f>
        <v>0</v>
      </c>
      <c r="O183" s="149">
        <v>2</v>
      </c>
      <c r="AA183" s="122">
        <v>12</v>
      </c>
      <c r="AB183" s="122">
        <v>0</v>
      </c>
      <c r="AC183" s="122">
        <v>139</v>
      </c>
      <c r="AZ183" s="122">
        <v>2</v>
      </c>
      <c r="BA183" s="122">
        <f>IF(AZ183=1,G183,0)</f>
        <v>0</v>
      </c>
      <c r="BB183" s="122">
        <f>IF(AZ183=2,G183,0)</f>
        <v>0</v>
      </c>
      <c r="BC183" s="122">
        <f>IF(AZ183=3,G183,0)</f>
        <v>0</v>
      </c>
      <c r="BD183" s="122">
        <f>IF(AZ183=4,G183,0)</f>
        <v>0</v>
      </c>
      <c r="BE183" s="122">
        <f>IF(AZ183=5,G183,0)</f>
        <v>0</v>
      </c>
      <c r="CZ183" s="122">
        <v>0</v>
      </c>
    </row>
    <row r="184" spans="1:104" ht="13" x14ac:dyDescent="0.3">
      <c r="A184" s="156"/>
      <c r="B184" s="157" t="s">
        <v>67</v>
      </c>
      <c r="C184" s="158" t="str">
        <f>CONCATENATE(B178," ",C178)</f>
        <v>766 Konstrukce truhlářské</v>
      </c>
      <c r="D184" s="156"/>
      <c r="E184" s="159"/>
      <c r="F184" s="159"/>
      <c r="G184" s="160">
        <f>SUM(G178:G183)</f>
        <v>0</v>
      </c>
      <c r="O184" s="149">
        <v>4</v>
      </c>
      <c r="BA184" s="161">
        <f>SUM(BA178:BA183)</f>
        <v>0</v>
      </c>
      <c r="BB184" s="161">
        <f>SUM(BB178:BB183)</f>
        <v>0</v>
      </c>
      <c r="BC184" s="161">
        <f>SUM(BC178:BC183)</f>
        <v>0</v>
      </c>
      <c r="BD184" s="161">
        <f>SUM(BD178:BD183)</f>
        <v>0</v>
      </c>
      <c r="BE184" s="161">
        <f>SUM(BE178:BE183)</f>
        <v>0</v>
      </c>
    </row>
    <row r="185" spans="1:104" ht="13" x14ac:dyDescent="0.3">
      <c r="A185" s="142" t="s">
        <v>65</v>
      </c>
      <c r="B185" s="143" t="s">
        <v>389</v>
      </c>
      <c r="C185" s="144" t="s">
        <v>390</v>
      </c>
      <c r="D185" s="145"/>
      <c r="E185" s="146"/>
      <c r="F185" s="146"/>
      <c r="G185" s="147"/>
      <c r="H185" s="148"/>
      <c r="I185" s="148"/>
      <c r="O185" s="149">
        <v>1</v>
      </c>
    </row>
    <row r="186" spans="1:104" ht="20.5" x14ac:dyDescent="0.25">
      <c r="A186" s="150">
        <v>140</v>
      </c>
      <c r="B186" s="151" t="s">
        <v>391</v>
      </c>
      <c r="C186" s="152" t="s">
        <v>392</v>
      </c>
      <c r="D186" s="153" t="s">
        <v>79</v>
      </c>
      <c r="E186" s="154">
        <v>15.9907</v>
      </c>
      <c r="F186" s="154"/>
      <c r="G186" s="155">
        <f>E186*F186</f>
        <v>0</v>
      </c>
      <c r="O186" s="149">
        <v>2</v>
      </c>
      <c r="AA186" s="122">
        <v>12</v>
      </c>
      <c r="AB186" s="122">
        <v>0</v>
      </c>
      <c r="AC186" s="122">
        <v>140</v>
      </c>
      <c r="AZ186" s="122">
        <v>2</v>
      </c>
      <c r="BA186" s="122">
        <f>IF(AZ186=1,G186,0)</f>
        <v>0</v>
      </c>
      <c r="BB186" s="122">
        <f>IF(AZ186=2,G186,0)</f>
        <v>0</v>
      </c>
      <c r="BC186" s="122">
        <f>IF(AZ186=3,G186,0)</f>
        <v>0</v>
      </c>
      <c r="BD186" s="122">
        <f>IF(AZ186=4,G186,0)</f>
        <v>0</v>
      </c>
      <c r="BE186" s="122">
        <f>IF(AZ186=5,G186,0)</f>
        <v>0</v>
      </c>
      <c r="CZ186" s="122">
        <v>0</v>
      </c>
    </row>
    <row r="187" spans="1:104" x14ac:dyDescent="0.25">
      <c r="A187" s="150">
        <v>141</v>
      </c>
      <c r="B187" s="151" t="s">
        <v>393</v>
      </c>
      <c r="C187" s="152" t="s">
        <v>394</v>
      </c>
      <c r="D187" s="153" t="s">
        <v>79</v>
      </c>
      <c r="E187" s="154">
        <v>6.7074999999999996</v>
      </c>
      <c r="F187" s="154"/>
      <c r="G187" s="155">
        <f>E187*F187</f>
        <v>0</v>
      </c>
      <c r="O187" s="149">
        <v>2</v>
      </c>
      <c r="AA187" s="122">
        <v>12</v>
      </c>
      <c r="AB187" s="122">
        <v>0</v>
      </c>
      <c r="AC187" s="122">
        <v>141</v>
      </c>
      <c r="AZ187" s="122">
        <v>2</v>
      </c>
      <c r="BA187" s="122">
        <f>IF(AZ187=1,G187,0)</f>
        <v>0</v>
      </c>
      <c r="BB187" s="122">
        <f>IF(AZ187=2,G187,0)</f>
        <v>0</v>
      </c>
      <c r="BC187" s="122">
        <f>IF(AZ187=3,G187,0)</f>
        <v>0</v>
      </c>
      <c r="BD187" s="122">
        <f>IF(AZ187=4,G187,0)</f>
        <v>0</v>
      </c>
      <c r="BE187" s="122">
        <f>IF(AZ187=5,G187,0)</f>
        <v>0</v>
      </c>
      <c r="CZ187" s="122">
        <v>0</v>
      </c>
    </row>
    <row r="188" spans="1:104" x14ac:dyDescent="0.25">
      <c r="A188" s="150">
        <v>142</v>
      </c>
      <c r="B188" s="151" t="s">
        <v>387</v>
      </c>
      <c r="C188" s="152" t="s">
        <v>388</v>
      </c>
      <c r="D188" s="153" t="s">
        <v>54</v>
      </c>
      <c r="E188" s="154">
        <v>0.97</v>
      </c>
      <c r="F188" s="154"/>
      <c r="G188" s="155">
        <f>E188*F188</f>
        <v>0</v>
      </c>
      <c r="O188" s="149">
        <v>2</v>
      </c>
      <c r="AA188" s="122">
        <v>12</v>
      </c>
      <c r="AB188" s="122">
        <v>0</v>
      </c>
      <c r="AC188" s="122">
        <v>142</v>
      </c>
      <c r="AZ188" s="122">
        <v>2</v>
      </c>
      <c r="BA188" s="122">
        <f>IF(AZ188=1,G188,0)</f>
        <v>0</v>
      </c>
      <c r="BB188" s="122">
        <f>IF(AZ188=2,G188,0)</f>
        <v>0</v>
      </c>
      <c r="BC188" s="122">
        <f>IF(AZ188=3,G188,0)</f>
        <v>0</v>
      </c>
      <c r="BD188" s="122">
        <f>IF(AZ188=4,G188,0)</f>
        <v>0</v>
      </c>
      <c r="BE188" s="122">
        <f>IF(AZ188=5,G188,0)</f>
        <v>0</v>
      </c>
      <c r="CZ188" s="122">
        <v>0</v>
      </c>
    </row>
    <row r="189" spans="1:104" ht="13" x14ac:dyDescent="0.3">
      <c r="A189" s="156"/>
      <c r="B189" s="157" t="s">
        <v>67</v>
      </c>
      <c r="C189" s="158" t="str">
        <f>CONCATENATE(B185," ",C185)</f>
        <v>769 Otvorove prvky z plastu</v>
      </c>
      <c r="D189" s="156"/>
      <c r="E189" s="159"/>
      <c r="F189" s="159"/>
      <c r="G189" s="160">
        <f>SUM(G185:G188)</f>
        <v>0</v>
      </c>
      <c r="O189" s="149">
        <v>4</v>
      </c>
      <c r="BA189" s="161">
        <f>SUM(BA185:BA188)</f>
        <v>0</v>
      </c>
      <c r="BB189" s="161">
        <f>SUM(BB185:BB188)</f>
        <v>0</v>
      </c>
      <c r="BC189" s="161">
        <f>SUM(BC185:BC188)</f>
        <v>0</v>
      </c>
      <c r="BD189" s="161">
        <f>SUM(BD185:BD188)</f>
        <v>0</v>
      </c>
      <c r="BE189" s="161">
        <f>SUM(BE185:BE188)</f>
        <v>0</v>
      </c>
    </row>
    <row r="190" spans="1:104" ht="13" x14ac:dyDescent="0.3">
      <c r="A190" s="142" t="s">
        <v>65</v>
      </c>
      <c r="B190" s="143" t="s">
        <v>395</v>
      </c>
      <c r="C190" s="144" t="s">
        <v>396</v>
      </c>
      <c r="D190" s="145"/>
      <c r="E190" s="146"/>
      <c r="F190" s="146"/>
      <c r="G190" s="147"/>
      <c r="H190" s="148"/>
      <c r="I190" s="148"/>
      <c r="O190" s="149">
        <v>1</v>
      </c>
    </row>
    <row r="191" spans="1:104" x14ac:dyDescent="0.25">
      <c r="A191" s="150">
        <v>143</v>
      </c>
      <c r="B191" s="151" t="s">
        <v>397</v>
      </c>
      <c r="C191" s="152" t="s">
        <v>398</v>
      </c>
      <c r="D191" s="153" t="s">
        <v>79</v>
      </c>
      <c r="E191" s="154">
        <v>53.6</v>
      </c>
      <c r="F191" s="154"/>
      <c r="G191" s="155">
        <f>E191*F191</f>
        <v>0</v>
      </c>
      <c r="O191" s="149">
        <v>2</v>
      </c>
      <c r="AA191" s="122">
        <v>12</v>
      </c>
      <c r="AB191" s="122">
        <v>0</v>
      </c>
      <c r="AC191" s="122">
        <v>143</v>
      </c>
      <c r="AZ191" s="122">
        <v>2</v>
      </c>
      <c r="BA191" s="122">
        <f>IF(AZ191=1,G191,0)</f>
        <v>0</v>
      </c>
      <c r="BB191" s="122">
        <f>IF(AZ191=2,G191,0)</f>
        <v>0</v>
      </c>
      <c r="BC191" s="122">
        <f>IF(AZ191=3,G191,0)</f>
        <v>0</v>
      </c>
      <c r="BD191" s="122">
        <f>IF(AZ191=4,G191,0)</f>
        <v>0</v>
      </c>
      <c r="BE191" s="122">
        <f>IF(AZ191=5,G191,0)</f>
        <v>0</v>
      </c>
      <c r="CZ191" s="122">
        <v>2.1000000000000001E-4</v>
      </c>
    </row>
    <row r="192" spans="1:104" x14ac:dyDescent="0.25">
      <c r="A192" s="150">
        <v>144</v>
      </c>
      <c r="B192" s="151" t="s">
        <v>399</v>
      </c>
      <c r="C192" s="152" t="s">
        <v>400</v>
      </c>
      <c r="D192" s="153" t="s">
        <v>149</v>
      </c>
      <c r="E192" s="154">
        <v>51.48</v>
      </c>
      <c r="F192" s="154"/>
      <c r="G192" s="155">
        <f>E192*F192</f>
        <v>0</v>
      </c>
      <c r="O192" s="149">
        <v>2</v>
      </c>
      <c r="AA192" s="122">
        <v>12</v>
      </c>
      <c r="AB192" s="122">
        <v>0</v>
      </c>
      <c r="AC192" s="122">
        <v>144</v>
      </c>
      <c r="AZ192" s="122">
        <v>2</v>
      </c>
      <c r="BA192" s="122">
        <f>IF(AZ192=1,G192,0)</f>
        <v>0</v>
      </c>
      <c r="BB192" s="122">
        <f>IF(AZ192=2,G192,0)</f>
        <v>0</v>
      </c>
      <c r="BC192" s="122">
        <f>IF(AZ192=3,G192,0)</f>
        <v>0</v>
      </c>
      <c r="BD192" s="122">
        <f>IF(AZ192=4,G192,0)</f>
        <v>0</v>
      </c>
      <c r="BE192" s="122">
        <f>IF(AZ192=5,G192,0)</f>
        <v>0</v>
      </c>
      <c r="CZ192" s="122">
        <v>4.4000000000000002E-4</v>
      </c>
    </row>
    <row r="193" spans="1:104" x14ac:dyDescent="0.25">
      <c r="A193" s="150">
        <v>145</v>
      </c>
      <c r="B193" s="151" t="s">
        <v>401</v>
      </c>
      <c r="C193" s="152" t="s">
        <v>402</v>
      </c>
      <c r="D193" s="153" t="s">
        <v>79</v>
      </c>
      <c r="E193" s="154">
        <v>53.6</v>
      </c>
      <c r="F193" s="154"/>
      <c r="G193" s="155">
        <f>E193*F193</f>
        <v>0</v>
      </c>
      <c r="O193" s="149">
        <v>2</v>
      </c>
      <c r="AA193" s="122">
        <v>12</v>
      </c>
      <c r="AB193" s="122">
        <v>0</v>
      </c>
      <c r="AC193" s="122">
        <v>145</v>
      </c>
      <c r="AZ193" s="122">
        <v>2</v>
      </c>
      <c r="BA193" s="122">
        <f>IF(AZ193=1,G193,0)</f>
        <v>0</v>
      </c>
      <c r="BB193" s="122">
        <f>IF(AZ193=2,G193,0)</f>
        <v>0</v>
      </c>
      <c r="BC193" s="122">
        <f>IF(AZ193=3,G193,0)</f>
        <v>0</v>
      </c>
      <c r="BD193" s="122">
        <f>IF(AZ193=4,G193,0)</f>
        <v>0</v>
      </c>
      <c r="BE193" s="122">
        <f>IF(AZ193=5,G193,0)</f>
        <v>0</v>
      </c>
      <c r="CZ193" s="122">
        <v>4.7499999999999999E-3</v>
      </c>
    </row>
    <row r="194" spans="1:104" x14ac:dyDescent="0.25">
      <c r="A194" s="150">
        <v>146</v>
      </c>
      <c r="B194" s="151" t="s">
        <v>403</v>
      </c>
      <c r="C194" s="152" t="s">
        <v>404</v>
      </c>
      <c r="D194" s="153" t="s">
        <v>79</v>
      </c>
      <c r="E194" s="154">
        <v>64.622799999999998</v>
      </c>
      <c r="F194" s="154"/>
      <c r="G194" s="155">
        <f>E194*F194</f>
        <v>0</v>
      </c>
      <c r="O194" s="149">
        <v>2</v>
      </c>
      <c r="AA194" s="122">
        <v>12</v>
      </c>
      <c r="AB194" s="122">
        <v>0</v>
      </c>
      <c r="AC194" s="122">
        <v>146</v>
      </c>
      <c r="AZ194" s="122">
        <v>2</v>
      </c>
      <c r="BA194" s="122">
        <f>IF(AZ194=1,G194,0)</f>
        <v>0</v>
      </c>
      <c r="BB194" s="122">
        <f>IF(AZ194=2,G194,0)</f>
        <v>0</v>
      </c>
      <c r="BC194" s="122">
        <f>IF(AZ194=3,G194,0)</f>
        <v>0</v>
      </c>
      <c r="BD194" s="122">
        <f>IF(AZ194=4,G194,0)</f>
        <v>0</v>
      </c>
      <c r="BE194" s="122">
        <f>IF(AZ194=5,G194,0)</f>
        <v>0</v>
      </c>
      <c r="CZ194" s="122">
        <v>0</v>
      </c>
    </row>
    <row r="195" spans="1:104" x14ac:dyDescent="0.25">
      <c r="A195" s="150">
        <v>147</v>
      </c>
      <c r="B195" s="151" t="s">
        <v>405</v>
      </c>
      <c r="C195" s="152" t="s">
        <v>406</v>
      </c>
      <c r="D195" s="153" t="s">
        <v>54</v>
      </c>
      <c r="E195" s="154">
        <v>5.8</v>
      </c>
      <c r="F195" s="154"/>
      <c r="G195" s="155">
        <f>E195*F195</f>
        <v>0</v>
      </c>
      <c r="O195" s="149">
        <v>2</v>
      </c>
      <c r="AA195" s="122">
        <v>12</v>
      </c>
      <c r="AB195" s="122">
        <v>0</v>
      </c>
      <c r="AC195" s="122">
        <v>147</v>
      </c>
      <c r="AZ195" s="122">
        <v>2</v>
      </c>
      <c r="BA195" s="122">
        <f>IF(AZ195=1,G195,0)</f>
        <v>0</v>
      </c>
      <c r="BB195" s="122">
        <f>IF(AZ195=2,G195,0)</f>
        <v>0</v>
      </c>
      <c r="BC195" s="122">
        <f>IF(AZ195=3,G195,0)</f>
        <v>0</v>
      </c>
      <c r="BD195" s="122">
        <f>IF(AZ195=4,G195,0)</f>
        <v>0</v>
      </c>
      <c r="BE195" s="122">
        <f>IF(AZ195=5,G195,0)</f>
        <v>0</v>
      </c>
      <c r="CZ195" s="122">
        <v>0</v>
      </c>
    </row>
    <row r="196" spans="1:104" ht="13" x14ac:dyDescent="0.3">
      <c r="A196" s="156"/>
      <c r="B196" s="157" t="s">
        <v>67</v>
      </c>
      <c r="C196" s="158" t="str">
        <f>CONCATENATE(B190," ",C190)</f>
        <v>771 Podlahy z dlaždic a obklady</v>
      </c>
      <c r="D196" s="156"/>
      <c r="E196" s="159"/>
      <c r="F196" s="159"/>
      <c r="G196" s="160">
        <f>SUM(G190:G195)</f>
        <v>0</v>
      </c>
      <c r="O196" s="149">
        <v>4</v>
      </c>
      <c r="BA196" s="161">
        <f>SUM(BA190:BA195)</f>
        <v>0</v>
      </c>
      <c r="BB196" s="161">
        <f>SUM(BB190:BB195)</f>
        <v>0</v>
      </c>
      <c r="BC196" s="161">
        <f>SUM(BC190:BC195)</f>
        <v>0</v>
      </c>
      <c r="BD196" s="161">
        <f>SUM(BD190:BD195)</f>
        <v>0</v>
      </c>
      <c r="BE196" s="161">
        <f>SUM(BE190:BE195)</f>
        <v>0</v>
      </c>
    </row>
    <row r="197" spans="1:104" ht="13" x14ac:dyDescent="0.3">
      <c r="A197" s="142" t="s">
        <v>65</v>
      </c>
      <c r="B197" s="143" t="s">
        <v>407</v>
      </c>
      <c r="C197" s="144" t="s">
        <v>408</v>
      </c>
      <c r="D197" s="145"/>
      <c r="E197" s="146"/>
      <c r="F197" s="146"/>
      <c r="G197" s="147"/>
      <c r="H197" s="148"/>
      <c r="I197" s="148"/>
      <c r="O197" s="149">
        <v>1</v>
      </c>
    </row>
    <row r="198" spans="1:104" x14ac:dyDescent="0.25">
      <c r="A198" s="150">
        <v>148</v>
      </c>
      <c r="B198" s="151" t="s">
        <v>409</v>
      </c>
      <c r="C198" s="152" t="s">
        <v>410</v>
      </c>
      <c r="D198" s="153" t="s">
        <v>79</v>
      </c>
      <c r="E198" s="154">
        <v>88.8</v>
      </c>
      <c r="F198" s="154"/>
      <c r="G198" s="155">
        <f t="shared" ref="G198:G205" si="48">E198*F198</f>
        <v>0</v>
      </c>
      <c r="O198" s="149">
        <v>2</v>
      </c>
      <c r="AA198" s="122">
        <v>12</v>
      </c>
      <c r="AB198" s="122">
        <v>0</v>
      </c>
      <c r="AC198" s="122">
        <v>148</v>
      </c>
      <c r="AZ198" s="122">
        <v>2</v>
      </c>
      <c r="BA198" s="122">
        <f t="shared" ref="BA198:BA205" si="49">IF(AZ198=1,G198,0)</f>
        <v>0</v>
      </c>
      <c r="BB198" s="122">
        <f t="shared" ref="BB198:BB205" si="50">IF(AZ198=2,G198,0)</f>
        <v>0</v>
      </c>
      <c r="BC198" s="122">
        <f t="shared" ref="BC198:BC205" si="51">IF(AZ198=3,G198,0)</f>
        <v>0</v>
      </c>
      <c r="BD198" s="122">
        <f t="shared" ref="BD198:BD205" si="52">IF(AZ198=4,G198,0)</f>
        <v>0</v>
      </c>
      <c r="BE198" s="122">
        <f t="shared" ref="BE198:BE205" si="53">IF(AZ198=5,G198,0)</f>
        <v>0</v>
      </c>
      <c r="CZ198" s="122">
        <v>0</v>
      </c>
    </row>
    <row r="199" spans="1:104" x14ac:dyDescent="0.25">
      <c r="A199" s="150">
        <v>149</v>
      </c>
      <c r="B199" s="151" t="s">
        <v>411</v>
      </c>
      <c r="C199" s="152" t="s">
        <v>412</v>
      </c>
      <c r="D199" s="153" t="s">
        <v>149</v>
      </c>
      <c r="E199" s="154">
        <v>8.26</v>
      </c>
      <c r="F199" s="154"/>
      <c r="G199" s="155">
        <f t="shared" si="48"/>
        <v>0</v>
      </c>
      <c r="O199" s="149">
        <v>2</v>
      </c>
      <c r="AA199" s="122">
        <v>12</v>
      </c>
      <c r="AB199" s="122">
        <v>0</v>
      </c>
      <c r="AC199" s="122">
        <v>149</v>
      </c>
      <c r="AZ199" s="122">
        <v>2</v>
      </c>
      <c r="BA199" s="122">
        <f t="shared" si="49"/>
        <v>0</v>
      </c>
      <c r="BB199" s="122">
        <f t="shared" si="50"/>
        <v>0</v>
      </c>
      <c r="BC199" s="122">
        <f t="shared" si="51"/>
        <v>0</v>
      </c>
      <c r="BD199" s="122">
        <f t="shared" si="52"/>
        <v>0</v>
      </c>
      <c r="BE199" s="122">
        <f t="shared" si="53"/>
        <v>0</v>
      </c>
      <c r="CZ199" s="122">
        <v>3.0000000000000001E-5</v>
      </c>
    </row>
    <row r="200" spans="1:104" x14ac:dyDescent="0.25">
      <c r="A200" s="150">
        <v>150</v>
      </c>
      <c r="B200" s="151" t="s">
        <v>413</v>
      </c>
      <c r="C200" s="152" t="s">
        <v>414</v>
      </c>
      <c r="D200" s="153" t="s">
        <v>149</v>
      </c>
      <c r="E200" s="154">
        <v>17.420000000000002</v>
      </c>
      <c r="F200" s="154"/>
      <c r="G200" s="155">
        <f t="shared" si="48"/>
        <v>0</v>
      </c>
      <c r="O200" s="149">
        <v>2</v>
      </c>
      <c r="AA200" s="122">
        <v>12</v>
      </c>
      <c r="AB200" s="122">
        <v>0</v>
      </c>
      <c r="AC200" s="122">
        <v>150</v>
      </c>
      <c r="AZ200" s="122">
        <v>2</v>
      </c>
      <c r="BA200" s="122">
        <f t="shared" si="49"/>
        <v>0</v>
      </c>
      <c r="BB200" s="122">
        <f t="shared" si="50"/>
        <v>0</v>
      </c>
      <c r="BC200" s="122">
        <f t="shared" si="51"/>
        <v>0</v>
      </c>
      <c r="BD200" s="122">
        <f t="shared" si="52"/>
        <v>0</v>
      </c>
      <c r="BE200" s="122">
        <f t="shared" si="53"/>
        <v>0</v>
      </c>
      <c r="CZ200" s="122">
        <v>3.0000000000000001E-5</v>
      </c>
    </row>
    <row r="201" spans="1:104" x14ac:dyDescent="0.25">
      <c r="A201" s="150">
        <v>151</v>
      </c>
      <c r="B201" s="151" t="s">
        <v>415</v>
      </c>
      <c r="C201" s="152" t="s">
        <v>416</v>
      </c>
      <c r="D201" s="153" t="s">
        <v>79</v>
      </c>
      <c r="E201" s="154">
        <v>15</v>
      </c>
      <c r="F201" s="154"/>
      <c r="G201" s="155">
        <f t="shared" si="48"/>
        <v>0</v>
      </c>
      <c r="O201" s="149">
        <v>2</v>
      </c>
      <c r="AA201" s="122">
        <v>12</v>
      </c>
      <c r="AB201" s="122">
        <v>0</v>
      </c>
      <c r="AC201" s="122">
        <v>151</v>
      </c>
      <c r="AZ201" s="122">
        <v>2</v>
      </c>
      <c r="BA201" s="122">
        <f t="shared" si="49"/>
        <v>0</v>
      </c>
      <c r="BB201" s="122">
        <f t="shared" si="50"/>
        <v>0</v>
      </c>
      <c r="BC201" s="122">
        <f t="shared" si="51"/>
        <v>0</v>
      </c>
      <c r="BD201" s="122">
        <f t="shared" si="52"/>
        <v>0</v>
      </c>
      <c r="BE201" s="122">
        <f t="shared" si="53"/>
        <v>0</v>
      </c>
      <c r="CZ201" s="122">
        <v>3.6000000000000002E-4</v>
      </c>
    </row>
    <row r="202" spans="1:104" x14ac:dyDescent="0.25">
      <c r="A202" s="150">
        <v>152</v>
      </c>
      <c r="B202" s="151" t="s">
        <v>417</v>
      </c>
      <c r="C202" s="152" t="s">
        <v>418</v>
      </c>
      <c r="D202" s="153" t="s">
        <v>79</v>
      </c>
      <c r="E202" s="154">
        <v>73.8</v>
      </c>
      <c r="F202" s="154"/>
      <c r="G202" s="155">
        <f t="shared" si="48"/>
        <v>0</v>
      </c>
      <c r="O202" s="149">
        <v>2</v>
      </c>
      <c r="AA202" s="122">
        <v>12</v>
      </c>
      <c r="AB202" s="122">
        <v>0</v>
      </c>
      <c r="AC202" s="122">
        <v>152</v>
      </c>
      <c r="AZ202" s="122">
        <v>2</v>
      </c>
      <c r="BA202" s="122">
        <f t="shared" si="49"/>
        <v>0</v>
      </c>
      <c r="BB202" s="122">
        <f t="shared" si="50"/>
        <v>0</v>
      </c>
      <c r="BC202" s="122">
        <f t="shared" si="51"/>
        <v>0</v>
      </c>
      <c r="BD202" s="122">
        <f t="shared" si="52"/>
        <v>0</v>
      </c>
      <c r="BE202" s="122">
        <f t="shared" si="53"/>
        <v>0</v>
      </c>
      <c r="CZ202" s="122">
        <v>3.6000000000000002E-4</v>
      </c>
    </row>
    <row r="203" spans="1:104" x14ac:dyDescent="0.25">
      <c r="A203" s="150">
        <v>153</v>
      </c>
      <c r="B203" s="151" t="s">
        <v>419</v>
      </c>
      <c r="C203" s="152" t="s">
        <v>420</v>
      </c>
      <c r="D203" s="153" t="s">
        <v>79</v>
      </c>
      <c r="E203" s="154">
        <v>16.5</v>
      </c>
      <c r="F203" s="154"/>
      <c r="G203" s="155">
        <f t="shared" si="48"/>
        <v>0</v>
      </c>
      <c r="O203" s="149">
        <v>2</v>
      </c>
      <c r="AA203" s="122">
        <v>12</v>
      </c>
      <c r="AB203" s="122">
        <v>0</v>
      </c>
      <c r="AC203" s="122">
        <v>153</v>
      </c>
      <c r="AZ203" s="122">
        <v>2</v>
      </c>
      <c r="BA203" s="122">
        <f t="shared" si="49"/>
        <v>0</v>
      </c>
      <c r="BB203" s="122">
        <f t="shared" si="50"/>
        <v>0</v>
      </c>
      <c r="BC203" s="122">
        <f t="shared" si="51"/>
        <v>0</v>
      </c>
      <c r="BD203" s="122">
        <f t="shared" si="52"/>
        <v>0</v>
      </c>
      <c r="BE203" s="122">
        <f t="shared" si="53"/>
        <v>0</v>
      </c>
      <c r="CZ203" s="122">
        <v>0</v>
      </c>
    </row>
    <row r="204" spans="1:104" x14ac:dyDescent="0.25">
      <c r="A204" s="150">
        <v>154</v>
      </c>
      <c r="B204" s="151" t="s">
        <v>421</v>
      </c>
      <c r="C204" s="152" t="s">
        <v>422</v>
      </c>
      <c r="D204" s="153" t="s">
        <v>79</v>
      </c>
      <c r="E204" s="154">
        <v>83.096199999999996</v>
      </c>
      <c r="F204" s="154"/>
      <c r="G204" s="155">
        <f t="shared" si="48"/>
        <v>0</v>
      </c>
      <c r="O204" s="149">
        <v>2</v>
      </c>
      <c r="AA204" s="122">
        <v>12</v>
      </c>
      <c r="AB204" s="122">
        <v>0</v>
      </c>
      <c r="AC204" s="122">
        <v>154</v>
      </c>
      <c r="AZ204" s="122">
        <v>2</v>
      </c>
      <c r="BA204" s="122">
        <f t="shared" si="49"/>
        <v>0</v>
      </c>
      <c r="BB204" s="122">
        <f t="shared" si="50"/>
        <v>0</v>
      </c>
      <c r="BC204" s="122">
        <f t="shared" si="51"/>
        <v>0</v>
      </c>
      <c r="BD204" s="122">
        <f t="shared" si="52"/>
        <v>0</v>
      </c>
      <c r="BE204" s="122">
        <f t="shared" si="53"/>
        <v>0</v>
      </c>
      <c r="CZ204" s="122">
        <v>0</v>
      </c>
    </row>
    <row r="205" spans="1:104" x14ac:dyDescent="0.25">
      <c r="A205" s="150">
        <v>155</v>
      </c>
      <c r="B205" s="151" t="s">
        <v>423</v>
      </c>
      <c r="C205" s="152" t="s">
        <v>424</v>
      </c>
      <c r="D205" s="153" t="s">
        <v>54</v>
      </c>
      <c r="E205" s="154">
        <v>0.77</v>
      </c>
      <c r="F205" s="154"/>
      <c r="G205" s="155">
        <f t="shared" si="48"/>
        <v>0</v>
      </c>
      <c r="O205" s="149">
        <v>2</v>
      </c>
      <c r="AA205" s="122">
        <v>12</v>
      </c>
      <c r="AB205" s="122">
        <v>0</v>
      </c>
      <c r="AC205" s="122">
        <v>155</v>
      </c>
      <c r="AZ205" s="122">
        <v>2</v>
      </c>
      <c r="BA205" s="122">
        <f t="shared" si="49"/>
        <v>0</v>
      </c>
      <c r="BB205" s="122">
        <f t="shared" si="50"/>
        <v>0</v>
      </c>
      <c r="BC205" s="122">
        <f t="shared" si="51"/>
        <v>0</v>
      </c>
      <c r="BD205" s="122">
        <f t="shared" si="52"/>
        <v>0</v>
      </c>
      <c r="BE205" s="122">
        <f t="shared" si="53"/>
        <v>0</v>
      </c>
      <c r="CZ205" s="122">
        <v>0</v>
      </c>
    </row>
    <row r="206" spans="1:104" ht="13" x14ac:dyDescent="0.3">
      <c r="A206" s="156"/>
      <c r="B206" s="157" t="s">
        <v>67</v>
      </c>
      <c r="C206" s="158" t="str">
        <f>CONCATENATE(B197," ",C197)</f>
        <v>776 Podlahy povlakové</v>
      </c>
      <c r="D206" s="156"/>
      <c r="E206" s="159"/>
      <c r="F206" s="159"/>
      <c r="G206" s="160">
        <f>SUM(G197:G205)</f>
        <v>0</v>
      </c>
      <c r="O206" s="149">
        <v>4</v>
      </c>
      <c r="BA206" s="161">
        <f>SUM(BA197:BA205)</f>
        <v>0</v>
      </c>
      <c r="BB206" s="161">
        <f>SUM(BB197:BB205)</f>
        <v>0</v>
      </c>
      <c r="BC206" s="161">
        <f>SUM(BC197:BC205)</f>
        <v>0</v>
      </c>
      <c r="BD206" s="161">
        <f>SUM(BD197:BD205)</f>
        <v>0</v>
      </c>
      <c r="BE206" s="161">
        <f>SUM(BE197:BE205)</f>
        <v>0</v>
      </c>
    </row>
    <row r="207" spans="1:104" ht="13" x14ac:dyDescent="0.3">
      <c r="A207" s="142" t="s">
        <v>65</v>
      </c>
      <c r="B207" s="143" t="s">
        <v>425</v>
      </c>
      <c r="C207" s="144" t="s">
        <v>426</v>
      </c>
      <c r="D207" s="145"/>
      <c r="E207" s="146"/>
      <c r="F207" s="146"/>
      <c r="G207" s="147"/>
      <c r="H207" s="148"/>
      <c r="I207" s="148"/>
      <c r="O207" s="149">
        <v>1</v>
      </c>
    </row>
    <row r="208" spans="1:104" x14ac:dyDescent="0.25">
      <c r="A208" s="150">
        <v>156</v>
      </c>
      <c r="B208" s="151" t="s">
        <v>427</v>
      </c>
      <c r="C208" s="152" t="s">
        <v>428</v>
      </c>
      <c r="D208" s="153" t="s">
        <v>79</v>
      </c>
      <c r="E208" s="154">
        <v>33.894199999999998</v>
      </c>
      <c r="F208" s="154"/>
      <c r="G208" s="155">
        <f>E208*F208</f>
        <v>0</v>
      </c>
      <c r="O208" s="149">
        <v>2</v>
      </c>
      <c r="AA208" s="122">
        <v>12</v>
      </c>
      <c r="AB208" s="122">
        <v>0</v>
      </c>
      <c r="AC208" s="122">
        <v>156</v>
      </c>
      <c r="AZ208" s="122">
        <v>2</v>
      </c>
      <c r="BA208" s="122">
        <f>IF(AZ208=1,G208,0)</f>
        <v>0</v>
      </c>
      <c r="BB208" s="122">
        <f>IF(AZ208=2,G208,0)</f>
        <v>0</v>
      </c>
      <c r="BC208" s="122">
        <f>IF(AZ208=3,G208,0)</f>
        <v>0</v>
      </c>
      <c r="BD208" s="122">
        <f>IF(AZ208=4,G208,0)</f>
        <v>0</v>
      </c>
      <c r="BE208" s="122">
        <f>IF(AZ208=5,G208,0)</f>
        <v>0</v>
      </c>
      <c r="CZ208" s="122">
        <v>4.9500000000000004E-3</v>
      </c>
    </row>
    <row r="209" spans="1:104" x14ac:dyDescent="0.25">
      <c r="A209" s="150">
        <v>157</v>
      </c>
      <c r="B209" s="151" t="s">
        <v>429</v>
      </c>
      <c r="C209" s="152" t="s">
        <v>430</v>
      </c>
      <c r="D209" s="153" t="s">
        <v>79</v>
      </c>
      <c r="E209" s="154">
        <v>37.279000000000003</v>
      </c>
      <c r="F209" s="154"/>
      <c r="G209" s="155">
        <f>E209*F209</f>
        <v>0</v>
      </c>
      <c r="O209" s="149">
        <v>2</v>
      </c>
      <c r="AA209" s="122">
        <v>12</v>
      </c>
      <c r="AB209" s="122">
        <v>0</v>
      </c>
      <c r="AC209" s="122">
        <v>157</v>
      </c>
      <c r="AZ209" s="122">
        <v>2</v>
      </c>
      <c r="BA209" s="122">
        <f>IF(AZ209=1,G209,0)</f>
        <v>0</v>
      </c>
      <c r="BB209" s="122">
        <f>IF(AZ209=2,G209,0)</f>
        <v>0</v>
      </c>
      <c r="BC209" s="122">
        <f>IF(AZ209=3,G209,0)</f>
        <v>0</v>
      </c>
      <c r="BD209" s="122">
        <f>IF(AZ209=4,G209,0)</f>
        <v>0</v>
      </c>
      <c r="BE209" s="122">
        <f>IF(AZ209=5,G209,0)</f>
        <v>0</v>
      </c>
      <c r="CZ209" s="122">
        <v>0</v>
      </c>
    </row>
    <row r="210" spans="1:104" x14ac:dyDescent="0.25">
      <c r="A210" s="150">
        <v>158</v>
      </c>
      <c r="B210" s="151" t="s">
        <v>431</v>
      </c>
      <c r="C210" s="152" t="s">
        <v>432</v>
      </c>
      <c r="D210" s="153" t="s">
        <v>149</v>
      </c>
      <c r="E210" s="154">
        <v>2.4750000000000001</v>
      </c>
      <c r="F210" s="154"/>
      <c r="G210" s="155">
        <f>E210*F210</f>
        <v>0</v>
      </c>
      <c r="O210" s="149">
        <v>2</v>
      </c>
      <c r="AA210" s="122">
        <v>12</v>
      </c>
      <c r="AB210" s="122">
        <v>0</v>
      </c>
      <c r="AC210" s="122">
        <v>158</v>
      </c>
      <c r="AZ210" s="122">
        <v>2</v>
      </c>
      <c r="BA210" s="122">
        <f>IF(AZ210=1,G210,0)</f>
        <v>0</v>
      </c>
      <c r="BB210" s="122">
        <f>IF(AZ210=2,G210,0)</f>
        <v>0</v>
      </c>
      <c r="BC210" s="122">
        <f>IF(AZ210=3,G210,0)</f>
        <v>0</v>
      </c>
      <c r="BD210" s="122">
        <f>IF(AZ210=4,G210,0)</f>
        <v>0</v>
      </c>
      <c r="BE210" s="122">
        <f>IF(AZ210=5,G210,0)</f>
        <v>0</v>
      </c>
      <c r="CZ210" s="122">
        <v>1.0670000000000001E-2</v>
      </c>
    </row>
    <row r="211" spans="1:104" x14ac:dyDescent="0.25">
      <c r="A211" s="150">
        <v>159</v>
      </c>
      <c r="B211" s="151" t="s">
        <v>433</v>
      </c>
      <c r="C211" s="152" t="s">
        <v>434</v>
      </c>
      <c r="D211" s="153" t="s">
        <v>54</v>
      </c>
      <c r="E211" s="154">
        <v>3.2</v>
      </c>
      <c r="F211" s="154"/>
      <c r="G211" s="155">
        <f>E211*F211</f>
        <v>0</v>
      </c>
      <c r="O211" s="149">
        <v>2</v>
      </c>
      <c r="AA211" s="122">
        <v>12</v>
      </c>
      <c r="AB211" s="122">
        <v>0</v>
      </c>
      <c r="AC211" s="122">
        <v>159</v>
      </c>
      <c r="AZ211" s="122">
        <v>2</v>
      </c>
      <c r="BA211" s="122">
        <f>IF(AZ211=1,G211,0)</f>
        <v>0</v>
      </c>
      <c r="BB211" s="122">
        <f>IF(AZ211=2,G211,0)</f>
        <v>0</v>
      </c>
      <c r="BC211" s="122">
        <f>IF(AZ211=3,G211,0)</f>
        <v>0</v>
      </c>
      <c r="BD211" s="122">
        <f>IF(AZ211=4,G211,0)</f>
        <v>0</v>
      </c>
      <c r="BE211" s="122">
        <f>IF(AZ211=5,G211,0)</f>
        <v>0</v>
      </c>
      <c r="CZ211" s="122">
        <v>0</v>
      </c>
    </row>
    <row r="212" spans="1:104" ht="13" x14ac:dyDescent="0.3">
      <c r="A212" s="156"/>
      <c r="B212" s="157" t="s">
        <v>67</v>
      </c>
      <c r="C212" s="158" t="str">
        <f>CONCATENATE(B207," ",C207)</f>
        <v>781 Obklady keramické</v>
      </c>
      <c r="D212" s="156"/>
      <c r="E212" s="159"/>
      <c r="F212" s="159"/>
      <c r="G212" s="160">
        <f>SUM(G207:G211)</f>
        <v>0</v>
      </c>
      <c r="O212" s="149">
        <v>4</v>
      </c>
      <c r="BA212" s="161">
        <f>SUM(BA207:BA211)</f>
        <v>0</v>
      </c>
      <c r="BB212" s="161">
        <f>SUM(BB207:BB211)</f>
        <v>0</v>
      </c>
      <c r="BC212" s="161">
        <f>SUM(BC207:BC211)</f>
        <v>0</v>
      </c>
      <c r="BD212" s="161">
        <f>SUM(BD207:BD211)</f>
        <v>0</v>
      </c>
      <c r="BE212" s="161">
        <f>SUM(BE207:BE211)</f>
        <v>0</v>
      </c>
    </row>
    <row r="213" spans="1:104" ht="13" x14ac:dyDescent="0.3">
      <c r="A213" s="142" t="s">
        <v>65</v>
      </c>
      <c r="B213" s="143" t="s">
        <v>435</v>
      </c>
      <c r="C213" s="144" t="s">
        <v>436</v>
      </c>
      <c r="D213" s="145"/>
      <c r="E213" s="146"/>
      <c r="F213" s="146"/>
      <c r="G213" s="147"/>
      <c r="H213" s="148"/>
      <c r="I213" s="148"/>
      <c r="O213" s="149">
        <v>1</v>
      </c>
    </row>
    <row r="214" spans="1:104" ht="20.5" x14ac:dyDescent="0.25">
      <c r="A214" s="150">
        <v>160</v>
      </c>
      <c r="B214" s="151" t="s">
        <v>437</v>
      </c>
      <c r="C214" s="152" t="s">
        <v>438</v>
      </c>
      <c r="D214" s="153" t="s">
        <v>79</v>
      </c>
      <c r="E214" s="154">
        <v>50</v>
      </c>
      <c r="F214" s="154"/>
      <c r="G214" s="155">
        <f>E214*F214</f>
        <v>0</v>
      </c>
      <c r="O214" s="149">
        <v>2</v>
      </c>
      <c r="AA214" s="122">
        <v>12</v>
      </c>
      <c r="AB214" s="122">
        <v>0</v>
      </c>
      <c r="AC214" s="122">
        <v>160</v>
      </c>
      <c r="AZ214" s="122">
        <v>2</v>
      </c>
      <c r="BA214" s="122">
        <f>IF(AZ214=1,G214,0)</f>
        <v>0</v>
      </c>
      <c r="BB214" s="122">
        <f>IF(AZ214=2,G214,0)</f>
        <v>0</v>
      </c>
      <c r="BC214" s="122">
        <f>IF(AZ214=3,G214,0)</f>
        <v>0</v>
      </c>
      <c r="BD214" s="122">
        <f>IF(AZ214=4,G214,0)</f>
        <v>0</v>
      </c>
      <c r="BE214" s="122">
        <f>IF(AZ214=5,G214,0)</f>
        <v>0</v>
      </c>
      <c r="CZ214" s="122">
        <v>1.0000000000000001E-5</v>
      </c>
    </row>
    <row r="215" spans="1:104" x14ac:dyDescent="0.25">
      <c r="A215" s="150">
        <v>161</v>
      </c>
      <c r="B215" s="151" t="s">
        <v>439</v>
      </c>
      <c r="C215" s="152" t="s">
        <v>440</v>
      </c>
      <c r="D215" s="153" t="s">
        <v>79</v>
      </c>
      <c r="E215" s="154">
        <v>50</v>
      </c>
      <c r="F215" s="154"/>
      <c r="G215" s="155">
        <f>E215*F215</f>
        <v>0</v>
      </c>
      <c r="O215" s="149">
        <v>2</v>
      </c>
      <c r="AA215" s="122">
        <v>12</v>
      </c>
      <c r="AB215" s="122">
        <v>0</v>
      </c>
      <c r="AC215" s="122">
        <v>161</v>
      </c>
      <c r="AZ215" s="122">
        <v>2</v>
      </c>
      <c r="BA215" s="122">
        <f>IF(AZ215=1,G215,0)</f>
        <v>0</v>
      </c>
      <c r="BB215" s="122">
        <f>IF(AZ215=2,G215,0)</f>
        <v>0</v>
      </c>
      <c r="BC215" s="122">
        <f>IF(AZ215=3,G215,0)</f>
        <v>0</v>
      </c>
      <c r="BD215" s="122">
        <f>IF(AZ215=4,G215,0)</f>
        <v>0</v>
      </c>
      <c r="BE215" s="122">
        <f>IF(AZ215=5,G215,0)</f>
        <v>0</v>
      </c>
      <c r="CZ215" s="122">
        <v>1.0000000000000001E-5</v>
      </c>
    </row>
    <row r="216" spans="1:104" x14ac:dyDescent="0.25">
      <c r="A216" s="150">
        <v>162</v>
      </c>
      <c r="B216" s="151" t="s">
        <v>441</v>
      </c>
      <c r="C216" s="152" t="s">
        <v>442</v>
      </c>
      <c r="D216" s="153" t="s">
        <v>79</v>
      </c>
      <c r="E216" s="154">
        <v>50</v>
      </c>
      <c r="F216" s="154"/>
      <c r="G216" s="155">
        <f>E216*F216</f>
        <v>0</v>
      </c>
      <c r="O216" s="149">
        <v>2</v>
      </c>
      <c r="AA216" s="122">
        <v>12</v>
      </c>
      <c r="AB216" s="122">
        <v>0</v>
      </c>
      <c r="AC216" s="122">
        <v>162</v>
      </c>
      <c r="AZ216" s="122">
        <v>2</v>
      </c>
      <c r="BA216" s="122">
        <f>IF(AZ216=1,G216,0)</f>
        <v>0</v>
      </c>
      <c r="BB216" s="122">
        <f>IF(AZ216=2,G216,0)</f>
        <v>0</v>
      </c>
      <c r="BC216" s="122">
        <f>IF(AZ216=3,G216,0)</f>
        <v>0</v>
      </c>
      <c r="BD216" s="122">
        <f>IF(AZ216=4,G216,0)</f>
        <v>0</v>
      </c>
      <c r="BE216" s="122">
        <f>IF(AZ216=5,G216,0)</f>
        <v>0</v>
      </c>
      <c r="CZ216" s="122">
        <v>3.6000000000000002E-4</v>
      </c>
    </row>
    <row r="217" spans="1:104" ht="13" x14ac:dyDescent="0.3">
      <c r="A217" s="156"/>
      <c r="B217" s="157" t="s">
        <v>67</v>
      </c>
      <c r="C217" s="158" t="str">
        <f>CONCATENATE(B213," ",C213)</f>
        <v>783 Nátěry</v>
      </c>
      <c r="D217" s="156"/>
      <c r="E217" s="159"/>
      <c r="F217" s="159"/>
      <c r="G217" s="160">
        <f>SUM(G213:G216)</f>
        <v>0</v>
      </c>
      <c r="O217" s="149">
        <v>4</v>
      </c>
      <c r="BA217" s="161">
        <f>SUM(BA213:BA216)</f>
        <v>0</v>
      </c>
      <c r="BB217" s="161">
        <f>SUM(BB213:BB216)</f>
        <v>0</v>
      </c>
      <c r="BC217" s="161">
        <f>SUM(BC213:BC216)</f>
        <v>0</v>
      </c>
      <c r="BD217" s="161">
        <f>SUM(BD213:BD216)</f>
        <v>0</v>
      </c>
      <c r="BE217" s="161">
        <f>SUM(BE213:BE216)</f>
        <v>0</v>
      </c>
    </row>
    <row r="218" spans="1:104" ht="13" x14ac:dyDescent="0.3">
      <c r="A218" s="142" t="s">
        <v>65</v>
      </c>
      <c r="B218" s="143" t="s">
        <v>443</v>
      </c>
      <c r="C218" s="144" t="s">
        <v>444</v>
      </c>
      <c r="D218" s="145"/>
      <c r="E218" s="146"/>
      <c r="F218" s="146"/>
      <c r="G218" s="147"/>
      <c r="H218" s="148"/>
      <c r="I218" s="148"/>
      <c r="O218" s="149">
        <v>1</v>
      </c>
    </row>
    <row r="219" spans="1:104" x14ac:dyDescent="0.25">
      <c r="A219" s="150">
        <v>163</v>
      </c>
      <c r="B219" s="151" t="s">
        <v>445</v>
      </c>
      <c r="C219" s="152" t="s">
        <v>446</v>
      </c>
      <c r="D219" s="153" t="s">
        <v>79</v>
      </c>
      <c r="E219" s="154">
        <v>468.72</v>
      </c>
      <c r="F219" s="154"/>
      <c r="G219" s="155">
        <f>E219*F219</f>
        <v>0</v>
      </c>
      <c r="O219" s="149">
        <v>2</v>
      </c>
      <c r="AA219" s="122">
        <v>12</v>
      </c>
      <c r="AB219" s="122">
        <v>0</v>
      </c>
      <c r="AC219" s="122">
        <v>163</v>
      </c>
      <c r="AZ219" s="122">
        <v>2</v>
      </c>
      <c r="BA219" s="122">
        <f>IF(AZ219=1,G219,0)</f>
        <v>0</v>
      </c>
      <c r="BB219" s="122">
        <f>IF(AZ219=2,G219,0)</f>
        <v>0</v>
      </c>
      <c r="BC219" s="122">
        <f>IF(AZ219=3,G219,0)</f>
        <v>0</v>
      </c>
      <c r="BD219" s="122">
        <f>IF(AZ219=4,G219,0)</f>
        <v>0</v>
      </c>
      <c r="BE219" s="122">
        <f>IF(AZ219=5,G219,0)</f>
        <v>0</v>
      </c>
      <c r="CZ219" s="122">
        <v>6.9999999999999994E-5</v>
      </c>
    </row>
    <row r="220" spans="1:104" x14ac:dyDescent="0.25">
      <c r="A220" s="150">
        <v>164</v>
      </c>
      <c r="B220" s="151" t="s">
        <v>447</v>
      </c>
      <c r="C220" s="152" t="s">
        <v>448</v>
      </c>
      <c r="D220" s="153" t="s">
        <v>79</v>
      </c>
      <c r="E220" s="154">
        <v>468.72</v>
      </c>
      <c r="F220" s="154"/>
      <c r="G220" s="155">
        <f>E220*F220</f>
        <v>0</v>
      </c>
      <c r="O220" s="149">
        <v>2</v>
      </c>
      <c r="AA220" s="122">
        <v>12</v>
      </c>
      <c r="AB220" s="122">
        <v>0</v>
      </c>
      <c r="AC220" s="122">
        <v>164</v>
      </c>
      <c r="AZ220" s="122">
        <v>2</v>
      </c>
      <c r="BA220" s="122">
        <f>IF(AZ220=1,G220,0)</f>
        <v>0</v>
      </c>
      <c r="BB220" s="122">
        <f>IF(AZ220=2,G220,0)</f>
        <v>0</v>
      </c>
      <c r="BC220" s="122">
        <f>IF(AZ220=3,G220,0)</f>
        <v>0</v>
      </c>
      <c r="BD220" s="122">
        <f>IF(AZ220=4,G220,0)</f>
        <v>0</v>
      </c>
      <c r="BE220" s="122">
        <f>IF(AZ220=5,G220,0)</f>
        <v>0</v>
      </c>
      <c r="CZ220" s="122">
        <v>1.6000000000000001E-4</v>
      </c>
    </row>
    <row r="221" spans="1:104" ht="13" x14ac:dyDescent="0.3">
      <c r="A221" s="156"/>
      <c r="B221" s="157" t="s">
        <v>67</v>
      </c>
      <c r="C221" s="158" t="str">
        <f>CONCATENATE(B218," ",C218)</f>
        <v>784 Malby</v>
      </c>
      <c r="D221" s="156"/>
      <c r="E221" s="159"/>
      <c r="F221" s="159"/>
      <c r="G221" s="160">
        <f>SUM(G218:G220)</f>
        <v>0</v>
      </c>
      <c r="O221" s="149">
        <v>4</v>
      </c>
      <c r="BA221" s="161">
        <f>SUM(BA218:BA220)</f>
        <v>0</v>
      </c>
      <c r="BB221" s="161">
        <f>SUM(BB218:BB220)</f>
        <v>0</v>
      </c>
      <c r="BC221" s="161">
        <f>SUM(BC218:BC220)</f>
        <v>0</v>
      </c>
      <c r="BD221" s="161">
        <f>SUM(BD218:BD220)</f>
        <v>0</v>
      </c>
      <c r="BE221" s="161">
        <f>SUM(BE218:BE220)</f>
        <v>0</v>
      </c>
    </row>
    <row r="222" spans="1:104" ht="13" x14ac:dyDescent="0.3">
      <c r="A222" s="142" t="s">
        <v>65</v>
      </c>
      <c r="B222" s="143" t="s">
        <v>449</v>
      </c>
      <c r="C222" s="144" t="s">
        <v>450</v>
      </c>
      <c r="D222" s="145"/>
      <c r="E222" s="146"/>
      <c r="F222" s="146"/>
      <c r="G222" s="147"/>
      <c r="H222" s="148"/>
      <c r="I222" s="148"/>
      <c r="O222" s="149">
        <v>1</v>
      </c>
    </row>
    <row r="223" spans="1:104" x14ac:dyDescent="0.25">
      <c r="A223" s="150">
        <v>165</v>
      </c>
      <c r="B223" s="151" t="s">
        <v>451</v>
      </c>
      <c r="C223" s="152" t="s">
        <v>452</v>
      </c>
      <c r="D223" s="153" t="s">
        <v>79</v>
      </c>
      <c r="E223" s="154">
        <v>17.28</v>
      </c>
      <c r="F223" s="154"/>
      <c r="G223" s="155">
        <f>E223*F223</f>
        <v>0</v>
      </c>
      <c r="O223" s="149">
        <v>2</v>
      </c>
      <c r="AA223" s="122">
        <v>12</v>
      </c>
      <c r="AB223" s="122">
        <v>0</v>
      </c>
      <c r="AC223" s="122">
        <v>165</v>
      </c>
      <c r="AZ223" s="122">
        <v>2</v>
      </c>
      <c r="BA223" s="122">
        <f>IF(AZ223=1,G223,0)</f>
        <v>0</v>
      </c>
      <c r="BB223" s="122">
        <f>IF(AZ223=2,G223,0)</f>
        <v>0</v>
      </c>
      <c r="BC223" s="122">
        <f>IF(AZ223=3,G223,0)</f>
        <v>0</v>
      </c>
      <c r="BD223" s="122">
        <f>IF(AZ223=4,G223,0)</f>
        <v>0</v>
      </c>
      <c r="BE223" s="122">
        <f>IF(AZ223=5,G223,0)</f>
        <v>0</v>
      </c>
      <c r="CZ223" s="122">
        <v>2.1440000000000001E-2</v>
      </c>
    </row>
    <row r="224" spans="1:104" x14ac:dyDescent="0.25">
      <c r="A224" s="150">
        <v>166</v>
      </c>
      <c r="B224" s="151" t="s">
        <v>453</v>
      </c>
      <c r="C224" s="152" t="s">
        <v>454</v>
      </c>
      <c r="D224" s="153" t="s">
        <v>54</v>
      </c>
      <c r="E224" s="154">
        <v>1.9</v>
      </c>
      <c r="F224" s="154"/>
      <c r="G224" s="155">
        <f>E224*F224</f>
        <v>0</v>
      </c>
      <c r="O224" s="149">
        <v>2</v>
      </c>
      <c r="AA224" s="122">
        <v>12</v>
      </c>
      <c r="AB224" s="122">
        <v>0</v>
      </c>
      <c r="AC224" s="122">
        <v>166</v>
      </c>
      <c r="AZ224" s="122">
        <v>2</v>
      </c>
      <c r="BA224" s="122">
        <f>IF(AZ224=1,G224,0)</f>
        <v>0</v>
      </c>
      <c r="BB224" s="122">
        <f>IF(AZ224=2,G224,0)</f>
        <v>0</v>
      </c>
      <c r="BC224" s="122">
        <f>IF(AZ224=3,G224,0)</f>
        <v>0</v>
      </c>
      <c r="BD224" s="122">
        <f>IF(AZ224=4,G224,0)</f>
        <v>0</v>
      </c>
      <c r="BE224" s="122">
        <f>IF(AZ224=5,G224,0)</f>
        <v>0</v>
      </c>
      <c r="CZ224" s="122">
        <v>0</v>
      </c>
    </row>
    <row r="225" spans="1:104" ht="13" x14ac:dyDescent="0.3">
      <c r="A225" s="156"/>
      <c r="B225" s="157" t="s">
        <v>67</v>
      </c>
      <c r="C225" s="158" t="str">
        <f>CONCATENATE(B222," ",C222)</f>
        <v>787 Zasklívání</v>
      </c>
      <c r="D225" s="156"/>
      <c r="E225" s="159"/>
      <c r="F225" s="159"/>
      <c r="G225" s="160">
        <f>SUM(G222:G224)</f>
        <v>0</v>
      </c>
      <c r="O225" s="149">
        <v>4</v>
      </c>
      <c r="BA225" s="161">
        <f>SUM(BA222:BA224)</f>
        <v>0</v>
      </c>
      <c r="BB225" s="161">
        <f>SUM(BB222:BB224)</f>
        <v>0</v>
      </c>
      <c r="BC225" s="161">
        <f>SUM(BC222:BC224)</f>
        <v>0</v>
      </c>
      <c r="BD225" s="161">
        <f>SUM(BD222:BD224)</f>
        <v>0</v>
      </c>
      <c r="BE225" s="161">
        <f>SUM(BE222:BE224)</f>
        <v>0</v>
      </c>
    </row>
    <row r="226" spans="1:104" ht="13" x14ac:dyDescent="0.3">
      <c r="A226" s="142" t="s">
        <v>65</v>
      </c>
      <c r="B226" s="143" t="s">
        <v>455</v>
      </c>
      <c r="C226" s="144" t="s">
        <v>456</v>
      </c>
      <c r="D226" s="145"/>
      <c r="E226" s="146"/>
      <c r="F226" s="146"/>
      <c r="G226" s="147"/>
      <c r="H226" s="148"/>
      <c r="I226" s="148"/>
      <c r="O226" s="149">
        <v>1</v>
      </c>
    </row>
    <row r="227" spans="1:104" ht="20.5" x14ac:dyDescent="0.25">
      <c r="A227" s="150">
        <v>167</v>
      </c>
      <c r="B227" s="151" t="s">
        <v>457</v>
      </c>
      <c r="C227" s="152" t="s">
        <v>458</v>
      </c>
      <c r="D227" s="153" t="s">
        <v>79</v>
      </c>
      <c r="E227" s="154">
        <v>88.8</v>
      </c>
      <c r="F227" s="154"/>
      <c r="G227" s="155">
        <f>E227*F227</f>
        <v>0</v>
      </c>
      <c r="O227" s="149">
        <v>2</v>
      </c>
      <c r="AA227" s="122">
        <v>12</v>
      </c>
      <c r="AB227" s="122">
        <v>0</v>
      </c>
      <c r="AC227" s="122">
        <v>167</v>
      </c>
      <c r="AZ227" s="122">
        <v>2</v>
      </c>
      <c r="BA227" s="122">
        <f>IF(AZ227=1,G227,0)</f>
        <v>0</v>
      </c>
      <c r="BB227" s="122">
        <f>IF(AZ227=2,G227,0)</f>
        <v>0</v>
      </c>
      <c r="BC227" s="122">
        <f>IF(AZ227=3,G227,0)</f>
        <v>0</v>
      </c>
      <c r="BD227" s="122">
        <f>IF(AZ227=4,G227,0)</f>
        <v>0</v>
      </c>
      <c r="BE227" s="122">
        <f>IF(AZ227=5,G227,0)</f>
        <v>0</v>
      </c>
      <c r="CZ227" s="122">
        <v>1.34E-3</v>
      </c>
    </row>
    <row r="228" spans="1:104" x14ac:dyDescent="0.25">
      <c r="A228" s="150">
        <v>168</v>
      </c>
      <c r="B228" s="151" t="s">
        <v>459</v>
      </c>
      <c r="C228" s="152" t="s">
        <v>460</v>
      </c>
      <c r="D228" s="153" t="s">
        <v>79</v>
      </c>
      <c r="E228" s="154">
        <v>88.8</v>
      </c>
      <c r="F228" s="154"/>
      <c r="G228" s="155">
        <f>E228*F228</f>
        <v>0</v>
      </c>
      <c r="O228" s="149">
        <v>2</v>
      </c>
      <c r="AA228" s="122">
        <v>12</v>
      </c>
      <c r="AB228" s="122">
        <v>0</v>
      </c>
      <c r="AC228" s="122">
        <v>168</v>
      </c>
      <c r="AZ228" s="122">
        <v>2</v>
      </c>
      <c r="BA228" s="122">
        <f>IF(AZ228=1,G228,0)</f>
        <v>0</v>
      </c>
      <c r="BB228" s="122">
        <f>IF(AZ228=2,G228,0)</f>
        <v>0</v>
      </c>
      <c r="BC228" s="122">
        <f>IF(AZ228=3,G228,0)</f>
        <v>0</v>
      </c>
      <c r="BD228" s="122">
        <f>IF(AZ228=4,G228,0)</f>
        <v>0</v>
      </c>
      <c r="BE228" s="122">
        <f>IF(AZ228=5,G228,0)</f>
        <v>0</v>
      </c>
      <c r="CZ228" s="122">
        <v>1.0000000000000001E-5</v>
      </c>
    </row>
    <row r="229" spans="1:104" x14ac:dyDescent="0.25">
      <c r="A229" s="150">
        <v>169</v>
      </c>
      <c r="B229" s="151" t="s">
        <v>461</v>
      </c>
      <c r="C229" s="152" t="s">
        <v>462</v>
      </c>
      <c r="D229" s="153" t="s">
        <v>79</v>
      </c>
      <c r="E229" s="154">
        <v>88.8</v>
      </c>
      <c r="F229" s="154"/>
      <c r="G229" s="155">
        <f>E229*F229</f>
        <v>0</v>
      </c>
      <c r="O229" s="149">
        <v>2</v>
      </c>
      <c r="AA229" s="122">
        <v>12</v>
      </c>
      <c r="AB229" s="122">
        <v>0</v>
      </c>
      <c r="AC229" s="122">
        <v>169</v>
      </c>
      <c r="AZ229" s="122">
        <v>2</v>
      </c>
      <c r="BA229" s="122">
        <f>IF(AZ229=1,G229,0)</f>
        <v>0</v>
      </c>
      <c r="BB229" s="122">
        <f>IF(AZ229=2,G229,0)</f>
        <v>0</v>
      </c>
      <c r="BC229" s="122">
        <f>IF(AZ229=3,G229,0)</f>
        <v>0</v>
      </c>
      <c r="BD229" s="122">
        <f>IF(AZ229=4,G229,0)</f>
        <v>0</v>
      </c>
      <c r="BE229" s="122">
        <f>IF(AZ229=5,G229,0)</f>
        <v>0</v>
      </c>
      <c r="CZ229" s="122">
        <v>1.0030000000000001E-2</v>
      </c>
    </row>
    <row r="230" spans="1:104" x14ac:dyDescent="0.25">
      <c r="A230" s="150">
        <v>170</v>
      </c>
      <c r="B230" s="151" t="s">
        <v>463</v>
      </c>
      <c r="C230" s="152" t="s">
        <v>464</v>
      </c>
      <c r="D230" s="153" t="s">
        <v>54</v>
      </c>
      <c r="E230" s="154">
        <v>1.85</v>
      </c>
      <c r="F230" s="154"/>
      <c r="G230" s="155">
        <f>E230*F230</f>
        <v>0</v>
      </c>
      <c r="O230" s="149">
        <v>2</v>
      </c>
      <c r="AA230" s="122">
        <v>12</v>
      </c>
      <c r="AB230" s="122">
        <v>0</v>
      </c>
      <c r="AC230" s="122">
        <v>170</v>
      </c>
      <c r="AZ230" s="122">
        <v>2</v>
      </c>
      <c r="BA230" s="122">
        <f>IF(AZ230=1,G230,0)</f>
        <v>0</v>
      </c>
      <c r="BB230" s="122">
        <f>IF(AZ230=2,G230,0)</f>
        <v>0</v>
      </c>
      <c r="BC230" s="122">
        <f>IF(AZ230=3,G230,0)</f>
        <v>0</v>
      </c>
      <c r="BD230" s="122">
        <f>IF(AZ230=4,G230,0)</f>
        <v>0</v>
      </c>
      <c r="BE230" s="122">
        <f>IF(AZ230=5,G230,0)</f>
        <v>0</v>
      </c>
      <c r="CZ230" s="122">
        <v>0</v>
      </c>
    </row>
    <row r="231" spans="1:104" ht="13" x14ac:dyDescent="0.3">
      <c r="A231" s="156"/>
      <c r="B231" s="157" t="s">
        <v>67</v>
      </c>
      <c r="C231" s="158" t="str">
        <f>CONCATENATE(B226," ",C226)</f>
        <v>794 Rezerva</v>
      </c>
      <c r="D231" s="156"/>
      <c r="E231" s="159"/>
      <c r="F231" s="159"/>
      <c r="G231" s="160">
        <f>SUM(G226:G230)</f>
        <v>0</v>
      </c>
      <c r="O231" s="149">
        <v>4</v>
      </c>
      <c r="BA231" s="161">
        <f>SUM(BA226:BA230)</f>
        <v>0</v>
      </c>
      <c r="BB231" s="161">
        <f>SUM(BB226:BB230)</f>
        <v>0</v>
      </c>
      <c r="BC231" s="161">
        <f>SUM(BC226:BC230)</f>
        <v>0</v>
      </c>
      <c r="BD231" s="161">
        <f>SUM(BD226:BD230)</f>
        <v>0</v>
      </c>
      <c r="BE231" s="161">
        <f>SUM(BE226:BE230)</f>
        <v>0</v>
      </c>
    </row>
    <row r="232" spans="1:104" ht="13" x14ac:dyDescent="0.3">
      <c r="A232" s="142" t="s">
        <v>65</v>
      </c>
      <c r="B232" s="143" t="s">
        <v>465</v>
      </c>
      <c r="C232" s="144" t="s">
        <v>466</v>
      </c>
      <c r="D232" s="145"/>
      <c r="E232" s="146"/>
      <c r="F232" s="146"/>
      <c r="G232" s="147"/>
      <c r="H232" s="148"/>
      <c r="I232" s="148"/>
      <c r="O232" s="149">
        <v>1</v>
      </c>
    </row>
    <row r="233" spans="1:104" x14ac:dyDescent="0.25">
      <c r="A233" s="150">
        <v>171</v>
      </c>
      <c r="B233" s="151" t="s">
        <v>467</v>
      </c>
      <c r="C233" s="152" t="s">
        <v>468</v>
      </c>
      <c r="D233" s="153" t="s">
        <v>469</v>
      </c>
      <c r="E233" s="154">
        <v>1</v>
      </c>
      <c r="F233" s="154">
        <f>Elektro!F103+Elektro!H103</f>
        <v>0</v>
      </c>
      <c r="G233" s="155">
        <f>E233*F233</f>
        <v>0</v>
      </c>
      <c r="O233" s="149">
        <v>2</v>
      </c>
      <c r="AA233" s="122">
        <v>12</v>
      </c>
      <c r="AB233" s="122">
        <v>0</v>
      </c>
      <c r="AC233" s="122">
        <v>171</v>
      </c>
      <c r="AZ233" s="122">
        <v>4</v>
      </c>
      <c r="BA233" s="122">
        <f>IF(AZ233=1,G233,0)</f>
        <v>0</v>
      </c>
      <c r="BB233" s="122">
        <f>IF(AZ233=2,G233,0)</f>
        <v>0</v>
      </c>
      <c r="BC233" s="122">
        <f>IF(AZ233=3,G233,0)</f>
        <v>0</v>
      </c>
      <c r="BD233" s="122">
        <f>IF(AZ233=4,G233,0)</f>
        <v>0</v>
      </c>
      <c r="BE233" s="122">
        <f>IF(AZ233=5,G233,0)</f>
        <v>0</v>
      </c>
      <c r="CZ233" s="122">
        <v>0</v>
      </c>
    </row>
    <row r="234" spans="1:104" ht="13" x14ac:dyDescent="0.3">
      <c r="A234" s="156"/>
      <c r="B234" s="157" t="s">
        <v>67</v>
      </c>
      <c r="C234" s="158" t="str">
        <f>CONCATENATE(B232," ",C232)</f>
        <v>M21 Elektromontáže</v>
      </c>
      <c r="D234" s="156"/>
      <c r="E234" s="159"/>
      <c r="F234" s="159"/>
      <c r="G234" s="160">
        <f>SUM(G232:G233)</f>
        <v>0</v>
      </c>
      <c r="O234" s="149">
        <v>4</v>
      </c>
      <c r="BA234" s="161">
        <f>SUM(BA232:BA233)</f>
        <v>0</v>
      </c>
      <c r="BB234" s="161">
        <f>SUM(BB232:BB233)</f>
        <v>0</v>
      </c>
      <c r="BC234" s="161">
        <f>SUM(BC232:BC233)</f>
        <v>0</v>
      </c>
      <c r="BD234" s="161">
        <f>SUM(BD232:BD233)</f>
        <v>0</v>
      </c>
      <c r="BE234" s="161">
        <f>SUM(BE232:BE233)</f>
        <v>0</v>
      </c>
    </row>
    <row r="235" spans="1:104" x14ac:dyDescent="0.25">
      <c r="A235" s="123"/>
      <c r="B235" s="123"/>
      <c r="C235" s="123"/>
      <c r="D235" s="123"/>
      <c r="E235" s="123"/>
      <c r="F235" s="123"/>
      <c r="G235" s="123"/>
    </row>
    <row r="236" spans="1:104" x14ac:dyDescent="0.25">
      <c r="E236" s="122"/>
    </row>
    <row r="237" spans="1:104" x14ac:dyDescent="0.25">
      <c r="E237" s="122"/>
    </row>
    <row r="238" spans="1:104" x14ac:dyDescent="0.25">
      <c r="E238" s="122"/>
    </row>
    <row r="239" spans="1:104" x14ac:dyDescent="0.25">
      <c r="E239" s="122"/>
    </row>
    <row r="240" spans="1:104" x14ac:dyDescent="0.25">
      <c r="E240" s="122"/>
    </row>
    <row r="241" spans="5:5" x14ac:dyDescent="0.25">
      <c r="E241" s="122"/>
    </row>
    <row r="242" spans="5:5" x14ac:dyDescent="0.25">
      <c r="E242" s="122"/>
    </row>
    <row r="243" spans="5:5" x14ac:dyDescent="0.25">
      <c r="E243" s="122"/>
    </row>
    <row r="244" spans="5:5" x14ac:dyDescent="0.25">
      <c r="E244" s="122"/>
    </row>
    <row r="245" spans="5:5" x14ac:dyDescent="0.25">
      <c r="E245" s="122"/>
    </row>
    <row r="246" spans="5:5" x14ac:dyDescent="0.25">
      <c r="E246" s="122"/>
    </row>
    <row r="247" spans="5:5" x14ac:dyDescent="0.25">
      <c r="E247" s="122"/>
    </row>
    <row r="248" spans="5:5" x14ac:dyDescent="0.25">
      <c r="E248" s="122"/>
    </row>
    <row r="249" spans="5:5" x14ac:dyDescent="0.25">
      <c r="E249" s="122"/>
    </row>
    <row r="250" spans="5:5" x14ac:dyDescent="0.25">
      <c r="E250" s="122"/>
    </row>
    <row r="251" spans="5:5" x14ac:dyDescent="0.25">
      <c r="E251" s="122"/>
    </row>
    <row r="252" spans="5:5" x14ac:dyDescent="0.25">
      <c r="E252" s="122"/>
    </row>
    <row r="253" spans="5:5" x14ac:dyDescent="0.25">
      <c r="E253" s="122"/>
    </row>
    <row r="254" spans="5:5" x14ac:dyDescent="0.25">
      <c r="E254" s="122"/>
    </row>
    <row r="255" spans="5:5" x14ac:dyDescent="0.25">
      <c r="E255" s="122"/>
    </row>
    <row r="256" spans="5:5" x14ac:dyDescent="0.25">
      <c r="E256" s="122"/>
    </row>
    <row r="257" spans="1:7" x14ac:dyDescent="0.25">
      <c r="E257" s="122"/>
    </row>
    <row r="258" spans="1:7" x14ac:dyDescent="0.25">
      <c r="A258" s="162"/>
      <c r="B258" s="162"/>
      <c r="C258" s="162"/>
      <c r="D258" s="162"/>
      <c r="E258" s="162"/>
      <c r="F258" s="162"/>
      <c r="G258" s="162"/>
    </row>
    <row r="259" spans="1:7" x14ac:dyDescent="0.25">
      <c r="A259" s="162"/>
      <c r="B259" s="162"/>
      <c r="C259" s="162"/>
      <c r="D259" s="162"/>
      <c r="E259" s="162"/>
      <c r="F259" s="162"/>
      <c r="G259" s="162"/>
    </row>
    <row r="260" spans="1:7" x14ac:dyDescent="0.25">
      <c r="A260" s="162"/>
      <c r="B260" s="162"/>
      <c r="C260" s="162"/>
      <c r="D260" s="162"/>
      <c r="E260" s="162"/>
      <c r="F260" s="162"/>
      <c r="G260" s="162"/>
    </row>
    <row r="261" spans="1:7" x14ac:dyDescent="0.25">
      <c r="A261" s="162"/>
      <c r="B261" s="162"/>
      <c r="C261" s="162"/>
      <c r="D261" s="162"/>
      <c r="E261" s="162"/>
      <c r="F261" s="162"/>
      <c r="G261" s="162"/>
    </row>
    <row r="262" spans="1:7" x14ac:dyDescent="0.25">
      <c r="E262" s="122"/>
    </row>
    <row r="263" spans="1:7" x14ac:dyDescent="0.25">
      <c r="E263" s="122"/>
    </row>
    <row r="264" spans="1:7" x14ac:dyDescent="0.25">
      <c r="E264" s="122"/>
    </row>
    <row r="265" spans="1:7" x14ac:dyDescent="0.25">
      <c r="E265" s="122"/>
    </row>
    <row r="266" spans="1:7" x14ac:dyDescent="0.25">
      <c r="E266" s="122"/>
    </row>
    <row r="267" spans="1:7" x14ac:dyDescent="0.25">
      <c r="E267" s="122"/>
    </row>
    <row r="268" spans="1:7" x14ac:dyDescent="0.25">
      <c r="E268" s="122"/>
    </row>
    <row r="269" spans="1:7" x14ac:dyDescent="0.25">
      <c r="E269" s="122"/>
    </row>
    <row r="270" spans="1:7" x14ac:dyDescent="0.25">
      <c r="E270" s="122"/>
    </row>
    <row r="271" spans="1:7" x14ac:dyDescent="0.25">
      <c r="E271" s="122"/>
    </row>
    <row r="272" spans="1:7" x14ac:dyDescent="0.25">
      <c r="E272" s="122"/>
    </row>
    <row r="273" spans="5:5" x14ac:dyDescent="0.25">
      <c r="E273" s="122"/>
    </row>
    <row r="274" spans="5:5" x14ac:dyDescent="0.25">
      <c r="E274" s="122"/>
    </row>
    <row r="275" spans="5:5" x14ac:dyDescent="0.25">
      <c r="E275" s="122"/>
    </row>
    <row r="276" spans="5:5" x14ac:dyDescent="0.25">
      <c r="E276" s="122"/>
    </row>
    <row r="277" spans="5:5" x14ac:dyDescent="0.25">
      <c r="E277" s="122"/>
    </row>
    <row r="278" spans="5:5" x14ac:dyDescent="0.25">
      <c r="E278" s="122"/>
    </row>
    <row r="279" spans="5:5" x14ac:dyDescent="0.25">
      <c r="E279" s="122"/>
    </row>
    <row r="280" spans="5:5" x14ac:dyDescent="0.25">
      <c r="E280" s="122"/>
    </row>
    <row r="281" spans="5:5" x14ac:dyDescent="0.25">
      <c r="E281" s="122"/>
    </row>
    <row r="282" spans="5:5" x14ac:dyDescent="0.25">
      <c r="E282" s="122"/>
    </row>
    <row r="283" spans="5:5" x14ac:dyDescent="0.25">
      <c r="E283" s="122"/>
    </row>
    <row r="284" spans="5:5" x14ac:dyDescent="0.25">
      <c r="E284" s="122"/>
    </row>
    <row r="285" spans="5:5" x14ac:dyDescent="0.25">
      <c r="E285" s="122"/>
    </row>
    <row r="286" spans="5:5" x14ac:dyDescent="0.25">
      <c r="E286" s="122"/>
    </row>
    <row r="287" spans="5:5" x14ac:dyDescent="0.25">
      <c r="E287" s="122"/>
    </row>
    <row r="288" spans="5:5" x14ac:dyDescent="0.25">
      <c r="E288" s="122"/>
    </row>
    <row r="289" spans="1:7" x14ac:dyDescent="0.25">
      <c r="E289" s="122"/>
    </row>
    <row r="290" spans="1:7" x14ac:dyDescent="0.25">
      <c r="E290" s="122"/>
    </row>
    <row r="291" spans="1:7" x14ac:dyDescent="0.25">
      <c r="E291" s="122"/>
    </row>
    <row r="292" spans="1:7" x14ac:dyDescent="0.25">
      <c r="E292" s="122"/>
    </row>
    <row r="293" spans="1:7" x14ac:dyDescent="0.25">
      <c r="A293" s="163"/>
      <c r="B293" s="163"/>
    </row>
    <row r="294" spans="1:7" ht="13" x14ac:dyDescent="0.3">
      <c r="A294" s="162"/>
      <c r="B294" s="162"/>
      <c r="C294" s="165"/>
      <c r="D294" s="165"/>
      <c r="E294" s="166"/>
      <c r="F294" s="165"/>
      <c r="G294" s="167"/>
    </row>
    <row r="295" spans="1:7" x14ac:dyDescent="0.25">
      <c r="A295" s="168"/>
      <c r="B295" s="168"/>
      <c r="C295" s="162"/>
      <c r="D295" s="162"/>
      <c r="E295" s="169"/>
      <c r="F295" s="162"/>
      <c r="G295" s="162"/>
    </row>
    <row r="296" spans="1:7" x14ac:dyDescent="0.25">
      <c r="A296" s="162"/>
      <c r="B296" s="162"/>
      <c r="C296" s="162"/>
      <c r="D296" s="162"/>
      <c r="E296" s="169"/>
      <c r="F296" s="162"/>
      <c r="G296" s="162"/>
    </row>
    <row r="297" spans="1:7" x14ac:dyDescent="0.25">
      <c r="A297" s="162"/>
      <c r="B297" s="162"/>
      <c r="C297" s="162"/>
      <c r="D297" s="162"/>
      <c r="E297" s="169"/>
      <c r="F297" s="162"/>
      <c r="G297" s="162"/>
    </row>
    <row r="298" spans="1:7" x14ac:dyDescent="0.25">
      <c r="A298" s="162"/>
      <c r="B298" s="162"/>
      <c r="C298" s="162"/>
      <c r="D298" s="162"/>
      <c r="E298" s="169"/>
      <c r="F298" s="162"/>
      <c r="G298" s="162"/>
    </row>
    <row r="299" spans="1:7" x14ac:dyDescent="0.25">
      <c r="A299" s="162"/>
      <c r="B299" s="162"/>
      <c r="C299" s="162"/>
      <c r="D299" s="162"/>
      <c r="E299" s="169"/>
      <c r="F299" s="162"/>
      <c r="G299" s="162"/>
    </row>
    <row r="300" spans="1:7" x14ac:dyDescent="0.25">
      <c r="A300" s="162"/>
      <c r="B300" s="162"/>
      <c r="C300" s="162"/>
      <c r="D300" s="162"/>
      <c r="E300" s="169"/>
      <c r="F300" s="162"/>
      <c r="G300" s="162"/>
    </row>
    <row r="301" spans="1:7" x14ac:dyDescent="0.25">
      <c r="A301" s="162"/>
      <c r="B301" s="162"/>
      <c r="C301" s="162"/>
      <c r="D301" s="162"/>
      <c r="E301" s="169"/>
      <c r="F301" s="162"/>
      <c r="G301" s="162"/>
    </row>
    <row r="302" spans="1:7" x14ac:dyDescent="0.25">
      <c r="A302" s="162"/>
      <c r="B302" s="162"/>
      <c r="C302" s="162"/>
      <c r="D302" s="162"/>
      <c r="E302" s="169"/>
      <c r="F302" s="162"/>
      <c r="G302" s="162"/>
    </row>
    <row r="303" spans="1:7" x14ac:dyDescent="0.25">
      <c r="A303" s="162"/>
      <c r="B303" s="162"/>
      <c r="C303" s="162"/>
      <c r="D303" s="162"/>
      <c r="E303" s="169"/>
      <c r="F303" s="162"/>
      <c r="G303" s="162"/>
    </row>
    <row r="304" spans="1:7" x14ac:dyDescent="0.25">
      <c r="A304" s="162"/>
      <c r="B304" s="162"/>
      <c r="C304" s="162"/>
      <c r="D304" s="162"/>
      <c r="E304" s="169"/>
      <c r="F304" s="162"/>
      <c r="G304" s="162"/>
    </row>
    <row r="305" spans="1:7" x14ac:dyDescent="0.25">
      <c r="A305" s="162"/>
      <c r="B305" s="162"/>
      <c r="C305" s="162"/>
      <c r="D305" s="162"/>
      <c r="E305" s="169"/>
      <c r="F305" s="162"/>
      <c r="G305" s="162"/>
    </row>
    <row r="306" spans="1:7" x14ac:dyDescent="0.25">
      <c r="A306" s="162"/>
      <c r="B306" s="162"/>
      <c r="C306" s="162"/>
      <c r="D306" s="162"/>
      <c r="E306" s="169"/>
      <c r="F306" s="162"/>
      <c r="G306" s="162"/>
    </row>
    <row r="307" spans="1:7" x14ac:dyDescent="0.25">
      <c r="A307" s="162"/>
      <c r="B307" s="162"/>
      <c r="C307" s="162"/>
      <c r="D307" s="162"/>
      <c r="E307" s="169"/>
      <c r="F307" s="162"/>
      <c r="G307" s="162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08"/>
  <sheetViews>
    <sheetView topLeftCell="A94" workbookViewId="0">
      <selection activeCell="G6" sqref="G6"/>
    </sheetView>
  </sheetViews>
  <sheetFormatPr defaultColWidth="9.1796875" defaultRowHeight="12.5" x14ac:dyDescent="0.25"/>
  <cols>
    <col min="1" max="1" width="15.26953125" style="182" customWidth="1"/>
    <col min="2" max="2" width="34.26953125" style="182" customWidth="1"/>
    <col min="3" max="3" width="5.81640625" style="185" customWidth="1"/>
    <col min="4" max="4" width="11" style="184" customWidth="1"/>
    <col min="5" max="5" width="12.1796875" style="184" customWidth="1"/>
    <col min="6" max="6" width="15.7265625" style="184" customWidth="1"/>
    <col min="7" max="7" width="10.54296875" style="184" customWidth="1"/>
    <col min="8" max="8" width="13" style="184" customWidth="1"/>
    <col min="9" max="79" width="9.1796875" style="183"/>
    <col min="80" max="16384" width="9.1796875" style="182"/>
  </cols>
  <sheetData>
    <row r="1" spans="1:8" ht="15.75" customHeight="1" thickBot="1" x14ac:dyDescent="0.3">
      <c r="A1" s="274" t="s">
        <v>774</v>
      </c>
      <c r="B1" s="273" t="s">
        <v>684</v>
      </c>
      <c r="C1" s="273" t="s">
        <v>773</v>
      </c>
      <c r="D1" s="272" t="s">
        <v>772</v>
      </c>
      <c r="E1" s="271" t="s">
        <v>771</v>
      </c>
      <c r="F1" s="271" t="s">
        <v>683</v>
      </c>
      <c r="G1" s="271" t="s">
        <v>770</v>
      </c>
      <c r="H1" s="270" t="s">
        <v>682</v>
      </c>
    </row>
    <row r="2" spans="1:8" ht="17.25" customHeight="1" x14ac:dyDescent="0.25">
      <c r="A2" s="269" t="s">
        <v>46</v>
      </c>
      <c r="B2" s="241"/>
      <c r="C2" s="229"/>
      <c r="D2" s="228" t="s">
        <v>671</v>
      </c>
      <c r="E2" s="206"/>
      <c r="F2" s="206"/>
      <c r="G2" s="206"/>
      <c r="H2" s="240"/>
    </row>
    <row r="3" spans="1:8" x14ac:dyDescent="0.25">
      <c r="A3" s="219" t="s">
        <v>769</v>
      </c>
      <c r="B3" s="217"/>
      <c r="C3" s="218"/>
      <c r="D3" s="221" t="s">
        <v>671</v>
      </c>
      <c r="E3" s="201"/>
      <c r="F3" s="201"/>
      <c r="G3" s="201"/>
      <c r="H3" s="220"/>
    </row>
    <row r="4" spans="1:8" x14ac:dyDescent="0.25">
      <c r="A4" s="275" t="s">
        <v>779</v>
      </c>
      <c r="B4" s="217" t="s">
        <v>768</v>
      </c>
      <c r="C4" s="268" t="s">
        <v>66</v>
      </c>
      <c r="D4" s="201">
        <v>58</v>
      </c>
      <c r="E4" s="201"/>
      <c r="F4" s="201">
        <f t="shared" ref="F4:F9" si="0">$D4*E4</f>
        <v>0</v>
      </c>
      <c r="G4" s="201"/>
      <c r="H4" s="220">
        <f t="shared" ref="H4:H9" si="1">$D4*G4</f>
        <v>0</v>
      </c>
    </row>
    <row r="5" spans="1:8" x14ac:dyDescent="0.25">
      <c r="A5" s="275" t="s">
        <v>780</v>
      </c>
      <c r="B5" s="217" t="s">
        <v>767</v>
      </c>
      <c r="C5" s="268" t="s">
        <v>66</v>
      </c>
      <c r="D5" s="201">
        <v>1</v>
      </c>
      <c r="E5" s="201"/>
      <c r="F5" s="201">
        <f t="shared" si="0"/>
        <v>0</v>
      </c>
      <c r="G5" s="201"/>
      <c r="H5" s="220">
        <f t="shared" si="1"/>
        <v>0</v>
      </c>
    </row>
    <row r="6" spans="1:8" x14ac:dyDescent="0.25">
      <c r="A6" s="275" t="s">
        <v>781</v>
      </c>
      <c r="B6" s="217" t="s">
        <v>766</v>
      </c>
      <c r="C6" s="203" t="s">
        <v>149</v>
      </c>
      <c r="D6" s="201">
        <v>150</v>
      </c>
      <c r="E6" s="201"/>
      <c r="F6" s="201">
        <f t="shared" si="0"/>
        <v>0</v>
      </c>
      <c r="G6" s="201"/>
      <c r="H6" s="220">
        <f t="shared" si="1"/>
        <v>0</v>
      </c>
    </row>
    <row r="7" spans="1:8" x14ac:dyDescent="0.25">
      <c r="A7" s="277" t="s">
        <v>782</v>
      </c>
      <c r="B7" s="217" t="s">
        <v>765</v>
      </c>
      <c r="C7" s="203" t="s">
        <v>149</v>
      </c>
      <c r="D7" s="201">
        <v>200</v>
      </c>
      <c r="E7" s="201"/>
      <c r="F7" s="201">
        <f t="shared" si="0"/>
        <v>0</v>
      </c>
      <c r="G7" s="201"/>
      <c r="H7" s="220">
        <f t="shared" si="1"/>
        <v>0</v>
      </c>
    </row>
    <row r="8" spans="1:8" x14ac:dyDescent="0.25">
      <c r="A8" s="277">
        <v>58541250</v>
      </c>
      <c r="B8" s="217" t="s">
        <v>764</v>
      </c>
      <c r="C8" s="218" t="s">
        <v>763</v>
      </c>
      <c r="D8" s="201">
        <v>3</v>
      </c>
      <c r="E8" s="201"/>
      <c r="F8" s="201">
        <f t="shared" si="0"/>
        <v>0</v>
      </c>
      <c r="G8" s="201"/>
      <c r="H8" s="220">
        <f t="shared" si="1"/>
        <v>0</v>
      </c>
    </row>
    <row r="9" spans="1:8" x14ac:dyDescent="0.25">
      <c r="A9" s="277">
        <v>210999</v>
      </c>
      <c r="B9" s="217" t="s">
        <v>762</v>
      </c>
      <c r="C9" s="218" t="s">
        <v>759</v>
      </c>
      <c r="D9" s="201">
        <v>12</v>
      </c>
      <c r="E9" s="201"/>
      <c r="F9" s="201">
        <f t="shared" si="0"/>
        <v>0</v>
      </c>
      <c r="G9" s="201"/>
      <c r="H9" s="220">
        <f t="shared" si="1"/>
        <v>0</v>
      </c>
    </row>
    <row r="10" spans="1:8" x14ac:dyDescent="0.25">
      <c r="A10" s="275" t="s">
        <v>690</v>
      </c>
      <c r="B10" s="217"/>
      <c r="C10" s="218"/>
      <c r="D10" s="221" t="s">
        <v>671</v>
      </c>
      <c r="E10" s="201"/>
      <c r="F10" s="201">
        <f>SUM(F4:F9)</f>
        <v>0</v>
      </c>
      <c r="G10" s="201"/>
      <c r="H10" s="220">
        <f>SUM(H4:H9)</f>
        <v>0</v>
      </c>
    </row>
    <row r="11" spans="1:8" ht="12.75" customHeight="1" thickBot="1" x14ac:dyDescent="0.3">
      <c r="A11" s="267" t="s">
        <v>23</v>
      </c>
      <c r="B11" s="217"/>
      <c r="C11" s="218"/>
      <c r="D11" s="221" t="s">
        <v>671</v>
      </c>
      <c r="E11" s="201"/>
      <c r="F11" s="199"/>
      <c r="G11" s="201"/>
      <c r="H11" s="220"/>
    </row>
    <row r="12" spans="1:8" ht="13" thickBot="1" x14ac:dyDescent="0.3">
      <c r="A12" s="275">
        <v>1</v>
      </c>
      <c r="B12" s="217" t="s">
        <v>761</v>
      </c>
      <c r="C12" s="218"/>
      <c r="D12" s="221" t="s">
        <v>671</v>
      </c>
      <c r="E12" s="266"/>
      <c r="F12" s="243">
        <f>F10</f>
        <v>0</v>
      </c>
      <c r="G12" s="265"/>
      <c r="H12" s="220"/>
    </row>
    <row r="13" spans="1:8" ht="13" thickBot="1" x14ac:dyDescent="0.3">
      <c r="A13" s="275">
        <v>2</v>
      </c>
      <c r="B13" s="217" t="s">
        <v>760</v>
      </c>
      <c r="C13" s="218" t="s">
        <v>759</v>
      </c>
      <c r="D13" s="201"/>
      <c r="E13" s="266"/>
      <c r="F13" s="206"/>
      <c r="G13" s="265"/>
      <c r="H13" s="216">
        <f>D13*G13</f>
        <v>0</v>
      </c>
    </row>
    <row r="14" spans="1:8" ht="13" thickBot="1" x14ac:dyDescent="0.3">
      <c r="A14" s="276">
        <v>3</v>
      </c>
      <c r="B14" s="248" t="s">
        <v>758</v>
      </c>
      <c r="C14" s="247"/>
      <c r="D14" s="246" t="s">
        <v>671</v>
      </c>
      <c r="E14" s="264"/>
      <c r="F14" s="263"/>
      <c r="G14" s="245"/>
      <c r="H14" s="243">
        <f>H10+H13</f>
        <v>0</v>
      </c>
    </row>
    <row r="15" spans="1:8" ht="17.25" customHeight="1" thickBot="1" x14ac:dyDescent="0.3">
      <c r="A15" s="262" t="s">
        <v>757</v>
      </c>
      <c r="B15" s="261"/>
      <c r="C15" s="260"/>
      <c r="D15" s="259" t="s">
        <v>671</v>
      </c>
      <c r="E15" s="258"/>
      <c r="F15" s="258"/>
      <c r="G15" s="258"/>
      <c r="H15" s="257"/>
    </row>
    <row r="16" spans="1:8" ht="15.75" customHeight="1" x14ac:dyDescent="0.25">
      <c r="A16" s="302" t="s">
        <v>756</v>
      </c>
      <c r="B16" s="302"/>
      <c r="C16" s="229"/>
      <c r="D16" s="228" t="s">
        <v>671</v>
      </c>
      <c r="E16" s="206"/>
      <c r="F16" s="206"/>
      <c r="G16" s="206"/>
      <c r="H16" s="240"/>
    </row>
    <row r="17" spans="1:8" s="198" customFormat="1" ht="10.5" customHeight="1" x14ac:dyDescent="0.25">
      <c r="A17" s="279" t="s">
        <v>783</v>
      </c>
      <c r="B17" s="200" t="s">
        <v>755</v>
      </c>
      <c r="C17" s="203" t="s">
        <v>66</v>
      </c>
      <c r="D17" s="201">
        <v>1</v>
      </c>
      <c r="E17" s="201"/>
      <c r="F17" s="201">
        <f t="shared" ref="F17:F41" si="2">D17*E17</f>
        <v>0</v>
      </c>
      <c r="G17" s="201"/>
      <c r="H17" s="220">
        <f t="shared" ref="H17:H52" si="3">$D17*G17</f>
        <v>0</v>
      </c>
    </row>
    <row r="18" spans="1:8" s="198" customFormat="1" ht="10.5" customHeight="1" x14ac:dyDescent="0.25">
      <c r="A18" s="279" t="s">
        <v>784</v>
      </c>
      <c r="B18" s="200" t="s">
        <v>754</v>
      </c>
      <c r="C18" s="203" t="s">
        <v>66</v>
      </c>
      <c r="D18" s="201">
        <v>1</v>
      </c>
      <c r="E18" s="201"/>
      <c r="F18" s="201">
        <f t="shared" si="2"/>
        <v>0</v>
      </c>
      <c r="G18" s="201"/>
      <c r="H18" s="220">
        <f t="shared" si="3"/>
        <v>0</v>
      </c>
    </row>
    <row r="19" spans="1:8" s="198" customFormat="1" ht="10.5" customHeight="1" x14ac:dyDescent="0.25">
      <c r="A19" s="279" t="s">
        <v>785</v>
      </c>
      <c r="B19" s="200" t="s">
        <v>753</v>
      </c>
      <c r="C19" s="203" t="s">
        <v>66</v>
      </c>
      <c r="D19" s="201">
        <v>6</v>
      </c>
      <c r="E19" s="201"/>
      <c r="F19" s="201">
        <f t="shared" si="2"/>
        <v>0</v>
      </c>
      <c r="G19" s="201"/>
      <c r="H19" s="220">
        <f t="shared" si="3"/>
        <v>0</v>
      </c>
    </row>
    <row r="20" spans="1:8" s="198" customFormat="1" ht="10.5" customHeight="1" x14ac:dyDescent="0.25">
      <c r="A20" s="279" t="s">
        <v>786</v>
      </c>
      <c r="B20" s="200" t="s">
        <v>752</v>
      </c>
      <c r="C20" s="203" t="s">
        <v>66</v>
      </c>
      <c r="D20" s="201">
        <v>8</v>
      </c>
      <c r="E20" s="201"/>
      <c r="F20" s="201">
        <f t="shared" si="2"/>
        <v>0</v>
      </c>
      <c r="G20" s="201"/>
      <c r="H20" s="220">
        <f t="shared" si="3"/>
        <v>0</v>
      </c>
    </row>
    <row r="21" spans="1:8" s="198" customFormat="1" ht="10.5" customHeight="1" x14ac:dyDescent="0.25">
      <c r="A21" s="279" t="s">
        <v>787</v>
      </c>
      <c r="B21" s="200" t="s">
        <v>751</v>
      </c>
      <c r="C21" s="203" t="s">
        <v>66</v>
      </c>
      <c r="D21" s="201">
        <v>2</v>
      </c>
      <c r="E21" s="201"/>
      <c r="F21" s="201">
        <f t="shared" si="2"/>
        <v>0</v>
      </c>
      <c r="G21" s="201"/>
      <c r="H21" s="220">
        <f t="shared" si="3"/>
        <v>0</v>
      </c>
    </row>
    <row r="22" spans="1:8" s="198" customFormat="1" ht="10.5" customHeight="1" x14ac:dyDescent="0.25">
      <c r="A22" s="279" t="s">
        <v>800</v>
      </c>
      <c r="B22" s="200" t="s">
        <v>750</v>
      </c>
      <c r="C22" s="203" t="s">
        <v>66</v>
      </c>
      <c r="D22" s="201">
        <v>1</v>
      </c>
      <c r="E22" s="201"/>
      <c r="F22" s="201">
        <f t="shared" si="2"/>
        <v>0</v>
      </c>
      <c r="G22" s="201"/>
      <c r="H22" s="220">
        <f t="shared" si="3"/>
        <v>0</v>
      </c>
    </row>
    <row r="23" spans="1:8" s="198" customFormat="1" ht="10.5" customHeight="1" x14ac:dyDescent="0.25">
      <c r="A23" s="279" t="s">
        <v>788</v>
      </c>
      <c r="B23" s="200" t="s">
        <v>749</v>
      </c>
      <c r="C23" s="203" t="s">
        <v>66</v>
      </c>
      <c r="D23" s="201">
        <v>1</v>
      </c>
      <c r="E23" s="201"/>
      <c r="F23" s="201">
        <f t="shared" si="2"/>
        <v>0</v>
      </c>
      <c r="G23" s="201"/>
      <c r="H23" s="220">
        <f t="shared" si="3"/>
        <v>0</v>
      </c>
    </row>
    <row r="24" spans="1:8" s="198" customFormat="1" ht="10.5" customHeight="1" x14ac:dyDescent="0.25">
      <c r="A24" s="279" t="s">
        <v>789</v>
      </c>
      <c r="B24" s="200" t="s">
        <v>748</v>
      </c>
      <c r="C24" s="203" t="s">
        <v>66</v>
      </c>
      <c r="D24" s="201">
        <v>1</v>
      </c>
      <c r="E24" s="201"/>
      <c r="F24" s="201">
        <f t="shared" si="2"/>
        <v>0</v>
      </c>
      <c r="G24" s="201"/>
      <c r="H24" s="220">
        <f t="shared" si="3"/>
        <v>0</v>
      </c>
    </row>
    <row r="25" spans="1:8" s="198" customFormat="1" ht="10.5" customHeight="1" x14ac:dyDescent="0.25">
      <c r="A25" s="279" t="s">
        <v>790</v>
      </c>
      <c r="B25" s="200" t="s">
        <v>747</v>
      </c>
      <c r="C25" s="203" t="s">
        <v>66</v>
      </c>
      <c r="D25" s="201">
        <v>36</v>
      </c>
      <c r="E25" s="201"/>
      <c r="F25" s="201">
        <f t="shared" si="2"/>
        <v>0</v>
      </c>
      <c r="G25" s="201"/>
      <c r="H25" s="220">
        <f t="shared" si="3"/>
        <v>0</v>
      </c>
    </row>
    <row r="26" spans="1:8" s="198" customFormat="1" ht="10.5" customHeight="1" x14ac:dyDescent="0.25">
      <c r="A26" s="279" t="s">
        <v>791</v>
      </c>
      <c r="B26" s="200" t="s">
        <v>746</v>
      </c>
      <c r="C26" s="203" t="s">
        <v>66</v>
      </c>
      <c r="D26" s="201">
        <v>22</v>
      </c>
      <c r="E26" s="201"/>
      <c r="F26" s="201">
        <f t="shared" si="2"/>
        <v>0</v>
      </c>
      <c r="G26" s="201"/>
      <c r="H26" s="220">
        <f t="shared" si="3"/>
        <v>0</v>
      </c>
    </row>
    <row r="27" spans="1:8" s="198" customFormat="1" ht="10.5" customHeight="1" x14ac:dyDescent="0.25">
      <c r="A27" s="279" t="s">
        <v>792</v>
      </c>
      <c r="B27" s="200" t="s">
        <v>745</v>
      </c>
      <c r="C27" s="203" t="s">
        <v>66</v>
      </c>
      <c r="D27" s="201">
        <v>4</v>
      </c>
      <c r="E27" s="201"/>
      <c r="F27" s="201">
        <f t="shared" si="2"/>
        <v>0</v>
      </c>
      <c r="G27" s="201"/>
      <c r="H27" s="220">
        <f t="shared" si="3"/>
        <v>0</v>
      </c>
    </row>
    <row r="28" spans="1:8" s="198" customFormat="1" ht="10.5" customHeight="1" x14ac:dyDescent="0.25">
      <c r="A28" s="279" t="s">
        <v>793</v>
      </c>
      <c r="B28" s="256" t="s">
        <v>744</v>
      </c>
      <c r="C28" s="203" t="s">
        <v>149</v>
      </c>
      <c r="D28" s="201">
        <v>100</v>
      </c>
      <c r="E28" s="201"/>
      <c r="F28" s="201">
        <f t="shared" si="2"/>
        <v>0</v>
      </c>
      <c r="G28" s="201"/>
      <c r="H28" s="220">
        <f t="shared" si="3"/>
        <v>0</v>
      </c>
    </row>
    <row r="29" spans="1:8" s="198" customFormat="1" ht="10.5" customHeight="1" x14ac:dyDescent="0.25">
      <c r="A29" s="279" t="s">
        <v>794</v>
      </c>
      <c r="B29" s="256" t="s">
        <v>743</v>
      </c>
      <c r="C29" s="203" t="s">
        <v>149</v>
      </c>
      <c r="D29" s="201">
        <v>400</v>
      </c>
      <c r="E29" s="201"/>
      <c r="F29" s="201">
        <f t="shared" si="2"/>
        <v>0</v>
      </c>
      <c r="G29" s="201"/>
      <c r="H29" s="220">
        <f t="shared" si="3"/>
        <v>0</v>
      </c>
    </row>
    <row r="30" spans="1:8" s="198" customFormat="1" ht="10.5" customHeight="1" x14ac:dyDescent="0.25">
      <c r="A30" s="279" t="s">
        <v>795</v>
      </c>
      <c r="B30" s="256" t="s">
        <v>742</v>
      </c>
      <c r="C30" s="203" t="s">
        <v>149</v>
      </c>
      <c r="D30" s="201">
        <v>120</v>
      </c>
      <c r="E30" s="201"/>
      <c r="F30" s="201">
        <f t="shared" si="2"/>
        <v>0</v>
      </c>
      <c r="G30" s="201"/>
      <c r="H30" s="220">
        <f t="shared" si="3"/>
        <v>0</v>
      </c>
    </row>
    <row r="31" spans="1:8" s="198" customFormat="1" ht="10.5" customHeight="1" x14ac:dyDescent="0.25">
      <c r="A31" s="279" t="s">
        <v>796</v>
      </c>
      <c r="B31" s="256" t="s">
        <v>741</v>
      </c>
      <c r="C31" s="203" t="s">
        <v>149</v>
      </c>
      <c r="D31" s="201">
        <v>480</v>
      </c>
      <c r="E31" s="201"/>
      <c r="F31" s="201">
        <f t="shared" si="2"/>
        <v>0</v>
      </c>
      <c r="G31" s="201"/>
      <c r="H31" s="220">
        <f t="shared" si="3"/>
        <v>0</v>
      </c>
    </row>
    <row r="32" spans="1:8" s="198" customFormat="1" ht="10.5" customHeight="1" x14ac:dyDescent="0.25">
      <c r="A32" s="279" t="s">
        <v>797</v>
      </c>
      <c r="B32" s="200" t="s">
        <v>740</v>
      </c>
      <c r="C32" s="203" t="s">
        <v>149</v>
      </c>
      <c r="D32" s="201">
        <v>28</v>
      </c>
      <c r="E32" s="201"/>
      <c r="F32" s="201">
        <f t="shared" si="2"/>
        <v>0</v>
      </c>
      <c r="G32" s="201"/>
      <c r="H32" s="220">
        <f t="shared" si="3"/>
        <v>0</v>
      </c>
    </row>
    <row r="33" spans="1:8" s="198" customFormat="1" ht="10.5" customHeight="1" x14ac:dyDescent="0.25">
      <c r="A33" s="279" t="s">
        <v>798</v>
      </c>
      <c r="B33" s="256" t="s">
        <v>739</v>
      </c>
      <c r="C33" s="203" t="s">
        <v>149</v>
      </c>
      <c r="D33" s="201">
        <v>25</v>
      </c>
      <c r="E33" s="201"/>
      <c r="F33" s="201">
        <f t="shared" si="2"/>
        <v>0</v>
      </c>
      <c r="G33" s="201"/>
      <c r="H33" s="220">
        <f t="shared" si="3"/>
        <v>0</v>
      </c>
    </row>
    <row r="34" spans="1:8" s="198" customFormat="1" ht="10.5" customHeight="1" x14ac:dyDescent="0.25">
      <c r="A34" s="279" t="s">
        <v>799</v>
      </c>
      <c r="B34" s="200" t="s">
        <v>738</v>
      </c>
      <c r="C34" s="203" t="s">
        <v>66</v>
      </c>
      <c r="D34" s="201">
        <v>10</v>
      </c>
      <c r="E34" s="201"/>
      <c r="F34" s="201">
        <f t="shared" si="2"/>
        <v>0</v>
      </c>
      <c r="G34" s="201"/>
      <c r="H34" s="220">
        <f t="shared" si="3"/>
        <v>0</v>
      </c>
    </row>
    <row r="35" spans="1:8" s="198" customFormat="1" ht="10.5" customHeight="1" x14ac:dyDescent="0.25">
      <c r="A35" s="279" t="s">
        <v>801</v>
      </c>
      <c r="B35" s="200" t="s">
        <v>737</v>
      </c>
      <c r="C35" s="203" t="s">
        <v>66</v>
      </c>
      <c r="D35" s="201">
        <v>3</v>
      </c>
      <c r="E35" s="201"/>
      <c r="F35" s="201">
        <f t="shared" si="2"/>
        <v>0</v>
      </c>
      <c r="G35" s="201"/>
      <c r="H35" s="220">
        <f t="shared" si="3"/>
        <v>0</v>
      </c>
    </row>
    <row r="36" spans="1:8" s="198" customFormat="1" ht="10.5" customHeight="1" x14ac:dyDescent="0.25">
      <c r="A36" s="279" t="s">
        <v>802</v>
      </c>
      <c r="B36" s="200" t="s">
        <v>736</v>
      </c>
      <c r="C36" s="203" t="s">
        <v>66</v>
      </c>
      <c r="D36" s="201">
        <v>5</v>
      </c>
      <c r="E36" s="201"/>
      <c r="F36" s="201">
        <f t="shared" si="2"/>
        <v>0</v>
      </c>
      <c r="G36" s="201"/>
      <c r="H36" s="220">
        <f t="shared" si="3"/>
        <v>0</v>
      </c>
    </row>
    <row r="37" spans="1:8" s="198" customFormat="1" ht="10.5" customHeight="1" x14ac:dyDescent="0.25">
      <c r="A37" s="279" t="s">
        <v>803</v>
      </c>
      <c r="B37" s="200" t="s">
        <v>735</v>
      </c>
      <c r="C37" s="203" t="s">
        <v>66</v>
      </c>
      <c r="D37" s="201">
        <v>9</v>
      </c>
      <c r="E37" s="201"/>
      <c r="F37" s="201">
        <f t="shared" si="2"/>
        <v>0</v>
      </c>
      <c r="G37" s="201"/>
      <c r="H37" s="220">
        <f t="shared" si="3"/>
        <v>0</v>
      </c>
    </row>
    <row r="38" spans="1:8" s="198" customFormat="1" ht="10.5" customHeight="1" x14ac:dyDescent="0.25">
      <c r="A38" s="279" t="s">
        <v>804</v>
      </c>
      <c r="B38" s="200" t="s">
        <v>734</v>
      </c>
      <c r="C38" s="203" t="s">
        <v>66</v>
      </c>
      <c r="D38" s="201">
        <v>2</v>
      </c>
      <c r="E38" s="201"/>
      <c r="F38" s="201">
        <f t="shared" si="2"/>
        <v>0</v>
      </c>
      <c r="G38" s="201"/>
      <c r="H38" s="220">
        <f t="shared" si="3"/>
        <v>0</v>
      </c>
    </row>
    <row r="39" spans="1:8" s="198" customFormat="1" ht="10.5" customHeight="1" x14ac:dyDescent="0.25">
      <c r="A39" s="279" t="s">
        <v>805</v>
      </c>
      <c r="B39" s="200" t="s">
        <v>733</v>
      </c>
      <c r="C39" s="203" t="s">
        <v>66</v>
      </c>
      <c r="D39" s="201">
        <v>17</v>
      </c>
      <c r="E39" s="201"/>
      <c r="F39" s="201">
        <f t="shared" si="2"/>
        <v>0</v>
      </c>
      <c r="G39" s="201"/>
      <c r="H39" s="220">
        <f t="shared" si="3"/>
        <v>0</v>
      </c>
    </row>
    <row r="40" spans="1:8" s="198" customFormat="1" ht="10.5" customHeight="1" x14ac:dyDescent="0.25">
      <c r="A40" s="279" t="s">
        <v>806</v>
      </c>
      <c r="B40" s="200" t="s">
        <v>732</v>
      </c>
      <c r="C40" s="203" t="s">
        <v>66</v>
      </c>
      <c r="D40" s="201">
        <v>6</v>
      </c>
      <c r="E40" s="201"/>
      <c r="F40" s="201">
        <f t="shared" si="2"/>
        <v>0</v>
      </c>
      <c r="G40" s="201"/>
      <c r="H40" s="220">
        <f t="shared" si="3"/>
        <v>0</v>
      </c>
    </row>
    <row r="41" spans="1:8" s="198" customFormat="1" ht="10.5" customHeight="1" x14ac:dyDescent="0.25">
      <c r="A41" s="279" t="s">
        <v>807</v>
      </c>
      <c r="B41" s="200" t="s">
        <v>731</v>
      </c>
      <c r="C41" s="203" t="s">
        <v>66</v>
      </c>
      <c r="D41" s="201">
        <v>5</v>
      </c>
      <c r="E41" s="201"/>
      <c r="F41" s="201">
        <f t="shared" si="2"/>
        <v>0</v>
      </c>
      <c r="G41" s="201"/>
      <c r="H41" s="220">
        <f t="shared" si="3"/>
        <v>0</v>
      </c>
    </row>
    <row r="42" spans="1:8" x14ac:dyDescent="0.25">
      <c r="A42" s="279" t="s">
        <v>808</v>
      </c>
      <c r="B42" s="255" t="s">
        <v>730</v>
      </c>
      <c r="C42" s="218" t="s">
        <v>66</v>
      </c>
      <c r="D42" s="201">
        <v>11</v>
      </c>
      <c r="E42" s="201"/>
      <c r="F42" s="201">
        <f>$D42*E42</f>
        <v>0</v>
      </c>
      <c r="G42" s="201"/>
      <c r="H42" s="220">
        <f t="shared" si="3"/>
        <v>0</v>
      </c>
    </row>
    <row r="43" spans="1:8" ht="20.5" x14ac:dyDescent="0.25">
      <c r="A43" s="279" t="s">
        <v>809</v>
      </c>
      <c r="B43" s="255" t="s">
        <v>729</v>
      </c>
      <c r="C43" s="203" t="s">
        <v>66</v>
      </c>
      <c r="D43" s="201">
        <v>5</v>
      </c>
      <c r="E43" s="201"/>
      <c r="F43" s="201">
        <f>D43*E43</f>
        <v>0</v>
      </c>
      <c r="G43" s="201"/>
      <c r="H43" s="220">
        <f t="shared" si="3"/>
        <v>0</v>
      </c>
    </row>
    <row r="44" spans="1:8" x14ac:dyDescent="0.25">
      <c r="A44" s="279" t="s">
        <v>810</v>
      </c>
      <c r="B44" s="255" t="s">
        <v>728</v>
      </c>
      <c r="C44" s="203" t="s">
        <v>66</v>
      </c>
      <c r="D44" s="201">
        <v>2</v>
      </c>
      <c r="E44" s="201"/>
      <c r="F44" s="201">
        <f>D44*E44</f>
        <v>0</v>
      </c>
      <c r="G44" s="201"/>
      <c r="H44" s="220">
        <f t="shared" si="3"/>
        <v>0</v>
      </c>
    </row>
    <row r="45" spans="1:8" s="198" customFormat="1" ht="20.5" customHeight="1" x14ac:dyDescent="0.25">
      <c r="A45" s="279" t="s">
        <v>811</v>
      </c>
      <c r="B45" s="255" t="s">
        <v>727</v>
      </c>
      <c r="C45" s="218" t="s">
        <v>66</v>
      </c>
      <c r="D45" s="201">
        <v>4</v>
      </c>
      <c r="E45" s="201"/>
      <c r="F45" s="201">
        <f>$D45*E45</f>
        <v>0</v>
      </c>
      <c r="G45" s="201"/>
      <c r="H45" s="220">
        <f t="shared" si="3"/>
        <v>0</v>
      </c>
    </row>
    <row r="46" spans="1:8" s="198" customFormat="1" ht="10.5" customHeight="1" x14ac:dyDescent="0.25">
      <c r="A46" s="279" t="s">
        <v>812</v>
      </c>
      <c r="B46" s="200" t="s">
        <v>726</v>
      </c>
      <c r="C46" s="203" t="s">
        <v>66</v>
      </c>
      <c r="D46" s="201">
        <v>1</v>
      </c>
      <c r="E46" s="201"/>
      <c r="F46" s="201">
        <f>D46*E46</f>
        <v>0</v>
      </c>
      <c r="G46" s="201"/>
      <c r="H46" s="220">
        <f t="shared" si="3"/>
        <v>0</v>
      </c>
    </row>
    <row r="47" spans="1:8" x14ac:dyDescent="0.25">
      <c r="A47" s="279" t="s">
        <v>813</v>
      </c>
      <c r="B47" s="200" t="s">
        <v>725</v>
      </c>
      <c r="C47" s="203" t="s">
        <v>66</v>
      </c>
      <c r="D47" s="201">
        <v>30</v>
      </c>
      <c r="E47" s="201"/>
      <c r="F47" s="201">
        <f>D47*E47</f>
        <v>0</v>
      </c>
      <c r="G47" s="201"/>
      <c r="H47" s="220">
        <f t="shared" si="3"/>
        <v>0</v>
      </c>
    </row>
    <row r="48" spans="1:8" x14ac:dyDescent="0.25">
      <c r="A48" s="279" t="s">
        <v>814</v>
      </c>
      <c r="B48" s="200" t="s">
        <v>724</v>
      </c>
      <c r="C48" s="203" t="s">
        <v>66</v>
      </c>
      <c r="D48" s="201">
        <v>34</v>
      </c>
      <c r="E48" s="201"/>
      <c r="F48" s="201">
        <f>D48*E48</f>
        <v>0</v>
      </c>
      <c r="G48" s="201"/>
      <c r="H48" s="220">
        <f t="shared" si="3"/>
        <v>0</v>
      </c>
    </row>
    <row r="49" spans="1:8" s="198" customFormat="1" ht="10.5" customHeight="1" x14ac:dyDescent="0.25">
      <c r="A49" s="279" t="s">
        <v>815</v>
      </c>
      <c r="B49" s="200" t="s">
        <v>723</v>
      </c>
      <c r="C49" s="203" t="s">
        <v>66</v>
      </c>
      <c r="D49" s="201">
        <v>3</v>
      </c>
      <c r="E49" s="201"/>
      <c r="F49" s="201">
        <f>D49*E49</f>
        <v>0</v>
      </c>
      <c r="G49" s="201"/>
      <c r="H49" s="220">
        <f t="shared" si="3"/>
        <v>0</v>
      </c>
    </row>
    <row r="50" spans="1:8" s="198" customFormat="1" ht="10.5" customHeight="1" x14ac:dyDescent="0.25">
      <c r="A50" s="279" t="s">
        <v>816</v>
      </c>
      <c r="B50" s="200" t="s">
        <v>722</v>
      </c>
      <c r="C50" s="203" t="s">
        <v>66</v>
      </c>
      <c r="D50" s="201">
        <v>3</v>
      </c>
      <c r="E50" s="201"/>
      <c r="F50" s="201">
        <f>D50*E50</f>
        <v>0</v>
      </c>
      <c r="G50" s="201"/>
      <c r="H50" s="220">
        <f t="shared" si="3"/>
        <v>0</v>
      </c>
    </row>
    <row r="51" spans="1:8" x14ac:dyDescent="0.25">
      <c r="A51" s="279" t="s">
        <v>817</v>
      </c>
      <c r="B51" s="217" t="s">
        <v>721</v>
      </c>
      <c r="C51" s="218" t="s">
        <v>123</v>
      </c>
      <c r="D51" s="201">
        <v>1</v>
      </c>
      <c r="E51" s="201"/>
      <c r="F51" s="201">
        <f>$D51*E51</f>
        <v>0</v>
      </c>
      <c r="G51" s="201"/>
      <c r="H51" s="220">
        <f t="shared" si="3"/>
        <v>0</v>
      </c>
    </row>
    <row r="52" spans="1:8" x14ac:dyDescent="0.25">
      <c r="A52" s="279" t="s">
        <v>818</v>
      </c>
      <c r="B52" s="217" t="s">
        <v>720</v>
      </c>
      <c r="C52" s="218" t="s">
        <v>719</v>
      </c>
      <c r="D52" s="201">
        <v>5</v>
      </c>
      <c r="E52" s="201"/>
      <c r="F52" s="201">
        <v>0</v>
      </c>
      <c r="G52" s="201"/>
      <c r="H52" s="220">
        <f t="shared" si="3"/>
        <v>0</v>
      </c>
    </row>
    <row r="53" spans="1:8" x14ac:dyDescent="0.25">
      <c r="A53" s="279" t="s">
        <v>819</v>
      </c>
      <c r="B53" s="217" t="s">
        <v>718</v>
      </c>
      <c r="C53" s="218" t="s">
        <v>66</v>
      </c>
      <c r="D53" s="201"/>
      <c r="E53" s="201"/>
      <c r="F53" s="201">
        <v>0</v>
      </c>
      <c r="G53" s="201"/>
      <c r="H53" s="220">
        <v>0</v>
      </c>
    </row>
    <row r="54" spans="1:8" x14ac:dyDescent="0.25">
      <c r="A54" s="278"/>
      <c r="B54" s="187"/>
      <c r="C54" s="238"/>
      <c r="D54" s="199"/>
      <c r="E54" s="199"/>
      <c r="F54" s="201">
        <f>$D54*E54</f>
        <v>0</v>
      </c>
      <c r="G54" s="201"/>
      <c r="H54" s="220">
        <f>$D54*G54</f>
        <v>0</v>
      </c>
    </row>
    <row r="55" spans="1:8" ht="13" thickBot="1" x14ac:dyDescent="0.3">
      <c r="A55" s="278"/>
      <c r="B55" s="187"/>
      <c r="C55" s="238"/>
      <c r="D55" s="199"/>
      <c r="E55" s="199"/>
      <c r="F55" s="201">
        <f>$D55*E55</f>
        <v>0</v>
      </c>
      <c r="G55" s="201"/>
      <c r="H55" s="220">
        <f>$D55*G55</f>
        <v>0</v>
      </c>
    </row>
    <row r="56" spans="1:8" ht="13" thickBot="1" x14ac:dyDescent="0.3">
      <c r="A56" s="249" t="s">
        <v>690</v>
      </c>
      <c r="B56" s="248"/>
      <c r="C56" s="247"/>
      <c r="D56" s="246" t="s">
        <v>671</v>
      </c>
      <c r="E56" s="245"/>
      <c r="F56" s="243">
        <f>SUM(F17:F55)</f>
        <v>0</v>
      </c>
      <c r="G56" s="244"/>
      <c r="H56" s="243">
        <f>SUM(H17:H55)</f>
        <v>0</v>
      </c>
    </row>
    <row r="57" spans="1:8" ht="15.75" customHeight="1" x14ac:dyDescent="0.25">
      <c r="A57" s="303" t="s">
        <v>717</v>
      </c>
      <c r="B57" s="303"/>
      <c r="C57" s="229"/>
      <c r="D57" s="228" t="s">
        <v>671</v>
      </c>
      <c r="E57" s="206"/>
      <c r="F57" s="206"/>
      <c r="G57" s="206"/>
      <c r="H57" s="240"/>
    </row>
    <row r="58" spans="1:8" x14ac:dyDescent="0.25">
      <c r="A58" s="254">
        <v>1</v>
      </c>
      <c r="B58" s="200" t="s">
        <v>716</v>
      </c>
      <c r="C58" s="203" t="s">
        <v>66</v>
      </c>
      <c r="D58" s="201"/>
      <c r="E58" s="201"/>
      <c r="F58" s="201">
        <f t="shared" ref="F58:F73" si="4">$D58*E58</f>
        <v>0</v>
      </c>
      <c r="G58" s="201"/>
      <c r="H58" s="220">
        <f t="shared" ref="H58:H73" si="5">$D58*G58</f>
        <v>0</v>
      </c>
    </row>
    <row r="59" spans="1:8" x14ac:dyDescent="0.25">
      <c r="A59" s="254">
        <v>2</v>
      </c>
      <c r="B59" s="200" t="s">
        <v>715</v>
      </c>
      <c r="C59" s="203" t="s">
        <v>149</v>
      </c>
      <c r="D59" s="201"/>
      <c r="E59" s="201"/>
      <c r="F59" s="201">
        <f t="shared" si="4"/>
        <v>0</v>
      </c>
      <c r="G59" s="201"/>
      <c r="H59" s="220">
        <f t="shared" si="5"/>
        <v>0</v>
      </c>
    </row>
    <row r="60" spans="1:8" x14ac:dyDescent="0.25">
      <c r="A60" s="254">
        <v>3</v>
      </c>
      <c r="B60" s="200" t="s">
        <v>714</v>
      </c>
      <c r="C60" s="203" t="s">
        <v>66</v>
      </c>
      <c r="D60" s="201"/>
      <c r="E60" s="201"/>
      <c r="F60" s="201">
        <f t="shared" si="4"/>
        <v>0</v>
      </c>
      <c r="G60" s="201"/>
      <c r="H60" s="220">
        <f t="shared" si="5"/>
        <v>0</v>
      </c>
    </row>
    <row r="61" spans="1:8" x14ac:dyDescent="0.25">
      <c r="A61" s="254">
        <v>4</v>
      </c>
      <c r="B61" s="200" t="s">
        <v>713</v>
      </c>
      <c r="C61" s="203" t="s">
        <v>66</v>
      </c>
      <c r="D61" s="201"/>
      <c r="E61" s="201"/>
      <c r="F61" s="201">
        <f t="shared" si="4"/>
        <v>0</v>
      </c>
      <c r="G61" s="201"/>
      <c r="H61" s="220">
        <f t="shared" si="5"/>
        <v>0</v>
      </c>
    </row>
    <row r="62" spans="1:8" s="198" customFormat="1" ht="12" customHeight="1" x14ac:dyDescent="0.25">
      <c r="A62" s="254">
        <v>5</v>
      </c>
      <c r="B62" s="200" t="s">
        <v>712</v>
      </c>
      <c r="C62" s="203" t="s">
        <v>149</v>
      </c>
      <c r="D62" s="201"/>
      <c r="E62" s="201"/>
      <c r="F62" s="201">
        <f t="shared" si="4"/>
        <v>0</v>
      </c>
      <c r="G62" s="201"/>
      <c r="H62" s="220">
        <f t="shared" si="5"/>
        <v>0</v>
      </c>
    </row>
    <row r="63" spans="1:8" s="198" customFormat="1" ht="12" customHeight="1" x14ac:dyDescent="0.25">
      <c r="A63" s="254">
        <v>6</v>
      </c>
      <c r="B63" s="200" t="s">
        <v>711</v>
      </c>
      <c r="C63" s="203" t="s">
        <v>149</v>
      </c>
      <c r="D63" s="201"/>
      <c r="E63" s="201"/>
      <c r="F63" s="201">
        <f t="shared" si="4"/>
        <v>0</v>
      </c>
      <c r="G63" s="201"/>
      <c r="H63" s="220">
        <f t="shared" si="5"/>
        <v>0</v>
      </c>
    </row>
    <row r="64" spans="1:8" s="198" customFormat="1" ht="12" customHeight="1" x14ac:dyDescent="0.25">
      <c r="A64" s="254">
        <v>7</v>
      </c>
      <c r="B64" s="200" t="s">
        <v>710</v>
      </c>
      <c r="C64" s="203" t="s">
        <v>149</v>
      </c>
      <c r="D64" s="201"/>
      <c r="E64" s="201"/>
      <c r="F64" s="201">
        <f t="shared" si="4"/>
        <v>0</v>
      </c>
      <c r="G64" s="201"/>
      <c r="H64" s="220">
        <f t="shared" si="5"/>
        <v>0</v>
      </c>
    </row>
    <row r="65" spans="1:8" s="198" customFormat="1" ht="10.5" customHeight="1" x14ac:dyDescent="0.25">
      <c r="A65" s="254">
        <v>8</v>
      </c>
      <c r="B65" s="200" t="s">
        <v>709</v>
      </c>
      <c r="C65" s="203" t="s">
        <v>149</v>
      </c>
      <c r="D65" s="201"/>
      <c r="E65" s="201"/>
      <c r="F65" s="201">
        <f t="shared" si="4"/>
        <v>0</v>
      </c>
      <c r="G65" s="201"/>
      <c r="H65" s="220">
        <f t="shared" si="5"/>
        <v>0</v>
      </c>
    </row>
    <row r="66" spans="1:8" s="198" customFormat="1" ht="10.5" customHeight="1" x14ac:dyDescent="0.25">
      <c r="A66" s="254">
        <v>9</v>
      </c>
      <c r="B66" s="200" t="s">
        <v>708</v>
      </c>
      <c r="C66" s="203" t="s">
        <v>149</v>
      </c>
      <c r="D66" s="201"/>
      <c r="E66" s="201"/>
      <c r="F66" s="201">
        <f t="shared" si="4"/>
        <v>0</v>
      </c>
      <c r="G66" s="201"/>
      <c r="H66" s="220">
        <f t="shared" si="5"/>
        <v>0</v>
      </c>
    </row>
    <row r="67" spans="1:8" s="198" customFormat="1" ht="10.5" customHeight="1" x14ac:dyDescent="0.25">
      <c r="A67" s="254">
        <v>10</v>
      </c>
      <c r="B67" s="200" t="s">
        <v>707</v>
      </c>
      <c r="C67" s="203" t="s">
        <v>149</v>
      </c>
      <c r="D67" s="201"/>
      <c r="E67" s="201"/>
      <c r="F67" s="201">
        <f t="shared" si="4"/>
        <v>0</v>
      </c>
      <c r="G67" s="201"/>
      <c r="H67" s="220">
        <f t="shared" si="5"/>
        <v>0</v>
      </c>
    </row>
    <row r="68" spans="1:8" s="198" customFormat="1" ht="10.5" customHeight="1" x14ac:dyDescent="0.25">
      <c r="A68" s="254">
        <v>11</v>
      </c>
      <c r="B68" s="200" t="s">
        <v>706</v>
      </c>
      <c r="C68" s="203" t="s">
        <v>149</v>
      </c>
      <c r="D68" s="201"/>
      <c r="E68" s="201"/>
      <c r="F68" s="201">
        <f t="shared" si="4"/>
        <v>0</v>
      </c>
      <c r="G68" s="201"/>
      <c r="H68" s="220">
        <f t="shared" si="5"/>
        <v>0</v>
      </c>
    </row>
    <row r="69" spans="1:8" s="198" customFormat="1" ht="10.5" customHeight="1" x14ac:dyDescent="0.25">
      <c r="A69" s="254">
        <v>12</v>
      </c>
      <c r="B69" s="217" t="s">
        <v>705</v>
      </c>
      <c r="C69" s="218" t="s">
        <v>66</v>
      </c>
      <c r="D69" s="201"/>
      <c r="E69" s="201"/>
      <c r="F69" s="201">
        <f t="shared" si="4"/>
        <v>0</v>
      </c>
      <c r="G69" s="201"/>
      <c r="H69" s="220">
        <f t="shared" si="5"/>
        <v>0</v>
      </c>
    </row>
    <row r="70" spans="1:8" s="198" customFormat="1" ht="10.5" customHeight="1" x14ac:dyDescent="0.25">
      <c r="A70" s="254">
        <v>13</v>
      </c>
      <c r="B70" s="217" t="s">
        <v>704</v>
      </c>
      <c r="C70" s="218" t="s">
        <v>66</v>
      </c>
      <c r="D70" s="201"/>
      <c r="E70" s="201"/>
      <c r="F70" s="201">
        <f t="shared" si="4"/>
        <v>0</v>
      </c>
      <c r="G70" s="201"/>
      <c r="H70" s="220">
        <f t="shared" si="5"/>
        <v>0</v>
      </c>
    </row>
    <row r="71" spans="1:8" x14ac:dyDescent="0.25">
      <c r="A71" s="254">
        <v>14</v>
      </c>
      <c r="B71" s="217" t="s">
        <v>703</v>
      </c>
      <c r="C71" s="218" t="s">
        <v>149</v>
      </c>
      <c r="D71" s="201"/>
      <c r="E71" s="201"/>
      <c r="F71" s="201">
        <f t="shared" si="4"/>
        <v>0</v>
      </c>
      <c r="G71" s="201"/>
      <c r="H71" s="220">
        <f t="shared" si="5"/>
        <v>0</v>
      </c>
    </row>
    <row r="72" spans="1:8" x14ac:dyDescent="0.25">
      <c r="A72" s="254">
        <v>15</v>
      </c>
      <c r="B72" s="187"/>
      <c r="C72" s="238"/>
      <c r="D72" s="199"/>
      <c r="E72" s="199"/>
      <c r="F72" s="201">
        <f t="shared" si="4"/>
        <v>0</v>
      </c>
      <c r="G72" s="201"/>
      <c r="H72" s="220">
        <f t="shared" si="5"/>
        <v>0</v>
      </c>
    </row>
    <row r="73" spans="1:8" ht="13" thickBot="1" x14ac:dyDescent="0.3">
      <c r="A73" s="254">
        <v>16</v>
      </c>
      <c r="B73" s="187"/>
      <c r="C73" s="238"/>
      <c r="D73" s="199"/>
      <c r="E73" s="199"/>
      <c r="F73" s="201">
        <f t="shared" si="4"/>
        <v>0</v>
      </c>
      <c r="G73" s="201"/>
      <c r="H73" s="220">
        <f t="shared" si="5"/>
        <v>0</v>
      </c>
    </row>
    <row r="74" spans="1:8" ht="13" thickBot="1" x14ac:dyDescent="0.3">
      <c r="A74" s="249" t="s">
        <v>690</v>
      </c>
      <c r="B74" s="248"/>
      <c r="C74" s="247"/>
      <c r="D74" s="246" t="s">
        <v>671</v>
      </c>
      <c r="E74" s="245"/>
      <c r="F74" s="243">
        <f>SUM(F58:F73)</f>
        <v>0</v>
      </c>
      <c r="G74" s="244"/>
      <c r="H74" s="243">
        <f>SUM(H58:H73)</f>
        <v>0</v>
      </c>
    </row>
    <row r="75" spans="1:8" ht="15.75" customHeight="1" x14ac:dyDescent="0.25">
      <c r="A75" s="303" t="s">
        <v>702</v>
      </c>
      <c r="B75" s="303"/>
      <c r="C75" s="229"/>
      <c r="D75" s="228" t="s">
        <v>671</v>
      </c>
      <c r="E75" s="206"/>
      <c r="F75" s="206"/>
      <c r="G75" s="206"/>
      <c r="H75" s="240"/>
    </row>
    <row r="76" spans="1:8" x14ac:dyDescent="0.25">
      <c r="A76" s="254">
        <v>1</v>
      </c>
      <c r="B76" s="253" t="s">
        <v>701</v>
      </c>
      <c r="C76" s="252" t="s">
        <v>66</v>
      </c>
      <c r="D76" s="251"/>
      <c r="E76" s="250"/>
      <c r="F76" s="201">
        <f t="shared" ref="F76:F88" si="6">D76*E76</f>
        <v>0</v>
      </c>
      <c r="G76" s="201"/>
      <c r="H76" s="220">
        <f t="shared" ref="H76:H88" si="7">$D76*G76</f>
        <v>0</v>
      </c>
    </row>
    <row r="77" spans="1:8" x14ac:dyDescent="0.25">
      <c r="A77" s="254">
        <v>2</v>
      </c>
      <c r="B77" s="253" t="s">
        <v>700</v>
      </c>
      <c r="C77" s="252" t="s">
        <v>66</v>
      </c>
      <c r="D77" s="251"/>
      <c r="E77" s="250"/>
      <c r="F77" s="201">
        <f t="shared" si="6"/>
        <v>0</v>
      </c>
      <c r="G77" s="201"/>
      <c r="H77" s="220">
        <f t="shared" si="7"/>
        <v>0</v>
      </c>
    </row>
    <row r="78" spans="1:8" x14ac:dyDescent="0.25">
      <c r="A78" s="254">
        <v>3</v>
      </c>
      <c r="B78" s="253" t="s">
        <v>699</v>
      </c>
      <c r="C78" s="252" t="s">
        <v>66</v>
      </c>
      <c r="D78" s="251"/>
      <c r="E78" s="250"/>
      <c r="F78" s="201">
        <f t="shared" si="6"/>
        <v>0</v>
      </c>
      <c r="G78" s="201"/>
      <c r="H78" s="220">
        <f t="shared" si="7"/>
        <v>0</v>
      </c>
    </row>
    <row r="79" spans="1:8" x14ac:dyDescent="0.25">
      <c r="A79" s="254">
        <v>4</v>
      </c>
      <c r="B79" s="253" t="s">
        <v>698</v>
      </c>
      <c r="C79" s="252" t="s">
        <v>66</v>
      </c>
      <c r="D79" s="251"/>
      <c r="E79" s="250"/>
      <c r="F79" s="201">
        <f t="shared" si="6"/>
        <v>0</v>
      </c>
      <c r="G79" s="201"/>
      <c r="H79" s="220">
        <f t="shared" si="7"/>
        <v>0</v>
      </c>
    </row>
    <row r="80" spans="1:8" x14ac:dyDescent="0.25">
      <c r="A80" s="254">
        <v>5</v>
      </c>
      <c r="B80" s="253" t="s">
        <v>697</v>
      </c>
      <c r="C80" s="252" t="s">
        <v>66</v>
      </c>
      <c r="D80" s="251"/>
      <c r="E80" s="250"/>
      <c r="F80" s="201">
        <f t="shared" si="6"/>
        <v>0</v>
      </c>
      <c r="G80" s="201"/>
      <c r="H80" s="220">
        <f t="shared" si="7"/>
        <v>0</v>
      </c>
    </row>
    <row r="81" spans="1:79" x14ac:dyDescent="0.25">
      <c r="A81" s="254">
        <v>6</v>
      </c>
      <c r="B81" s="253" t="s">
        <v>696</v>
      </c>
      <c r="C81" s="252" t="s">
        <v>149</v>
      </c>
      <c r="D81" s="251"/>
      <c r="E81" s="250"/>
      <c r="F81" s="201">
        <f t="shared" si="6"/>
        <v>0</v>
      </c>
      <c r="G81" s="201"/>
      <c r="H81" s="220">
        <f t="shared" si="7"/>
        <v>0</v>
      </c>
    </row>
    <row r="82" spans="1:79" x14ac:dyDescent="0.25">
      <c r="A82" s="254">
        <v>7</v>
      </c>
      <c r="B82" s="253" t="s">
        <v>695</v>
      </c>
      <c r="C82" s="252" t="s">
        <v>149</v>
      </c>
      <c r="D82" s="251"/>
      <c r="E82" s="250"/>
      <c r="F82" s="201">
        <f t="shared" si="6"/>
        <v>0</v>
      </c>
      <c r="G82" s="201"/>
      <c r="H82" s="220">
        <f t="shared" si="7"/>
        <v>0</v>
      </c>
    </row>
    <row r="83" spans="1:79" x14ac:dyDescent="0.25">
      <c r="A83" s="254">
        <v>8</v>
      </c>
      <c r="B83" s="253" t="s">
        <v>694</v>
      </c>
      <c r="C83" s="252" t="s">
        <v>149</v>
      </c>
      <c r="D83" s="251"/>
      <c r="E83" s="250"/>
      <c r="F83" s="201">
        <f t="shared" si="6"/>
        <v>0</v>
      </c>
      <c r="G83" s="201"/>
      <c r="H83" s="220">
        <f t="shared" si="7"/>
        <v>0</v>
      </c>
    </row>
    <row r="84" spans="1:79" x14ac:dyDescent="0.25">
      <c r="A84" s="254">
        <v>9</v>
      </c>
      <c r="B84" s="253" t="s">
        <v>693</v>
      </c>
      <c r="C84" s="252" t="s">
        <v>149</v>
      </c>
      <c r="D84" s="251"/>
      <c r="E84" s="250"/>
      <c r="F84" s="201">
        <f t="shared" si="6"/>
        <v>0</v>
      </c>
      <c r="G84" s="201"/>
      <c r="H84" s="220">
        <f t="shared" si="7"/>
        <v>0</v>
      </c>
    </row>
    <row r="85" spans="1:79" x14ac:dyDescent="0.25">
      <c r="A85" s="254">
        <v>10</v>
      </c>
      <c r="B85" s="253" t="s">
        <v>692</v>
      </c>
      <c r="C85" s="252" t="s">
        <v>66</v>
      </c>
      <c r="D85" s="251"/>
      <c r="E85" s="250"/>
      <c r="F85" s="201">
        <f t="shared" si="6"/>
        <v>0</v>
      </c>
      <c r="G85" s="201"/>
      <c r="H85" s="220">
        <f t="shared" si="7"/>
        <v>0</v>
      </c>
    </row>
    <row r="86" spans="1:79" x14ac:dyDescent="0.25">
      <c r="A86" s="254">
        <v>11</v>
      </c>
      <c r="B86" s="253" t="s">
        <v>691</v>
      </c>
      <c r="C86" s="252" t="s">
        <v>66</v>
      </c>
      <c r="D86" s="251"/>
      <c r="E86" s="250"/>
      <c r="F86" s="201">
        <f t="shared" si="6"/>
        <v>0</v>
      </c>
      <c r="G86" s="201"/>
      <c r="H86" s="220">
        <f t="shared" si="7"/>
        <v>0</v>
      </c>
    </row>
    <row r="87" spans="1:79" x14ac:dyDescent="0.25">
      <c r="A87" s="254">
        <v>12</v>
      </c>
      <c r="B87" s="253"/>
      <c r="C87" s="252"/>
      <c r="D87" s="251"/>
      <c r="E87" s="250"/>
      <c r="F87" s="201">
        <f t="shared" si="6"/>
        <v>0</v>
      </c>
      <c r="G87" s="201"/>
      <c r="H87" s="220">
        <f t="shared" si="7"/>
        <v>0</v>
      </c>
    </row>
    <row r="88" spans="1:79" ht="13" thickBot="1" x14ac:dyDescent="0.3">
      <c r="A88" s="254">
        <v>13</v>
      </c>
      <c r="B88" s="253"/>
      <c r="C88" s="252"/>
      <c r="D88" s="251"/>
      <c r="E88" s="250"/>
      <c r="F88" s="201">
        <f t="shared" si="6"/>
        <v>0</v>
      </c>
      <c r="G88" s="201"/>
      <c r="H88" s="220">
        <f t="shared" si="7"/>
        <v>0</v>
      </c>
    </row>
    <row r="89" spans="1:79" ht="13" thickBot="1" x14ac:dyDescent="0.3">
      <c r="A89" s="249" t="s">
        <v>690</v>
      </c>
      <c r="B89" s="248"/>
      <c r="C89" s="247"/>
      <c r="D89" s="246" t="s">
        <v>671</v>
      </c>
      <c r="E89" s="245"/>
      <c r="F89" s="243">
        <f>SUM(F76:F88)</f>
        <v>0</v>
      </c>
      <c r="G89" s="244"/>
      <c r="H89" s="243">
        <f>SUM(H76:H88)</f>
        <v>0</v>
      </c>
    </row>
    <row r="90" spans="1:79" ht="12.75" customHeight="1" x14ac:dyDescent="0.25">
      <c r="A90" s="242" t="s">
        <v>689</v>
      </c>
      <c r="B90" s="241"/>
      <c r="C90" s="229"/>
      <c r="D90" s="228" t="s">
        <v>671</v>
      </c>
      <c r="E90" s="206"/>
      <c r="F90" s="206"/>
      <c r="G90" s="206"/>
      <c r="H90" s="240"/>
    </row>
    <row r="91" spans="1:79" x14ac:dyDescent="0.25">
      <c r="A91" s="219" t="s">
        <v>681</v>
      </c>
      <c r="B91" s="217" t="s">
        <v>680</v>
      </c>
      <c r="C91" s="218"/>
      <c r="D91" s="221" t="s">
        <v>671</v>
      </c>
      <c r="E91" s="201"/>
      <c r="F91" s="201">
        <f>SUM(F56,F74,F89)</f>
        <v>0</v>
      </c>
      <c r="G91" s="201"/>
      <c r="H91" s="220"/>
    </row>
    <row r="92" spans="1:79" x14ac:dyDescent="0.25">
      <c r="A92" s="219" t="s">
        <v>688</v>
      </c>
      <c r="B92" s="217" t="s">
        <v>679</v>
      </c>
      <c r="C92" s="218"/>
      <c r="D92" s="221"/>
      <c r="E92" s="201"/>
      <c r="F92" s="201"/>
      <c r="G92" s="201"/>
      <c r="H92" s="220">
        <f>SUM(H56,H74,H89)</f>
        <v>0</v>
      </c>
    </row>
    <row r="93" spans="1:79" x14ac:dyDescent="0.25">
      <c r="A93" s="219" t="s">
        <v>687</v>
      </c>
      <c r="B93" s="217" t="s">
        <v>678</v>
      </c>
      <c r="C93" s="218"/>
      <c r="D93" s="201"/>
      <c r="E93" s="202">
        <v>0.03</v>
      </c>
      <c r="F93" s="201">
        <f>F91*0.03</f>
        <v>0</v>
      </c>
      <c r="G93" s="201"/>
      <c r="H93" s="220"/>
    </row>
    <row r="94" spans="1:79" ht="13" thickBot="1" x14ac:dyDescent="0.3">
      <c r="A94" s="239" t="s">
        <v>686</v>
      </c>
      <c r="B94" s="187"/>
      <c r="C94" s="238"/>
      <c r="D94" s="237" t="s">
        <v>671</v>
      </c>
      <c r="E94" s="199"/>
      <c r="F94" s="199"/>
      <c r="G94" s="199"/>
      <c r="H94" s="236"/>
    </row>
    <row r="95" spans="1:79" s="207" customFormat="1" ht="17.25" customHeight="1" thickBot="1" x14ac:dyDescent="0.3">
      <c r="A95" s="235" t="s">
        <v>685</v>
      </c>
      <c r="B95" s="234" t="s">
        <v>684</v>
      </c>
      <c r="C95" s="234"/>
      <c r="D95" s="233"/>
      <c r="E95" s="232"/>
      <c r="F95" s="232" t="s">
        <v>683</v>
      </c>
      <c r="G95" s="232"/>
      <c r="H95" s="231" t="s">
        <v>682</v>
      </c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  <c r="BA95" s="183"/>
      <c r="BB95" s="183"/>
      <c r="BC95" s="183"/>
      <c r="BD95" s="183"/>
      <c r="BE95" s="183"/>
      <c r="BF95" s="183"/>
      <c r="BG95" s="183"/>
      <c r="BH95" s="183"/>
      <c r="BI95" s="183"/>
      <c r="BJ95" s="183"/>
      <c r="BK95" s="183"/>
      <c r="BL95" s="183"/>
      <c r="BM95" s="183"/>
      <c r="BN95" s="183"/>
      <c r="BO95" s="183"/>
      <c r="BP95" s="183"/>
      <c r="BQ95" s="183"/>
      <c r="BR95" s="183"/>
      <c r="BS95" s="183"/>
      <c r="BT95" s="183"/>
      <c r="BU95" s="183"/>
      <c r="BV95" s="183"/>
      <c r="BW95" s="183"/>
      <c r="BX95" s="183"/>
      <c r="BY95" s="183"/>
      <c r="BZ95" s="183"/>
      <c r="CA95" s="183"/>
    </row>
    <row r="96" spans="1:79" x14ac:dyDescent="0.25">
      <c r="A96" s="230" t="s">
        <v>681</v>
      </c>
      <c r="B96" s="206" t="s">
        <v>46</v>
      </c>
      <c r="C96" s="229"/>
      <c r="D96" s="228" t="s">
        <v>671</v>
      </c>
      <c r="E96" s="206"/>
      <c r="F96" s="227">
        <f>F12</f>
        <v>0</v>
      </c>
      <c r="G96" s="226"/>
      <c r="H96" s="225">
        <f>H14</f>
        <v>0</v>
      </c>
    </row>
    <row r="97" spans="1:79" x14ac:dyDescent="0.25">
      <c r="A97" s="219">
        <v>2</v>
      </c>
      <c r="B97" s="217" t="s">
        <v>680</v>
      </c>
      <c r="C97" s="218"/>
      <c r="D97" s="221" t="s">
        <v>671</v>
      </c>
      <c r="E97" s="201"/>
      <c r="F97" s="224">
        <f>F91</f>
        <v>0</v>
      </c>
      <c r="G97" s="223"/>
      <c r="H97" s="222"/>
    </row>
    <row r="98" spans="1:79" x14ac:dyDescent="0.25">
      <c r="A98" s="219">
        <v>3</v>
      </c>
      <c r="B98" s="217" t="s">
        <v>679</v>
      </c>
      <c r="C98" s="218"/>
      <c r="D98" s="202"/>
      <c r="E98" s="202"/>
      <c r="F98" s="224"/>
      <c r="G98" s="223"/>
      <c r="H98" s="222">
        <f>H92</f>
        <v>0</v>
      </c>
    </row>
    <row r="99" spans="1:79" x14ac:dyDescent="0.25">
      <c r="A99" s="219">
        <v>4</v>
      </c>
      <c r="B99" s="217" t="s">
        <v>678</v>
      </c>
      <c r="C99" s="218"/>
      <c r="D99" s="221"/>
      <c r="E99" s="201"/>
      <c r="F99" s="224">
        <f>F93</f>
        <v>0</v>
      </c>
      <c r="G99" s="223"/>
      <c r="H99" s="222"/>
    </row>
    <row r="100" spans="1:79" x14ac:dyDescent="0.25">
      <c r="A100" s="219">
        <v>5</v>
      </c>
      <c r="B100" s="201" t="s">
        <v>677</v>
      </c>
      <c r="C100" s="218"/>
      <c r="D100" s="221"/>
      <c r="E100" s="201"/>
      <c r="F100" s="201"/>
      <c r="G100" s="217"/>
      <c r="H100" s="220"/>
    </row>
    <row r="101" spans="1:79" x14ac:dyDescent="0.25">
      <c r="A101" s="219">
        <v>6</v>
      </c>
      <c r="B101" s="217"/>
      <c r="C101" s="218"/>
      <c r="D101" s="221"/>
      <c r="E101" s="201"/>
      <c r="F101" s="201"/>
      <c r="G101" s="217"/>
      <c r="H101" s="220"/>
    </row>
    <row r="102" spans="1:79" ht="13" thickBot="1" x14ac:dyDescent="0.3">
      <c r="A102" s="219">
        <v>7</v>
      </c>
      <c r="B102" s="217"/>
      <c r="C102" s="218"/>
      <c r="D102" s="202"/>
      <c r="E102" s="202"/>
      <c r="F102" s="199"/>
      <c r="G102" s="217"/>
      <c r="H102" s="216"/>
    </row>
    <row r="103" spans="1:79" s="207" customFormat="1" ht="15.75" customHeight="1" thickBot="1" x14ac:dyDescent="0.3">
      <c r="A103" s="215" t="s">
        <v>676</v>
      </c>
      <c r="B103" s="214" t="s">
        <v>675</v>
      </c>
      <c r="C103" s="213"/>
      <c r="D103" s="212"/>
      <c r="E103" s="211"/>
      <c r="F103" s="210">
        <f>SUM(F96:F102)</f>
        <v>0</v>
      </c>
      <c r="G103" s="209"/>
      <c r="H103" s="208">
        <f>SUM(H96:H102)</f>
        <v>0</v>
      </c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3"/>
      <c r="BN103" s="183"/>
      <c r="BO103" s="183"/>
      <c r="BP103" s="183"/>
      <c r="BQ103" s="183"/>
      <c r="BR103" s="183"/>
      <c r="BS103" s="183"/>
      <c r="BT103" s="183"/>
      <c r="BU103" s="183"/>
      <c r="BV103" s="183"/>
      <c r="BW103" s="183"/>
      <c r="BX103" s="183"/>
      <c r="BY103" s="183"/>
      <c r="BZ103" s="183"/>
      <c r="CA103" s="183"/>
    </row>
    <row r="104" spans="1:79" s="198" customFormat="1" ht="13.5" customHeight="1" x14ac:dyDescent="0.25">
      <c r="A104" s="204"/>
      <c r="B104" s="200" t="s">
        <v>674</v>
      </c>
      <c r="C104" s="203"/>
      <c r="D104" s="202">
        <v>0.15</v>
      </c>
      <c r="E104" s="201"/>
      <c r="F104" s="206"/>
      <c r="G104" s="200"/>
      <c r="H104" s="205"/>
    </row>
    <row r="105" spans="1:79" s="198" customFormat="1" ht="13.5" customHeight="1" thickBot="1" x14ac:dyDescent="0.3">
      <c r="A105" s="204"/>
      <c r="B105" s="200" t="s">
        <v>673</v>
      </c>
      <c r="C105" s="203"/>
      <c r="D105" s="202">
        <v>0.21</v>
      </c>
      <c r="E105" s="201"/>
      <c r="F105" s="199">
        <f>F103*0.21</f>
        <v>0</v>
      </c>
      <c r="G105" s="200"/>
      <c r="H105" s="199">
        <f>H103*0.21</f>
        <v>0</v>
      </c>
    </row>
    <row r="106" spans="1:79" ht="18.75" customHeight="1" thickBot="1" x14ac:dyDescent="0.35">
      <c r="A106" s="197" t="s">
        <v>672</v>
      </c>
      <c r="B106" s="196"/>
      <c r="C106" s="195"/>
      <c r="D106" s="194" t="s">
        <v>671</v>
      </c>
      <c r="E106" s="193"/>
      <c r="F106" s="192">
        <f>SUM(F103:F105)</f>
        <v>0</v>
      </c>
      <c r="G106" s="191"/>
      <c r="H106" s="190">
        <f>SUM(H103:H105)</f>
        <v>0</v>
      </c>
    </row>
    <row r="107" spans="1:79" ht="10.5" thickBot="1" x14ac:dyDescent="0.25">
      <c r="A107" s="189"/>
      <c r="B107" s="187"/>
      <c r="C107" s="187"/>
      <c r="D107" s="187"/>
      <c r="E107" s="187"/>
      <c r="F107" s="188"/>
      <c r="G107" s="187"/>
      <c r="H107" s="186"/>
    </row>
    <row r="108" spans="1:79" ht="18.75" customHeight="1" thickBot="1" x14ac:dyDescent="0.45">
      <c r="A108" s="304" t="s">
        <v>670</v>
      </c>
      <c r="B108" s="304"/>
      <c r="C108" s="304"/>
      <c r="D108" s="304"/>
      <c r="E108" s="304"/>
      <c r="F108" s="305">
        <f>F106+H106</f>
        <v>0</v>
      </c>
      <c r="G108" s="305"/>
      <c r="H108" s="305"/>
    </row>
  </sheetData>
  <sheetProtection selectLockedCells="1" selectUnlockedCells="1"/>
  <mergeCells count="5">
    <mergeCell ref="A16:B16"/>
    <mergeCell ref="A57:B57"/>
    <mergeCell ref="A75:B75"/>
    <mergeCell ref="A108:E108"/>
    <mergeCell ref="F108:H108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520"/>
  <sheetViews>
    <sheetView showGridLines="0" showZeros="0" topLeftCell="A374" zoomScaleNormal="100" workbookViewId="0">
      <selection activeCell="E444" sqref="E444"/>
    </sheetView>
  </sheetViews>
  <sheetFormatPr defaultColWidth="9.1796875" defaultRowHeight="12.5" x14ac:dyDescent="0.25"/>
  <cols>
    <col min="1" max="1" width="3.81640625" style="122" customWidth="1"/>
    <col min="2" max="2" width="12" style="122" customWidth="1"/>
    <col min="3" max="3" width="40.453125" style="122" customWidth="1"/>
    <col min="4" max="4" width="5.54296875" style="122" customWidth="1"/>
    <col min="5" max="5" width="8.54296875" style="164" customWidth="1"/>
    <col min="6" max="6" width="9.81640625" style="122" customWidth="1"/>
    <col min="7" max="7" width="13.81640625" style="122" customWidth="1"/>
    <col min="8" max="16384" width="9.1796875" style="122"/>
  </cols>
  <sheetData>
    <row r="1" spans="1:104" ht="15.5" x14ac:dyDescent="0.35">
      <c r="A1" s="295" t="s">
        <v>57</v>
      </c>
      <c r="B1" s="295"/>
      <c r="C1" s="295"/>
      <c r="D1" s="295"/>
      <c r="E1" s="295"/>
      <c r="F1" s="295"/>
      <c r="G1" s="295"/>
    </row>
    <row r="2" spans="1:104" ht="13.5" thickBot="1" x14ac:dyDescent="0.35">
      <c r="A2" s="123"/>
      <c r="B2" s="124"/>
      <c r="C2" s="125"/>
      <c r="D2" s="125"/>
      <c r="E2" s="126"/>
      <c r="F2" s="125"/>
      <c r="G2" s="125"/>
    </row>
    <row r="3" spans="1:104" ht="13.5" thickTop="1" x14ac:dyDescent="0.3">
      <c r="A3" s="296" t="s">
        <v>5</v>
      </c>
      <c r="B3" s="297"/>
      <c r="C3" s="127" t="s">
        <v>669</v>
      </c>
      <c r="D3" s="128"/>
      <c r="E3" s="129"/>
      <c r="F3" s="130">
        <f>[1]Rekapitulace!H1</f>
        <v>0</v>
      </c>
      <c r="G3" s="131"/>
    </row>
    <row r="4" spans="1:104" ht="13.5" thickBot="1" x14ac:dyDescent="0.35">
      <c r="A4" s="298" t="s">
        <v>1</v>
      </c>
      <c r="B4" s="299"/>
      <c r="C4" s="132" t="s">
        <v>473</v>
      </c>
      <c r="D4" s="133"/>
      <c r="E4" s="300"/>
      <c r="F4" s="300"/>
      <c r="G4" s="301"/>
    </row>
    <row r="5" spans="1:104" ht="13" thickTop="1" x14ac:dyDescent="0.25">
      <c r="A5" s="134"/>
      <c r="B5" s="135"/>
      <c r="C5" s="135"/>
      <c r="D5" s="123"/>
      <c r="E5" s="136"/>
      <c r="F5" s="123"/>
      <c r="G5" s="137"/>
    </row>
    <row r="6" spans="1:104" x14ac:dyDescent="0.25">
      <c r="A6" s="138" t="s">
        <v>58</v>
      </c>
      <c r="B6" s="139" t="s">
        <v>59</v>
      </c>
      <c r="C6" s="139" t="s">
        <v>60</v>
      </c>
      <c r="D6" s="139" t="s">
        <v>61</v>
      </c>
      <c r="E6" s="140" t="s">
        <v>62</v>
      </c>
      <c r="F6" s="139" t="s">
        <v>63</v>
      </c>
      <c r="G6" s="141" t="s">
        <v>64</v>
      </c>
    </row>
    <row r="7" spans="1:104" ht="13" x14ac:dyDescent="0.3">
      <c r="A7" s="142" t="s">
        <v>65</v>
      </c>
      <c r="B7" s="143" t="s">
        <v>68</v>
      </c>
      <c r="C7" s="144" t="s">
        <v>69</v>
      </c>
      <c r="D7" s="145"/>
      <c r="E7" s="146"/>
      <c r="F7" s="146"/>
      <c r="G7" s="147"/>
      <c r="H7" s="148"/>
      <c r="I7" s="148"/>
      <c r="O7" s="149">
        <v>1</v>
      </c>
    </row>
    <row r="8" spans="1:104" ht="20.5" x14ac:dyDescent="0.25">
      <c r="A8" s="150">
        <v>1</v>
      </c>
      <c r="B8" s="151" t="s">
        <v>70</v>
      </c>
      <c r="C8" s="152" t="s">
        <v>71</v>
      </c>
      <c r="D8" s="153" t="s">
        <v>72</v>
      </c>
      <c r="E8" s="154">
        <v>2.4400000000000002E-2</v>
      </c>
      <c r="F8" s="154">
        <v>0</v>
      </c>
      <c r="G8" s="155">
        <f>E8*F8</f>
        <v>0</v>
      </c>
      <c r="O8" s="149">
        <v>2</v>
      </c>
      <c r="AA8" s="122">
        <v>12</v>
      </c>
      <c r="AB8" s="122">
        <v>0</v>
      </c>
      <c r="AC8" s="122">
        <v>1</v>
      </c>
      <c r="AZ8" s="122">
        <v>1</v>
      </c>
      <c r="BA8" s="122">
        <f>IF(AZ8=1,G8,0)</f>
        <v>0</v>
      </c>
      <c r="BB8" s="122">
        <f>IF(AZ8=2,G8,0)</f>
        <v>0</v>
      </c>
      <c r="BC8" s="122">
        <f>IF(AZ8=3,G8,0)</f>
        <v>0</v>
      </c>
      <c r="BD8" s="122">
        <f>IF(AZ8=4,G8,0)</f>
        <v>0</v>
      </c>
      <c r="BE8" s="122">
        <f>IF(AZ8=5,G8,0)</f>
        <v>0</v>
      </c>
      <c r="CZ8" s="122">
        <v>1.09954</v>
      </c>
    </row>
    <row r="9" spans="1:104" x14ac:dyDescent="0.25">
      <c r="A9" s="180"/>
      <c r="B9" s="179"/>
      <c r="C9" s="306" t="s">
        <v>668</v>
      </c>
      <c r="D9" s="307"/>
      <c r="E9" s="178">
        <v>2.4400000000000002E-2</v>
      </c>
      <c r="F9" s="177"/>
      <c r="G9" s="176"/>
      <c r="M9" s="175" t="s">
        <v>668</v>
      </c>
      <c r="O9" s="149"/>
    </row>
    <row r="10" spans="1:104" ht="20.5" x14ac:dyDescent="0.25">
      <c r="A10" s="150">
        <v>2</v>
      </c>
      <c r="B10" s="151" t="s">
        <v>73</v>
      </c>
      <c r="C10" s="152" t="s">
        <v>74</v>
      </c>
      <c r="D10" s="153" t="s">
        <v>72</v>
      </c>
      <c r="E10" s="154">
        <v>0.13250000000000001</v>
      </c>
      <c r="F10" s="154">
        <v>0</v>
      </c>
      <c r="G10" s="155">
        <f>E10*F10</f>
        <v>0</v>
      </c>
      <c r="O10" s="149">
        <v>2</v>
      </c>
      <c r="AA10" s="122">
        <v>12</v>
      </c>
      <c r="AB10" s="122">
        <v>0</v>
      </c>
      <c r="AC10" s="122">
        <v>2</v>
      </c>
      <c r="AZ10" s="122">
        <v>1</v>
      </c>
      <c r="BA10" s="122">
        <f>IF(AZ10=1,G10,0)</f>
        <v>0</v>
      </c>
      <c r="BB10" s="122">
        <f>IF(AZ10=2,G10,0)</f>
        <v>0</v>
      </c>
      <c r="BC10" s="122">
        <f>IF(AZ10=3,G10,0)</f>
        <v>0</v>
      </c>
      <c r="BD10" s="122">
        <f>IF(AZ10=4,G10,0)</f>
        <v>0</v>
      </c>
      <c r="BE10" s="122">
        <f>IF(AZ10=5,G10,0)</f>
        <v>0</v>
      </c>
      <c r="CZ10" s="122">
        <v>1.0970899999999999</v>
      </c>
    </row>
    <row r="11" spans="1:104" x14ac:dyDescent="0.25">
      <c r="A11" s="180"/>
      <c r="B11" s="179"/>
      <c r="C11" s="306" t="s">
        <v>667</v>
      </c>
      <c r="D11" s="307"/>
      <c r="E11" s="178">
        <v>0.13250000000000001</v>
      </c>
      <c r="F11" s="177"/>
      <c r="G11" s="176"/>
      <c r="M11" s="175" t="s">
        <v>667</v>
      </c>
      <c r="O11" s="149"/>
    </row>
    <row r="12" spans="1:104" ht="20.5" x14ac:dyDescent="0.25">
      <c r="A12" s="150">
        <v>3</v>
      </c>
      <c r="B12" s="151" t="s">
        <v>75</v>
      </c>
      <c r="C12" s="152" t="s">
        <v>76</v>
      </c>
      <c r="D12" s="153" t="s">
        <v>72</v>
      </c>
      <c r="E12" s="154">
        <v>5.6000000000000001E-2</v>
      </c>
      <c r="F12" s="154">
        <v>0</v>
      </c>
      <c r="G12" s="155">
        <f>E12*F12</f>
        <v>0</v>
      </c>
      <c r="O12" s="149">
        <v>2</v>
      </c>
      <c r="AA12" s="122">
        <v>12</v>
      </c>
      <c r="AB12" s="122">
        <v>0</v>
      </c>
      <c r="AC12" s="122">
        <v>3</v>
      </c>
      <c r="AZ12" s="122">
        <v>1</v>
      </c>
      <c r="BA12" s="122">
        <f>IF(AZ12=1,G12,0)</f>
        <v>0</v>
      </c>
      <c r="BB12" s="122">
        <f>IF(AZ12=2,G12,0)</f>
        <v>0</v>
      </c>
      <c r="BC12" s="122">
        <f>IF(AZ12=3,G12,0)</f>
        <v>0</v>
      </c>
      <c r="BD12" s="122">
        <f>IF(AZ12=4,G12,0)</f>
        <v>0</v>
      </c>
      <c r="BE12" s="122">
        <f>IF(AZ12=5,G12,0)</f>
        <v>0</v>
      </c>
      <c r="CZ12" s="122">
        <v>1.09954</v>
      </c>
    </row>
    <row r="13" spans="1:104" x14ac:dyDescent="0.25">
      <c r="A13" s="180"/>
      <c r="B13" s="179"/>
      <c r="C13" s="306" t="s">
        <v>666</v>
      </c>
      <c r="D13" s="307"/>
      <c r="E13" s="178">
        <v>5.6000000000000001E-2</v>
      </c>
      <c r="F13" s="177"/>
      <c r="G13" s="176"/>
      <c r="M13" s="175" t="s">
        <v>666</v>
      </c>
      <c r="O13" s="149"/>
    </row>
    <row r="14" spans="1:104" ht="20.5" x14ac:dyDescent="0.25">
      <c r="A14" s="150">
        <v>4</v>
      </c>
      <c r="B14" s="151" t="s">
        <v>77</v>
      </c>
      <c r="C14" s="152" t="s">
        <v>78</v>
      </c>
      <c r="D14" s="153" t="s">
        <v>79</v>
      </c>
      <c r="E14" s="154">
        <v>55.116</v>
      </c>
      <c r="F14" s="154">
        <v>0</v>
      </c>
      <c r="G14" s="155">
        <f>E14*F14</f>
        <v>0</v>
      </c>
      <c r="O14" s="149">
        <v>2</v>
      </c>
      <c r="AA14" s="122">
        <v>12</v>
      </c>
      <c r="AB14" s="122">
        <v>0</v>
      </c>
      <c r="AC14" s="122">
        <v>4</v>
      </c>
      <c r="AZ14" s="122">
        <v>1</v>
      </c>
      <c r="BA14" s="122">
        <f>IF(AZ14=1,G14,0)</f>
        <v>0</v>
      </c>
      <c r="BB14" s="122">
        <f>IF(AZ14=2,G14,0)</f>
        <v>0</v>
      </c>
      <c r="BC14" s="122">
        <f>IF(AZ14=3,G14,0)</f>
        <v>0</v>
      </c>
      <c r="BD14" s="122">
        <f>IF(AZ14=4,G14,0)</f>
        <v>0</v>
      </c>
      <c r="BE14" s="122">
        <f>IF(AZ14=5,G14,0)</f>
        <v>0</v>
      </c>
      <c r="CZ14" s="122">
        <v>7.0599999999999996E-2</v>
      </c>
    </row>
    <row r="15" spans="1:104" x14ac:dyDescent="0.25">
      <c r="A15" s="180"/>
      <c r="B15" s="179"/>
      <c r="C15" s="306" t="s">
        <v>665</v>
      </c>
      <c r="D15" s="307"/>
      <c r="E15" s="178">
        <v>21.448</v>
      </c>
      <c r="F15" s="177"/>
      <c r="G15" s="176"/>
      <c r="M15" s="175" t="s">
        <v>665</v>
      </c>
      <c r="O15" s="149"/>
    </row>
    <row r="16" spans="1:104" x14ac:dyDescent="0.25">
      <c r="A16" s="180"/>
      <c r="B16" s="179"/>
      <c r="C16" s="306" t="s">
        <v>664</v>
      </c>
      <c r="D16" s="307"/>
      <c r="E16" s="178">
        <v>19.963999999999999</v>
      </c>
      <c r="F16" s="177"/>
      <c r="G16" s="176"/>
      <c r="M16" s="175" t="s">
        <v>664</v>
      </c>
      <c r="O16" s="149"/>
    </row>
    <row r="17" spans="1:104" x14ac:dyDescent="0.25">
      <c r="A17" s="180"/>
      <c r="B17" s="179"/>
      <c r="C17" s="306" t="s">
        <v>663</v>
      </c>
      <c r="D17" s="307"/>
      <c r="E17" s="178">
        <v>16.884</v>
      </c>
      <c r="F17" s="177"/>
      <c r="G17" s="176"/>
      <c r="M17" s="175" t="s">
        <v>663</v>
      </c>
      <c r="O17" s="149"/>
    </row>
    <row r="18" spans="1:104" x14ac:dyDescent="0.25">
      <c r="A18" s="180"/>
      <c r="B18" s="179"/>
      <c r="C18" s="306" t="s">
        <v>662</v>
      </c>
      <c r="D18" s="307"/>
      <c r="E18" s="178">
        <v>-2.94</v>
      </c>
      <c r="F18" s="177"/>
      <c r="G18" s="176"/>
      <c r="M18" s="175" t="s">
        <v>662</v>
      </c>
      <c r="O18" s="149"/>
    </row>
    <row r="19" spans="1:104" x14ac:dyDescent="0.25">
      <c r="A19" s="180"/>
      <c r="B19" s="179"/>
      <c r="C19" s="306" t="s">
        <v>661</v>
      </c>
      <c r="D19" s="307"/>
      <c r="E19" s="178">
        <v>-1.26</v>
      </c>
      <c r="F19" s="177"/>
      <c r="G19" s="176"/>
      <c r="M19" s="175" t="s">
        <v>661</v>
      </c>
      <c r="O19" s="149"/>
    </row>
    <row r="20" spans="1:104" x14ac:dyDescent="0.25">
      <c r="A20" s="180"/>
      <c r="B20" s="179"/>
      <c r="C20" s="306" t="s">
        <v>660</v>
      </c>
      <c r="D20" s="307"/>
      <c r="E20" s="178">
        <v>1.02</v>
      </c>
      <c r="F20" s="177"/>
      <c r="G20" s="176"/>
      <c r="M20" s="175" t="s">
        <v>660</v>
      </c>
      <c r="O20" s="149"/>
    </row>
    <row r="21" spans="1:104" x14ac:dyDescent="0.25">
      <c r="A21" s="150">
        <v>5</v>
      </c>
      <c r="B21" s="151" t="s">
        <v>80</v>
      </c>
      <c r="C21" s="152" t="s">
        <v>81</v>
      </c>
      <c r="D21" s="153" t="s">
        <v>79</v>
      </c>
      <c r="E21" s="154">
        <v>1.02</v>
      </c>
      <c r="F21" s="154">
        <v>0</v>
      </c>
      <c r="G21" s="155">
        <f>E21*F21</f>
        <v>0</v>
      </c>
      <c r="O21" s="149">
        <v>2</v>
      </c>
      <c r="AA21" s="122">
        <v>12</v>
      </c>
      <c r="AB21" s="122">
        <v>0</v>
      </c>
      <c r="AC21" s="122">
        <v>5</v>
      </c>
      <c r="AZ21" s="122">
        <v>1</v>
      </c>
      <c r="BA21" s="122">
        <f>IF(AZ21=1,G21,0)</f>
        <v>0</v>
      </c>
      <c r="BB21" s="122">
        <f>IF(AZ21=2,G21,0)</f>
        <v>0</v>
      </c>
      <c r="BC21" s="122">
        <f>IF(AZ21=3,G21,0)</f>
        <v>0</v>
      </c>
      <c r="BD21" s="122">
        <f>IF(AZ21=4,G21,0)</f>
        <v>0</v>
      </c>
      <c r="BE21" s="122">
        <f>IF(AZ21=5,G21,0)</f>
        <v>0</v>
      </c>
      <c r="CZ21" s="122">
        <v>0.27127000000000001</v>
      </c>
    </row>
    <row r="22" spans="1:104" x14ac:dyDescent="0.25">
      <c r="A22" s="180"/>
      <c r="B22" s="179"/>
      <c r="C22" s="306" t="s">
        <v>660</v>
      </c>
      <c r="D22" s="307"/>
      <c r="E22" s="178">
        <v>1.02</v>
      </c>
      <c r="F22" s="177"/>
      <c r="G22" s="176"/>
      <c r="M22" s="175" t="s">
        <v>660</v>
      </c>
      <c r="O22" s="149"/>
    </row>
    <row r="23" spans="1:104" x14ac:dyDescent="0.25">
      <c r="A23" s="150">
        <v>6</v>
      </c>
      <c r="B23" s="151" t="s">
        <v>82</v>
      </c>
      <c r="C23" s="152" t="s">
        <v>83</v>
      </c>
      <c r="D23" s="153" t="s">
        <v>79</v>
      </c>
      <c r="E23" s="154">
        <v>121</v>
      </c>
      <c r="F23" s="154">
        <v>0</v>
      </c>
      <c r="G23" s="155">
        <f>E23*F23</f>
        <v>0</v>
      </c>
      <c r="O23" s="149">
        <v>2</v>
      </c>
      <c r="AA23" s="122">
        <v>12</v>
      </c>
      <c r="AB23" s="122">
        <v>0</v>
      </c>
      <c r="AC23" s="122">
        <v>6</v>
      </c>
      <c r="AZ23" s="122">
        <v>1</v>
      </c>
      <c r="BA23" s="122">
        <f>IF(AZ23=1,G23,0)</f>
        <v>0</v>
      </c>
      <c r="BB23" s="122">
        <f>IF(AZ23=2,G23,0)</f>
        <v>0</v>
      </c>
      <c r="BC23" s="122">
        <f>IF(AZ23=3,G23,0)</f>
        <v>0</v>
      </c>
      <c r="BD23" s="122">
        <f>IF(AZ23=4,G23,0)</f>
        <v>0</v>
      </c>
      <c r="BE23" s="122">
        <f>IF(AZ23=5,G23,0)</f>
        <v>0</v>
      </c>
      <c r="CZ23" s="122">
        <v>1.8599999999999998E-2</v>
      </c>
    </row>
    <row r="24" spans="1:104" x14ac:dyDescent="0.25">
      <c r="A24" s="180"/>
      <c r="B24" s="179"/>
      <c r="C24" s="306" t="s">
        <v>517</v>
      </c>
      <c r="D24" s="307"/>
      <c r="E24" s="178">
        <v>0</v>
      </c>
      <c r="F24" s="177"/>
      <c r="G24" s="176"/>
      <c r="M24" s="175" t="s">
        <v>517</v>
      </c>
      <c r="O24" s="149"/>
    </row>
    <row r="25" spans="1:104" x14ac:dyDescent="0.25">
      <c r="A25" s="180"/>
      <c r="B25" s="179"/>
      <c r="C25" s="306" t="s">
        <v>659</v>
      </c>
      <c r="D25" s="307"/>
      <c r="E25" s="178">
        <v>18.2</v>
      </c>
      <c r="F25" s="177"/>
      <c r="G25" s="176"/>
      <c r="M25" s="175" t="s">
        <v>659</v>
      </c>
      <c r="O25" s="149"/>
    </row>
    <row r="26" spans="1:104" x14ac:dyDescent="0.25">
      <c r="A26" s="180"/>
      <c r="B26" s="179"/>
      <c r="C26" s="306" t="s">
        <v>658</v>
      </c>
      <c r="D26" s="307"/>
      <c r="E26" s="178">
        <v>0</v>
      </c>
      <c r="F26" s="177"/>
      <c r="G26" s="176"/>
      <c r="M26" s="175" t="s">
        <v>658</v>
      </c>
      <c r="O26" s="149"/>
    </row>
    <row r="27" spans="1:104" x14ac:dyDescent="0.25">
      <c r="A27" s="180"/>
      <c r="B27" s="179"/>
      <c r="C27" s="306" t="s">
        <v>657</v>
      </c>
      <c r="D27" s="307"/>
      <c r="E27" s="178">
        <v>6.3</v>
      </c>
      <c r="F27" s="177"/>
      <c r="G27" s="176"/>
      <c r="M27" s="175" t="s">
        <v>657</v>
      </c>
      <c r="O27" s="149"/>
    </row>
    <row r="28" spans="1:104" x14ac:dyDescent="0.25">
      <c r="A28" s="180"/>
      <c r="B28" s="179"/>
      <c r="C28" s="306" t="s">
        <v>656</v>
      </c>
      <c r="D28" s="307"/>
      <c r="E28" s="178">
        <v>0</v>
      </c>
      <c r="F28" s="177"/>
      <c r="G28" s="176"/>
      <c r="M28" s="175" t="s">
        <v>656</v>
      </c>
      <c r="O28" s="149"/>
    </row>
    <row r="29" spans="1:104" x14ac:dyDescent="0.25">
      <c r="A29" s="180"/>
      <c r="B29" s="179"/>
      <c r="C29" s="306" t="s">
        <v>655</v>
      </c>
      <c r="D29" s="307"/>
      <c r="E29" s="178">
        <v>7.7</v>
      </c>
      <c r="F29" s="177"/>
      <c r="G29" s="176"/>
      <c r="M29" s="175" t="s">
        <v>655</v>
      </c>
      <c r="O29" s="149"/>
    </row>
    <row r="30" spans="1:104" x14ac:dyDescent="0.25">
      <c r="A30" s="180"/>
      <c r="B30" s="179"/>
      <c r="C30" s="306" t="s">
        <v>478</v>
      </c>
      <c r="D30" s="307"/>
      <c r="E30" s="178">
        <v>0</v>
      </c>
      <c r="F30" s="177"/>
      <c r="G30" s="176"/>
      <c r="M30" s="175" t="s">
        <v>478</v>
      </c>
      <c r="O30" s="149"/>
    </row>
    <row r="31" spans="1:104" x14ac:dyDescent="0.25">
      <c r="A31" s="180"/>
      <c r="B31" s="179"/>
      <c r="C31" s="306" t="s">
        <v>477</v>
      </c>
      <c r="D31" s="307"/>
      <c r="E31" s="178">
        <v>88.8</v>
      </c>
      <c r="F31" s="177"/>
      <c r="G31" s="176"/>
      <c r="M31" s="175" t="s">
        <v>477</v>
      </c>
      <c r="O31" s="149"/>
    </row>
    <row r="32" spans="1:104" ht="20.5" x14ac:dyDescent="0.25">
      <c r="A32" s="150">
        <v>7</v>
      </c>
      <c r="B32" s="151" t="s">
        <v>84</v>
      </c>
      <c r="C32" s="152" t="s">
        <v>85</v>
      </c>
      <c r="D32" s="153" t="s">
        <v>79</v>
      </c>
      <c r="E32" s="154">
        <v>20.100000000000001</v>
      </c>
      <c r="F32" s="154">
        <v>0</v>
      </c>
      <c r="G32" s="155">
        <f>E32*F32</f>
        <v>0</v>
      </c>
      <c r="O32" s="149">
        <v>2</v>
      </c>
      <c r="AA32" s="122">
        <v>12</v>
      </c>
      <c r="AB32" s="122">
        <v>0</v>
      </c>
      <c r="AC32" s="122">
        <v>7</v>
      </c>
      <c r="AZ32" s="122">
        <v>1</v>
      </c>
      <c r="BA32" s="122">
        <f>IF(AZ32=1,G32,0)</f>
        <v>0</v>
      </c>
      <c r="BB32" s="122">
        <f>IF(AZ32=2,G32,0)</f>
        <v>0</v>
      </c>
      <c r="BC32" s="122">
        <f>IF(AZ32=3,G32,0)</f>
        <v>0</v>
      </c>
      <c r="BD32" s="122">
        <f>IF(AZ32=4,G32,0)</f>
        <v>0</v>
      </c>
      <c r="BE32" s="122">
        <f>IF(AZ32=5,G32,0)</f>
        <v>0</v>
      </c>
      <c r="CZ32" s="122">
        <v>1.8599999999999998E-2</v>
      </c>
    </row>
    <row r="33" spans="1:104" x14ac:dyDescent="0.25">
      <c r="A33" s="180"/>
      <c r="B33" s="179"/>
      <c r="C33" s="306" t="s">
        <v>490</v>
      </c>
      <c r="D33" s="307"/>
      <c r="E33" s="178">
        <v>0</v>
      </c>
      <c r="F33" s="177"/>
      <c r="G33" s="176"/>
      <c r="M33" s="175" t="s">
        <v>490</v>
      </c>
      <c r="O33" s="149"/>
    </row>
    <row r="34" spans="1:104" x14ac:dyDescent="0.25">
      <c r="A34" s="180"/>
      <c r="B34" s="179"/>
      <c r="C34" s="306" t="s">
        <v>654</v>
      </c>
      <c r="D34" s="307"/>
      <c r="E34" s="178">
        <v>7.9</v>
      </c>
      <c r="F34" s="177"/>
      <c r="G34" s="176"/>
      <c r="M34" s="175" t="s">
        <v>654</v>
      </c>
      <c r="O34" s="149"/>
    </row>
    <row r="35" spans="1:104" x14ac:dyDescent="0.25">
      <c r="A35" s="180"/>
      <c r="B35" s="179"/>
      <c r="C35" s="306" t="s">
        <v>653</v>
      </c>
      <c r="D35" s="307"/>
      <c r="E35" s="178">
        <v>0</v>
      </c>
      <c r="F35" s="177"/>
      <c r="G35" s="176"/>
      <c r="M35" s="175" t="s">
        <v>653</v>
      </c>
      <c r="O35" s="149"/>
    </row>
    <row r="36" spans="1:104" x14ac:dyDescent="0.25">
      <c r="A36" s="180"/>
      <c r="B36" s="179"/>
      <c r="C36" s="306" t="s">
        <v>652</v>
      </c>
      <c r="D36" s="307"/>
      <c r="E36" s="178">
        <v>12.2</v>
      </c>
      <c r="F36" s="177"/>
      <c r="G36" s="176"/>
      <c r="M36" s="175" t="s">
        <v>652</v>
      </c>
      <c r="O36" s="149"/>
    </row>
    <row r="37" spans="1:104" x14ac:dyDescent="0.25">
      <c r="A37" s="150">
        <v>8</v>
      </c>
      <c r="B37" s="151" t="s">
        <v>86</v>
      </c>
      <c r="C37" s="152" t="s">
        <v>87</v>
      </c>
      <c r="D37" s="153" t="s">
        <v>88</v>
      </c>
      <c r="E37" s="154">
        <v>0.5494</v>
      </c>
      <c r="F37" s="154">
        <v>0</v>
      </c>
      <c r="G37" s="155">
        <f>E37*F37</f>
        <v>0</v>
      </c>
      <c r="O37" s="149">
        <v>2</v>
      </c>
      <c r="AA37" s="122">
        <v>12</v>
      </c>
      <c r="AB37" s="122">
        <v>0</v>
      </c>
      <c r="AC37" s="122">
        <v>8</v>
      </c>
      <c r="AZ37" s="122">
        <v>1</v>
      </c>
      <c r="BA37" s="122">
        <f>IF(AZ37=1,G37,0)</f>
        <v>0</v>
      </c>
      <c r="BB37" s="122">
        <f>IF(AZ37=2,G37,0)</f>
        <v>0</v>
      </c>
      <c r="BC37" s="122">
        <f>IF(AZ37=3,G37,0)</f>
        <v>0</v>
      </c>
      <c r="BD37" s="122">
        <f>IF(AZ37=4,G37,0)</f>
        <v>0</v>
      </c>
      <c r="BE37" s="122">
        <f>IF(AZ37=5,G37,0)</f>
        <v>0</v>
      </c>
      <c r="CZ37" s="122">
        <v>1.9332</v>
      </c>
    </row>
    <row r="38" spans="1:104" x14ac:dyDescent="0.25">
      <c r="A38" s="180"/>
      <c r="B38" s="179"/>
      <c r="C38" s="306" t="s">
        <v>651</v>
      </c>
      <c r="D38" s="307"/>
      <c r="E38" s="178">
        <v>0.2213</v>
      </c>
      <c r="F38" s="177"/>
      <c r="G38" s="176"/>
      <c r="M38" s="175" t="s">
        <v>651</v>
      </c>
      <c r="O38" s="149"/>
    </row>
    <row r="39" spans="1:104" x14ac:dyDescent="0.25">
      <c r="A39" s="180"/>
      <c r="B39" s="179"/>
      <c r="C39" s="306" t="s">
        <v>650</v>
      </c>
      <c r="D39" s="307"/>
      <c r="E39" s="178">
        <v>5.9299999999999999E-2</v>
      </c>
      <c r="F39" s="177"/>
      <c r="G39" s="176"/>
      <c r="M39" s="175" t="s">
        <v>650</v>
      </c>
      <c r="O39" s="149"/>
    </row>
    <row r="40" spans="1:104" x14ac:dyDescent="0.25">
      <c r="A40" s="180"/>
      <c r="B40" s="179"/>
      <c r="C40" s="306" t="s">
        <v>649</v>
      </c>
      <c r="D40" s="307"/>
      <c r="E40" s="178">
        <v>0.14399999999999999</v>
      </c>
      <c r="F40" s="177"/>
      <c r="G40" s="176"/>
      <c r="M40" s="175" t="s">
        <v>649</v>
      </c>
      <c r="O40" s="149"/>
    </row>
    <row r="41" spans="1:104" x14ac:dyDescent="0.25">
      <c r="A41" s="180"/>
      <c r="B41" s="179"/>
      <c r="C41" s="306" t="s">
        <v>648</v>
      </c>
      <c r="D41" s="307"/>
      <c r="E41" s="178">
        <v>0.12479999999999999</v>
      </c>
      <c r="F41" s="177"/>
      <c r="G41" s="176"/>
      <c r="M41" s="175" t="s">
        <v>648</v>
      </c>
      <c r="O41" s="149"/>
    </row>
    <row r="42" spans="1:104" ht="13" x14ac:dyDescent="0.3">
      <c r="A42" s="156"/>
      <c r="B42" s="157" t="s">
        <v>67</v>
      </c>
      <c r="C42" s="158" t="str">
        <f>CONCATENATE(B7," ",C7)</f>
        <v>3 Svislé a kompletní konstrukce</v>
      </c>
      <c r="D42" s="156"/>
      <c r="E42" s="159"/>
      <c r="F42" s="159"/>
      <c r="G42" s="160">
        <f>SUM(G7:G41)</f>
        <v>0</v>
      </c>
      <c r="O42" s="149">
        <v>4</v>
      </c>
      <c r="BA42" s="161">
        <f>SUM(BA7:BA41)</f>
        <v>0</v>
      </c>
      <c r="BB42" s="161">
        <f>SUM(BB7:BB41)</f>
        <v>0</v>
      </c>
      <c r="BC42" s="161">
        <f>SUM(BC7:BC41)</f>
        <v>0</v>
      </c>
      <c r="BD42" s="161">
        <f>SUM(BD7:BD41)</f>
        <v>0</v>
      </c>
      <c r="BE42" s="161">
        <f>SUM(BE7:BE41)</f>
        <v>0</v>
      </c>
    </row>
    <row r="43" spans="1:104" ht="13" x14ac:dyDescent="0.3">
      <c r="A43" s="142" t="s">
        <v>65</v>
      </c>
      <c r="B43" s="143" t="s">
        <v>89</v>
      </c>
      <c r="C43" s="144" t="s">
        <v>90</v>
      </c>
      <c r="D43" s="145"/>
      <c r="E43" s="146"/>
      <c r="F43" s="146"/>
      <c r="G43" s="147"/>
      <c r="H43" s="148"/>
      <c r="I43" s="148"/>
      <c r="O43" s="149">
        <v>1</v>
      </c>
    </row>
    <row r="44" spans="1:104" x14ac:dyDescent="0.25">
      <c r="A44" s="150">
        <v>9</v>
      </c>
      <c r="B44" s="151" t="s">
        <v>91</v>
      </c>
      <c r="C44" s="152" t="s">
        <v>92</v>
      </c>
      <c r="D44" s="153" t="s">
        <v>79</v>
      </c>
      <c r="E44" s="154">
        <v>280.60199999999998</v>
      </c>
      <c r="F44" s="154">
        <v>0</v>
      </c>
      <c r="G44" s="155">
        <f>E44*F44</f>
        <v>0</v>
      </c>
      <c r="O44" s="149">
        <v>2</v>
      </c>
      <c r="AA44" s="122">
        <v>12</v>
      </c>
      <c r="AB44" s="122">
        <v>0</v>
      </c>
      <c r="AC44" s="122">
        <v>9</v>
      </c>
      <c r="AZ44" s="122">
        <v>1</v>
      </c>
      <c r="BA44" s="122">
        <f>IF(AZ44=1,G44,0)</f>
        <v>0</v>
      </c>
      <c r="BB44" s="122">
        <f>IF(AZ44=2,G44,0)</f>
        <v>0</v>
      </c>
      <c r="BC44" s="122">
        <f>IF(AZ44=3,G44,0)</f>
        <v>0</v>
      </c>
      <c r="BD44" s="122">
        <f>IF(AZ44=4,G44,0)</f>
        <v>0</v>
      </c>
      <c r="BE44" s="122">
        <f>IF(AZ44=5,G44,0)</f>
        <v>0</v>
      </c>
      <c r="CZ44" s="122">
        <v>4.7660000000000001E-2</v>
      </c>
    </row>
    <row r="45" spans="1:104" x14ac:dyDescent="0.25">
      <c r="A45" s="180"/>
      <c r="B45" s="179"/>
      <c r="C45" s="306" t="s">
        <v>647</v>
      </c>
      <c r="D45" s="307"/>
      <c r="E45" s="178">
        <v>0</v>
      </c>
      <c r="F45" s="177"/>
      <c r="G45" s="176"/>
      <c r="M45" s="175" t="s">
        <v>647</v>
      </c>
      <c r="O45" s="149"/>
    </row>
    <row r="46" spans="1:104" x14ac:dyDescent="0.25">
      <c r="A46" s="180"/>
      <c r="B46" s="179"/>
      <c r="C46" s="306" t="s">
        <v>646</v>
      </c>
      <c r="D46" s="307"/>
      <c r="E46" s="178">
        <v>204.26</v>
      </c>
      <c r="F46" s="177"/>
      <c r="G46" s="176"/>
      <c r="M46" s="175" t="s">
        <v>646</v>
      </c>
      <c r="O46" s="149"/>
    </row>
    <row r="47" spans="1:104" x14ac:dyDescent="0.25">
      <c r="A47" s="180"/>
      <c r="B47" s="179"/>
      <c r="C47" s="306" t="s">
        <v>645</v>
      </c>
      <c r="D47" s="307"/>
      <c r="E47" s="178">
        <v>0</v>
      </c>
      <c r="F47" s="177"/>
      <c r="G47" s="176"/>
      <c r="M47" s="175" t="s">
        <v>645</v>
      </c>
      <c r="O47" s="149"/>
    </row>
    <row r="48" spans="1:104" x14ac:dyDescent="0.25">
      <c r="A48" s="180"/>
      <c r="B48" s="179"/>
      <c r="C48" s="306" t="s">
        <v>644</v>
      </c>
      <c r="D48" s="307"/>
      <c r="E48" s="178">
        <v>110.232</v>
      </c>
      <c r="F48" s="177"/>
      <c r="G48" s="176"/>
      <c r="M48" s="175" t="s">
        <v>644</v>
      </c>
      <c r="O48" s="149"/>
    </row>
    <row r="49" spans="1:104" x14ac:dyDescent="0.25">
      <c r="A49" s="180"/>
      <c r="B49" s="179"/>
      <c r="C49" s="306" t="s">
        <v>643</v>
      </c>
      <c r="D49" s="307"/>
      <c r="E49" s="178">
        <v>0</v>
      </c>
      <c r="F49" s="177"/>
      <c r="G49" s="176"/>
      <c r="M49" s="175" t="s">
        <v>643</v>
      </c>
      <c r="O49" s="149"/>
    </row>
    <row r="50" spans="1:104" x14ac:dyDescent="0.25">
      <c r="A50" s="180"/>
      <c r="B50" s="179"/>
      <c r="C50" s="306" t="s">
        <v>642</v>
      </c>
      <c r="D50" s="307"/>
      <c r="E50" s="178">
        <v>-33.89</v>
      </c>
      <c r="F50" s="177"/>
      <c r="G50" s="176"/>
      <c r="M50" s="175" t="s">
        <v>642</v>
      </c>
      <c r="O50" s="149"/>
    </row>
    <row r="51" spans="1:104" x14ac:dyDescent="0.25">
      <c r="A51" s="150">
        <v>10</v>
      </c>
      <c r="B51" s="151" t="s">
        <v>93</v>
      </c>
      <c r="C51" s="152" t="s">
        <v>94</v>
      </c>
      <c r="D51" s="153" t="s">
        <v>79</v>
      </c>
      <c r="E51" s="154">
        <v>33.89</v>
      </c>
      <c r="F51" s="154">
        <v>0</v>
      </c>
      <c r="G51" s="155">
        <f>E51*F51</f>
        <v>0</v>
      </c>
      <c r="O51" s="149">
        <v>2</v>
      </c>
      <c r="AA51" s="122">
        <v>12</v>
      </c>
      <c r="AB51" s="122">
        <v>0</v>
      </c>
      <c r="AC51" s="122">
        <v>10</v>
      </c>
      <c r="AZ51" s="122">
        <v>1</v>
      </c>
      <c r="BA51" s="122">
        <f>IF(AZ51=1,G51,0)</f>
        <v>0</v>
      </c>
      <c r="BB51" s="122">
        <f>IF(AZ51=2,G51,0)</f>
        <v>0</v>
      </c>
      <c r="BC51" s="122">
        <f>IF(AZ51=3,G51,0)</f>
        <v>0</v>
      </c>
      <c r="BD51" s="122">
        <f>IF(AZ51=4,G51,0)</f>
        <v>0</v>
      </c>
      <c r="BE51" s="122">
        <f>IF(AZ51=5,G51,0)</f>
        <v>0</v>
      </c>
      <c r="CZ51" s="122">
        <v>4.4139999999999999E-2</v>
      </c>
    </row>
    <row r="52" spans="1:104" x14ac:dyDescent="0.25">
      <c r="A52" s="180"/>
      <c r="B52" s="179"/>
      <c r="C52" s="306" t="s">
        <v>641</v>
      </c>
      <c r="D52" s="307"/>
      <c r="E52" s="178">
        <v>0</v>
      </c>
      <c r="F52" s="177"/>
      <c r="G52" s="176"/>
      <c r="M52" s="175" t="s">
        <v>641</v>
      </c>
      <c r="O52" s="149"/>
    </row>
    <row r="53" spans="1:104" x14ac:dyDescent="0.25">
      <c r="A53" s="180"/>
      <c r="B53" s="179"/>
      <c r="C53" s="306" t="s">
        <v>640</v>
      </c>
      <c r="D53" s="307"/>
      <c r="E53" s="178">
        <v>33.89</v>
      </c>
      <c r="F53" s="177"/>
      <c r="G53" s="176"/>
      <c r="M53" s="175" t="s">
        <v>640</v>
      </c>
      <c r="O53" s="149"/>
    </row>
    <row r="54" spans="1:104" ht="13" x14ac:dyDescent="0.3">
      <c r="A54" s="156"/>
      <c r="B54" s="157" t="s">
        <v>67</v>
      </c>
      <c r="C54" s="158" t="str">
        <f>CONCATENATE(B43," ",C43)</f>
        <v>61 Upravy povrchů vnitřní</v>
      </c>
      <c r="D54" s="156"/>
      <c r="E54" s="159"/>
      <c r="F54" s="159"/>
      <c r="G54" s="160">
        <f>SUM(G43:G53)</f>
        <v>0</v>
      </c>
      <c r="O54" s="149">
        <v>4</v>
      </c>
      <c r="BA54" s="161">
        <f>SUM(BA43:BA53)</f>
        <v>0</v>
      </c>
      <c r="BB54" s="161">
        <f>SUM(BB43:BB53)</f>
        <v>0</v>
      </c>
      <c r="BC54" s="161">
        <f>SUM(BC43:BC53)</f>
        <v>0</v>
      </c>
      <c r="BD54" s="161">
        <f>SUM(BD43:BD53)</f>
        <v>0</v>
      </c>
      <c r="BE54" s="161">
        <f>SUM(BE43:BE53)</f>
        <v>0</v>
      </c>
    </row>
    <row r="55" spans="1:104" ht="13" x14ac:dyDescent="0.3">
      <c r="A55" s="142" t="s">
        <v>65</v>
      </c>
      <c r="B55" s="143" t="s">
        <v>95</v>
      </c>
      <c r="C55" s="144" t="s">
        <v>96</v>
      </c>
      <c r="D55" s="145"/>
      <c r="E55" s="146"/>
      <c r="F55" s="146"/>
      <c r="G55" s="147"/>
      <c r="H55" s="148"/>
      <c r="I55" s="148"/>
      <c r="O55" s="149">
        <v>1</v>
      </c>
    </row>
    <row r="56" spans="1:104" ht="20.5" x14ac:dyDescent="0.25">
      <c r="A56" s="150">
        <v>11</v>
      </c>
      <c r="B56" s="151" t="s">
        <v>97</v>
      </c>
      <c r="C56" s="152" t="s">
        <v>98</v>
      </c>
      <c r="D56" s="153" t="s">
        <v>79</v>
      </c>
      <c r="E56" s="154">
        <v>8.2423999999999999</v>
      </c>
      <c r="F56" s="154">
        <v>0</v>
      </c>
      <c r="G56" s="155">
        <f>E56*F56</f>
        <v>0</v>
      </c>
      <c r="O56" s="149">
        <v>2</v>
      </c>
      <c r="AA56" s="122">
        <v>12</v>
      </c>
      <c r="AB56" s="122">
        <v>0</v>
      </c>
      <c r="AC56" s="122">
        <v>11</v>
      </c>
      <c r="AZ56" s="122">
        <v>1</v>
      </c>
      <c r="BA56" s="122">
        <f>IF(AZ56=1,G56,0)</f>
        <v>0</v>
      </c>
      <c r="BB56" s="122">
        <f>IF(AZ56=2,G56,0)</f>
        <v>0</v>
      </c>
      <c r="BC56" s="122">
        <f>IF(AZ56=3,G56,0)</f>
        <v>0</v>
      </c>
      <c r="BD56" s="122">
        <f>IF(AZ56=4,G56,0)</f>
        <v>0</v>
      </c>
      <c r="BE56" s="122">
        <f>IF(AZ56=5,G56,0)</f>
        <v>0</v>
      </c>
      <c r="CZ56" s="122">
        <v>1.125E-2</v>
      </c>
    </row>
    <row r="57" spans="1:104" x14ac:dyDescent="0.25">
      <c r="A57" s="180"/>
      <c r="B57" s="179"/>
      <c r="C57" s="306" t="s">
        <v>639</v>
      </c>
      <c r="D57" s="307"/>
      <c r="E57" s="178">
        <v>3.7761999999999998</v>
      </c>
      <c r="F57" s="177"/>
      <c r="G57" s="176"/>
      <c r="M57" s="175" t="s">
        <v>639</v>
      </c>
      <c r="O57" s="149"/>
    </row>
    <row r="58" spans="1:104" x14ac:dyDescent="0.25">
      <c r="A58" s="180"/>
      <c r="B58" s="179"/>
      <c r="C58" s="306" t="s">
        <v>638</v>
      </c>
      <c r="D58" s="307"/>
      <c r="E58" s="178">
        <v>-0.20250000000000001</v>
      </c>
      <c r="F58" s="177"/>
      <c r="G58" s="176"/>
      <c r="M58" s="175" t="s">
        <v>638</v>
      </c>
      <c r="O58" s="149"/>
    </row>
    <row r="59" spans="1:104" x14ac:dyDescent="0.25">
      <c r="A59" s="180"/>
      <c r="B59" s="179"/>
      <c r="C59" s="306" t="s">
        <v>637</v>
      </c>
      <c r="D59" s="307"/>
      <c r="E59" s="178">
        <v>2.0196999999999998</v>
      </c>
      <c r="F59" s="177"/>
      <c r="G59" s="176"/>
      <c r="M59" s="175" t="s">
        <v>637</v>
      </c>
      <c r="O59" s="149"/>
    </row>
    <row r="60" spans="1:104" x14ac:dyDescent="0.25">
      <c r="A60" s="180"/>
      <c r="B60" s="179"/>
      <c r="C60" s="306" t="s">
        <v>636</v>
      </c>
      <c r="D60" s="307"/>
      <c r="E60" s="178">
        <v>3.0390000000000001</v>
      </c>
      <c r="F60" s="177"/>
      <c r="G60" s="176"/>
      <c r="M60" s="175" t="s">
        <v>636</v>
      </c>
      <c r="O60" s="149"/>
    </row>
    <row r="61" spans="1:104" x14ac:dyDescent="0.25">
      <c r="A61" s="180"/>
      <c r="B61" s="179"/>
      <c r="C61" s="306" t="s">
        <v>635</v>
      </c>
      <c r="D61" s="307"/>
      <c r="E61" s="178">
        <v>-0.39</v>
      </c>
      <c r="F61" s="177"/>
      <c r="G61" s="176"/>
      <c r="M61" s="175" t="s">
        <v>635</v>
      </c>
      <c r="O61" s="149"/>
    </row>
    <row r="62" spans="1:104" ht="20.5" x14ac:dyDescent="0.25">
      <c r="A62" s="150">
        <v>12</v>
      </c>
      <c r="B62" s="151" t="s">
        <v>99</v>
      </c>
      <c r="C62" s="152" t="s">
        <v>100</v>
      </c>
      <c r="D62" s="153" t="s">
        <v>79</v>
      </c>
      <c r="E62" s="154">
        <v>137.84030000000001</v>
      </c>
      <c r="F62" s="154">
        <v>0</v>
      </c>
      <c r="G62" s="155">
        <f>E62*F62</f>
        <v>0</v>
      </c>
      <c r="O62" s="149">
        <v>2</v>
      </c>
      <c r="AA62" s="122">
        <v>12</v>
      </c>
      <c r="AB62" s="122">
        <v>0</v>
      </c>
      <c r="AC62" s="122">
        <v>12</v>
      </c>
      <c r="AZ62" s="122">
        <v>1</v>
      </c>
      <c r="BA62" s="122">
        <f>IF(AZ62=1,G62,0)</f>
        <v>0</v>
      </c>
      <c r="BB62" s="122">
        <f>IF(AZ62=2,G62,0)</f>
        <v>0</v>
      </c>
      <c r="BC62" s="122">
        <f>IF(AZ62=3,G62,0)</f>
        <v>0</v>
      </c>
      <c r="BD62" s="122">
        <f>IF(AZ62=4,G62,0)</f>
        <v>0</v>
      </c>
      <c r="BE62" s="122">
        <f>IF(AZ62=5,G62,0)</f>
        <v>0</v>
      </c>
      <c r="CZ62" s="122">
        <v>1.243E-2</v>
      </c>
    </row>
    <row r="63" spans="1:104" x14ac:dyDescent="0.25">
      <c r="A63" s="180"/>
      <c r="B63" s="179"/>
      <c r="C63" s="306" t="s">
        <v>634</v>
      </c>
      <c r="D63" s="307"/>
      <c r="E63" s="178">
        <v>37.0961</v>
      </c>
      <c r="F63" s="177"/>
      <c r="G63" s="176"/>
      <c r="M63" s="175" t="s">
        <v>634</v>
      </c>
      <c r="O63" s="149"/>
    </row>
    <row r="64" spans="1:104" x14ac:dyDescent="0.25">
      <c r="A64" s="180"/>
      <c r="B64" s="179"/>
      <c r="C64" s="306" t="s">
        <v>585</v>
      </c>
      <c r="D64" s="307"/>
      <c r="E64" s="178">
        <v>-2.94</v>
      </c>
      <c r="F64" s="177"/>
      <c r="G64" s="176"/>
      <c r="M64" s="175" t="s">
        <v>585</v>
      </c>
      <c r="O64" s="149"/>
    </row>
    <row r="65" spans="1:104" x14ac:dyDescent="0.25">
      <c r="A65" s="180"/>
      <c r="B65" s="179"/>
      <c r="C65" s="306" t="s">
        <v>633</v>
      </c>
      <c r="D65" s="307"/>
      <c r="E65" s="178">
        <v>69.357100000000003</v>
      </c>
      <c r="F65" s="177"/>
      <c r="G65" s="176"/>
      <c r="M65" s="175" t="s">
        <v>633</v>
      </c>
      <c r="O65" s="149"/>
    </row>
    <row r="66" spans="1:104" x14ac:dyDescent="0.25">
      <c r="A66" s="180"/>
      <c r="B66" s="179"/>
      <c r="C66" s="306" t="s">
        <v>583</v>
      </c>
      <c r="D66" s="307"/>
      <c r="E66" s="178">
        <v>-2.0792999999999999</v>
      </c>
      <c r="F66" s="177"/>
      <c r="G66" s="176"/>
      <c r="M66" s="175" t="s">
        <v>583</v>
      </c>
      <c r="O66" s="149"/>
    </row>
    <row r="67" spans="1:104" x14ac:dyDescent="0.25">
      <c r="A67" s="180"/>
      <c r="B67" s="179"/>
      <c r="C67" s="306" t="s">
        <v>581</v>
      </c>
      <c r="D67" s="307"/>
      <c r="E67" s="178">
        <v>-3.3075000000000001</v>
      </c>
      <c r="F67" s="177"/>
      <c r="G67" s="176"/>
      <c r="M67" s="175" t="s">
        <v>581</v>
      </c>
      <c r="O67" s="149"/>
    </row>
    <row r="68" spans="1:104" x14ac:dyDescent="0.25">
      <c r="A68" s="180"/>
      <c r="B68" s="179"/>
      <c r="C68" s="306" t="s">
        <v>579</v>
      </c>
      <c r="D68" s="307"/>
      <c r="E68" s="178">
        <v>-4.1063999999999998</v>
      </c>
      <c r="F68" s="177"/>
      <c r="G68" s="176"/>
      <c r="M68" s="175" t="s">
        <v>579</v>
      </c>
      <c r="O68" s="149"/>
    </row>
    <row r="69" spans="1:104" x14ac:dyDescent="0.25">
      <c r="A69" s="180"/>
      <c r="B69" s="179"/>
      <c r="C69" s="306" t="s">
        <v>494</v>
      </c>
      <c r="D69" s="307"/>
      <c r="E69" s="178">
        <v>-2.4750000000000001</v>
      </c>
      <c r="F69" s="177"/>
      <c r="G69" s="176"/>
      <c r="M69" s="175" t="s">
        <v>494</v>
      </c>
      <c r="O69" s="149"/>
    </row>
    <row r="70" spans="1:104" x14ac:dyDescent="0.25">
      <c r="A70" s="180"/>
      <c r="B70" s="179"/>
      <c r="C70" s="306" t="s">
        <v>632</v>
      </c>
      <c r="D70" s="307"/>
      <c r="E70" s="178">
        <v>-1.18</v>
      </c>
      <c r="F70" s="177"/>
      <c r="G70" s="176"/>
      <c r="M70" s="175" t="s">
        <v>632</v>
      </c>
      <c r="O70" s="149"/>
    </row>
    <row r="71" spans="1:104" x14ac:dyDescent="0.25">
      <c r="A71" s="180"/>
      <c r="B71" s="179"/>
      <c r="C71" s="306" t="s">
        <v>631</v>
      </c>
      <c r="D71" s="307"/>
      <c r="E71" s="178">
        <v>22.591000000000001</v>
      </c>
      <c r="F71" s="177"/>
      <c r="G71" s="176"/>
      <c r="M71" s="175" t="s">
        <v>631</v>
      </c>
      <c r="O71" s="149"/>
    </row>
    <row r="72" spans="1:104" x14ac:dyDescent="0.25">
      <c r="A72" s="180"/>
      <c r="B72" s="179"/>
      <c r="C72" s="306" t="s">
        <v>630</v>
      </c>
      <c r="D72" s="307"/>
      <c r="E72" s="178">
        <v>-0.5</v>
      </c>
      <c r="F72" s="177"/>
      <c r="G72" s="176"/>
      <c r="M72" s="175" t="s">
        <v>630</v>
      </c>
      <c r="O72" s="149"/>
    </row>
    <row r="73" spans="1:104" x14ac:dyDescent="0.25">
      <c r="A73" s="180"/>
      <c r="B73" s="179"/>
      <c r="C73" s="306" t="s">
        <v>629</v>
      </c>
      <c r="D73" s="307"/>
      <c r="E73" s="178">
        <v>33.225299999999997</v>
      </c>
      <c r="F73" s="177"/>
      <c r="G73" s="176"/>
      <c r="M73" s="175" t="s">
        <v>629</v>
      </c>
      <c r="O73" s="149"/>
    </row>
    <row r="74" spans="1:104" x14ac:dyDescent="0.25">
      <c r="A74" s="180"/>
      <c r="B74" s="179"/>
      <c r="C74" s="306" t="s">
        <v>628</v>
      </c>
      <c r="D74" s="307"/>
      <c r="E74" s="178">
        <v>-1.6</v>
      </c>
      <c r="F74" s="177"/>
      <c r="G74" s="176"/>
      <c r="M74" s="175" t="s">
        <v>628</v>
      </c>
      <c r="O74" s="149"/>
    </row>
    <row r="75" spans="1:104" x14ac:dyDescent="0.25">
      <c r="A75" s="180"/>
      <c r="B75" s="179"/>
      <c r="C75" s="306" t="s">
        <v>627</v>
      </c>
      <c r="D75" s="307"/>
      <c r="E75" s="178">
        <v>-1.881</v>
      </c>
      <c r="F75" s="177"/>
      <c r="G75" s="176"/>
      <c r="M75" s="175" t="s">
        <v>627</v>
      </c>
      <c r="O75" s="149"/>
    </row>
    <row r="76" spans="1:104" x14ac:dyDescent="0.25">
      <c r="A76" s="180"/>
      <c r="B76" s="179"/>
      <c r="C76" s="306" t="s">
        <v>626</v>
      </c>
      <c r="D76" s="307"/>
      <c r="E76" s="178">
        <v>-2.5</v>
      </c>
      <c r="F76" s="177"/>
      <c r="G76" s="176"/>
      <c r="M76" s="175" t="s">
        <v>626</v>
      </c>
      <c r="O76" s="149"/>
    </row>
    <row r="77" spans="1:104" x14ac:dyDescent="0.25">
      <c r="A77" s="180"/>
      <c r="B77" s="179"/>
      <c r="C77" s="306" t="s">
        <v>625</v>
      </c>
      <c r="D77" s="307"/>
      <c r="E77" s="178">
        <v>-1.86</v>
      </c>
      <c r="F77" s="177"/>
      <c r="G77" s="176"/>
      <c r="M77" s="175" t="s">
        <v>625</v>
      </c>
      <c r="O77" s="149"/>
    </row>
    <row r="78" spans="1:104" ht="13" x14ac:dyDescent="0.3">
      <c r="A78" s="156"/>
      <c r="B78" s="157" t="s">
        <v>67</v>
      </c>
      <c r="C78" s="158" t="str">
        <f>CONCATENATE(B55," ",C55)</f>
        <v>62 Upravy povrchů vnější</v>
      </c>
      <c r="D78" s="156"/>
      <c r="E78" s="159"/>
      <c r="F78" s="159"/>
      <c r="G78" s="160">
        <f>SUM(G55:G77)</f>
        <v>0</v>
      </c>
      <c r="O78" s="149">
        <v>4</v>
      </c>
      <c r="BA78" s="161">
        <f>SUM(BA55:BA77)</f>
        <v>0</v>
      </c>
      <c r="BB78" s="161">
        <f>SUM(BB55:BB77)</f>
        <v>0</v>
      </c>
      <c r="BC78" s="161">
        <f>SUM(BC55:BC77)</f>
        <v>0</v>
      </c>
      <c r="BD78" s="161">
        <f>SUM(BD55:BD77)</f>
        <v>0</v>
      </c>
      <c r="BE78" s="161">
        <f>SUM(BE55:BE77)</f>
        <v>0</v>
      </c>
    </row>
    <row r="79" spans="1:104" ht="13" x14ac:dyDescent="0.3">
      <c r="A79" s="142" t="s">
        <v>65</v>
      </c>
      <c r="B79" s="143" t="s">
        <v>101</v>
      </c>
      <c r="C79" s="144" t="s">
        <v>102</v>
      </c>
      <c r="D79" s="145"/>
      <c r="E79" s="146"/>
      <c r="F79" s="146"/>
      <c r="G79" s="147"/>
      <c r="H79" s="148"/>
      <c r="I79" s="148"/>
      <c r="O79" s="149">
        <v>1</v>
      </c>
    </row>
    <row r="80" spans="1:104" x14ac:dyDescent="0.25">
      <c r="A80" s="150">
        <v>13</v>
      </c>
      <c r="B80" s="151" t="s">
        <v>103</v>
      </c>
      <c r="C80" s="152" t="s">
        <v>104</v>
      </c>
      <c r="D80" s="153" t="s">
        <v>88</v>
      </c>
      <c r="E80" s="154">
        <v>1.0049999999999999</v>
      </c>
      <c r="F80" s="154">
        <v>0</v>
      </c>
      <c r="G80" s="155">
        <f>E80*F80</f>
        <v>0</v>
      </c>
      <c r="O80" s="149">
        <v>2</v>
      </c>
      <c r="AA80" s="122">
        <v>12</v>
      </c>
      <c r="AB80" s="122">
        <v>0</v>
      </c>
      <c r="AC80" s="122">
        <v>13</v>
      </c>
      <c r="AZ80" s="122">
        <v>1</v>
      </c>
      <c r="BA80" s="122">
        <f>IF(AZ80=1,G80,0)</f>
        <v>0</v>
      </c>
      <c r="BB80" s="122">
        <f>IF(AZ80=2,G80,0)</f>
        <v>0</v>
      </c>
      <c r="BC80" s="122">
        <f>IF(AZ80=3,G80,0)</f>
        <v>0</v>
      </c>
      <c r="BD80" s="122">
        <f>IF(AZ80=4,G80,0)</f>
        <v>0</v>
      </c>
      <c r="BE80" s="122">
        <f>IF(AZ80=5,G80,0)</f>
        <v>0</v>
      </c>
      <c r="CZ80" s="122">
        <v>2.5</v>
      </c>
    </row>
    <row r="81" spans="1:104" x14ac:dyDescent="0.25">
      <c r="A81" s="180"/>
      <c r="B81" s="179"/>
      <c r="C81" s="306" t="s">
        <v>595</v>
      </c>
      <c r="D81" s="307"/>
      <c r="E81" s="178">
        <v>1.0049999999999999</v>
      </c>
      <c r="F81" s="177"/>
      <c r="G81" s="176"/>
      <c r="M81" s="175" t="s">
        <v>595</v>
      </c>
      <c r="O81" s="149"/>
    </row>
    <row r="82" spans="1:104" x14ac:dyDescent="0.25">
      <c r="A82" s="150">
        <v>14</v>
      </c>
      <c r="B82" s="151" t="s">
        <v>105</v>
      </c>
      <c r="C82" s="152" t="s">
        <v>106</v>
      </c>
      <c r="D82" s="153" t="s">
        <v>88</v>
      </c>
      <c r="E82" s="154">
        <v>1.0049999999999999</v>
      </c>
      <c r="F82" s="154">
        <v>0</v>
      </c>
      <c r="G82" s="155">
        <f>E82*F82</f>
        <v>0</v>
      </c>
      <c r="O82" s="149">
        <v>2</v>
      </c>
      <c r="AA82" s="122">
        <v>12</v>
      </c>
      <c r="AB82" s="122">
        <v>0</v>
      </c>
      <c r="AC82" s="122">
        <v>14</v>
      </c>
      <c r="AZ82" s="122">
        <v>1</v>
      </c>
      <c r="BA82" s="122">
        <f>IF(AZ82=1,G82,0)</f>
        <v>0</v>
      </c>
      <c r="BB82" s="122">
        <f>IF(AZ82=2,G82,0)</f>
        <v>0</v>
      </c>
      <c r="BC82" s="122">
        <f>IF(AZ82=3,G82,0)</f>
        <v>0</v>
      </c>
      <c r="BD82" s="122">
        <f>IF(AZ82=4,G82,0)</f>
        <v>0</v>
      </c>
      <c r="BE82" s="122">
        <f>IF(AZ82=5,G82,0)</f>
        <v>0</v>
      </c>
      <c r="CZ82" s="122">
        <v>1.2</v>
      </c>
    </row>
    <row r="83" spans="1:104" x14ac:dyDescent="0.25">
      <c r="A83" s="180"/>
      <c r="B83" s="179"/>
      <c r="C83" s="306" t="s">
        <v>595</v>
      </c>
      <c r="D83" s="307"/>
      <c r="E83" s="178">
        <v>1.0049999999999999</v>
      </c>
      <c r="F83" s="177"/>
      <c r="G83" s="176"/>
      <c r="M83" s="175" t="s">
        <v>595</v>
      </c>
      <c r="O83" s="149"/>
    </row>
    <row r="84" spans="1:104" ht="13" x14ac:dyDescent="0.3">
      <c r="A84" s="156"/>
      <c r="B84" s="157" t="s">
        <v>67</v>
      </c>
      <c r="C84" s="158" t="str">
        <f>CONCATENATE(B79," ",C79)</f>
        <v>63 Podlahy a podlahové konstrukce</v>
      </c>
      <c r="D84" s="156"/>
      <c r="E84" s="159"/>
      <c r="F84" s="159"/>
      <c r="G84" s="160">
        <f>SUM(G79:G83)</f>
        <v>0</v>
      </c>
      <c r="O84" s="149">
        <v>4</v>
      </c>
      <c r="BA84" s="161">
        <f>SUM(BA79:BA83)</f>
        <v>0</v>
      </c>
      <c r="BB84" s="161">
        <f>SUM(BB79:BB83)</f>
        <v>0</v>
      </c>
      <c r="BC84" s="161">
        <f>SUM(BC79:BC83)</f>
        <v>0</v>
      </c>
      <c r="BD84" s="161">
        <f>SUM(BD79:BD83)</f>
        <v>0</v>
      </c>
      <c r="BE84" s="161">
        <f>SUM(BE79:BE83)</f>
        <v>0</v>
      </c>
    </row>
    <row r="85" spans="1:104" ht="13" x14ac:dyDescent="0.3">
      <c r="A85" s="142" t="s">
        <v>65</v>
      </c>
      <c r="B85" s="143" t="s">
        <v>107</v>
      </c>
      <c r="C85" s="144" t="s">
        <v>108</v>
      </c>
      <c r="D85" s="145"/>
      <c r="E85" s="146"/>
      <c r="F85" s="146"/>
      <c r="G85" s="147"/>
      <c r="H85" s="148"/>
      <c r="I85" s="148"/>
      <c r="O85" s="149">
        <v>1</v>
      </c>
    </row>
    <row r="86" spans="1:104" x14ac:dyDescent="0.25">
      <c r="A86" s="150">
        <v>15</v>
      </c>
      <c r="B86" s="151" t="s">
        <v>109</v>
      </c>
      <c r="C86" s="152" t="s">
        <v>110</v>
      </c>
      <c r="D86" s="153" t="s">
        <v>79</v>
      </c>
      <c r="E86" s="154">
        <v>141.1</v>
      </c>
      <c r="F86" s="154">
        <v>0</v>
      </c>
      <c r="G86" s="155">
        <f>E86*F86</f>
        <v>0</v>
      </c>
      <c r="O86" s="149">
        <v>2</v>
      </c>
      <c r="AA86" s="122">
        <v>12</v>
      </c>
      <c r="AB86" s="122">
        <v>0</v>
      </c>
      <c r="AC86" s="122">
        <v>15</v>
      </c>
      <c r="AZ86" s="122">
        <v>1</v>
      </c>
      <c r="BA86" s="122">
        <f>IF(AZ86=1,G86,0)</f>
        <v>0</v>
      </c>
      <c r="BB86" s="122">
        <f>IF(AZ86=2,G86,0)</f>
        <v>0</v>
      </c>
      <c r="BC86" s="122">
        <f>IF(AZ86=3,G86,0)</f>
        <v>0</v>
      </c>
      <c r="BD86" s="122">
        <f>IF(AZ86=4,G86,0)</f>
        <v>0</v>
      </c>
      <c r="BE86" s="122">
        <f>IF(AZ86=5,G86,0)</f>
        <v>0</v>
      </c>
      <c r="CZ86" s="122">
        <v>1.2099999999999999E-3</v>
      </c>
    </row>
    <row r="87" spans="1:104" x14ac:dyDescent="0.25">
      <c r="A87" s="180"/>
      <c r="B87" s="179"/>
      <c r="C87" s="306" t="s">
        <v>624</v>
      </c>
      <c r="D87" s="307"/>
      <c r="E87" s="178">
        <v>0</v>
      </c>
      <c r="F87" s="177"/>
      <c r="G87" s="176"/>
      <c r="M87" s="175" t="s">
        <v>624</v>
      </c>
      <c r="O87" s="149"/>
    </row>
    <row r="88" spans="1:104" x14ac:dyDescent="0.25">
      <c r="A88" s="180"/>
      <c r="B88" s="179"/>
      <c r="C88" s="306" t="s">
        <v>623</v>
      </c>
      <c r="D88" s="307"/>
      <c r="E88" s="178">
        <v>141.1</v>
      </c>
      <c r="F88" s="177"/>
      <c r="G88" s="176"/>
      <c r="M88" s="175" t="s">
        <v>623</v>
      </c>
      <c r="O88" s="149"/>
    </row>
    <row r="89" spans="1:104" x14ac:dyDescent="0.25">
      <c r="A89" s="150">
        <v>16</v>
      </c>
      <c r="B89" s="151" t="s">
        <v>111</v>
      </c>
      <c r="C89" s="152" t="s">
        <v>112</v>
      </c>
      <c r="D89" s="153" t="s">
        <v>79</v>
      </c>
      <c r="E89" s="154">
        <v>65.3459</v>
      </c>
      <c r="F89" s="154">
        <v>0</v>
      </c>
      <c r="G89" s="155">
        <f>E89*F89</f>
        <v>0</v>
      </c>
      <c r="O89" s="149">
        <v>2</v>
      </c>
      <c r="AA89" s="122">
        <v>12</v>
      </c>
      <c r="AB89" s="122">
        <v>0</v>
      </c>
      <c r="AC89" s="122">
        <v>16</v>
      </c>
      <c r="AZ89" s="122">
        <v>1</v>
      </c>
      <c r="BA89" s="122">
        <f>IF(AZ89=1,G89,0)</f>
        <v>0</v>
      </c>
      <c r="BB89" s="122">
        <f>IF(AZ89=2,G89,0)</f>
        <v>0</v>
      </c>
      <c r="BC89" s="122">
        <f>IF(AZ89=3,G89,0)</f>
        <v>0</v>
      </c>
      <c r="BD89" s="122">
        <f>IF(AZ89=4,G89,0)</f>
        <v>0</v>
      </c>
      <c r="BE89" s="122">
        <f>IF(AZ89=5,G89,0)</f>
        <v>0</v>
      </c>
      <c r="CZ89" s="122">
        <v>1.8380000000000001E-2</v>
      </c>
    </row>
    <row r="90" spans="1:104" x14ac:dyDescent="0.25">
      <c r="A90" s="180"/>
      <c r="B90" s="179"/>
      <c r="C90" s="306" t="s">
        <v>622</v>
      </c>
      <c r="D90" s="307"/>
      <c r="E90" s="178">
        <v>27.599499999999999</v>
      </c>
      <c r="F90" s="177"/>
      <c r="G90" s="176"/>
      <c r="M90" s="175" t="s">
        <v>622</v>
      </c>
      <c r="O90" s="149"/>
    </row>
    <row r="91" spans="1:104" x14ac:dyDescent="0.25">
      <c r="A91" s="180"/>
      <c r="B91" s="179"/>
      <c r="C91" s="306" t="s">
        <v>621</v>
      </c>
      <c r="D91" s="307"/>
      <c r="E91" s="178">
        <v>19.100000000000001</v>
      </c>
      <c r="F91" s="177"/>
      <c r="G91" s="176"/>
      <c r="M91" s="175" t="s">
        <v>621</v>
      </c>
      <c r="O91" s="149"/>
    </row>
    <row r="92" spans="1:104" x14ac:dyDescent="0.25">
      <c r="A92" s="180"/>
      <c r="B92" s="179"/>
      <c r="C92" s="306" t="s">
        <v>620</v>
      </c>
      <c r="D92" s="307"/>
      <c r="E92" s="178">
        <v>6.1741000000000001</v>
      </c>
      <c r="F92" s="177"/>
      <c r="G92" s="176"/>
      <c r="M92" s="175" t="s">
        <v>620</v>
      </c>
      <c r="O92" s="149"/>
    </row>
    <row r="93" spans="1:104" x14ac:dyDescent="0.25">
      <c r="A93" s="180"/>
      <c r="B93" s="179"/>
      <c r="C93" s="306" t="s">
        <v>619</v>
      </c>
      <c r="D93" s="307"/>
      <c r="E93" s="178">
        <v>12.472300000000001</v>
      </c>
      <c r="F93" s="177"/>
      <c r="G93" s="176"/>
      <c r="M93" s="175" t="s">
        <v>619</v>
      </c>
      <c r="O93" s="149"/>
    </row>
    <row r="94" spans="1:104" x14ac:dyDescent="0.25">
      <c r="A94" s="150">
        <v>17</v>
      </c>
      <c r="B94" s="151" t="s">
        <v>113</v>
      </c>
      <c r="C94" s="152" t="s">
        <v>114</v>
      </c>
      <c r="D94" s="153" t="s">
        <v>79</v>
      </c>
      <c r="E94" s="154">
        <v>65.3459</v>
      </c>
      <c r="F94" s="154">
        <v>0</v>
      </c>
      <c r="G94" s="155">
        <f>E94*F94</f>
        <v>0</v>
      </c>
      <c r="O94" s="149">
        <v>2</v>
      </c>
      <c r="AA94" s="122">
        <v>12</v>
      </c>
      <c r="AB94" s="122">
        <v>0</v>
      </c>
      <c r="AC94" s="122">
        <v>17</v>
      </c>
      <c r="AZ94" s="122">
        <v>1</v>
      </c>
      <c r="BA94" s="122">
        <f>IF(AZ94=1,G94,0)</f>
        <v>0</v>
      </c>
      <c r="BB94" s="122">
        <f>IF(AZ94=2,G94,0)</f>
        <v>0</v>
      </c>
      <c r="BC94" s="122">
        <f>IF(AZ94=3,G94,0)</f>
        <v>0</v>
      </c>
      <c r="BD94" s="122">
        <f>IF(AZ94=4,G94,0)</f>
        <v>0</v>
      </c>
      <c r="BE94" s="122">
        <f>IF(AZ94=5,G94,0)</f>
        <v>0</v>
      </c>
      <c r="CZ94" s="122">
        <v>8.4999999999999995E-4</v>
      </c>
    </row>
    <row r="95" spans="1:104" x14ac:dyDescent="0.25">
      <c r="A95" s="150">
        <v>18</v>
      </c>
      <c r="B95" s="151" t="s">
        <v>115</v>
      </c>
      <c r="C95" s="152" t="s">
        <v>116</v>
      </c>
      <c r="D95" s="153" t="s">
        <v>79</v>
      </c>
      <c r="E95" s="154">
        <v>65.3459</v>
      </c>
      <c r="F95" s="154">
        <v>0</v>
      </c>
      <c r="G95" s="155">
        <f>E95*F95</f>
        <v>0</v>
      </c>
      <c r="O95" s="149">
        <v>2</v>
      </c>
      <c r="AA95" s="122">
        <v>12</v>
      </c>
      <c r="AB95" s="122">
        <v>0</v>
      </c>
      <c r="AC95" s="122">
        <v>18</v>
      </c>
      <c r="AZ95" s="122">
        <v>1</v>
      </c>
      <c r="BA95" s="122">
        <f>IF(AZ95=1,G95,0)</f>
        <v>0</v>
      </c>
      <c r="BB95" s="122">
        <f>IF(AZ95=2,G95,0)</f>
        <v>0</v>
      </c>
      <c r="BC95" s="122">
        <f>IF(AZ95=3,G95,0)</f>
        <v>0</v>
      </c>
      <c r="BD95" s="122">
        <f>IF(AZ95=4,G95,0)</f>
        <v>0</v>
      </c>
      <c r="BE95" s="122">
        <f>IF(AZ95=5,G95,0)</f>
        <v>0</v>
      </c>
      <c r="CZ95" s="122">
        <v>0</v>
      </c>
    </row>
    <row r="96" spans="1:104" ht="13" x14ac:dyDescent="0.3">
      <c r="A96" s="156"/>
      <c r="B96" s="157" t="s">
        <v>67</v>
      </c>
      <c r="C96" s="158" t="str">
        <f>CONCATENATE(B85," ",C85)</f>
        <v>94 Lešení a stavební výtahy</v>
      </c>
      <c r="D96" s="156"/>
      <c r="E96" s="159"/>
      <c r="F96" s="159"/>
      <c r="G96" s="160">
        <f>SUM(G85:G95)</f>
        <v>0</v>
      </c>
      <c r="O96" s="149">
        <v>4</v>
      </c>
      <c r="BA96" s="161">
        <f>SUM(BA85:BA95)</f>
        <v>0</v>
      </c>
      <c r="BB96" s="161">
        <f>SUM(BB85:BB95)</f>
        <v>0</v>
      </c>
      <c r="BC96" s="161">
        <f>SUM(BC85:BC95)</f>
        <v>0</v>
      </c>
      <c r="BD96" s="161">
        <f>SUM(BD85:BD95)</f>
        <v>0</v>
      </c>
      <c r="BE96" s="161">
        <f>SUM(BE85:BE95)</f>
        <v>0</v>
      </c>
    </row>
    <row r="97" spans="1:104" ht="13" x14ac:dyDescent="0.3">
      <c r="A97" s="142" t="s">
        <v>65</v>
      </c>
      <c r="B97" s="143" t="s">
        <v>117</v>
      </c>
      <c r="C97" s="144" t="s">
        <v>118</v>
      </c>
      <c r="D97" s="145"/>
      <c r="E97" s="146"/>
      <c r="F97" s="146"/>
      <c r="G97" s="147"/>
      <c r="H97" s="148"/>
      <c r="I97" s="148"/>
      <c r="O97" s="149">
        <v>1</v>
      </c>
    </row>
    <row r="98" spans="1:104" x14ac:dyDescent="0.25">
      <c r="A98" s="150">
        <v>19</v>
      </c>
      <c r="B98" s="151" t="s">
        <v>119</v>
      </c>
      <c r="C98" s="152" t="s">
        <v>120</v>
      </c>
      <c r="D98" s="153" t="s">
        <v>79</v>
      </c>
      <c r="E98" s="154">
        <v>252.73</v>
      </c>
      <c r="F98" s="154">
        <v>0</v>
      </c>
      <c r="G98" s="155">
        <f>E98*F98</f>
        <v>0</v>
      </c>
      <c r="O98" s="149">
        <v>2</v>
      </c>
      <c r="AA98" s="122">
        <v>12</v>
      </c>
      <c r="AB98" s="122">
        <v>0</v>
      </c>
      <c r="AC98" s="122">
        <v>19</v>
      </c>
      <c r="AZ98" s="122">
        <v>1</v>
      </c>
      <c r="BA98" s="122">
        <f>IF(AZ98=1,G98,0)</f>
        <v>0</v>
      </c>
      <c r="BB98" s="122">
        <f>IF(AZ98=2,G98,0)</f>
        <v>0</v>
      </c>
      <c r="BC98" s="122">
        <f>IF(AZ98=3,G98,0)</f>
        <v>0</v>
      </c>
      <c r="BD98" s="122">
        <f>IF(AZ98=4,G98,0)</f>
        <v>0</v>
      </c>
      <c r="BE98" s="122">
        <f>IF(AZ98=5,G98,0)</f>
        <v>0</v>
      </c>
      <c r="CZ98" s="122">
        <v>4.0000000000000003E-5</v>
      </c>
    </row>
    <row r="99" spans="1:104" x14ac:dyDescent="0.25">
      <c r="A99" s="180"/>
      <c r="B99" s="179"/>
      <c r="C99" s="306" t="s">
        <v>618</v>
      </c>
      <c r="D99" s="307"/>
      <c r="E99" s="178">
        <v>220.58</v>
      </c>
      <c r="F99" s="177"/>
      <c r="G99" s="176"/>
      <c r="M99" s="175" t="s">
        <v>618</v>
      </c>
      <c r="O99" s="149"/>
    </row>
    <row r="100" spans="1:104" x14ac:dyDescent="0.25">
      <c r="A100" s="180"/>
      <c r="B100" s="179"/>
      <c r="C100" s="306" t="s">
        <v>617</v>
      </c>
      <c r="D100" s="307"/>
      <c r="E100" s="178">
        <v>30.08</v>
      </c>
      <c r="F100" s="177"/>
      <c r="G100" s="176"/>
      <c r="M100" s="175" t="s">
        <v>617</v>
      </c>
      <c r="O100" s="149"/>
    </row>
    <row r="101" spans="1:104" x14ac:dyDescent="0.25">
      <c r="A101" s="180"/>
      <c r="B101" s="179"/>
      <c r="C101" s="306" t="s">
        <v>616</v>
      </c>
      <c r="D101" s="307"/>
      <c r="E101" s="178">
        <v>2.0699999999999998</v>
      </c>
      <c r="F101" s="177"/>
      <c r="G101" s="176"/>
      <c r="M101" s="175" t="s">
        <v>616</v>
      </c>
      <c r="O101" s="149"/>
    </row>
    <row r="102" spans="1:104" x14ac:dyDescent="0.25">
      <c r="A102" s="150">
        <v>20</v>
      </c>
      <c r="B102" s="151" t="s">
        <v>121</v>
      </c>
      <c r="C102" s="152" t="s">
        <v>122</v>
      </c>
      <c r="D102" s="153" t="s">
        <v>123</v>
      </c>
      <c r="E102" s="154">
        <v>2</v>
      </c>
      <c r="F102" s="154">
        <v>0</v>
      </c>
      <c r="G102" s="155">
        <f>E102*F102</f>
        <v>0</v>
      </c>
      <c r="O102" s="149">
        <v>2</v>
      </c>
      <c r="AA102" s="122">
        <v>12</v>
      </c>
      <c r="AB102" s="122">
        <v>0</v>
      </c>
      <c r="AC102" s="122">
        <v>20</v>
      </c>
      <c r="AZ102" s="122">
        <v>1</v>
      </c>
      <c r="BA102" s="122">
        <f>IF(AZ102=1,G102,0)</f>
        <v>0</v>
      </c>
      <c r="BB102" s="122">
        <f>IF(AZ102=2,G102,0)</f>
        <v>0</v>
      </c>
      <c r="BC102" s="122">
        <f>IF(AZ102=3,G102,0)</f>
        <v>0</v>
      </c>
      <c r="BD102" s="122">
        <f>IF(AZ102=4,G102,0)</f>
        <v>0</v>
      </c>
      <c r="BE102" s="122">
        <f>IF(AZ102=5,G102,0)</f>
        <v>0</v>
      </c>
      <c r="CZ102" s="122">
        <v>0</v>
      </c>
    </row>
    <row r="103" spans="1:104" ht="13" x14ac:dyDescent="0.3">
      <c r="A103" s="156"/>
      <c r="B103" s="157" t="s">
        <v>67</v>
      </c>
      <c r="C103" s="158" t="str">
        <f>CONCATENATE(B97," ",C97)</f>
        <v>95 Dokončovací kce na pozem.stav.</v>
      </c>
      <c r="D103" s="156"/>
      <c r="E103" s="159"/>
      <c r="F103" s="159"/>
      <c r="G103" s="160">
        <f>SUM(G97:G102)</f>
        <v>0</v>
      </c>
      <c r="O103" s="149">
        <v>4</v>
      </c>
      <c r="BA103" s="161">
        <f>SUM(BA97:BA102)</f>
        <v>0</v>
      </c>
      <c r="BB103" s="161">
        <f>SUM(BB97:BB102)</f>
        <v>0</v>
      </c>
      <c r="BC103" s="161">
        <f>SUM(BC97:BC102)</f>
        <v>0</v>
      </c>
      <c r="BD103" s="161">
        <f>SUM(BD97:BD102)</f>
        <v>0</v>
      </c>
      <c r="BE103" s="161">
        <f>SUM(BE97:BE102)</f>
        <v>0</v>
      </c>
    </row>
    <row r="104" spans="1:104" ht="13" x14ac:dyDescent="0.3">
      <c r="A104" s="142" t="s">
        <v>65</v>
      </c>
      <c r="B104" s="143" t="s">
        <v>124</v>
      </c>
      <c r="C104" s="144" t="s">
        <v>125</v>
      </c>
      <c r="D104" s="145"/>
      <c r="E104" s="146"/>
      <c r="F104" s="146"/>
      <c r="G104" s="147"/>
      <c r="H104" s="148"/>
      <c r="I104" s="148"/>
      <c r="O104" s="149">
        <v>1</v>
      </c>
    </row>
    <row r="105" spans="1:104" x14ac:dyDescent="0.25">
      <c r="A105" s="150">
        <v>21</v>
      </c>
      <c r="B105" s="151" t="s">
        <v>126</v>
      </c>
      <c r="C105" s="152" t="s">
        <v>127</v>
      </c>
      <c r="D105" s="153" t="s">
        <v>128</v>
      </c>
      <c r="E105" s="154">
        <v>1</v>
      </c>
      <c r="F105" s="154">
        <v>0</v>
      </c>
      <c r="G105" s="155">
        <f>E105*F105</f>
        <v>0</v>
      </c>
      <c r="O105" s="149">
        <v>2</v>
      </c>
      <c r="AA105" s="122">
        <v>12</v>
      </c>
      <c r="AB105" s="122">
        <v>0</v>
      </c>
      <c r="AC105" s="122">
        <v>21</v>
      </c>
      <c r="AZ105" s="122">
        <v>1</v>
      </c>
      <c r="BA105" s="122">
        <f>IF(AZ105=1,G105,0)</f>
        <v>0</v>
      </c>
      <c r="BB105" s="122">
        <f>IF(AZ105=2,G105,0)</f>
        <v>0</v>
      </c>
      <c r="BC105" s="122">
        <f>IF(AZ105=3,G105,0)</f>
        <v>0</v>
      </c>
      <c r="BD105" s="122">
        <f>IF(AZ105=4,G105,0)</f>
        <v>0</v>
      </c>
      <c r="BE105" s="122">
        <f>IF(AZ105=5,G105,0)</f>
        <v>0</v>
      </c>
      <c r="CZ105" s="122">
        <v>1.33E-3</v>
      </c>
    </row>
    <row r="106" spans="1:104" x14ac:dyDescent="0.25">
      <c r="A106" s="150">
        <v>22</v>
      </c>
      <c r="B106" s="151" t="s">
        <v>129</v>
      </c>
      <c r="C106" s="152" t="s">
        <v>130</v>
      </c>
      <c r="D106" s="153" t="s">
        <v>88</v>
      </c>
      <c r="E106" s="154">
        <v>5.1470000000000002</v>
      </c>
      <c r="F106" s="154">
        <v>0</v>
      </c>
      <c r="G106" s="155">
        <f>E106*F106</f>
        <v>0</v>
      </c>
      <c r="O106" s="149">
        <v>2</v>
      </c>
      <c r="AA106" s="122">
        <v>12</v>
      </c>
      <c r="AB106" s="122">
        <v>0</v>
      </c>
      <c r="AC106" s="122">
        <v>22</v>
      </c>
      <c r="AZ106" s="122">
        <v>1</v>
      </c>
      <c r="BA106" s="122">
        <f>IF(AZ106=1,G106,0)</f>
        <v>0</v>
      </c>
      <c r="BB106" s="122">
        <f>IF(AZ106=2,G106,0)</f>
        <v>0</v>
      </c>
      <c r="BC106" s="122">
        <f>IF(AZ106=3,G106,0)</f>
        <v>0</v>
      </c>
      <c r="BD106" s="122">
        <f>IF(AZ106=4,G106,0)</f>
        <v>0</v>
      </c>
      <c r="BE106" s="122">
        <f>IF(AZ106=5,G106,0)</f>
        <v>0</v>
      </c>
      <c r="CZ106" s="122">
        <v>1.2800000000000001E-3</v>
      </c>
    </row>
    <row r="107" spans="1:104" x14ac:dyDescent="0.25">
      <c r="A107" s="180"/>
      <c r="B107" s="179"/>
      <c r="C107" s="306" t="s">
        <v>615</v>
      </c>
      <c r="D107" s="307"/>
      <c r="E107" s="178">
        <v>3.6695000000000002</v>
      </c>
      <c r="F107" s="177"/>
      <c r="G107" s="176"/>
      <c r="M107" s="175" t="s">
        <v>615</v>
      </c>
      <c r="O107" s="149"/>
    </row>
    <row r="108" spans="1:104" x14ac:dyDescent="0.25">
      <c r="A108" s="180"/>
      <c r="B108" s="179"/>
      <c r="C108" s="306" t="s">
        <v>614</v>
      </c>
      <c r="D108" s="307"/>
      <c r="E108" s="178">
        <v>2.5527000000000002</v>
      </c>
      <c r="F108" s="177"/>
      <c r="G108" s="176"/>
      <c r="M108" s="175" t="s">
        <v>614</v>
      </c>
      <c r="O108" s="149"/>
    </row>
    <row r="109" spans="1:104" x14ac:dyDescent="0.25">
      <c r="A109" s="180"/>
      <c r="B109" s="179"/>
      <c r="C109" s="306" t="s">
        <v>613</v>
      </c>
      <c r="D109" s="307"/>
      <c r="E109" s="178">
        <v>-1.0751999999999999</v>
      </c>
      <c r="F109" s="177"/>
      <c r="G109" s="176"/>
      <c r="M109" s="175" t="s">
        <v>613</v>
      </c>
      <c r="O109" s="149"/>
    </row>
    <row r="110" spans="1:104" x14ac:dyDescent="0.25">
      <c r="A110" s="150">
        <v>23</v>
      </c>
      <c r="B110" s="151" t="s">
        <v>131</v>
      </c>
      <c r="C110" s="152" t="s">
        <v>132</v>
      </c>
      <c r="D110" s="153" t="s">
        <v>88</v>
      </c>
      <c r="E110" s="154">
        <v>0.97019999999999995</v>
      </c>
      <c r="F110" s="154">
        <v>0</v>
      </c>
      <c r="G110" s="155">
        <f>E110*F110</f>
        <v>0</v>
      </c>
      <c r="O110" s="149">
        <v>2</v>
      </c>
      <c r="AA110" s="122">
        <v>12</v>
      </c>
      <c r="AB110" s="122">
        <v>0</v>
      </c>
      <c r="AC110" s="122">
        <v>23</v>
      </c>
      <c r="AZ110" s="122">
        <v>1</v>
      </c>
      <c r="BA110" s="122">
        <f>IF(AZ110=1,G110,0)</f>
        <v>0</v>
      </c>
      <c r="BB110" s="122">
        <f>IF(AZ110=2,G110,0)</f>
        <v>0</v>
      </c>
      <c r="BC110" s="122">
        <f>IF(AZ110=3,G110,0)</f>
        <v>0</v>
      </c>
      <c r="BD110" s="122">
        <f>IF(AZ110=4,G110,0)</f>
        <v>0</v>
      </c>
      <c r="BE110" s="122">
        <f>IF(AZ110=5,G110,0)</f>
        <v>0</v>
      </c>
      <c r="CZ110" s="122">
        <v>0</v>
      </c>
    </row>
    <row r="111" spans="1:104" x14ac:dyDescent="0.25">
      <c r="A111" s="180"/>
      <c r="B111" s="179"/>
      <c r="C111" s="306" t="s">
        <v>612</v>
      </c>
      <c r="D111" s="307"/>
      <c r="E111" s="178">
        <v>0.97019999999999995</v>
      </c>
      <c r="F111" s="177"/>
      <c r="G111" s="176"/>
      <c r="M111" s="175" t="s">
        <v>612</v>
      </c>
      <c r="O111" s="149"/>
    </row>
    <row r="112" spans="1:104" x14ac:dyDescent="0.25">
      <c r="A112" s="150">
        <v>24</v>
      </c>
      <c r="B112" s="151" t="s">
        <v>133</v>
      </c>
      <c r="C112" s="152" t="s">
        <v>134</v>
      </c>
      <c r="D112" s="153" t="s">
        <v>128</v>
      </c>
      <c r="E112" s="154">
        <v>6</v>
      </c>
      <c r="F112" s="154">
        <v>0</v>
      </c>
      <c r="G112" s="155">
        <f>E112*F112</f>
        <v>0</v>
      </c>
      <c r="O112" s="149">
        <v>2</v>
      </c>
      <c r="AA112" s="122">
        <v>12</v>
      </c>
      <c r="AB112" s="122">
        <v>0</v>
      </c>
      <c r="AC112" s="122">
        <v>24</v>
      </c>
      <c r="AZ112" s="122">
        <v>1</v>
      </c>
      <c r="BA112" s="122">
        <f>IF(AZ112=1,G112,0)</f>
        <v>0</v>
      </c>
      <c r="BB112" s="122">
        <f>IF(AZ112=2,G112,0)</f>
        <v>0</v>
      </c>
      <c r="BC112" s="122">
        <f>IF(AZ112=3,G112,0)</f>
        <v>0</v>
      </c>
      <c r="BD112" s="122">
        <f>IF(AZ112=4,G112,0)</f>
        <v>0</v>
      </c>
      <c r="BE112" s="122">
        <f>IF(AZ112=5,G112,0)</f>
        <v>0</v>
      </c>
      <c r="CZ112" s="122">
        <v>0</v>
      </c>
    </row>
    <row r="113" spans="1:104" x14ac:dyDescent="0.25">
      <c r="A113" s="180"/>
      <c r="B113" s="179"/>
      <c r="C113" s="306" t="s">
        <v>611</v>
      </c>
      <c r="D113" s="307"/>
      <c r="E113" s="178">
        <v>6</v>
      </c>
      <c r="F113" s="177"/>
      <c r="G113" s="176"/>
      <c r="M113" s="175" t="s">
        <v>611</v>
      </c>
      <c r="O113" s="149"/>
    </row>
    <row r="114" spans="1:104" x14ac:dyDescent="0.25">
      <c r="A114" s="150">
        <v>25</v>
      </c>
      <c r="B114" s="151" t="s">
        <v>135</v>
      </c>
      <c r="C114" s="152" t="s">
        <v>136</v>
      </c>
      <c r="D114" s="153" t="s">
        <v>79</v>
      </c>
      <c r="E114" s="154">
        <v>5.3204000000000002</v>
      </c>
      <c r="F114" s="154">
        <v>0</v>
      </c>
      <c r="G114" s="155">
        <f>E114*F114</f>
        <v>0</v>
      </c>
      <c r="O114" s="149">
        <v>2</v>
      </c>
      <c r="AA114" s="122">
        <v>12</v>
      </c>
      <c r="AB114" s="122">
        <v>0</v>
      </c>
      <c r="AC114" s="122">
        <v>25</v>
      </c>
      <c r="AZ114" s="122">
        <v>1</v>
      </c>
      <c r="BA114" s="122">
        <f>IF(AZ114=1,G114,0)</f>
        <v>0</v>
      </c>
      <c r="BB114" s="122">
        <f>IF(AZ114=2,G114,0)</f>
        <v>0</v>
      </c>
      <c r="BC114" s="122">
        <f>IF(AZ114=3,G114,0)</f>
        <v>0</v>
      </c>
      <c r="BD114" s="122">
        <f>IF(AZ114=4,G114,0)</f>
        <v>0</v>
      </c>
      <c r="BE114" s="122">
        <f>IF(AZ114=5,G114,0)</f>
        <v>0</v>
      </c>
      <c r="CZ114" s="122">
        <v>1E-3</v>
      </c>
    </row>
    <row r="115" spans="1:104" x14ac:dyDescent="0.25">
      <c r="A115" s="180"/>
      <c r="B115" s="179"/>
      <c r="C115" s="306" t="s">
        <v>610</v>
      </c>
      <c r="D115" s="307"/>
      <c r="E115" s="178">
        <v>1.7685999999999999</v>
      </c>
      <c r="F115" s="177"/>
      <c r="G115" s="176"/>
      <c r="M115" s="175" t="s">
        <v>610</v>
      </c>
      <c r="O115" s="149"/>
    </row>
    <row r="116" spans="1:104" x14ac:dyDescent="0.25">
      <c r="A116" s="180"/>
      <c r="B116" s="179"/>
      <c r="C116" s="306" t="s">
        <v>609</v>
      </c>
      <c r="D116" s="307"/>
      <c r="E116" s="178">
        <v>3.5518000000000001</v>
      </c>
      <c r="F116" s="177"/>
      <c r="G116" s="176"/>
      <c r="M116" s="175" t="s">
        <v>609</v>
      </c>
      <c r="O116" s="149"/>
    </row>
    <row r="117" spans="1:104" x14ac:dyDescent="0.25">
      <c r="A117" s="150">
        <v>26</v>
      </c>
      <c r="B117" s="151" t="s">
        <v>137</v>
      </c>
      <c r="C117" s="152" t="s">
        <v>138</v>
      </c>
      <c r="D117" s="153" t="s">
        <v>128</v>
      </c>
      <c r="E117" s="154">
        <v>6</v>
      </c>
      <c r="F117" s="154">
        <v>0</v>
      </c>
      <c r="G117" s="155">
        <f>E117*F117</f>
        <v>0</v>
      </c>
      <c r="O117" s="149">
        <v>2</v>
      </c>
      <c r="AA117" s="122">
        <v>12</v>
      </c>
      <c r="AB117" s="122">
        <v>0</v>
      </c>
      <c r="AC117" s="122">
        <v>26</v>
      </c>
      <c r="AZ117" s="122">
        <v>1</v>
      </c>
      <c r="BA117" s="122">
        <f>IF(AZ117=1,G117,0)</f>
        <v>0</v>
      </c>
      <c r="BB117" s="122">
        <f>IF(AZ117=2,G117,0)</f>
        <v>0</v>
      </c>
      <c r="BC117" s="122">
        <f>IF(AZ117=3,G117,0)</f>
        <v>0</v>
      </c>
      <c r="BD117" s="122">
        <f>IF(AZ117=4,G117,0)</f>
        <v>0</v>
      </c>
      <c r="BE117" s="122">
        <f>IF(AZ117=5,G117,0)</f>
        <v>0</v>
      </c>
      <c r="CZ117" s="122">
        <v>0</v>
      </c>
    </row>
    <row r="118" spans="1:104" x14ac:dyDescent="0.25">
      <c r="A118" s="150">
        <v>27</v>
      </c>
      <c r="B118" s="151" t="s">
        <v>139</v>
      </c>
      <c r="C118" s="152" t="s">
        <v>140</v>
      </c>
      <c r="D118" s="153" t="s">
        <v>79</v>
      </c>
      <c r="E118" s="154">
        <v>6.5010000000000003</v>
      </c>
      <c r="F118" s="154">
        <v>0</v>
      </c>
      <c r="G118" s="155">
        <f>E118*F118</f>
        <v>0</v>
      </c>
      <c r="O118" s="149">
        <v>2</v>
      </c>
      <c r="AA118" s="122">
        <v>12</v>
      </c>
      <c r="AB118" s="122">
        <v>0</v>
      </c>
      <c r="AC118" s="122">
        <v>27</v>
      </c>
      <c r="AZ118" s="122">
        <v>1</v>
      </c>
      <c r="BA118" s="122">
        <f>IF(AZ118=1,G118,0)</f>
        <v>0</v>
      </c>
      <c r="BB118" s="122">
        <f>IF(AZ118=2,G118,0)</f>
        <v>0</v>
      </c>
      <c r="BC118" s="122">
        <f>IF(AZ118=3,G118,0)</f>
        <v>0</v>
      </c>
      <c r="BD118" s="122">
        <f>IF(AZ118=4,G118,0)</f>
        <v>0</v>
      </c>
      <c r="BE118" s="122">
        <f>IF(AZ118=5,G118,0)</f>
        <v>0</v>
      </c>
      <c r="CZ118" s="122">
        <v>1.17E-3</v>
      </c>
    </row>
    <row r="119" spans="1:104" x14ac:dyDescent="0.25">
      <c r="A119" s="180"/>
      <c r="B119" s="179"/>
      <c r="C119" s="306" t="s">
        <v>608</v>
      </c>
      <c r="D119" s="307"/>
      <c r="E119" s="178">
        <v>4.7279999999999998</v>
      </c>
      <c r="F119" s="177"/>
      <c r="G119" s="176"/>
      <c r="M119" s="175" t="s">
        <v>608</v>
      </c>
      <c r="O119" s="149"/>
    </row>
    <row r="120" spans="1:104" x14ac:dyDescent="0.25">
      <c r="A120" s="180"/>
      <c r="B120" s="179"/>
      <c r="C120" s="306" t="s">
        <v>607</v>
      </c>
      <c r="D120" s="307"/>
      <c r="E120" s="178">
        <v>1.7729999999999999</v>
      </c>
      <c r="F120" s="177"/>
      <c r="G120" s="176"/>
      <c r="M120" s="175" t="s">
        <v>607</v>
      </c>
      <c r="O120" s="149"/>
    </row>
    <row r="121" spans="1:104" x14ac:dyDescent="0.25">
      <c r="A121" s="150">
        <v>28</v>
      </c>
      <c r="B121" s="151" t="s">
        <v>141</v>
      </c>
      <c r="C121" s="152" t="s">
        <v>142</v>
      </c>
      <c r="D121" s="153" t="s">
        <v>79</v>
      </c>
      <c r="E121" s="154">
        <v>3.7349999999999999</v>
      </c>
      <c r="F121" s="154">
        <v>0</v>
      </c>
      <c r="G121" s="155">
        <f>E121*F121</f>
        <v>0</v>
      </c>
      <c r="O121" s="149">
        <v>2</v>
      </c>
      <c r="AA121" s="122">
        <v>12</v>
      </c>
      <c r="AB121" s="122">
        <v>0</v>
      </c>
      <c r="AC121" s="122">
        <v>28</v>
      </c>
      <c r="AZ121" s="122">
        <v>1</v>
      </c>
      <c r="BA121" s="122">
        <f>IF(AZ121=1,G121,0)</f>
        <v>0</v>
      </c>
      <c r="BB121" s="122">
        <f>IF(AZ121=2,G121,0)</f>
        <v>0</v>
      </c>
      <c r="BC121" s="122">
        <f>IF(AZ121=3,G121,0)</f>
        <v>0</v>
      </c>
      <c r="BD121" s="122">
        <f>IF(AZ121=4,G121,0)</f>
        <v>0</v>
      </c>
      <c r="BE121" s="122">
        <f>IF(AZ121=5,G121,0)</f>
        <v>0</v>
      </c>
      <c r="CZ121" s="122">
        <v>1E-3</v>
      </c>
    </row>
    <row r="122" spans="1:104" x14ac:dyDescent="0.25">
      <c r="A122" s="180"/>
      <c r="B122" s="179"/>
      <c r="C122" s="306" t="s">
        <v>606</v>
      </c>
      <c r="D122" s="307"/>
      <c r="E122" s="178">
        <v>3.7349999999999999</v>
      </c>
      <c r="F122" s="177"/>
      <c r="G122" s="176"/>
      <c r="M122" s="175" t="s">
        <v>606</v>
      </c>
      <c r="O122" s="149"/>
    </row>
    <row r="123" spans="1:104" x14ac:dyDescent="0.25">
      <c r="A123" s="150">
        <v>29</v>
      </c>
      <c r="B123" s="151" t="s">
        <v>143</v>
      </c>
      <c r="C123" s="152" t="s">
        <v>144</v>
      </c>
      <c r="D123" s="153" t="s">
        <v>88</v>
      </c>
      <c r="E123" s="154">
        <v>2.0467</v>
      </c>
      <c r="F123" s="154">
        <v>0</v>
      </c>
      <c r="G123" s="155">
        <f>E123*F123</f>
        <v>0</v>
      </c>
      <c r="O123" s="149">
        <v>2</v>
      </c>
      <c r="AA123" s="122">
        <v>12</v>
      </c>
      <c r="AB123" s="122">
        <v>0</v>
      </c>
      <c r="AC123" s="122">
        <v>29</v>
      </c>
      <c r="AZ123" s="122">
        <v>1</v>
      </c>
      <c r="BA123" s="122">
        <f>IF(AZ123=1,G123,0)</f>
        <v>0</v>
      </c>
      <c r="BB123" s="122">
        <f>IF(AZ123=2,G123,0)</f>
        <v>0</v>
      </c>
      <c r="BC123" s="122">
        <f>IF(AZ123=3,G123,0)</f>
        <v>0</v>
      </c>
      <c r="BD123" s="122">
        <f>IF(AZ123=4,G123,0)</f>
        <v>0</v>
      </c>
      <c r="BE123" s="122">
        <f>IF(AZ123=5,G123,0)</f>
        <v>0</v>
      </c>
      <c r="CZ123" s="122">
        <v>1.82E-3</v>
      </c>
    </row>
    <row r="124" spans="1:104" x14ac:dyDescent="0.25">
      <c r="A124" s="180"/>
      <c r="B124" s="179"/>
      <c r="C124" s="306" t="s">
        <v>605</v>
      </c>
      <c r="D124" s="307"/>
      <c r="E124" s="178">
        <v>1.0874999999999999</v>
      </c>
      <c r="F124" s="177"/>
      <c r="G124" s="176"/>
      <c r="M124" s="175" t="s">
        <v>605</v>
      </c>
      <c r="O124" s="149"/>
    </row>
    <row r="125" spans="1:104" x14ac:dyDescent="0.25">
      <c r="A125" s="180"/>
      <c r="B125" s="179"/>
      <c r="C125" s="306" t="s">
        <v>604</v>
      </c>
      <c r="D125" s="307"/>
      <c r="E125" s="178">
        <v>0.95920000000000005</v>
      </c>
      <c r="F125" s="177"/>
      <c r="G125" s="176"/>
      <c r="M125" s="175" t="s">
        <v>604</v>
      </c>
      <c r="O125" s="149"/>
    </row>
    <row r="126" spans="1:104" x14ac:dyDescent="0.25">
      <c r="A126" s="150">
        <v>30</v>
      </c>
      <c r="B126" s="151" t="s">
        <v>145</v>
      </c>
      <c r="C126" s="152" t="s">
        <v>146</v>
      </c>
      <c r="D126" s="153" t="s">
        <v>88</v>
      </c>
      <c r="E126" s="154">
        <v>3.5815999999999999</v>
      </c>
      <c r="F126" s="154">
        <v>0</v>
      </c>
      <c r="G126" s="155">
        <f>E126*F126</f>
        <v>0</v>
      </c>
      <c r="O126" s="149">
        <v>2</v>
      </c>
      <c r="AA126" s="122">
        <v>12</v>
      </c>
      <c r="AB126" s="122">
        <v>0</v>
      </c>
      <c r="AC126" s="122">
        <v>30</v>
      </c>
      <c r="AZ126" s="122">
        <v>1</v>
      </c>
      <c r="BA126" s="122">
        <f>IF(AZ126=1,G126,0)</f>
        <v>0</v>
      </c>
      <c r="BB126" s="122">
        <f>IF(AZ126=2,G126,0)</f>
        <v>0</v>
      </c>
      <c r="BC126" s="122">
        <f>IF(AZ126=3,G126,0)</f>
        <v>0</v>
      </c>
      <c r="BD126" s="122">
        <f>IF(AZ126=4,G126,0)</f>
        <v>0</v>
      </c>
      <c r="BE126" s="122">
        <f>IF(AZ126=5,G126,0)</f>
        <v>0</v>
      </c>
      <c r="CZ126" s="122">
        <v>1.33E-3</v>
      </c>
    </row>
    <row r="127" spans="1:104" x14ac:dyDescent="0.25">
      <c r="A127" s="180"/>
      <c r="B127" s="179"/>
      <c r="C127" s="306" t="s">
        <v>603</v>
      </c>
      <c r="D127" s="307"/>
      <c r="E127" s="178">
        <v>1.9536</v>
      </c>
      <c r="F127" s="177"/>
      <c r="G127" s="176"/>
      <c r="M127" s="175" t="s">
        <v>603</v>
      </c>
      <c r="O127" s="149"/>
    </row>
    <row r="128" spans="1:104" x14ac:dyDescent="0.25">
      <c r="A128" s="180"/>
      <c r="B128" s="179"/>
      <c r="C128" s="306" t="s">
        <v>602</v>
      </c>
      <c r="D128" s="307"/>
      <c r="E128" s="178">
        <v>1.6279999999999999</v>
      </c>
      <c r="F128" s="177"/>
      <c r="G128" s="176"/>
      <c r="M128" s="175" t="s">
        <v>602</v>
      </c>
      <c r="O128" s="149"/>
    </row>
    <row r="129" spans="1:104" x14ac:dyDescent="0.25">
      <c r="A129" s="150">
        <v>31</v>
      </c>
      <c r="B129" s="151" t="s">
        <v>147</v>
      </c>
      <c r="C129" s="152" t="s">
        <v>148</v>
      </c>
      <c r="D129" s="153" t="s">
        <v>149</v>
      </c>
      <c r="E129" s="154">
        <v>8.3000000000000007</v>
      </c>
      <c r="F129" s="154">
        <v>0</v>
      </c>
      <c r="G129" s="155">
        <f>E129*F129</f>
        <v>0</v>
      </c>
      <c r="O129" s="149">
        <v>2</v>
      </c>
      <c r="AA129" s="122">
        <v>12</v>
      </c>
      <c r="AB129" s="122">
        <v>0</v>
      </c>
      <c r="AC129" s="122">
        <v>31</v>
      </c>
      <c r="AZ129" s="122">
        <v>1</v>
      </c>
      <c r="BA129" s="122">
        <f>IF(AZ129=1,G129,0)</f>
        <v>0</v>
      </c>
      <c r="BB129" s="122">
        <f>IF(AZ129=2,G129,0)</f>
        <v>0</v>
      </c>
      <c r="BC129" s="122">
        <f>IF(AZ129=3,G129,0)</f>
        <v>0</v>
      </c>
      <c r="BD129" s="122">
        <f>IF(AZ129=4,G129,0)</f>
        <v>0</v>
      </c>
      <c r="BE129" s="122">
        <f>IF(AZ129=5,G129,0)</f>
        <v>0</v>
      </c>
      <c r="CZ129" s="122">
        <v>0</v>
      </c>
    </row>
    <row r="130" spans="1:104" x14ac:dyDescent="0.25">
      <c r="A130" s="180"/>
      <c r="B130" s="179"/>
      <c r="C130" s="306" t="s">
        <v>601</v>
      </c>
      <c r="D130" s="307"/>
      <c r="E130" s="178">
        <v>8.3000000000000007</v>
      </c>
      <c r="F130" s="177"/>
      <c r="G130" s="176"/>
      <c r="M130" s="175" t="s">
        <v>601</v>
      </c>
      <c r="O130" s="149"/>
    </row>
    <row r="131" spans="1:104" x14ac:dyDescent="0.25">
      <c r="A131" s="150">
        <v>32</v>
      </c>
      <c r="B131" s="151" t="s">
        <v>150</v>
      </c>
      <c r="C131" s="152" t="s">
        <v>151</v>
      </c>
      <c r="D131" s="153" t="s">
        <v>149</v>
      </c>
      <c r="E131" s="154">
        <v>5.6</v>
      </c>
      <c r="F131" s="154">
        <v>0</v>
      </c>
      <c r="G131" s="155">
        <f>E131*F131</f>
        <v>0</v>
      </c>
      <c r="O131" s="149">
        <v>2</v>
      </c>
      <c r="AA131" s="122">
        <v>12</v>
      </c>
      <c r="AB131" s="122">
        <v>0</v>
      </c>
      <c r="AC131" s="122">
        <v>32</v>
      </c>
      <c r="AZ131" s="122">
        <v>1</v>
      </c>
      <c r="BA131" s="122">
        <f>IF(AZ131=1,G131,0)</f>
        <v>0</v>
      </c>
      <c r="BB131" s="122">
        <f>IF(AZ131=2,G131,0)</f>
        <v>0</v>
      </c>
      <c r="BC131" s="122">
        <f>IF(AZ131=3,G131,0)</f>
        <v>0</v>
      </c>
      <c r="BD131" s="122">
        <f>IF(AZ131=4,G131,0)</f>
        <v>0</v>
      </c>
      <c r="BE131" s="122">
        <f>IF(AZ131=5,G131,0)</f>
        <v>0</v>
      </c>
      <c r="CZ131" s="122">
        <v>0</v>
      </c>
    </row>
    <row r="132" spans="1:104" x14ac:dyDescent="0.25">
      <c r="A132" s="180"/>
      <c r="B132" s="179"/>
      <c r="C132" s="306" t="s">
        <v>600</v>
      </c>
      <c r="D132" s="307"/>
      <c r="E132" s="178">
        <v>5.6</v>
      </c>
      <c r="F132" s="177"/>
      <c r="G132" s="176"/>
      <c r="M132" s="175" t="s">
        <v>600</v>
      </c>
      <c r="O132" s="149"/>
    </row>
    <row r="133" spans="1:104" x14ac:dyDescent="0.25">
      <c r="A133" s="150">
        <v>33</v>
      </c>
      <c r="B133" s="151" t="s">
        <v>152</v>
      </c>
      <c r="C133" s="152" t="s">
        <v>153</v>
      </c>
      <c r="D133" s="153" t="s">
        <v>149</v>
      </c>
      <c r="E133" s="154">
        <v>33.5</v>
      </c>
      <c r="F133" s="154">
        <v>0</v>
      </c>
      <c r="G133" s="155">
        <f>E133*F133</f>
        <v>0</v>
      </c>
      <c r="O133" s="149">
        <v>2</v>
      </c>
      <c r="AA133" s="122">
        <v>12</v>
      </c>
      <c r="AB133" s="122">
        <v>0</v>
      </c>
      <c r="AC133" s="122">
        <v>33</v>
      </c>
      <c r="AZ133" s="122">
        <v>1</v>
      </c>
      <c r="BA133" s="122">
        <f>IF(AZ133=1,G133,0)</f>
        <v>0</v>
      </c>
      <c r="BB133" s="122">
        <f>IF(AZ133=2,G133,0)</f>
        <v>0</v>
      </c>
      <c r="BC133" s="122">
        <f>IF(AZ133=3,G133,0)</f>
        <v>0</v>
      </c>
      <c r="BD133" s="122">
        <f>IF(AZ133=4,G133,0)</f>
        <v>0</v>
      </c>
      <c r="BE133" s="122">
        <f>IF(AZ133=5,G133,0)</f>
        <v>0</v>
      </c>
      <c r="CZ133" s="122">
        <v>0</v>
      </c>
    </row>
    <row r="134" spans="1:104" x14ac:dyDescent="0.25">
      <c r="A134" s="180"/>
      <c r="B134" s="179"/>
      <c r="C134" s="306" t="s">
        <v>599</v>
      </c>
      <c r="D134" s="307"/>
      <c r="E134" s="178">
        <v>0</v>
      </c>
      <c r="F134" s="177"/>
      <c r="G134" s="176"/>
      <c r="M134" s="175" t="s">
        <v>599</v>
      </c>
      <c r="O134" s="149"/>
    </row>
    <row r="135" spans="1:104" x14ac:dyDescent="0.25">
      <c r="A135" s="180"/>
      <c r="B135" s="179"/>
      <c r="C135" s="306" t="s">
        <v>598</v>
      </c>
      <c r="D135" s="307"/>
      <c r="E135" s="178">
        <v>22.5</v>
      </c>
      <c r="F135" s="177"/>
      <c r="G135" s="176"/>
      <c r="M135" s="175" t="s">
        <v>598</v>
      </c>
      <c r="O135" s="149"/>
    </row>
    <row r="136" spans="1:104" x14ac:dyDescent="0.25">
      <c r="A136" s="180"/>
      <c r="B136" s="179"/>
      <c r="C136" s="306" t="s">
        <v>597</v>
      </c>
      <c r="D136" s="307"/>
      <c r="E136" s="178">
        <v>0</v>
      </c>
      <c r="F136" s="177"/>
      <c r="G136" s="176"/>
      <c r="M136" s="175" t="s">
        <v>597</v>
      </c>
      <c r="O136" s="149"/>
    </row>
    <row r="137" spans="1:104" x14ac:dyDescent="0.25">
      <c r="A137" s="180"/>
      <c r="B137" s="179"/>
      <c r="C137" s="306" t="s">
        <v>596</v>
      </c>
      <c r="D137" s="307"/>
      <c r="E137" s="178">
        <v>11</v>
      </c>
      <c r="F137" s="177"/>
      <c r="G137" s="176"/>
      <c r="M137" s="175" t="s">
        <v>596</v>
      </c>
      <c r="O137" s="149"/>
    </row>
    <row r="138" spans="1:104" ht="20.5" x14ac:dyDescent="0.25">
      <c r="A138" s="150">
        <v>34</v>
      </c>
      <c r="B138" s="151" t="s">
        <v>154</v>
      </c>
      <c r="C138" s="152" t="s">
        <v>155</v>
      </c>
      <c r="D138" s="153" t="s">
        <v>88</v>
      </c>
      <c r="E138" s="154">
        <v>1.0049999999999999</v>
      </c>
      <c r="F138" s="154">
        <v>0</v>
      </c>
      <c r="G138" s="155">
        <f>E138*F138</f>
        <v>0</v>
      </c>
      <c r="O138" s="149">
        <v>2</v>
      </c>
      <c r="AA138" s="122">
        <v>12</v>
      </c>
      <c r="AB138" s="122">
        <v>0</v>
      </c>
      <c r="AC138" s="122">
        <v>34</v>
      </c>
      <c r="AZ138" s="122">
        <v>1</v>
      </c>
      <c r="BA138" s="122">
        <f>IF(AZ138=1,G138,0)</f>
        <v>0</v>
      </c>
      <c r="BB138" s="122">
        <f>IF(AZ138=2,G138,0)</f>
        <v>0</v>
      </c>
      <c r="BC138" s="122">
        <f>IF(AZ138=3,G138,0)</f>
        <v>0</v>
      </c>
      <c r="BD138" s="122">
        <f>IF(AZ138=4,G138,0)</f>
        <v>0</v>
      </c>
      <c r="BE138" s="122">
        <f>IF(AZ138=5,G138,0)</f>
        <v>0</v>
      </c>
      <c r="CZ138" s="122">
        <v>0</v>
      </c>
    </row>
    <row r="139" spans="1:104" x14ac:dyDescent="0.25">
      <c r="A139" s="180"/>
      <c r="B139" s="179"/>
      <c r="C139" s="306" t="s">
        <v>595</v>
      </c>
      <c r="D139" s="307"/>
      <c r="E139" s="178">
        <v>1.0049999999999999</v>
      </c>
      <c r="F139" s="177"/>
      <c r="G139" s="176"/>
      <c r="M139" s="175" t="s">
        <v>595</v>
      </c>
      <c r="O139" s="149"/>
    </row>
    <row r="140" spans="1:104" x14ac:dyDescent="0.25">
      <c r="A140" s="150">
        <v>35</v>
      </c>
      <c r="B140" s="151" t="s">
        <v>156</v>
      </c>
      <c r="C140" s="152" t="s">
        <v>157</v>
      </c>
      <c r="D140" s="153" t="s">
        <v>123</v>
      </c>
      <c r="E140" s="154">
        <v>1</v>
      </c>
      <c r="F140" s="154">
        <v>0</v>
      </c>
      <c r="G140" s="155">
        <f>E140*F140</f>
        <v>0</v>
      </c>
      <c r="O140" s="149">
        <v>2</v>
      </c>
      <c r="AA140" s="122">
        <v>12</v>
      </c>
      <c r="AB140" s="122">
        <v>0</v>
      </c>
      <c r="AC140" s="122">
        <v>35</v>
      </c>
      <c r="AZ140" s="122">
        <v>1</v>
      </c>
      <c r="BA140" s="122">
        <f>IF(AZ140=1,G140,0)</f>
        <v>0</v>
      </c>
      <c r="BB140" s="122">
        <f>IF(AZ140=2,G140,0)</f>
        <v>0</v>
      </c>
      <c r="BC140" s="122">
        <f>IF(AZ140=3,G140,0)</f>
        <v>0</v>
      </c>
      <c r="BD140" s="122">
        <f>IF(AZ140=4,G140,0)</f>
        <v>0</v>
      </c>
      <c r="BE140" s="122">
        <f>IF(AZ140=5,G140,0)</f>
        <v>0</v>
      </c>
      <c r="CZ140" s="122">
        <v>0</v>
      </c>
    </row>
    <row r="141" spans="1:104" x14ac:dyDescent="0.25">
      <c r="A141" s="150">
        <v>36</v>
      </c>
      <c r="B141" s="151" t="s">
        <v>158</v>
      </c>
      <c r="C141" s="152" t="s">
        <v>159</v>
      </c>
      <c r="D141" s="153" t="s">
        <v>66</v>
      </c>
      <c r="E141" s="154">
        <v>1</v>
      </c>
      <c r="F141" s="154">
        <v>0</v>
      </c>
      <c r="G141" s="155">
        <f>E141*F141</f>
        <v>0</v>
      </c>
      <c r="O141" s="149">
        <v>2</v>
      </c>
      <c r="AA141" s="122">
        <v>12</v>
      </c>
      <c r="AB141" s="122">
        <v>0</v>
      </c>
      <c r="AC141" s="122">
        <v>36</v>
      </c>
      <c r="AZ141" s="122">
        <v>1</v>
      </c>
      <c r="BA141" s="122">
        <f>IF(AZ141=1,G141,0)</f>
        <v>0</v>
      </c>
      <c r="BB141" s="122">
        <f>IF(AZ141=2,G141,0)</f>
        <v>0</v>
      </c>
      <c r="BC141" s="122">
        <f>IF(AZ141=3,G141,0)</f>
        <v>0</v>
      </c>
      <c r="BD141" s="122">
        <f>IF(AZ141=4,G141,0)</f>
        <v>0</v>
      </c>
      <c r="BE141" s="122">
        <f>IF(AZ141=5,G141,0)</f>
        <v>0</v>
      </c>
      <c r="CZ141" s="122">
        <v>0</v>
      </c>
    </row>
    <row r="142" spans="1:104" x14ac:dyDescent="0.25">
      <c r="A142" s="150">
        <v>37</v>
      </c>
      <c r="B142" s="151" t="s">
        <v>160</v>
      </c>
      <c r="C142" s="152" t="s">
        <v>161</v>
      </c>
      <c r="D142" s="153" t="s">
        <v>79</v>
      </c>
      <c r="E142" s="154">
        <v>204.26009999999999</v>
      </c>
      <c r="F142" s="154">
        <v>0</v>
      </c>
      <c r="G142" s="155">
        <f>E142*F142</f>
        <v>0</v>
      </c>
      <c r="O142" s="149">
        <v>2</v>
      </c>
      <c r="AA142" s="122">
        <v>12</v>
      </c>
      <c r="AB142" s="122">
        <v>0</v>
      </c>
      <c r="AC142" s="122">
        <v>37</v>
      </c>
      <c r="AZ142" s="122">
        <v>1</v>
      </c>
      <c r="BA142" s="122">
        <f>IF(AZ142=1,G142,0)</f>
        <v>0</v>
      </c>
      <c r="BB142" s="122">
        <f>IF(AZ142=2,G142,0)</f>
        <v>0</v>
      </c>
      <c r="BC142" s="122">
        <f>IF(AZ142=3,G142,0)</f>
        <v>0</v>
      </c>
      <c r="BD142" s="122">
        <f>IF(AZ142=4,G142,0)</f>
        <v>0</v>
      </c>
      <c r="BE142" s="122">
        <f>IF(AZ142=5,G142,0)</f>
        <v>0</v>
      </c>
      <c r="CZ142" s="122">
        <v>0</v>
      </c>
    </row>
    <row r="143" spans="1:104" x14ac:dyDescent="0.25">
      <c r="A143" s="180"/>
      <c r="B143" s="179"/>
      <c r="C143" s="306" t="s">
        <v>594</v>
      </c>
      <c r="D143" s="307"/>
      <c r="E143" s="178">
        <v>0</v>
      </c>
      <c r="F143" s="177"/>
      <c r="G143" s="176"/>
      <c r="M143" s="175" t="s">
        <v>594</v>
      </c>
      <c r="O143" s="149"/>
    </row>
    <row r="144" spans="1:104" x14ac:dyDescent="0.25">
      <c r="A144" s="180"/>
      <c r="B144" s="179"/>
      <c r="C144" s="306" t="s">
        <v>593</v>
      </c>
      <c r="D144" s="307"/>
      <c r="E144" s="178">
        <v>79.866</v>
      </c>
      <c r="F144" s="177"/>
      <c r="G144" s="176"/>
      <c r="M144" s="175" t="s">
        <v>593</v>
      </c>
      <c r="O144" s="149"/>
    </row>
    <row r="145" spans="1:15" x14ac:dyDescent="0.25">
      <c r="A145" s="180"/>
      <c r="B145" s="179"/>
      <c r="C145" s="306" t="s">
        <v>592</v>
      </c>
      <c r="D145" s="307"/>
      <c r="E145" s="178">
        <v>-1.89</v>
      </c>
      <c r="F145" s="177"/>
      <c r="G145" s="176"/>
      <c r="M145" s="175" t="s">
        <v>592</v>
      </c>
      <c r="O145" s="149"/>
    </row>
    <row r="146" spans="1:15" x14ac:dyDescent="0.25">
      <c r="A146" s="180"/>
      <c r="B146" s="179"/>
      <c r="C146" s="306" t="s">
        <v>591</v>
      </c>
      <c r="D146" s="307"/>
      <c r="E146" s="178">
        <v>1.7815000000000001</v>
      </c>
      <c r="F146" s="177"/>
      <c r="G146" s="176"/>
      <c r="M146" s="175" t="s">
        <v>591</v>
      </c>
      <c r="O146" s="149"/>
    </row>
    <row r="147" spans="1:15" x14ac:dyDescent="0.25">
      <c r="A147" s="180"/>
      <c r="B147" s="179"/>
      <c r="C147" s="306" t="s">
        <v>590</v>
      </c>
      <c r="D147" s="307"/>
      <c r="E147" s="178">
        <v>-1.7228000000000001</v>
      </c>
      <c r="F147" s="177"/>
      <c r="G147" s="176"/>
      <c r="M147" s="175" t="s">
        <v>590</v>
      </c>
      <c r="O147" s="149"/>
    </row>
    <row r="148" spans="1:15" x14ac:dyDescent="0.25">
      <c r="A148" s="180"/>
      <c r="B148" s="179"/>
      <c r="C148" s="306" t="s">
        <v>589</v>
      </c>
      <c r="D148" s="307"/>
      <c r="E148" s="178">
        <v>1.64</v>
      </c>
      <c r="F148" s="177"/>
      <c r="G148" s="176"/>
      <c r="M148" s="175" t="s">
        <v>589</v>
      </c>
      <c r="O148" s="149"/>
    </row>
    <row r="149" spans="1:15" x14ac:dyDescent="0.25">
      <c r="A149" s="180"/>
      <c r="B149" s="179"/>
      <c r="C149" s="306" t="s">
        <v>588</v>
      </c>
      <c r="D149" s="307"/>
      <c r="E149" s="178">
        <v>-6.3112000000000004</v>
      </c>
      <c r="F149" s="177"/>
      <c r="G149" s="176"/>
      <c r="M149" s="175" t="s">
        <v>588</v>
      </c>
      <c r="O149" s="149"/>
    </row>
    <row r="150" spans="1:15" x14ac:dyDescent="0.25">
      <c r="A150" s="180"/>
      <c r="B150" s="179"/>
      <c r="C150" s="306" t="s">
        <v>587</v>
      </c>
      <c r="D150" s="307"/>
      <c r="E150" s="178">
        <v>3.2951000000000001</v>
      </c>
      <c r="F150" s="177"/>
      <c r="G150" s="176"/>
      <c r="M150" s="175" t="s">
        <v>587</v>
      </c>
      <c r="O150" s="149"/>
    </row>
    <row r="151" spans="1:15" x14ac:dyDescent="0.25">
      <c r="A151" s="180"/>
      <c r="B151" s="179"/>
      <c r="C151" s="306" t="s">
        <v>478</v>
      </c>
      <c r="D151" s="307"/>
      <c r="E151" s="178">
        <v>0</v>
      </c>
      <c r="F151" s="177"/>
      <c r="G151" s="176"/>
      <c r="M151" s="175" t="s">
        <v>478</v>
      </c>
      <c r="O151" s="149"/>
    </row>
    <row r="152" spans="1:15" x14ac:dyDescent="0.25">
      <c r="A152" s="180"/>
      <c r="B152" s="179"/>
      <c r="C152" s="306" t="s">
        <v>586</v>
      </c>
      <c r="D152" s="307"/>
      <c r="E152" s="178">
        <v>126.92700000000001</v>
      </c>
      <c r="F152" s="177"/>
      <c r="G152" s="176"/>
      <c r="M152" s="175" t="s">
        <v>586</v>
      </c>
      <c r="O152" s="149"/>
    </row>
    <row r="153" spans="1:15" x14ac:dyDescent="0.25">
      <c r="A153" s="180"/>
      <c r="B153" s="179"/>
      <c r="C153" s="306" t="s">
        <v>585</v>
      </c>
      <c r="D153" s="307"/>
      <c r="E153" s="178">
        <v>-2.94</v>
      </c>
      <c r="F153" s="177"/>
      <c r="G153" s="176"/>
      <c r="M153" s="175" t="s">
        <v>585</v>
      </c>
      <c r="O153" s="149"/>
    </row>
    <row r="154" spans="1:15" x14ac:dyDescent="0.25">
      <c r="A154" s="180"/>
      <c r="B154" s="179"/>
      <c r="C154" s="306" t="s">
        <v>584</v>
      </c>
      <c r="D154" s="307"/>
      <c r="E154" s="178">
        <v>3.18</v>
      </c>
      <c r="F154" s="177"/>
      <c r="G154" s="176"/>
      <c r="M154" s="175" t="s">
        <v>584</v>
      </c>
      <c r="O154" s="149"/>
    </row>
    <row r="155" spans="1:15" x14ac:dyDescent="0.25">
      <c r="A155" s="180"/>
      <c r="B155" s="179"/>
      <c r="C155" s="306" t="s">
        <v>583</v>
      </c>
      <c r="D155" s="307"/>
      <c r="E155" s="178">
        <v>-2.0792999999999999</v>
      </c>
      <c r="F155" s="177"/>
      <c r="G155" s="176"/>
      <c r="M155" s="175" t="s">
        <v>583</v>
      </c>
      <c r="O155" s="149"/>
    </row>
    <row r="156" spans="1:15" x14ac:dyDescent="0.25">
      <c r="A156" s="180"/>
      <c r="B156" s="179"/>
      <c r="C156" s="306" t="s">
        <v>582</v>
      </c>
      <c r="D156" s="307"/>
      <c r="E156" s="178">
        <v>1.6362000000000001</v>
      </c>
      <c r="F156" s="177"/>
      <c r="G156" s="176"/>
      <c r="M156" s="175" t="s">
        <v>582</v>
      </c>
      <c r="O156" s="149"/>
    </row>
    <row r="157" spans="1:15" x14ac:dyDescent="0.25">
      <c r="A157" s="180"/>
      <c r="B157" s="179"/>
      <c r="C157" s="306" t="s">
        <v>581</v>
      </c>
      <c r="D157" s="307"/>
      <c r="E157" s="178">
        <v>-3.3075000000000001</v>
      </c>
      <c r="F157" s="177"/>
      <c r="G157" s="176"/>
      <c r="M157" s="175" t="s">
        <v>581</v>
      </c>
      <c r="O157" s="149"/>
    </row>
    <row r="158" spans="1:15" x14ac:dyDescent="0.25">
      <c r="A158" s="180"/>
      <c r="B158" s="179"/>
      <c r="C158" s="306" t="s">
        <v>580</v>
      </c>
      <c r="D158" s="307"/>
      <c r="E158" s="178">
        <v>2.1875</v>
      </c>
      <c r="F158" s="177"/>
      <c r="G158" s="176"/>
      <c r="M158" s="175" t="s">
        <v>580</v>
      </c>
      <c r="O158" s="149"/>
    </row>
    <row r="159" spans="1:15" x14ac:dyDescent="0.25">
      <c r="A159" s="180"/>
      <c r="B159" s="179"/>
      <c r="C159" s="306" t="s">
        <v>579</v>
      </c>
      <c r="D159" s="307"/>
      <c r="E159" s="178">
        <v>-4.1063999999999998</v>
      </c>
      <c r="F159" s="177"/>
      <c r="G159" s="176"/>
      <c r="M159" s="175" t="s">
        <v>579</v>
      </c>
      <c r="O159" s="149"/>
    </row>
    <row r="160" spans="1:15" x14ac:dyDescent="0.25">
      <c r="A160" s="180"/>
      <c r="B160" s="179"/>
      <c r="C160" s="306" t="s">
        <v>578</v>
      </c>
      <c r="D160" s="307"/>
      <c r="E160" s="178">
        <v>3.262</v>
      </c>
      <c r="F160" s="177"/>
      <c r="G160" s="176"/>
      <c r="M160" s="175" t="s">
        <v>578</v>
      </c>
      <c r="O160" s="149"/>
    </row>
    <row r="161" spans="1:104" x14ac:dyDescent="0.25">
      <c r="A161" s="180"/>
      <c r="B161" s="179"/>
      <c r="C161" s="306" t="s">
        <v>577</v>
      </c>
      <c r="D161" s="307"/>
      <c r="E161" s="178">
        <v>-3.6749999999999998</v>
      </c>
      <c r="F161" s="177"/>
      <c r="G161" s="176"/>
      <c r="M161" s="175" t="s">
        <v>577</v>
      </c>
      <c r="O161" s="149"/>
    </row>
    <row r="162" spans="1:104" x14ac:dyDescent="0.25">
      <c r="A162" s="180"/>
      <c r="B162" s="179"/>
      <c r="C162" s="306" t="s">
        <v>576</v>
      </c>
      <c r="D162" s="307"/>
      <c r="E162" s="178">
        <v>2.2400000000000002</v>
      </c>
      <c r="F162" s="177"/>
      <c r="G162" s="176"/>
      <c r="M162" s="175" t="s">
        <v>576</v>
      </c>
      <c r="O162" s="149"/>
    </row>
    <row r="163" spans="1:104" x14ac:dyDescent="0.25">
      <c r="A163" s="180"/>
      <c r="B163" s="179"/>
      <c r="C163" s="306" t="s">
        <v>575</v>
      </c>
      <c r="D163" s="307"/>
      <c r="E163" s="178">
        <v>-2.14</v>
      </c>
      <c r="F163" s="177"/>
      <c r="G163" s="176"/>
      <c r="M163" s="175" t="s">
        <v>575</v>
      </c>
      <c r="O163" s="149"/>
    </row>
    <row r="164" spans="1:104" x14ac:dyDescent="0.25">
      <c r="A164" s="180"/>
      <c r="B164" s="179"/>
      <c r="C164" s="306" t="s">
        <v>574</v>
      </c>
      <c r="D164" s="307"/>
      <c r="E164" s="178">
        <v>3.3462000000000001</v>
      </c>
      <c r="F164" s="177"/>
      <c r="G164" s="176"/>
      <c r="M164" s="175" t="s">
        <v>574</v>
      </c>
      <c r="O164" s="149"/>
    </row>
    <row r="165" spans="1:104" x14ac:dyDescent="0.25">
      <c r="A165" s="180"/>
      <c r="B165" s="179"/>
      <c r="C165" s="306" t="s">
        <v>573</v>
      </c>
      <c r="D165" s="307"/>
      <c r="E165" s="178">
        <v>1.1786000000000001</v>
      </c>
      <c r="F165" s="177"/>
      <c r="G165" s="176"/>
      <c r="M165" s="175" t="s">
        <v>573</v>
      </c>
      <c r="O165" s="149"/>
    </row>
    <row r="166" spans="1:104" x14ac:dyDescent="0.25">
      <c r="A166" s="180"/>
      <c r="B166" s="179"/>
      <c r="C166" s="306" t="s">
        <v>572</v>
      </c>
      <c r="D166" s="307"/>
      <c r="E166" s="178">
        <v>2.2440000000000002</v>
      </c>
      <c r="F166" s="177"/>
      <c r="G166" s="176"/>
      <c r="M166" s="175" t="s">
        <v>572</v>
      </c>
      <c r="O166" s="149"/>
    </row>
    <row r="167" spans="1:104" x14ac:dyDescent="0.25">
      <c r="A167" s="180"/>
      <c r="B167" s="179"/>
      <c r="C167" s="306" t="s">
        <v>571</v>
      </c>
      <c r="D167" s="307"/>
      <c r="E167" s="178">
        <v>-1.26</v>
      </c>
      <c r="F167" s="177"/>
      <c r="G167" s="176"/>
      <c r="M167" s="175" t="s">
        <v>571</v>
      </c>
      <c r="O167" s="149"/>
    </row>
    <row r="168" spans="1:104" x14ac:dyDescent="0.25">
      <c r="A168" s="180"/>
      <c r="B168" s="179"/>
      <c r="C168" s="306" t="s">
        <v>570</v>
      </c>
      <c r="D168" s="307"/>
      <c r="E168" s="178">
        <v>1.7248000000000001</v>
      </c>
      <c r="F168" s="177"/>
      <c r="G168" s="176"/>
      <c r="M168" s="175" t="s">
        <v>570</v>
      </c>
      <c r="O168" s="149"/>
    </row>
    <row r="169" spans="1:104" x14ac:dyDescent="0.25">
      <c r="A169" s="180"/>
      <c r="B169" s="179"/>
      <c r="C169" s="306" t="s">
        <v>569</v>
      </c>
      <c r="D169" s="307"/>
      <c r="E169" s="178">
        <v>-1.6115999999999999</v>
      </c>
      <c r="F169" s="177"/>
      <c r="G169" s="176"/>
      <c r="M169" s="175" t="s">
        <v>569</v>
      </c>
      <c r="O169" s="149"/>
    </row>
    <row r="170" spans="1:104" x14ac:dyDescent="0.25">
      <c r="A170" s="180"/>
      <c r="B170" s="179"/>
      <c r="C170" s="306" t="s">
        <v>568</v>
      </c>
      <c r="D170" s="307"/>
      <c r="E170" s="178">
        <v>1.6719999999999999</v>
      </c>
      <c r="F170" s="177"/>
      <c r="G170" s="176"/>
      <c r="M170" s="175" t="s">
        <v>568</v>
      </c>
      <c r="O170" s="149"/>
    </row>
    <row r="171" spans="1:104" x14ac:dyDescent="0.25">
      <c r="A171" s="180"/>
      <c r="B171" s="179"/>
      <c r="C171" s="306" t="s">
        <v>567</v>
      </c>
      <c r="D171" s="307"/>
      <c r="E171" s="178">
        <v>-2.4</v>
      </c>
      <c r="F171" s="177"/>
      <c r="G171" s="176"/>
      <c r="M171" s="175" t="s">
        <v>567</v>
      </c>
      <c r="O171" s="149"/>
    </row>
    <row r="172" spans="1:104" x14ac:dyDescent="0.25">
      <c r="A172" s="180"/>
      <c r="B172" s="179"/>
      <c r="C172" s="306" t="s">
        <v>518</v>
      </c>
      <c r="D172" s="307"/>
      <c r="E172" s="178">
        <v>1.6</v>
      </c>
      <c r="F172" s="177"/>
      <c r="G172" s="176"/>
      <c r="M172" s="175" t="s">
        <v>518</v>
      </c>
      <c r="O172" s="149"/>
    </row>
    <row r="173" spans="1:104" x14ac:dyDescent="0.25">
      <c r="A173" s="180"/>
      <c r="B173" s="179"/>
      <c r="C173" s="306" t="s">
        <v>566</v>
      </c>
      <c r="D173" s="307"/>
      <c r="E173" s="178">
        <v>-1.47</v>
      </c>
      <c r="F173" s="177"/>
      <c r="G173" s="176"/>
      <c r="M173" s="175" t="s">
        <v>566</v>
      </c>
      <c r="O173" s="149"/>
    </row>
    <row r="174" spans="1:104" x14ac:dyDescent="0.25">
      <c r="A174" s="180"/>
      <c r="B174" s="179"/>
      <c r="C174" s="306" t="s">
        <v>565</v>
      </c>
      <c r="D174" s="307"/>
      <c r="E174" s="178">
        <v>1.393</v>
      </c>
      <c r="F174" s="177"/>
      <c r="G174" s="176"/>
      <c r="M174" s="175" t="s">
        <v>565</v>
      </c>
      <c r="O174" s="149"/>
    </row>
    <row r="175" spans="1:104" x14ac:dyDescent="0.25">
      <c r="A175" s="150">
        <v>38</v>
      </c>
      <c r="B175" s="151" t="s">
        <v>162</v>
      </c>
      <c r="C175" s="152" t="s">
        <v>163</v>
      </c>
      <c r="D175" s="153" t="s">
        <v>79</v>
      </c>
      <c r="E175" s="154">
        <v>17.28</v>
      </c>
      <c r="F175" s="154">
        <v>0</v>
      </c>
      <c r="G175" s="155">
        <f>E175*F175</f>
        <v>0</v>
      </c>
      <c r="O175" s="149">
        <v>2</v>
      </c>
      <c r="AA175" s="122">
        <v>12</v>
      </c>
      <c r="AB175" s="122">
        <v>0</v>
      </c>
      <c r="AC175" s="122">
        <v>38</v>
      </c>
      <c r="AZ175" s="122">
        <v>1</v>
      </c>
      <c r="BA175" s="122">
        <f>IF(AZ175=1,G175,0)</f>
        <v>0</v>
      </c>
      <c r="BB175" s="122">
        <f>IF(AZ175=2,G175,0)</f>
        <v>0</v>
      </c>
      <c r="BC175" s="122">
        <f>IF(AZ175=3,G175,0)</f>
        <v>0</v>
      </c>
      <c r="BD175" s="122">
        <f>IF(AZ175=4,G175,0)</f>
        <v>0</v>
      </c>
      <c r="BE175" s="122">
        <f>IF(AZ175=5,G175,0)</f>
        <v>0</v>
      </c>
      <c r="CZ175" s="122">
        <v>0</v>
      </c>
    </row>
    <row r="176" spans="1:104" x14ac:dyDescent="0.25">
      <c r="A176" s="180"/>
      <c r="B176" s="179"/>
      <c r="C176" s="306" t="s">
        <v>479</v>
      </c>
      <c r="D176" s="307"/>
      <c r="E176" s="178">
        <v>17.28</v>
      </c>
      <c r="F176" s="177"/>
      <c r="G176" s="176"/>
      <c r="M176" s="175" t="s">
        <v>479</v>
      </c>
      <c r="O176" s="149"/>
    </row>
    <row r="177" spans="1:104" x14ac:dyDescent="0.25">
      <c r="A177" s="150">
        <v>39</v>
      </c>
      <c r="B177" s="151" t="s">
        <v>164</v>
      </c>
      <c r="C177" s="152" t="s">
        <v>165</v>
      </c>
      <c r="D177" s="153" t="s">
        <v>79</v>
      </c>
      <c r="E177" s="154">
        <v>17.28</v>
      </c>
      <c r="F177" s="154">
        <v>0</v>
      </c>
      <c r="G177" s="155">
        <f>E177*F177</f>
        <v>0</v>
      </c>
      <c r="O177" s="149">
        <v>2</v>
      </c>
      <c r="AA177" s="122">
        <v>12</v>
      </c>
      <c r="AB177" s="122">
        <v>0</v>
      </c>
      <c r="AC177" s="122">
        <v>39</v>
      </c>
      <c r="AZ177" s="122">
        <v>1</v>
      </c>
      <c r="BA177" s="122">
        <f>IF(AZ177=1,G177,0)</f>
        <v>0</v>
      </c>
      <c r="BB177" s="122">
        <f>IF(AZ177=2,G177,0)</f>
        <v>0</v>
      </c>
      <c r="BC177" s="122">
        <f>IF(AZ177=3,G177,0)</f>
        <v>0</v>
      </c>
      <c r="BD177" s="122">
        <f>IF(AZ177=4,G177,0)</f>
        <v>0</v>
      </c>
      <c r="BE177" s="122">
        <f>IF(AZ177=5,G177,0)</f>
        <v>0</v>
      </c>
      <c r="CZ177" s="122">
        <v>0</v>
      </c>
    </row>
    <row r="178" spans="1:104" x14ac:dyDescent="0.25">
      <c r="A178" s="150">
        <v>40</v>
      </c>
      <c r="B178" s="151" t="s">
        <v>166</v>
      </c>
      <c r="C178" s="152" t="s">
        <v>167</v>
      </c>
      <c r="D178" s="153" t="s">
        <v>72</v>
      </c>
      <c r="E178" s="154">
        <v>36.225000000000001</v>
      </c>
      <c r="F178" s="154">
        <v>0</v>
      </c>
      <c r="G178" s="155">
        <f>E178*F178</f>
        <v>0</v>
      </c>
      <c r="O178" s="149">
        <v>2</v>
      </c>
      <c r="AA178" s="122">
        <v>12</v>
      </c>
      <c r="AB178" s="122">
        <v>0</v>
      </c>
      <c r="AC178" s="122">
        <v>40</v>
      </c>
      <c r="AZ178" s="122">
        <v>1</v>
      </c>
      <c r="BA178" s="122">
        <f>IF(AZ178=1,G178,0)</f>
        <v>0</v>
      </c>
      <c r="BB178" s="122">
        <f>IF(AZ178=2,G178,0)</f>
        <v>0</v>
      </c>
      <c r="BC178" s="122">
        <f>IF(AZ178=3,G178,0)</f>
        <v>0</v>
      </c>
      <c r="BD178" s="122">
        <f>IF(AZ178=4,G178,0)</f>
        <v>0</v>
      </c>
      <c r="BE178" s="122">
        <f>IF(AZ178=5,G178,0)</f>
        <v>0</v>
      </c>
      <c r="CZ178" s="122">
        <v>0</v>
      </c>
    </row>
    <row r="179" spans="1:104" x14ac:dyDescent="0.25">
      <c r="A179" s="150">
        <v>41</v>
      </c>
      <c r="B179" s="151" t="s">
        <v>168</v>
      </c>
      <c r="C179" s="152" t="s">
        <v>169</v>
      </c>
      <c r="D179" s="153" t="s">
        <v>72</v>
      </c>
      <c r="E179" s="154">
        <v>36.225000000000001</v>
      </c>
      <c r="F179" s="154">
        <v>0</v>
      </c>
      <c r="G179" s="155">
        <f>E179*F179</f>
        <v>0</v>
      </c>
      <c r="O179" s="149">
        <v>2</v>
      </c>
      <c r="AA179" s="122">
        <v>12</v>
      </c>
      <c r="AB179" s="122">
        <v>0</v>
      </c>
      <c r="AC179" s="122">
        <v>41</v>
      </c>
      <c r="AZ179" s="122">
        <v>1</v>
      </c>
      <c r="BA179" s="122">
        <f>IF(AZ179=1,G179,0)</f>
        <v>0</v>
      </c>
      <c r="BB179" s="122">
        <f>IF(AZ179=2,G179,0)</f>
        <v>0</v>
      </c>
      <c r="BC179" s="122">
        <f>IF(AZ179=3,G179,0)</f>
        <v>0</v>
      </c>
      <c r="BD179" s="122">
        <f>IF(AZ179=4,G179,0)</f>
        <v>0</v>
      </c>
      <c r="BE179" s="122">
        <f>IF(AZ179=5,G179,0)</f>
        <v>0</v>
      </c>
      <c r="CZ179" s="122">
        <v>0</v>
      </c>
    </row>
    <row r="180" spans="1:104" x14ac:dyDescent="0.25">
      <c r="A180" s="150">
        <v>42</v>
      </c>
      <c r="B180" s="151" t="s">
        <v>170</v>
      </c>
      <c r="C180" s="152" t="s">
        <v>171</v>
      </c>
      <c r="D180" s="153" t="s">
        <v>72</v>
      </c>
      <c r="E180" s="154">
        <v>507.15</v>
      </c>
      <c r="F180" s="154">
        <v>0</v>
      </c>
      <c r="G180" s="155">
        <f>E180*F180</f>
        <v>0</v>
      </c>
      <c r="O180" s="149">
        <v>2</v>
      </c>
      <c r="AA180" s="122">
        <v>12</v>
      </c>
      <c r="AB180" s="122">
        <v>0</v>
      </c>
      <c r="AC180" s="122">
        <v>42</v>
      </c>
      <c r="AZ180" s="122">
        <v>1</v>
      </c>
      <c r="BA180" s="122">
        <f>IF(AZ180=1,G180,0)</f>
        <v>0</v>
      </c>
      <c r="BB180" s="122">
        <f>IF(AZ180=2,G180,0)</f>
        <v>0</v>
      </c>
      <c r="BC180" s="122">
        <f>IF(AZ180=3,G180,0)</f>
        <v>0</v>
      </c>
      <c r="BD180" s="122">
        <f>IF(AZ180=4,G180,0)</f>
        <v>0</v>
      </c>
      <c r="BE180" s="122">
        <f>IF(AZ180=5,G180,0)</f>
        <v>0</v>
      </c>
      <c r="CZ180" s="122">
        <v>0</v>
      </c>
    </row>
    <row r="181" spans="1:104" x14ac:dyDescent="0.25">
      <c r="A181" s="180"/>
      <c r="B181" s="179"/>
      <c r="C181" s="306" t="s">
        <v>564</v>
      </c>
      <c r="D181" s="307"/>
      <c r="E181" s="178">
        <v>507.15</v>
      </c>
      <c r="F181" s="177"/>
      <c r="G181" s="176"/>
      <c r="M181" s="175" t="s">
        <v>564</v>
      </c>
      <c r="O181" s="149"/>
    </row>
    <row r="182" spans="1:104" x14ac:dyDescent="0.25">
      <c r="A182" s="150">
        <v>43</v>
      </c>
      <c r="B182" s="151" t="s">
        <v>172</v>
      </c>
      <c r="C182" s="152" t="s">
        <v>173</v>
      </c>
      <c r="D182" s="153" t="s">
        <v>72</v>
      </c>
      <c r="E182" s="154">
        <v>36.225000000000001</v>
      </c>
      <c r="F182" s="154">
        <v>0</v>
      </c>
      <c r="G182" s="155">
        <f>E182*F182</f>
        <v>0</v>
      </c>
      <c r="O182" s="149">
        <v>2</v>
      </c>
      <c r="AA182" s="122">
        <v>12</v>
      </c>
      <c r="AB182" s="122">
        <v>0</v>
      </c>
      <c r="AC182" s="122">
        <v>43</v>
      </c>
      <c r="AZ182" s="122">
        <v>1</v>
      </c>
      <c r="BA182" s="122">
        <f>IF(AZ182=1,G182,0)</f>
        <v>0</v>
      </c>
      <c r="BB182" s="122">
        <f>IF(AZ182=2,G182,0)</f>
        <v>0</v>
      </c>
      <c r="BC182" s="122">
        <f>IF(AZ182=3,G182,0)</f>
        <v>0</v>
      </c>
      <c r="BD182" s="122">
        <f>IF(AZ182=4,G182,0)</f>
        <v>0</v>
      </c>
      <c r="BE182" s="122">
        <f>IF(AZ182=5,G182,0)</f>
        <v>0</v>
      </c>
      <c r="CZ182" s="122">
        <v>0</v>
      </c>
    </row>
    <row r="183" spans="1:104" x14ac:dyDescent="0.25">
      <c r="A183" s="150">
        <v>44</v>
      </c>
      <c r="B183" s="151" t="s">
        <v>174</v>
      </c>
      <c r="C183" s="152" t="s">
        <v>175</v>
      </c>
      <c r="D183" s="153" t="s">
        <v>72</v>
      </c>
      <c r="E183" s="154">
        <v>144.9</v>
      </c>
      <c r="F183" s="154">
        <v>0</v>
      </c>
      <c r="G183" s="155">
        <f>E183*F183</f>
        <v>0</v>
      </c>
      <c r="O183" s="149">
        <v>2</v>
      </c>
      <c r="AA183" s="122">
        <v>12</v>
      </c>
      <c r="AB183" s="122">
        <v>0</v>
      </c>
      <c r="AC183" s="122">
        <v>44</v>
      </c>
      <c r="AZ183" s="122">
        <v>1</v>
      </c>
      <c r="BA183" s="122">
        <f>IF(AZ183=1,G183,0)</f>
        <v>0</v>
      </c>
      <c r="BB183" s="122">
        <f>IF(AZ183=2,G183,0)</f>
        <v>0</v>
      </c>
      <c r="BC183" s="122">
        <f>IF(AZ183=3,G183,0)</f>
        <v>0</v>
      </c>
      <c r="BD183" s="122">
        <f>IF(AZ183=4,G183,0)</f>
        <v>0</v>
      </c>
      <c r="BE183" s="122">
        <f>IF(AZ183=5,G183,0)</f>
        <v>0</v>
      </c>
      <c r="CZ183" s="122">
        <v>0</v>
      </c>
    </row>
    <row r="184" spans="1:104" x14ac:dyDescent="0.25">
      <c r="A184" s="180"/>
      <c r="B184" s="179"/>
      <c r="C184" s="306" t="s">
        <v>563</v>
      </c>
      <c r="D184" s="307"/>
      <c r="E184" s="178">
        <v>144.9</v>
      </c>
      <c r="F184" s="177"/>
      <c r="G184" s="176"/>
      <c r="M184" s="175" t="s">
        <v>563</v>
      </c>
      <c r="O184" s="149"/>
    </row>
    <row r="185" spans="1:104" ht="13" x14ac:dyDescent="0.3">
      <c r="A185" s="156"/>
      <c r="B185" s="157" t="s">
        <v>67</v>
      </c>
      <c r="C185" s="158" t="str">
        <f>CONCATENATE(B104," ",C104)</f>
        <v>96 Bourání konstrukcí</v>
      </c>
      <c r="D185" s="156"/>
      <c r="E185" s="159"/>
      <c r="F185" s="159"/>
      <c r="G185" s="160">
        <f>SUM(G104:G184)</f>
        <v>0</v>
      </c>
      <c r="O185" s="149">
        <v>4</v>
      </c>
      <c r="BA185" s="161">
        <f>SUM(BA104:BA184)</f>
        <v>0</v>
      </c>
      <c r="BB185" s="161">
        <f>SUM(BB104:BB184)</f>
        <v>0</v>
      </c>
      <c r="BC185" s="161">
        <f>SUM(BC104:BC184)</f>
        <v>0</v>
      </c>
      <c r="BD185" s="161">
        <f>SUM(BD104:BD184)</f>
        <v>0</v>
      </c>
      <c r="BE185" s="161">
        <f>SUM(BE104:BE184)</f>
        <v>0</v>
      </c>
    </row>
    <row r="186" spans="1:104" ht="13" x14ac:dyDescent="0.3">
      <c r="A186" s="142" t="s">
        <v>65</v>
      </c>
      <c r="B186" s="143" t="s">
        <v>176</v>
      </c>
      <c r="C186" s="144" t="s">
        <v>177</v>
      </c>
      <c r="D186" s="145"/>
      <c r="E186" s="146"/>
      <c r="F186" s="146"/>
      <c r="G186" s="147"/>
      <c r="H186" s="148"/>
      <c r="I186" s="148"/>
      <c r="O186" s="149">
        <v>1</v>
      </c>
    </row>
    <row r="187" spans="1:104" x14ac:dyDescent="0.25">
      <c r="A187" s="150">
        <v>45</v>
      </c>
      <c r="B187" s="151" t="s">
        <v>178</v>
      </c>
      <c r="C187" s="152" t="s">
        <v>179</v>
      </c>
      <c r="D187" s="153" t="s">
        <v>72</v>
      </c>
      <c r="E187" s="154">
        <v>29.952000000000002</v>
      </c>
      <c r="F187" s="154">
        <v>0</v>
      </c>
      <c r="G187" s="155">
        <f>E187*F187</f>
        <v>0</v>
      </c>
      <c r="O187" s="149">
        <v>2</v>
      </c>
      <c r="AA187" s="122">
        <v>12</v>
      </c>
      <c r="AB187" s="122">
        <v>0</v>
      </c>
      <c r="AC187" s="122">
        <v>45</v>
      </c>
      <c r="AZ187" s="122">
        <v>1</v>
      </c>
      <c r="BA187" s="122">
        <f>IF(AZ187=1,G187,0)</f>
        <v>0</v>
      </c>
      <c r="BB187" s="122">
        <f>IF(AZ187=2,G187,0)</f>
        <v>0</v>
      </c>
      <c r="BC187" s="122">
        <f>IF(AZ187=3,G187,0)</f>
        <v>0</v>
      </c>
      <c r="BD187" s="122">
        <f>IF(AZ187=4,G187,0)</f>
        <v>0</v>
      </c>
      <c r="BE187" s="122">
        <f>IF(AZ187=5,G187,0)</f>
        <v>0</v>
      </c>
      <c r="CZ187" s="122">
        <v>0</v>
      </c>
    </row>
    <row r="188" spans="1:104" x14ac:dyDescent="0.25">
      <c r="A188" s="180"/>
      <c r="B188" s="179"/>
      <c r="C188" s="306" t="s">
        <v>562</v>
      </c>
      <c r="D188" s="307"/>
      <c r="E188" s="178">
        <v>28.481999999999999</v>
      </c>
      <c r="F188" s="177"/>
      <c r="G188" s="176"/>
      <c r="M188" s="175" t="s">
        <v>562</v>
      </c>
      <c r="O188" s="149"/>
    </row>
    <row r="189" spans="1:104" x14ac:dyDescent="0.25">
      <c r="A189" s="180"/>
      <c r="B189" s="179"/>
      <c r="C189" s="306" t="s">
        <v>561</v>
      </c>
      <c r="D189" s="307"/>
      <c r="E189" s="178">
        <v>1.47</v>
      </c>
      <c r="F189" s="177"/>
      <c r="G189" s="176"/>
      <c r="M189" s="175" t="s">
        <v>561</v>
      </c>
      <c r="O189" s="149"/>
    </row>
    <row r="190" spans="1:104" ht="13" x14ac:dyDescent="0.3">
      <c r="A190" s="156"/>
      <c r="B190" s="157" t="s">
        <v>67</v>
      </c>
      <c r="C190" s="158" t="str">
        <f>CONCATENATE(B186," ",C186)</f>
        <v>99 Staveništní přesun hmot</v>
      </c>
      <c r="D190" s="156"/>
      <c r="E190" s="159"/>
      <c r="F190" s="159"/>
      <c r="G190" s="160">
        <f>SUM(G186:G189)</f>
        <v>0</v>
      </c>
      <c r="O190" s="149">
        <v>4</v>
      </c>
      <c r="BA190" s="161">
        <f>SUM(BA186:BA189)</f>
        <v>0</v>
      </c>
      <c r="BB190" s="161">
        <f>SUM(BB186:BB189)</f>
        <v>0</v>
      </c>
      <c r="BC190" s="161">
        <f>SUM(BC186:BC189)</f>
        <v>0</v>
      </c>
      <c r="BD190" s="161">
        <f>SUM(BD186:BD189)</f>
        <v>0</v>
      </c>
      <c r="BE190" s="161">
        <f>SUM(BE186:BE189)</f>
        <v>0</v>
      </c>
    </row>
    <row r="191" spans="1:104" ht="13" x14ac:dyDescent="0.3">
      <c r="A191" s="142" t="s">
        <v>65</v>
      </c>
      <c r="B191" s="143" t="s">
        <v>180</v>
      </c>
      <c r="C191" s="144" t="s">
        <v>181</v>
      </c>
      <c r="D191" s="145"/>
      <c r="E191" s="146"/>
      <c r="F191" s="146"/>
      <c r="G191" s="147"/>
      <c r="H191" s="148"/>
      <c r="I191" s="148"/>
      <c r="O191" s="149">
        <v>1</v>
      </c>
    </row>
    <row r="192" spans="1:104" ht="20.5" x14ac:dyDescent="0.25">
      <c r="A192" s="150">
        <v>46</v>
      </c>
      <c r="B192" s="151" t="s">
        <v>182</v>
      </c>
      <c r="C192" s="152" t="s">
        <v>183</v>
      </c>
      <c r="D192" s="153" t="s">
        <v>79</v>
      </c>
      <c r="E192" s="154">
        <v>32.4</v>
      </c>
      <c r="F192" s="154">
        <v>0</v>
      </c>
      <c r="G192" s="155">
        <f>E192*F192</f>
        <v>0</v>
      </c>
      <c r="O192" s="149">
        <v>2</v>
      </c>
      <c r="AA192" s="122">
        <v>12</v>
      </c>
      <c r="AB192" s="122">
        <v>0</v>
      </c>
      <c r="AC192" s="122">
        <v>46</v>
      </c>
      <c r="AZ192" s="122">
        <v>2</v>
      </c>
      <c r="BA192" s="122">
        <f>IF(AZ192=1,G192,0)</f>
        <v>0</v>
      </c>
      <c r="BB192" s="122">
        <f>IF(AZ192=2,G192,0)</f>
        <v>0</v>
      </c>
      <c r="BC192" s="122">
        <f>IF(AZ192=3,G192,0)</f>
        <v>0</v>
      </c>
      <c r="BD192" s="122">
        <f>IF(AZ192=4,G192,0)</f>
        <v>0</v>
      </c>
      <c r="BE192" s="122">
        <f>IF(AZ192=5,G192,0)</f>
        <v>0</v>
      </c>
      <c r="CZ192" s="122">
        <v>7.1700000000000002E-3</v>
      </c>
    </row>
    <row r="193" spans="1:104" x14ac:dyDescent="0.25">
      <c r="A193" s="180"/>
      <c r="B193" s="179"/>
      <c r="C193" s="306" t="s">
        <v>560</v>
      </c>
      <c r="D193" s="307"/>
      <c r="E193" s="178">
        <v>0</v>
      </c>
      <c r="F193" s="177"/>
      <c r="G193" s="176"/>
      <c r="M193" s="175" t="s">
        <v>560</v>
      </c>
      <c r="O193" s="149"/>
    </row>
    <row r="194" spans="1:104" x14ac:dyDescent="0.25">
      <c r="A194" s="180"/>
      <c r="B194" s="179"/>
      <c r="C194" s="306" t="s">
        <v>559</v>
      </c>
      <c r="D194" s="307"/>
      <c r="E194" s="178">
        <v>26.4</v>
      </c>
      <c r="F194" s="177"/>
      <c r="G194" s="176"/>
      <c r="M194" s="175" t="s">
        <v>559</v>
      </c>
      <c r="O194" s="149"/>
    </row>
    <row r="195" spans="1:104" x14ac:dyDescent="0.25">
      <c r="A195" s="180"/>
      <c r="B195" s="179"/>
      <c r="C195" s="306" t="s">
        <v>558</v>
      </c>
      <c r="D195" s="307"/>
      <c r="E195" s="178">
        <v>0</v>
      </c>
      <c r="F195" s="177"/>
      <c r="G195" s="176"/>
      <c r="M195" s="175" t="s">
        <v>558</v>
      </c>
      <c r="O195" s="149"/>
    </row>
    <row r="196" spans="1:104" x14ac:dyDescent="0.25">
      <c r="A196" s="180"/>
      <c r="B196" s="179"/>
      <c r="C196" s="306">
        <v>6</v>
      </c>
      <c r="D196" s="307"/>
      <c r="E196" s="178">
        <v>6</v>
      </c>
      <c r="F196" s="177"/>
      <c r="G196" s="176"/>
      <c r="M196" s="175">
        <v>6</v>
      </c>
      <c r="O196" s="149"/>
    </row>
    <row r="197" spans="1:104" x14ac:dyDescent="0.25">
      <c r="A197" s="150">
        <v>47</v>
      </c>
      <c r="B197" s="151" t="s">
        <v>184</v>
      </c>
      <c r="C197" s="152" t="s">
        <v>185</v>
      </c>
      <c r="D197" s="153" t="s">
        <v>54</v>
      </c>
      <c r="E197" s="154">
        <v>3.75</v>
      </c>
      <c r="F197" s="154">
        <v>0</v>
      </c>
      <c r="G197" s="155">
        <f>E197*F197</f>
        <v>0</v>
      </c>
      <c r="O197" s="149">
        <v>2</v>
      </c>
      <c r="AA197" s="122">
        <v>12</v>
      </c>
      <c r="AB197" s="122">
        <v>0</v>
      </c>
      <c r="AC197" s="122">
        <v>47</v>
      </c>
      <c r="AZ197" s="122">
        <v>2</v>
      </c>
      <c r="BA197" s="122">
        <f>IF(AZ197=1,G197,0)</f>
        <v>0</v>
      </c>
      <c r="BB197" s="122">
        <f>IF(AZ197=2,G197,0)</f>
        <v>0</v>
      </c>
      <c r="BC197" s="122">
        <f>IF(AZ197=3,G197,0)</f>
        <v>0</v>
      </c>
      <c r="BD197" s="122">
        <f>IF(AZ197=4,G197,0)</f>
        <v>0</v>
      </c>
      <c r="BE197" s="122">
        <f>IF(AZ197=5,G197,0)</f>
        <v>0</v>
      </c>
      <c r="CZ197" s="122">
        <v>0</v>
      </c>
    </row>
    <row r="198" spans="1:104" ht="13" x14ac:dyDescent="0.3">
      <c r="A198" s="156"/>
      <c r="B198" s="157" t="s">
        <v>67</v>
      </c>
      <c r="C198" s="158" t="str">
        <f>CONCATENATE(B191," ",C191)</f>
        <v>711 Izolace proti vodě</v>
      </c>
      <c r="D198" s="156"/>
      <c r="E198" s="159"/>
      <c r="F198" s="159"/>
      <c r="G198" s="160">
        <f>SUM(G191:G197)</f>
        <v>0</v>
      </c>
      <c r="O198" s="149">
        <v>4</v>
      </c>
      <c r="BA198" s="161">
        <f>SUM(BA191:BA197)</f>
        <v>0</v>
      </c>
      <c r="BB198" s="161">
        <f>SUM(BB191:BB197)</f>
        <v>0</v>
      </c>
      <c r="BC198" s="161">
        <f>SUM(BC191:BC197)</f>
        <v>0</v>
      </c>
      <c r="BD198" s="161">
        <f>SUM(BD191:BD197)</f>
        <v>0</v>
      </c>
      <c r="BE198" s="161">
        <f>SUM(BE191:BE197)</f>
        <v>0</v>
      </c>
    </row>
    <row r="199" spans="1:104" ht="13" x14ac:dyDescent="0.3">
      <c r="A199" s="142" t="s">
        <v>65</v>
      </c>
      <c r="B199" s="143" t="s">
        <v>186</v>
      </c>
      <c r="C199" s="144" t="s">
        <v>187</v>
      </c>
      <c r="D199" s="145"/>
      <c r="E199" s="146"/>
      <c r="F199" s="146"/>
      <c r="G199" s="147"/>
      <c r="H199" s="148"/>
      <c r="I199" s="148"/>
      <c r="O199" s="149">
        <v>1</v>
      </c>
    </row>
    <row r="200" spans="1:104" x14ac:dyDescent="0.25">
      <c r="A200" s="150">
        <v>48</v>
      </c>
      <c r="B200" s="151" t="s">
        <v>188</v>
      </c>
      <c r="C200" s="152" t="s">
        <v>189</v>
      </c>
      <c r="D200" s="153" t="s">
        <v>149</v>
      </c>
      <c r="E200" s="154">
        <v>8</v>
      </c>
      <c r="F200" s="154">
        <v>0</v>
      </c>
      <c r="G200" s="155">
        <f>E200*F200</f>
        <v>0</v>
      </c>
      <c r="O200" s="149">
        <v>2</v>
      </c>
      <c r="AA200" s="122">
        <v>12</v>
      </c>
      <c r="AB200" s="122">
        <v>0</v>
      </c>
      <c r="AC200" s="122">
        <v>48</v>
      </c>
      <c r="AZ200" s="122">
        <v>2</v>
      </c>
      <c r="BA200" s="122">
        <f>IF(AZ200=1,G200,0)</f>
        <v>0</v>
      </c>
      <c r="BB200" s="122">
        <f>IF(AZ200=2,G200,0)</f>
        <v>0</v>
      </c>
      <c r="BC200" s="122">
        <f>IF(AZ200=3,G200,0)</f>
        <v>0</v>
      </c>
      <c r="BD200" s="122">
        <f>IF(AZ200=4,G200,0)</f>
        <v>0</v>
      </c>
      <c r="BE200" s="122">
        <f>IF(AZ200=5,G200,0)</f>
        <v>0</v>
      </c>
      <c r="CZ200" s="122">
        <v>4.6999999999999999E-4</v>
      </c>
    </row>
    <row r="201" spans="1:104" x14ac:dyDescent="0.25">
      <c r="A201" s="180"/>
      <c r="B201" s="179"/>
      <c r="C201" s="306" t="s">
        <v>557</v>
      </c>
      <c r="D201" s="307"/>
      <c r="E201" s="178">
        <v>8</v>
      </c>
      <c r="F201" s="177"/>
      <c r="G201" s="176"/>
      <c r="M201" s="175" t="s">
        <v>557</v>
      </c>
      <c r="O201" s="149"/>
    </row>
    <row r="202" spans="1:104" x14ac:dyDescent="0.25">
      <c r="A202" s="150">
        <v>49</v>
      </c>
      <c r="B202" s="151" t="s">
        <v>190</v>
      </c>
      <c r="C202" s="152" t="s">
        <v>191</v>
      </c>
      <c r="D202" s="153" t="s">
        <v>149</v>
      </c>
      <c r="E202" s="154">
        <v>2</v>
      </c>
      <c r="F202" s="154">
        <v>0</v>
      </c>
      <c r="G202" s="155">
        <f>E202*F202</f>
        <v>0</v>
      </c>
      <c r="O202" s="149">
        <v>2</v>
      </c>
      <c r="AA202" s="122">
        <v>12</v>
      </c>
      <c r="AB202" s="122">
        <v>0</v>
      </c>
      <c r="AC202" s="122">
        <v>49</v>
      </c>
      <c r="AZ202" s="122">
        <v>2</v>
      </c>
      <c r="BA202" s="122">
        <f>IF(AZ202=1,G202,0)</f>
        <v>0</v>
      </c>
      <c r="BB202" s="122">
        <f>IF(AZ202=2,G202,0)</f>
        <v>0</v>
      </c>
      <c r="BC202" s="122">
        <f>IF(AZ202=3,G202,0)</f>
        <v>0</v>
      </c>
      <c r="BD202" s="122">
        <f>IF(AZ202=4,G202,0)</f>
        <v>0</v>
      </c>
      <c r="BE202" s="122">
        <f>IF(AZ202=5,G202,0)</f>
        <v>0</v>
      </c>
      <c r="CZ202" s="122">
        <v>6.9999999999999999E-4</v>
      </c>
    </row>
    <row r="203" spans="1:104" x14ac:dyDescent="0.25">
      <c r="A203" s="180"/>
      <c r="B203" s="179"/>
      <c r="C203" s="306" t="s">
        <v>556</v>
      </c>
      <c r="D203" s="307"/>
      <c r="E203" s="178">
        <v>0</v>
      </c>
      <c r="F203" s="177"/>
      <c r="G203" s="176"/>
      <c r="M203" s="175" t="s">
        <v>556</v>
      </c>
      <c r="O203" s="149"/>
    </row>
    <row r="204" spans="1:104" x14ac:dyDescent="0.25">
      <c r="A204" s="180"/>
      <c r="B204" s="179"/>
      <c r="C204" s="306">
        <v>2</v>
      </c>
      <c r="D204" s="307"/>
      <c r="E204" s="178">
        <v>2</v>
      </c>
      <c r="F204" s="177"/>
      <c r="G204" s="176"/>
      <c r="M204" s="175">
        <v>2</v>
      </c>
      <c r="O204" s="149"/>
    </row>
    <row r="205" spans="1:104" x14ac:dyDescent="0.25">
      <c r="A205" s="150">
        <v>50</v>
      </c>
      <c r="B205" s="151" t="s">
        <v>192</v>
      </c>
      <c r="C205" s="152" t="s">
        <v>193</v>
      </c>
      <c r="D205" s="153" t="s">
        <v>149</v>
      </c>
      <c r="E205" s="154">
        <v>6</v>
      </c>
      <c r="F205" s="154">
        <v>0</v>
      </c>
      <c r="G205" s="155">
        <f>E205*F205</f>
        <v>0</v>
      </c>
      <c r="O205" s="149">
        <v>2</v>
      </c>
      <c r="AA205" s="122">
        <v>12</v>
      </c>
      <c r="AB205" s="122">
        <v>0</v>
      </c>
      <c r="AC205" s="122">
        <v>50</v>
      </c>
      <c r="AZ205" s="122">
        <v>2</v>
      </c>
      <c r="BA205" s="122">
        <f>IF(AZ205=1,G205,0)</f>
        <v>0</v>
      </c>
      <c r="BB205" s="122">
        <f>IF(AZ205=2,G205,0)</f>
        <v>0</v>
      </c>
      <c r="BC205" s="122">
        <f>IF(AZ205=3,G205,0)</f>
        <v>0</v>
      </c>
      <c r="BD205" s="122">
        <f>IF(AZ205=4,G205,0)</f>
        <v>0</v>
      </c>
      <c r="BE205" s="122">
        <f>IF(AZ205=5,G205,0)</f>
        <v>0</v>
      </c>
      <c r="CZ205" s="122">
        <v>1.5200000000000001E-3</v>
      </c>
    </row>
    <row r="206" spans="1:104" x14ac:dyDescent="0.25">
      <c r="A206" s="180"/>
      <c r="B206" s="179"/>
      <c r="C206" s="306" t="s">
        <v>555</v>
      </c>
      <c r="D206" s="307"/>
      <c r="E206" s="178">
        <v>0</v>
      </c>
      <c r="F206" s="177"/>
      <c r="G206" s="176"/>
      <c r="M206" s="175" t="s">
        <v>555</v>
      </c>
      <c r="O206" s="149"/>
    </row>
    <row r="207" spans="1:104" x14ac:dyDescent="0.25">
      <c r="A207" s="180"/>
      <c r="B207" s="179"/>
      <c r="C207" s="306" t="s">
        <v>542</v>
      </c>
      <c r="D207" s="307"/>
      <c r="E207" s="178">
        <v>6</v>
      </c>
      <c r="F207" s="177"/>
      <c r="G207" s="176"/>
      <c r="M207" s="175" t="s">
        <v>542</v>
      </c>
      <c r="O207" s="149"/>
    </row>
    <row r="208" spans="1:104" x14ac:dyDescent="0.25">
      <c r="A208" s="150">
        <v>51</v>
      </c>
      <c r="B208" s="151" t="s">
        <v>194</v>
      </c>
      <c r="C208" s="152" t="s">
        <v>195</v>
      </c>
      <c r="D208" s="153" t="s">
        <v>149</v>
      </c>
      <c r="E208" s="154">
        <v>9</v>
      </c>
      <c r="F208" s="154">
        <v>0</v>
      </c>
      <c r="G208" s="155">
        <f>E208*F208</f>
        <v>0</v>
      </c>
      <c r="O208" s="149">
        <v>2</v>
      </c>
      <c r="AA208" s="122">
        <v>12</v>
      </c>
      <c r="AB208" s="122">
        <v>0</v>
      </c>
      <c r="AC208" s="122">
        <v>51</v>
      </c>
      <c r="AZ208" s="122">
        <v>2</v>
      </c>
      <c r="BA208" s="122">
        <f>IF(AZ208=1,G208,0)</f>
        <v>0</v>
      </c>
      <c r="BB208" s="122">
        <f>IF(AZ208=2,G208,0)</f>
        <v>0</v>
      </c>
      <c r="BC208" s="122">
        <f>IF(AZ208=3,G208,0)</f>
        <v>0</v>
      </c>
      <c r="BD208" s="122">
        <f>IF(AZ208=4,G208,0)</f>
        <v>0</v>
      </c>
      <c r="BE208" s="122">
        <f>IF(AZ208=5,G208,0)</f>
        <v>0</v>
      </c>
      <c r="CZ208" s="122">
        <v>3.13E-3</v>
      </c>
    </row>
    <row r="209" spans="1:104" x14ac:dyDescent="0.25">
      <c r="A209" s="180"/>
      <c r="B209" s="179"/>
      <c r="C209" s="306" t="s">
        <v>554</v>
      </c>
      <c r="D209" s="307"/>
      <c r="E209" s="178">
        <v>9</v>
      </c>
      <c r="F209" s="177"/>
      <c r="G209" s="176"/>
      <c r="M209" s="175" t="s">
        <v>554</v>
      </c>
      <c r="O209" s="149"/>
    </row>
    <row r="210" spans="1:104" x14ac:dyDescent="0.25">
      <c r="A210" s="150">
        <v>52</v>
      </c>
      <c r="B210" s="151" t="s">
        <v>196</v>
      </c>
      <c r="C210" s="152" t="s">
        <v>197</v>
      </c>
      <c r="D210" s="153" t="s">
        <v>149</v>
      </c>
      <c r="E210" s="154">
        <v>15</v>
      </c>
      <c r="F210" s="154">
        <v>0</v>
      </c>
      <c r="G210" s="155">
        <f>E210*F210</f>
        <v>0</v>
      </c>
      <c r="O210" s="149">
        <v>2</v>
      </c>
      <c r="AA210" s="122">
        <v>12</v>
      </c>
      <c r="AB210" s="122">
        <v>0</v>
      </c>
      <c r="AC210" s="122">
        <v>52</v>
      </c>
      <c r="AZ210" s="122">
        <v>2</v>
      </c>
      <c r="BA210" s="122">
        <f>IF(AZ210=1,G210,0)</f>
        <v>0</v>
      </c>
      <c r="BB210" s="122">
        <f>IF(AZ210=2,G210,0)</f>
        <v>0</v>
      </c>
      <c r="BC210" s="122">
        <f>IF(AZ210=3,G210,0)</f>
        <v>0</v>
      </c>
      <c r="BD210" s="122">
        <f>IF(AZ210=4,G210,0)</f>
        <v>0</v>
      </c>
      <c r="BE210" s="122">
        <f>IF(AZ210=5,G210,0)</f>
        <v>0</v>
      </c>
      <c r="CZ210" s="122">
        <v>1.6800000000000001E-3</v>
      </c>
    </row>
    <row r="211" spans="1:104" x14ac:dyDescent="0.25">
      <c r="A211" s="180"/>
      <c r="B211" s="179"/>
      <c r="C211" s="306" t="s">
        <v>553</v>
      </c>
      <c r="D211" s="307"/>
      <c r="E211" s="178">
        <v>15</v>
      </c>
      <c r="F211" s="177"/>
      <c r="G211" s="176"/>
      <c r="M211" s="175" t="s">
        <v>553</v>
      </c>
      <c r="O211" s="149"/>
    </row>
    <row r="212" spans="1:104" x14ac:dyDescent="0.25">
      <c r="A212" s="150">
        <v>53</v>
      </c>
      <c r="B212" s="151" t="s">
        <v>198</v>
      </c>
      <c r="C212" s="152" t="s">
        <v>199</v>
      </c>
      <c r="D212" s="153" t="s">
        <v>149</v>
      </c>
      <c r="E212" s="154">
        <v>12</v>
      </c>
      <c r="F212" s="154">
        <v>0</v>
      </c>
      <c r="G212" s="155">
        <f>E212*F212</f>
        <v>0</v>
      </c>
      <c r="O212" s="149">
        <v>2</v>
      </c>
      <c r="AA212" s="122">
        <v>12</v>
      </c>
      <c r="AB212" s="122">
        <v>0</v>
      </c>
      <c r="AC212" s="122">
        <v>53</v>
      </c>
      <c r="AZ212" s="122">
        <v>2</v>
      </c>
      <c r="BA212" s="122">
        <f>IF(AZ212=1,G212,0)</f>
        <v>0</v>
      </c>
      <c r="BB212" s="122">
        <f>IF(AZ212=2,G212,0)</f>
        <v>0</v>
      </c>
      <c r="BC212" s="122">
        <f>IF(AZ212=3,G212,0)</f>
        <v>0</v>
      </c>
      <c r="BD212" s="122">
        <f>IF(AZ212=4,G212,0)</f>
        <v>0</v>
      </c>
      <c r="BE212" s="122">
        <f>IF(AZ212=5,G212,0)</f>
        <v>0</v>
      </c>
      <c r="CZ212" s="122">
        <v>1.9499999999999999E-3</v>
      </c>
    </row>
    <row r="213" spans="1:104" x14ac:dyDescent="0.25">
      <c r="A213" s="180"/>
      <c r="B213" s="179"/>
      <c r="C213" s="306" t="s">
        <v>552</v>
      </c>
      <c r="D213" s="307"/>
      <c r="E213" s="178">
        <v>12</v>
      </c>
      <c r="F213" s="177"/>
      <c r="G213" s="176"/>
      <c r="M213" s="175" t="s">
        <v>552</v>
      </c>
      <c r="O213" s="149"/>
    </row>
    <row r="214" spans="1:104" x14ac:dyDescent="0.25">
      <c r="A214" s="150">
        <v>54</v>
      </c>
      <c r="B214" s="151" t="s">
        <v>200</v>
      </c>
      <c r="C214" s="152" t="s">
        <v>201</v>
      </c>
      <c r="D214" s="153" t="s">
        <v>149</v>
      </c>
      <c r="E214" s="154">
        <v>1</v>
      </c>
      <c r="F214" s="154">
        <v>0</v>
      </c>
      <c r="G214" s="155">
        <f>E214*F214</f>
        <v>0</v>
      </c>
      <c r="O214" s="149">
        <v>2</v>
      </c>
      <c r="AA214" s="122">
        <v>12</v>
      </c>
      <c r="AB214" s="122">
        <v>0</v>
      </c>
      <c r="AC214" s="122">
        <v>54</v>
      </c>
      <c r="AZ214" s="122">
        <v>2</v>
      </c>
      <c r="BA214" s="122">
        <f>IF(AZ214=1,G214,0)</f>
        <v>0</v>
      </c>
      <c r="BB214" s="122">
        <f>IF(AZ214=2,G214,0)</f>
        <v>0</v>
      </c>
      <c r="BC214" s="122">
        <f>IF(AZ214=3,G214,0)</f>
        <v>0</v>
      </c>
      <c r="BD214" s="122">
        <f>IF(AZ214=4,G214,0)</f>
        <v>0</v>
      </c>
      <c r="BE214" s="122">
        <f>IF(AZ214=5,G214,0)</f>
        <v>0</v>
      </c>
      <c r="CZ214" s="122">
        <v>2.81E-3</v>
      </c>
    </row>
    <row r="215" spans="1:104" x14ac:dyDescent="0.25">
      <c r="A215" s="150">
        <v>55</v>
      </c>
      <c r="B215" s="151" t="s">
        <v>202</v>
      </c>
      <c r="C215" s="152" t="s">
        <v>203</v>
      </c>
      <c r="D215" s="153" t="s">
        <v>128</v>
      </c>
      <c r="E215" s="154">
        <v>1</v>
      </c>
      <c r="F215" s="154">
        <v>0</v>
      </c>
      <c r="G215" s="155">
        <f>E215*F215</f>
        <v>0</v>
      </c>
      <c r="O215" s="149">
        <v>2</v>
      </c>
      <c r="AA215" s="122">
        <v>12</v>
      </c>
      <c r="AB215" s="122">
        <v>0</v>
      </c>
      <c r="AC215" s="122">
        <v>55</v>
      </c>
      <c r="AZ215" s="122">
        <v>2</v>
      </c>
      <c r="BA215" s="122">
        <f>IF(AZ215=1,G215,0)</f>
        <v>0</v>
      </c>
      <c r="BB215" s="122">
        <f>IF(AZ215=2,G215,0)</f>
        <v>0</v>
      </c>
      <c r="BC215" s="122">
        <f>IF(AZ215=3,G215,0)</f>
        <v>0</v>
      </c>
      <c r="BD215" s="122">
        <f>IF(AZ215=4,G215,0)</f>
        <v>0</v>
      </c>
      <c r="BE215" s="122">
        <f>IF(AZ215=5,G215,0)</f>
        <v>0</v>
      </c>
      <c r="CZ215" s="122">
        <v>9.1800000000000007E-3</v>
      </c>
    </row>
    <row r="216" spans="1:104" x14ac:dyDescent="0.25">
      <c r="A216" s="150">
        <v>56</v>
      </c>
      <c r="B216" s="151" t="s">
        <v>204</v>
      </c>
      <c r="C216" s="152" t="s">
        <v>205</v>
      </c>
      <c r="D216" s="153" t="s">
        <v>128</v>
      </c>
      <c r="E216" s="154">
        <v>10</v>
      </c>
      <c r="F216" s="154">
        <v>0</v>
      </c>
      <c r="G216" s="155">
        <f>E216*F216</f>
        <v>0</v>
      </c>
      <c r="O216" s="149">
        <v>2</v>
      </c>
      <c r="AA216" s="122">
        <v>12</v>
      </c>
      <c r="AB216" s="122">
        <v>0</v>
      </c>
      <c r="AC216" s="122">
        <v>56</v>
      </c>
      <c r="AZ216" s="122">
        <v>2</v>
      </c>
      <c r="BA216" s="122">
        <f>IF(AZ216=1,G216,0)</f>
        <v>0</v>
      </c>
      <c r="BB216" s="122">
        <f>IF(AZ216=2,G216,0)</f>
        <v>0</v>
      </c>
      <c r="BC216" s="122">
        <f>IF(AZ216=3,G216,0)</f>
        <v>0</v>
      </c>
      <c r="BD216" s="122">
        <f>IF(AZ216=4,G216,0)</f>
        <v>0</v>
      </c>
      <c r="BE216" s="122">
        <f>IF(AZ216=5,G216,0)</f>
        <v>0</v>
      </c>
      <c r="CZ216" s="122">
        <v>0</v>
      </c>
    </row>
    <row r="217" spans="1:104" x14ac:dyDescent="0.25">
      <c r="A217" s="180"/>
      <c r="B217" s="179"/>
      <c r="C217" s="306" t="s">
        <v>551</v>
      </c>
      <c r="D217" s="307"/>
      <c r="E217" s="178">
        <v>10</v>
      </c>
      <c r="F217" s="177"/>
      <c r="G217" s="176"/>
      <c r="M217" s="175" t="s">
        <v>551</v>
      </c>
      <c r="O217" s="149"/>
    </row>
    <row r="218" spans="1:104" x14ac:dyDescent="0.25">
      <c r="A218" s="150">
        <v>57</v>
      </c>
      <c r="B218" s="151" t="s">
        <v>206</v>
      </c>
      <c r="C218" s="152" t="s">
        <v>207</v>
      </c>
      <c r="D218" s="153" t="s">
        <v>128</v>
      </c>
      <c r="E218" s="154">
        <v>7</v>
      </c>
      <c r="F218" s="154">
        <v>0</v>
      </c>
      <c r="G218" s="155">
        <f>E218*F218</f>
        <v>0</v>
      </c>
      <c r="O218" s="149">
        <v>2</v>
      </c>
      <c r="AA218" s="122">
        <v>12</v>
      </c>
      <c r="AB218" s="122">
        <v>0</v>
      </c>
      <c r="AC218" s="122">
        <v>57</v>
      </c>
      <c r="AZ218" s="122">
        <v>2</v>
      </c>
      <c r="BA218" s="122">
        <f>IF(AZ218=1,G218,0)</f>
        <v>0</v>
      </c>
      <c r="BB218" s="122">
        <f>IF(AZ218=2,G218,0)</f>
        <v>0</v>
      </c>
      <c r="BC218" s="122">
        <f>IF(AZ218=3,G218,0)</f>
        <v>0</v>
      </c>
      <c r="BD218" s="122">
        <f>IF(AZ218=4,G218,0)</f>
        <v>0</v>
      </c>
      <c r="BE218" s="122">
        <f>IF(AZ218=5,G218,0)</f>
        <v>0</v>
      </c>
      <c r="CZ218" s="122">
        <v>0</v>
      </c>
    </row>
    <row r="219" spans="1:104" x14ac:dyDescent="0.25">
      <c r="A219" s="180"/>
      <c r="B219" s="179"/>
      <c r="C219" s="306" t="s">
        <v>550</v>
      </c>
      <c r="D219" s="307"/>
      <c r="E219" s="178">
        <v>7</v>
      </c>
      <c r="F219" s="177"/>
      <c r="G219" s="176"/>
      <c r="M219" s="175" t="s">
        <v>550</v>
      </c>
      <c r="O219" s="149"/>
    </row>
    <row r="220" spans="1:104" x14ac:dyDescent="0.25">
      <c r="A220" s="150">
        <v>58</v>
      </c>
      <c r="B220" s="151" t="s">
        <v>208</v>
      </c>
      <c r="C220" s="152" t="s">
        <v>209</v>
      </c>
      <c r="D220" s="153" t="s">
        <v>66</v>
      </c>
      <c r="E220" s="154">
        <v>1</v>
      </c>
      <c r="F220" s="154">
        <v>0</v>
      </c>
      <c r="G220" s="155">
        <f>E220*F220</f>
        <v>0</v>
      </c>
      <c r="O220" s="149">
        <v>2</v>
      </c>
      <c r="AA220" s="122">
        <v>12</v>
      </c>
      <c r="AB220" s="122">
        <v>1</v>
      </c>
      <c r="AC220" s="122">
        <v>58</v>
      </c>
      <c r="AZ220" s="122">
        <v>2</v>
      </c>
      <c r="BA220" s="122">
        <f>IF(AZ220=1,G220,0)</f>
        <v>0</v>
      </c>
      <c r="BB220" s="122">
        <f>IF(AZ220=2,G220,0)</f>
        <v>0</v>
      </c>
      <c r="BC220" s="122">
        <f>IF(AZ220=3,G220,0)</f>
        <v>0</v>
      </c>
      <c r="BD220" s="122">
        <f>IF(AZ220=4,G220,0)</f>
        <v>0</v>
      </c>
      <c r="BE220" s="122">
        <f>IF(AZ220=5,G220,0)</f>
        <v>0</v>
      </c>
      <c r="CZ220" s="122">
        <v>0</v>
      </c>
    </row>
    <row r="221" spans="1:104" ht="20.5" x14ac:dyDescent="0.25">
      <c r="A221" s="150">
        <v>59</v>
      </c>
      <c r="B221" s="151" t="s">
        <v>210</v>
      </c>
      <c r="C221" s="152" t="s">
        <v>211</v>
      </c>
      <c r="D221" s="153" t="s">
        <v>128</v>
      </c>
      <c r="E221" s="154">
        <v>1</v>
      </c>
      <c r="F221" s="154">
        <v>0</v>
      </c>
      <c r="G221" s="155">
        <f>E221*F221</f>
        <v>0</v>
      </c>
      <c r="O221" s="149">
        <v>2</v>
      </c>
      <c r="AA221" s="122">
        <v>12</v>
      </c>
      <c r="AB221" s="122">
        <v>0</v>
      </c>
      <c r="AC221" s="122">
        <v>59</v>
      </c>
      <c r="AZ221" s="122">
        <v>2</v>
      </c>
      <c r="BA221" s="122">
        <f>IF(AZ221=1,G221,0)</f>
        <v>0</v>
      </c>
      <c r="BB221" s="122">
        <f>IF(AZ221=2,G221,0)</f>
        <v>0</v>
      </c>
      <c r="BC221" s="122">
        <f>IF(AZ221=3,G221,0)</f>
        <v>0</v>
      </c>
      <c r="BD221" s="122">
        <f>IF(AZ221=4,G221,0)</f>
        <v>0</v>
      </c>
      <c r="BE221" s="122">
        <f>IF(AZ221=5,G221,0)</f>
        <v>0</v>
      </c>
      <c r="CZ221" s="122">
        <v>7.5000000000000002E-4</v>
      </c>
    </row>
    <row r="222" spans="1:104" x14ac:dyDescent="0.25">
      <c r="A222" s="150">
        <v>60</v>
      </c>
      <c r="B222" s="151" t="s">
        <v>212</v>
      </c>
      <c r="C222" s="152" t="s">
        <v>213</v>
      </c>
      <c r="D222" s="153" t="s">
        <v>128</v>
      </c>
      <c r="E222" s="154">
        <v>1</v>
      </c>
      <c r="F222" s="154">
        <v>0</v>
      </c>
      <c r="G222" s="155">
        <f>E222*F222</f>
        <v>0</v>
      </c>
      <c r="O222" s="149">
        <v>2</v>
      </c>
      <c r="AA222" s="122">
        <v>12</v>
      </c>
      <c r="AB222" s="122">
        <v>0</v>
      </c>
      <c r="AC222" s="122">
        <v>60</v>
      </c>
      <c r="AZ222" s="122">
        <v>2</v>
      </c>
      <c r="BA222" s="122">
        <f>IF(AZ222=1,G222,0)</f>
        <v>0</v>
      </c>
      <c r="BB222" s="122">
        <f>IF(AZ222=2,G222,0)</f>
        <v>0</v>
      </c>
      <c r="BC222" s="122">
        <f>IF(AZ222=3,G222,0)</f>
        <v>0</v>
      </c>
      <c r="BD222" s="122">
        <f>IF(AZ222=4,G222,0)</f>
        <v>0</v>
      </c>
      <c r="BE222" s="122">
        <f>IF(AZ222=5,G222,0)</f>
        <v>0</v>
      </c>
      <c r="CZ222" s="122">
        <v>2.7E-4</v>
      </c>
    </row>
    <row r="223" spans="1:104" x14ac:dyDescent="0.25">
      <c r="A223" s="150">
        <v>61</v>
      </c>
      <c r="B223" s="151" t="s">
        <v>214</v>
      </c>
      <c r="C223" s="152" t="s">
        <v>215</v>
      </c>
      <c r="D223" s="153" t="s">
        <v>128</v>
      </c>
      <c r="E223" s="154">
        <v>2</v>
      </c>
      <c r="F223" s="154">
        <v>0</v>
      </c>
      <c r="G223" s="155">
        <f>E223*F223</f>
        <v>0</v>
      </c>
      <c r="O223" s="149">
        <v>2</v>
      </c>
      <c r="AA223" s="122">
        <v>12</v>
      </c>
      <c r="AB223" s="122">
        <v>0</v>
      </c>
      <c r="AC223" s="122">
        <v>61</v>
      </c>
      <c r="AZ223" s="122">
        <v>2</v>
      </c>
      <c r="BA223" s="122">
        <f>IF(AZ223=1,G223,0)</f>
        <v>0</v>
      </c>
      <c r="BB223" s="122">
        <f>IF(AZ223=2,G223,0)</f>
        <v>0</v>
      </c>
      <c r="BC223" s="122">
        <f>IF(AZ223=3,G223,0)</f>
        <v>0</v>
      </c>
      <c r="BD223" s="122">
        <f>IF(AZ223=4,G223,0)</f>
        <v>0</v>
      </c>
      <c r="BE223" s="122">
        <f>IF(AZ223=5,G223,0)</f>
        <v>0</v>
      </c>
      <c r="CZ223" s="122">
        <v>4.8999999999999998E-4</v>
      </c>
    </row>
    <row r="224" spans="1:104" x14ac:dyDescent="0.25">
      <c r="A224" s="150">
        <v>62</v>
      </c>
      <c r="B224" s="151" t="s">
        <v>216</v>
      </c>
      <c r="C224" s="152" t="s">
        <v>217</v>
      </c>
      <c r="D224" s="153" t="s">
        <v>149</v>
      </c>
      <c r="E224" s="154">
        <v>52</v>
      </c>
      <c r="F224" s="154">
        <v>0</v>
      </c>
      <c r="G224" s="155">
        <f>E224*F224</f>
        <v>0</v>
      </c>
      <c r="O224" s="149">
        <v>2</v>
      </c>
      <c r="AA224" s="122">
        <v>12</v>
      </c>
      <c r="AB224" s="122">
        <v>0</v>
      </c>
      <c r="AC224" s="122">
        <v>62</v>
      </c>
      <c r="AZ224" s="122">
        <v>2</v>
      </c>
      <c r="BA224" s="122">
        <f>IF(AZ224=1,G224,0)</f>
        <v>0</v>
      </c>
      <c r="BB224" s="122">
        <f>IF(AZ224=2,G224,0)</f>
        <v>0</v>
      </c>
      <c r="BC224" s="122">
        <f>IF(AZ224=3,G224,0)</f>
        <v>0</v>
      </c>
      <c r="BD224" s="122">
        <f>IF(AZ224=4,G224,0)</f>
        <v>0</v>
      </c>
      <c r="BE224" s="122">
        <f>IF(AZ224=5,G224,0)</f>
        <v>0</v>
      </c>
      <c r="CZ224" s="122">
        <v>0</v>
      </c>
    </row>
    <row r="225" spans="1:104" x14ac:dyDescent="0.25">
      <c r="A225" s="180"/>
      <c r="B225" s="179"/>
      <c r="C225" s="306" t="s">
        <v>549</v>
      </c>
      <c r="D225" s="307"/>
      <c r="E225" s="178">
        <v>52</v>
      </c>
      <c r="F225" s="177"/>
      <c r="G225" s="176"/>
      <c r="M225" s="175" t="s">
        <v>549</v>
      </c>
      <c r="O225" s="149"/>
    </row>
    <row r="226" spans="1:104" x14ac:dyDescent="0.25">
      <c r="A226" s="150">
        <v>63</v>
      </c>
      <c r="B226" s="151" t="s">
        <v>218</v>
      </c>
      <c r="C226" s="152" t="s">
        <v>219</v>
      </c>
      <c r="D226" s="153" t="s">
        <v>149</v>
      </c>
      <c r="E226" s="154">
        <v>1</v>
      </c>
      <c r="F226" s="154">
        <v>0</v>
      </c>
      <c r="G226" s="155">
        <f>E226*F226</f>
        <v>0</v>
      </c>
      <c r="O226" s="149">
        <v>2</v>
      </c>
      <c r="AA226" s="122">
        <v>12</v>
      </c>
      <c r="AB226" s="122">
        <v>0</v>
      </c>
      <c r="AC226" s="122">
        <v>63</v>
      </c>
      <c r="AZ226" s="122">
        <v>2</v>
      </c>
      <c r="BA226" s="122">
        <f>IF(AZ226=1,G226,0)</f>
        <v>0</v>
      </c>
      <c r="BB226" s="122">
        <f>IF(AZ226=2,G226,0)</f>
        <v>0</v>
      </c>
      <c r="BC226" s="122">
        <f>IF(AZ226=3,G226,0)</f>
        <v>0</v>
      </c>
      <c r="BD226" s="122">
        <f>IF(AZ226=4,G226,0)</f>
        <v>0</v>
      </c>
      <c r="BE226" s="122">
        <f>IF(AZ226=5,G226,0)</f>
        <v>0</v>
      </c>
      <c r="CZ226" s="122">
        <v>0</v>
      </c>
    </row>
    <row r="227" spans="1:104" x14ac:dyDescent="0.25">
      <c r="A227" s="150">
        <v>64</v>
      </c>
      <c r="B227" s="151" t="s">
        <v>220</v>
      </c>
      <c r="C227" s="152" t="s">
        <v>221</v>
      </c>
      <c r="D227" s="153" t="s">
        <v>54</v>
      </c>
      <c r="E227" s="154">
        <v>1.6</v>
      </c>
      <c r="F227" s="154">
        <v>0</v>
      </c>
      <c r="G227" s="155">
        <f>E227*F227</f>
        <v>0</v>
      </c>
      <c r="O227" s="149">
        <v>2</v>
      </c>
      <c r="AA227" s="122">
        <v>12</v>
      </c>
      <c r="AB227" s="122">
        <v>0</v>
      </c>
      <c r="AC227" s="122">
        <v>64</v>
      </c>
      <c r="AZ227" s="122">
        <v>2</v>
      </c>
      <c r="BA227" s="122">
        <f>IF(AZ227=1,G227,0)</f>
        <v>0</v>
      </c>
      <c r="BB227" s="122">
        <f>IF(AZ227=2,G227,0)</f>
        <v>0</v>
      </c>
      <c r="BC227" s="122">
        <f>IF(AZ227=3,G227,0)</f>
        <v>0</v>
      </c>
      <c r="BD227" s="122">
        <f>IF(AZ227=4,G227,0)</f>
        <v>0</v>
      </c>
      <c r="BE227" s="122">
        <f>IF(AZ227=5,G227,0)</f>
        <v>0</v>
      </c>
      <c r="CZ227" s="122">
        <v>0</v>
      </c>
    </row>
    <row r="228" spans="1:104" ht="13" x14ac:dyDescent="0.3">
      <c r="A228" s="156"/>
      <c r="B228" s="157" t="s">
        <v>67</v>
      </c>
      <c r="C228" s="158" t="str">
        <f>CONCATENATE(B199," ",C199)</f>
        <v>721 Vnitřní kanalizace</v>
      </c>
      <c r="D228" s="156"/>
      <c r="E228" s="159"/>
      <c r="F228" s="159"/>
      <c r="G228" s="160">
        <f>SUM(G199:G227)</f>
        <v>0</v>
      </c>
      <c r="O228" s="149">
        <v>4</v>
      </c>
      <c r="BA228" s="161">
        <f>SUM(BA199:BA227)</f>
        <v>0</v>
      </c>
      <c r="BB228" s="161">
        <f>SUM(BB199:BB227)</f>
        <v>0</v>
      </c>
      <c r="BC228" s="161">
        <f>SUM(BC199:BC227)</f>
        <v>0</v>
      </c>
      <c r="BD228" s="161">
        <f>SUM(BD199:BD227)</f>
        <v>0</v>
      </c>
      <c r="BE228" s="161">
        <f>SUM(BE199:BE227)</f>
        <v>0</v>
      </c>
    </row>
    <row r="229" spans="1:104" ht="13" x14ac:dyDescent="0.3">
      <c r="A229" s="142" t="s">
        <v>65</v>
      </c>
      <c r="B229" s="143" t="s">
        <v>222</v>
      </c>
      <c r="C229" s="144" t="s">
        <v>223</v>
      </c>
      <c r="D229" s="145"/>
      <c r="E229" s="146"/>
      <c r="F229" s="146"/>
      <c r="G229" s="147"/>
      <c r="H229" s="148"/>
      <c r="I229" s="148"/>
      <c r="O229" s="149">
        <v>1</v>
      </c>
    </row>
    <row r="230" spans="1:104" x14ac:dyDescent="0.25">
      <c r="A230" s="150">
        <v>65</v>
      </c>
      <c r="B230" s="151" t="s">
        <v>224</v>
      </c>
      <c r="C230" s="152" t="s">
        <v>225</v>
      </c>
      <c r="D230" s="153" t="s">
        <v>226</v>
      </c>
      <c r="E230" s="154">
        <v>1</v>
      </c>
      <c r="F230" s="154">
        <v>0</v>
      </c>
      <c r="G230" s="155">
        <f>E230*F230</f>
        <v>0</v>
      </c>
      <c r="O230" s="149">
        <v>2</v>
      </c>
      <c r="AA230" s="122">
        <v>12</v>
      </c>
      <c r="AB230" s="122">
        <v>0</v>
      </c>
      <c r="AC230" s="122">
        <v>65</v>
      </c>
      <c r="AZ230" s="122">
        <v>2</v>
      </c>
      <c r="BA230" s="122">
        <f>IF(AZ230=1,G230,0)</f>
        <v>0</v>
      </c>
      <c r="BB230" s="122">
        <f>IF(AZ230=2,G230,0)</f>
        <v>0</v>
      </c>
      <c r="BC230" s="122">
        <f>IF(AZ230=3,G230,0)</f>
        <v>0</v>
      </c>
      <c r="BD230" s="122">
        <f>IF(AZ230=4,G230,0)</f>
        <v>0</v>
      </c>
      <c r="BE230" s="122">
        <f>IF(AZ230=5,G230,0)</f>
        <v>0</v>
      </c>
      <c r="CZ230" s="122">
        <v>1.1639999999999999E-2</v>
      </c>
    </row>
    <row r="231" spans="1:104" x14ac:dyDescent="0.25">
      <c r="A231" s="150">
        <v>66</v>
      </c>
      <c r="B231" s="151" t="s">
        <v>227</v>
      </c>
      <c r="C231" s="152" t="s">
        <v>228</v>
      </c>
      <c r="D231" s="153" t="s">
        <v>149</v>
      </c>
      <c r="E231" s="154">
        <v>25</v>
      </c>
      <c r="F231" s="154">
        <v>0</v>
      </c>
      <c r="G231" s="155">
        <f>E231*F231</f>
        <v>0</v>
      </c>
      <c r="O231" s="149">
        <v>2</v>
      </c>
      <c r="AA231" s="122">
        <v>12</v>
      </c>
      <c r="AB231" s="122">
        <v>0</v>
      </c>
      <c r="AC231" s="122">
        <v>66</v>
      </c>
      <c r="AZ231" s="122">
        <v>2</v>
      </c>
      <c r="BA231" s="122">
        <f>IF(AZ231=1,G231,0)</f>
        <v>0</v>
      </c>
      <c r="BB231" s="122">
        <f>IF(AZ231=2,G231,0)</f>
        <v>0</v>
      </c>
      <c r="BC231" s="122">
        <f>IF(AZ231=3,G231,0)</f>
        <v>0</v>
      </c>
      <c r="BD231" s="122">
        <f>IF(AZ231=4,G231,0)</f>
        <v>0</v>
      </c>
      <c r="BE231" s="122">
        <f>IF(AZ231=5,G231,0)</f>
        <v>0</v>
      </c>
      <c r="CZ231" s="122">
        <v>3.98E-3</v>
      </c>
    </row>
    <row r="232" spans="1:104" x14ac:dyDescent="0.25">
      <c r="A232" s="180"/>
      <c r="B232" s="179"/>
      <c r="C232" s="306" t="s">
        <v>543</v>
      </c>
      <c r="D232" s="307"/>
      <c r="E232" s="178">
        <v>0</v>
      </c>
      <c r="F232" s="177"/>
      <c r="G232" s="176"/>
      <c r="M232" s="175" t="s">
        <v>543</v>
      </c>
      <c r="O232" s="149"/>
    </row>
    <row r="233" spans="1:104" x14ac:dyDescent="0.25">
      <c r="A233" s="180"/>
      <c r="B233" s="179"/>
      <c r="C233" s="306" t="s">
        <v>548</v>
      </c>
      <c r="D233" s="307"/>
      <c r="E233" s="178">
        <v>6</v>
      </c>
      <c r="F233" s="177"/>
      <c r="G233" s="176"/>
      <c r="M233" s="175" t="s">
        <v>548</v>
      </c>
      <c r="O233" s="149"/>
    </row>
    <row r="234" spans="1:104" x14ac:dyDescent="0.25">
      <c r="A234" s="180"/>
      <c r="B234" s="179"/>
      <c r="C234" s="306" t="s">
        <v>547</v>
      </c>
      <c r="D234" s="307"/>
      <c r="E234" s="178">
        <v>0</v>
      </c>
      <c r="F234" s="177"/>
      <c r="G234" s="176"/>
      <c r="M234" s="175" t="s">
        <v>547</v>
      </c>
      <c r="O234" s="149"/>
    </row>
    <row r="235" spans="1:104" x14ac:dyDescent="0.25">
      <c r="A235" s="180"/>
      <c r="B235" s="179"/>
      <c r="C235" s="306" t="s">
        <v>546</v>
      </c>
      <c r="D235" s="307"/>
      <c r="E235" s="178">
        <v>10</v>
      </c>
      <c r="F235" s="177"/>
      <c r="G235" s="176"/>
      <c r="M235" s="175" t="s">
        <v>546</v>
      </c>
      <c r="O235" s="149"/>
    </row>
    <row r="236" spans="1:104" x14ac:dyDescent="0.25">
      <c r="A236" s="180"/>
      <c r="B236" s="179"/>
      <c r="C236" s="306" t="s">
        <v>545</v>
      </c>
      <c r="D236" s="307"/>
      <c r="E236" s="178">
        <v>9</v>
      </c>
      <c r="F236" s="177"/>
      <c r="G236" s="176"/>
      <c r="M236" s="175" t="s">
        <v>545</v>
      </c>
      <c r="O236" s="149"/>
    </row>
    <row r="237" spans="1:104" x14ac:dyDescent="0.25">
      <c r="A237" s="150">
        <v>67</v>
      </c>
      <c r="B237" s="151" t="s">
        <v>229</v>
      </c>
      <c r="C237" s="152" t="s">
        <v>230</v>
      </c>
      <c r="D237" s="153" t="s">
        <v>149</v>
      </c>
      <c r="E237" s="154">
        <v>14</v>
      </c>
      <c r="F237" s="154">
        <v>0</v>
      </c>
      <c r="G237" s="155">
        <f>E237*F237</f>
        <v>0</v>
      </c>
      <c r="O237" s="149">
        <v>2</v>
      </c>
      <c r="AA237" s="122">
        <v>12</v>
      </c>
      <c r="AB237" s="122">
        <v>0</v>
      </c>
      <c r="AC237" s="122">
        <v>67</v>
      </c>
      <c r="AZ237" s="122">
        <v>2</v>
      </c>
      <c r="BA237" s="122">
        <f>IF(AZ237=1,G237,0)</f>
        <v>0</v>
      </c>
      <c r="BB237" s="122">
        <f>IF(AZ237=2,G237,0)</f>
        <v>0</v>
      </c>
      <c r="BC237" s="122">
        <f>IF(AZ237=3,G237,0)</f>
        <v>0</v>
      </c>
      <c r="BD237" s="122">
        <f>IF(AZ237=4,G237,0)</f>
        <v>0</v>
      </c>
      <c r="BE237" s="122">
        <f>IF(AZ237=5,G237,0)</f>
        <v>0</v>
      </c>
      <c r="CZ237" s="122">
        <v>5.3499999999999997E-3</v>
      </c>
    </row>
    <row r="238" spans="1:104" x14ac:dyDescent="0.25">
      <c r="A238" s="180"/>
      <c r="B238" s="179"/>
      <c r="C238" s="306" t="s">
        <v>544</v>
      </c>
      <c r="D238" s="307"/>
      <c r="E238" s="178">
        <v>14</v>
      </c>
      <c r="F238" s="177"/>
      <c r="G238" s="176"/>
      <c r="M238" s="175" t="s">
        <v>544</v>
      </c>
      <c r="O238" s="149"/>
    </row>
    <row r="239" spans="1:104" x14ac:dyDescent="0.25">
      <c r="A239" s="150">
        <v>68</v>
      </c>
      <c r="B239" s="151" t="s">
        <v>231</v>
      </c>
      <c r="C239" s="152" t="s">
        <v>232</v>
      </c>
      <c r="D239" s="153" t="s">
        <v>149</v>
      </c>
      <c r="E239" s="154">
        <v>24</v>
      </c>
      <c r="F239" s="154">
        <v>0</v>
      </c>
      <c r="G239" s="155">
        <f>E239*F239</f>
        <v>0</v>
      </c>
      <c r="O239" s="149">
        <v>2</v>
      </c>
      <c r="AA239" s="122">
        <v>12</v>
      </c>
      <c r="AB239" s="122">
        <v>0</v>
      </c>
      <c r="AC239" s="122">
        <v>68</v>
      </c>
      <c r="AZ239" s="122">
        <v>2</v>
      </c>
      <c r="BA239" s="122">
        <f>IF(AZ239=1,G239,0)</f>
        <v>0</v>
      </c>
      <c r="BB239" s="122">
        <f>IF(AZ239=2,G239,0)</f>
        <v>0</v>
      </c>
      <c r="BC239" s="122">
        <f>IF(AZ239=3,G239,0)</f>
        <v>0</v>
      </c>
      <c r="BD239" s="122">
        <f>IF(AZ239=4,G239,0)</f>
        <v>0</v>
      </c>
      <c r="BE239" s="122">
        <f>IF(AZ239=5,G239,0)</f>
        <v>0</v>
      </c>
      <c r="CZ239" s="122">
        <v>4.0099999999999997E-3</v>
      </c>
    </row>
    <row r="240" spans="1:104" x14ac:dyDescent="0.25">
      <c r="A240" s="180"/>
      <c r="B240" s="179"/>
      <c r="C240" s="306" t="s">
        <v>543</v>
      </c>
      <c r="D240" s="307"/>
      <c r="E240" s="178">
        <v>0</v>
      </c>
      <c r="F240" s="177"/>
      <c r="G240" s="176"/>
      <c r="M240" s="175" t="s">
        <v>543</v>
      </c>
      <c r="O240" s="149"/>
    </row>
    <row r="241" spans="1:104" x14ac:dyDescent="0.25">
      <c r="A241" s="180"/>
      <c r="B241" s="179"/>
      <c r="C241" s="306" t="s">
        <v>542</v>
      </c>
      <c r="D241" s="307"/>
      <c r="E241" s="178">
        <v>6</v>
      </c>
      <c r="F241" s="177"/>
      <c r="G241" s="176"/>
      <c r="M241" s="175" t="s">
        <v>542</v>
      </c>
      <c r="O241" s="149"/>
    </row>
    <row r="242" spans="1:104" x14ac:dyDescent="0.25">
      <c r="A242" s="180"/>
      <c r="B242" s="179"/>
      <c r="C242" s="306" t="s">
        <v>541</v>
      </c>
      <c r="D242" s="307"/>
      <c r="E242" s="178">
        <v>0</v>
      </c>
      <c r="F242" s="177"/>
      <c r="G242" s="176"/>
      <c r="M242" s="175" t="s">
        <v>541</v>
      </c>
      <c r="O242" s="149"/>
    </row>
    <row r="243" spans="1:104" x14ac:dyDescent="0.25">
      <c r="A243" s="180"/>
      <c r="B243" s="179"/>
      <c r="C243" s="306" t="s">
        <v>540</v>
      </c>
      <c r="D243" s="307"/>
      <c r="E243" s="178">
        <v>18</v>
      </c>
      <c r="F243" s="177"/>
      <c r="G243" s="176"/>
      <c r="M243" s="175" t="s">
        <v>540</v>
      </c>
      <c r="O243" s="149"/>
    </row>
    <row r="244" spans="1:104" x14ac:dyDescent="0.25">
      <c r="A244" s="150">
        <v>69</v>
      </c>
      <c r="B244" s="151" t="s">
        <v>233</v>
      </c>
      <c r="C244" s="152" t="s">
        <v>234</v>
      </c>
      <c r="D244" s="153" t="s">
        <v>149</v>
      </c>
      <c r="E244" s="154">
        <v>11</v>
      </c>
      <c r="F244" s="154">
        <v>0</v>
      </c>
      <c r="G244" s="155">
        <f>E244*F244</f>
        <v>0</v>
      </c>
      <c r="O244" s="149">
        <v>2</v>
      </c>
      <c r="AA244" s="122">
        <v>12</v>
      </c>
      <c r="AB244" s="122">
        <v>0</v>
      </c>
      <c r="AC244" s="122">
        <v>69</v>
      </c>
      <c r="AZ244" s="122">
        <v>2</v>
      </c>
      <c r="BA244" s="122">
        <f>IF(AZ244=1,G244,0)</f>
        <v>0</v>
      </c>
      <c r="BB244" s="122">
        <f>IF(AZ244=2,G244,0)</f>
        <v>0</v>
      </c>
      <c r="BC244" s="122">
        <f>IF(AZ244=3,G244,0)</f>
        <v>0</v>
      </c>
      <c r="BD244" s="122">
        <f>IF(AZ244=4,G244,0)</f>
        <v>0</v>
      </c>
      <c r="BE244" s="122">
        <f>IF(AZ244=5,G244,0)</f>
        <v>0</v>
      </c>
      <c r="CZ244" s="122">
        <v>5.4099999999999999E-3</v>
      </c>
    </row>
    <row r="245" spans="1:104" x14ac:dyDescent="0.25">
      <c r="A245" s="180"/>
      <c r="B245" s="179"/>
      <c r="C245" s="306" t="s">
        <v>539</v>
      </c>
      <c r="D245" s="307"/>
      <c r="E245" s="178">
        <v>11</v>
      </c>
      <c r="F245" s="177"/>
      <c r="G245" s="176"/>
      <c r="M245" s="175" t="s">
        <v>539</v>
      </c>
      <c r="O245" s="149"/>
    </row>
    <row r="246" spans="1:104" ht="20.5" x14ac:dyDescent="0.25">
      <c r="A246" s="150">
        <v>70</v>
      </c>
      <c r="B246" s="151" t="s">
        <v>235</v>
      </c>
      <c r="C246" s="152" t="s">
        <v>236</v>
      </c>
      <c r="D246" s="153" t="s">
        <v>149</v>
      </c>
      <c r="E246" s="154">
        <v>25</v>
      </c>
      <c r="F246" s="154">
        <v>0</v>
      </c>
      <c r="G246" s="155">
        <f t="shared" ref="G246:G251" si="0">E246*F246</f>
        <v>0</v>
      </c>
      <c r="O246" s="149">
        <v>2</v>
      </c>
      <c r="AA246" s="122">
        <v>12</v>
      </c>
      <c r="AB246" s="122">
        <v>0</v>
      </c>
      <c r="AC246" s="122">
        <v>70</v>
      </c>
      <c r="AZ246" s="122">
        <v>2</v>
      </c>
      <c r="BA246" s="122">
        <f t="shared" ref="BA246:BA251" si="1">IF(AZ246=1,G246,0)</f>
        <v>0</v>
      </c>
      <c r="BB246" s="122">
        <f t="shared" ref="BB246:BB251" si="2">IF(AZ246=2,G246,0)</f>
        <v>0</v>
      </c>
      <c r="BC246" s="122">
        <f t="shared" ref="BC246:BC251" si="3">IF(AZ246=3,G246,0)</f>
        <v>0</v>
      </c>
      <c r="BD246" s="122">
        <f t="shared" ref="BD246:BD251" si="4">IF(AZ246=4,G246,0)</f>
        <v>0</v>
      </c>
      <c r="BE246" s="122">
        <f t="shared" ref="BE246:BE251" si="5">IF(AZ246=5,G246,0)</f>
        <v>0</v>
      </c>
      <c r="CZ246" s="122">
        <v>3.0000000000000001E-5</v>
      </c>
    </row>
    <row r="247" spans="1:104" ht="20.5" x14ac:dyDescent="0.25">
      <c r="A247" s="150">
        <v>71</v>
      </c>
      <c r="B247" s="151" t="s">
        <v>237</v>
      </c>
      <c r="C247" s="152" t="s">
        <v>238</v>
      </c>
      <c r="D247" s="153" t="s">
        <v>149</v>
      </c>
      <c r="E247" s="154">
        <v>14</v>
      </c>
      <c r="F247" s="154">
        <v>0</v>
      </c>
      <c r="G247" s="155">
        <f t="shared" si="0"/>
        <v>0</v>
      </c>
      <c r="O247" s="149">
        <v>2</v>
      </c>
      <c r="AA247" s="122">
        <v>12</v>
      </c>
      <c r="AB247" s="122">
        <v>0</v>
      </c>
      <c r="AC247" s="122">
        <v>71</v>
      </c>
      <c r="AZ247" s="122">
        <v>2</v>
      </c>
      <c r="BA247" s="122">
        <f t="shared" si="1"/>
        <v>0</v>
      </c>
      <c r="BB247" s="122">
        <f t="shared" si="2"/>
        <v>0</v>
      </c>
      <c r="BC247" s="122">
        <f t="shared" si="3"/>
        <v>0</v>
      </c>
      <c r="BD247" s="122">
        <f t="shared" si="4"/>
        <v>0</v>
      </c>
      <c r="BE247" s="122">
        <f t="shared" si="5"/>
        <v>0</v>
      </c>
      <c r="CZ247" s="122">
        <v>5.0000000000000002E-5</v>
      </c>
    </row>
    <row r="248" spans="1:104" ht="20.5" x14ac:dyDescent="0.25">
      <c r="A248" s="150">
        <v>72</v>
      </c>
      <c r="B248" s="151" t="s">
        <v>239</v>
      </c>
      <c r="C248" s="152" t="s">
        <v>240</v>
      </c>
      <c r="D248" s="153" t="s">
        <v>149</v>
      </c>
      <c r="E248" s="154">
        <v>24</v>
      </c>
      <c r="F248" s="154">
        <v>0</v>
      </c>
      <c r="G248" s="155">
        <f t="shared" si="0"/>
        <v>0</v>
      </c>
      <c r="O248" s="149">
        <v>2</v>
      </c>
      <c r="AA248" s="122">
        <v>12</v>
      </c>
      <c r="AB248" s="122">
        <v>0</v>
      </c>
      <c r="AC248" s="122">
        <v>72</v>
      </c>
      <c r="AZ248" s="122">
        <v>2</v>
      </c>
      <c r="BA248" s="122">
        <f t="shared" si="1"/>
        <v>0</v>
      </c>
      <c r="BB248" s="122">
        <f t="shared" si="2"/>
        <v>0</v>
      </c>
      <c r="BC248" s="122">
        <f t="shared" si="3"/>
        <v>0</v>
      </c>
      <c r="BD248" s="122">
        <f t="shared" si="4"/>
        <v>0</v>
      </c>
      <c r="BE248" s="122">
        <f t="shared" si="5"/>
        <v>0</v>
      </c>
      <c r="CZ248" s="122">
        <v>4.0000000000000003E-5</v>
      </c>
    </row>
    <row r="249" spans="1:104" ht="20.5" x14ac:dyDescent="0.25">
      <c r="A249" s="150">
        <v>73</v>
      </c>
      <c r="B249" s="151" t="s">
        <v>241</v>
      </c>
      <c r="C249" s="152" t="s">
        <v>242</v>
      </c>
      <c r="D249" s="153" t="s">
        <v>149</v>
      </c>
      <c r="E249" s="154">
        <v>11</v>
      </c>
      <c r="F249" s="154">
        <v>0</v>
      </c>
      <c r="G249" s="155">
        <f t="shared" si="0"/>
        <v>0</v>
      </c>
      <c r="O249" s="149">
        <v>2</v>
      </c>
      <c r="AA249" s="122">
        <v>12</v>
      </c>
      <c r="AB249" s="122">
        <v>0</v>
      </c>
      <c r="AC249" s="122">
        <v>73</v>
      </c>
      <c r="AZ249" s="122">
        <v>2</v>
      </c>
      <c r="BA249" s="122">
        <f t="shared" si="1"/>
        <v>0</v>
      </c>
      <c r="BB249" s="122">
        <f t="shared" si="2"/>
        <v>0</v>
      </c>
      <c r="BC249" s="122">
        <f t="shared" si="3"/>
        <v>0</v>
      </c>
      <c r="BD249" s="122">
        <f t="shared" si="4"/>
        <v>0</v>
      </c>
      <c r="BE249" s="122">
        <f t="shared" si="5"/>
        <v>0</v>
      </c>
      <c r="CZ249" s="122">
        <v>6.0000000000000002E-5</v>
      </c>
    </row>
    <row r="250" spans="1:104" x14ac:dyDescent="0.25">
      <c r="A250" s="150">
        <v>74</v>
      </c>
      <c r="B250" s="151" t="s">
        <v>243</v>
      </c>
      <c r="C250" s="152" t="s">
        <v>244</v>
      </c>
      <c r="D250" s="153" t="s">
        <v>226</v>
      </c>
      <c r="E250" s="154">
        <v>1</v>
      </c>
      <c r="F250" s="154">
        <v>0</v>
      </c>
      <c r="G250" s="155">
        <f t="shared" si="0"/>
        <v>0</v>
      </c>
      <c r="O250" s="149">
        <v>2</v>
      </c>
      <c r="AA250" s="122">
        <v>12</v>
      </c>
      <c r="AB250" s="122">
        <v>0</v>
      </c>
      <c r="AC250" s="122">
        <v>74</v>
      </c>
      <c r="AZ250" s="122">
        <v>2</v>
      </c>
      <c r="BA250" s="122">
        <f t="shared" si="1"/>
        <v>0</v>
      </c>
      <c r="BB250" s="122">
        <f t="shared" si="2"/>
        <v>0</v>
      </c>
      <c r="BC250" s="122">
        <f t="shared" si="3"/>
        <v>0</v>
      </c>
      <c r="BD250" s="122">
        <f t="shared" si="4"/>
        <v>0</v>
      </c>
      <c r="BE250" s="122">
        <f t="shared" si="5"/>
        <v>0</v>
      </c>
      <c r="CZ250" s="122">
        <v>7.0400000000000003E-3</v>
      </c>
    </row>
    <row r="251" spans="1:104" x14ac:dyDescent="0.25">
      <c r="A251" s="150">
        <v>75</v>
      </c>
      <c r="B251" s="151" t="s">
        <v>245</v>
      </c>
      <c r="C251" s="152" t="s">
        <v>246</v>
      </c>
      <c r="D251" s="153" t="s">
        <v>128</v>
      </c>
      <c r="E251" s="154">
        <v>14</v>
      </c>
      <c r="F251" s="154">
        <v>0</v>
      </c>
      <c r="G251" s="155">
        <f t="shared" si="0"/>
        <v>0</v>
      </c>
      <c r="O251" s="149">
        <v>2</v>
      </c>
      <c r="AA251" s="122">
        <v>12</v>
      </c>
      <c r="AB251" s="122">
        <v>0</v>
      </c>
      <c r="AC251" s="122">
        <v>75</v>
      </c>
      <c r="AZ251" s="122">
        <v>2</v>
      </c>
      <c r="BA251" s="122">
        <f t="shared" si="1"/>
        <v>0</v>
      </c>
      <c r="BB251" s="122">
        <f t="shared" si="2"/>
        <v>0</v>
      </c>
      <c r="BC251" s="122">
        <f t="shared" si="3"/>
        <v>0</v>
      </c>
      <c r="BD251" s="122">
        <f t="shared" si="4"/>
        <v>0</v>
      </c>
      <c r="BE251" s="122">
        <f t="shared" si="5"/>
        <v>0</v>
      </c>
      <c r="CZ251" s="122">
        <v>0</v>
      </c>
    </row>
    <row r="252" spans="1:104" x14ac:dyDescent="0.25">
      <c r="A252" s="180"/>
      <c r="B252" s="179"/>
      <c r="C252" s="306" t="s">
        <v>538</v>
      </c>
      <c r="D252" s="307"/>
      <c r="E252" s="178">
        <v>14</v>
      </c>
      <c r="F252" s="177"/>
      <c r="G252" s="176"/>
      <c r="M252" s="175" t="s">
        <v>538</v>
      </c>
      <c r="O252" s="149"/>
    </row>
    <row r="253" spans="1:104" x14ac:dyDescent="0.25">
      <c r="A253" s="150">
        <v>76</v>
      </c>
      <c r="B253" s="151" t="s">
        <v>247</v>
      </c>
      <c r="C253" s="152" t="s">
        <v>248</v>
      </c>
      <c r="D253" s="153" t="s">
        <v>128</v>
      </c>
      <c r="E253" s="154">
        <v>4</v>
      </c>
      <c r="F253" s="154">
        <v>0</v>
      </c>
      <c r="G253" s="155">
        <f>E253*F253</f>
        <v>0</v>
      </c>
      <c r="O253" s="149">
        <v>2</v>
      </c>
      <c r="AA253" s="122">
        <v>12</v>
      </c>
      <c r="AB253" s="122">
        <v>0</v>
      </c>
      <c r="AC253" s="122">
        <v>76</v>
      </c>
      <c r="AZ253" s="122">
        <v>2</v>
      </c>
      <c r="BA253" s="122">
        <f>IF(AZ253=1,G253,0)</f>
        <v>0</v>
      </c>
      <c r="BB253" s="122">
        <f>IF(AZ253=2,G253,0)</f>
        <v>0</v>
      </c>
      <c r="BC253" s="122">
        <f>IF(AZ253=3,G253,0)</f>
        <v>0</v>
      </c>
      <c r="BD253" s="122">
        <f>IF(AZ253=4,G253,0)</f>
        <v>0</v>
      </c>
      <c r="BE253" s="122">
        <f>IF(AZ253=5,G253,0)</f>
        <v>0</v>
      </c>
      <c r="CZ253" s="122">
        <v>3.1E-4</v>
      </c>
    </row>
    <row r="254" spans="1:104" x14ac:dyDescent="0.25">
      <c r="A254" s="180"/>
      <c r="B254" s="179"/>
      <c r="C254" s="306" t="s">
        <v>537</v>
      </c>
      <c r="D254" s="307"/>
      <c r="E254" s="178">
        <v>4</v>
      </c>
      <c r="F254" s="177"/>
      <c r="G254" s="176"/>
      <c r="M254" s="175" t="s">
        <v>537</v>
      </c>
      <c r="O254" s="149"/>
    </row>
    <row r="255" spans="1:104" x14ac:dyDescent="0.25">
      <c r="A255" s="150">
        <v>77</v>
      </c>
      <c r="B255" s="151" t="s">
        <v>249</v>
      </c>
      <c r="C255" s="152" t="s">
        <v>250</v>
      </c>
      <c r="D255" s="153" t="s">
        <v>128</v>
      </c>
      <c r="E255" s="154">
        <v>3</v>
      </c>
      <c r="F255" s="154">
        <v>0</v>
      </c>
      <c r="G255" s="155">
        <f t="shared" ref="G255:G260" si="6">E255*F255</f>
        <v>0</v>
      </c>
      <c r="O255" s="149">
        <v>2</v>
      </c>
      <c r="AA255" s="122">
        <v>12</v>
      </c>
      <c r="AB255" s="122">
        <v>0</v>
      </c>
      <c r="AC255" s="122">
        <v>77</v>
      </c>
      <c r="AZ255" s="122">
        <v>2</v>
      </c>
      <c r="BA255" s="122">
        <f t="shared" ref="BA255:BA260" si="7">IF(AZ255=1,G255,0)</f>
        <v>0</v>
      </c>
      <c r="BB255" s="122">
        <f t="shared" ref="BB255:BB260" si="8">IF(AZ255=2,G255,0)</f>
        <v>0</v>
      </c>
      <c r="BC255" s="122">
        <f t="shared" ref="BC255:BC260" si="9">IF(AZ255=3,G255,0)</f>
        <v>0</v>
      </c>
      <c r="BD255" s="122">
        <f t="shared" ref="BD255:BD260" si="10">IF(AZ255=4,G255,0)</f>
        <v>0</v>
      </c>
      <c r="BE255" s="122">
        <f t="shared" ref="BE255:BE260" si="11">IF(AZ255=5,G255,0)</f>
        <v>0</v>
      </c>
      <c r="CZ255" s="122">
        <v>2.5999999999999998E-4</v>
      </c>
    </row>
    <row r="256" spans="1:104" x14ac:dyDescent="0.25">
      <c r="A256" s="150">
        <v>78</v>
      </c>
      <c r="B256" s="151" t="s">
        <v>251</v>
      </c>
      <c r="C256" s="152" t="s">
        <v>252</v>
      </c>
      <c r="D256" s="153" t="s">
        <v>128</v>
      </c>
      <c r="E256" s="154">
        <v>2</v>
      </c>
      <c r="F256" s="154">
        <v>0</v>
      </c>
      <c r="G256" s="155">
        <f t="shared" si="6"/>
        <v>0</v>
      </c>
      <c r="O256" s="149">
        <v>2</v>
      </c>
      <c r="AA256" s="122">
        <v>12</v>
      </c>
      <c r="AB256" s="122">
        <v>0</v>
      </c>
      <c r="AC256" s="122">
        <v>78</v>
      </c>
      <c r="AZ256" s="122">
        <v>2</v>
      </c>
      <c r="BA256" s="122">
        <f t="shared" si="7"/>
        <v>0</v>
      </c>
      <c r="BB256" s="122">
        <f t="shared" si="8"/>
        <v>0</v>
      </c>
      <c r="BC256" s="122">
        <f t="shared" si="9"/>
        <v>0</v>
      </c>
      <c r="BD256" s="122">
        <f t="shared" si="10"/>
        <v>0</v>
      </c>
      <c r="BE256" s="122">
        <f t="shared" si="11"/>
        <v>0</v>
      </c>
      <c r="CZ256" s="122">
        <v>2.0000000000000001E-4</v>
      </c>
    </row>
    <row r="257" spans="1:104" x14ac:dyDescent="0.25">
      <c r="A257" s="150">
        <v>79</v>
      </c>
      <c r="B257" s="151" t="s">
        <v>253</v>
      </c>
      <c r="C257" s="152" t="s">
        <v>254</v>
      </c>
      <c r="D257" s="153" t="s">
        <v>66</v>
      </c>
      <c r="E257" s="154">
        <v>1</v>
      </c>
      <c r="F257" s="154">
        <v>0</v>
      </c>
      <c r="G257" s="155">
        <f t="shared" si="6"/>
        <v>0</v>
      </c>
      <c r="O257" s="149">
        <v>2</v>
      </c>
      <c r="AA257" s="122">
        <v>12</v>
      </c>
      <c r="AB257" s="122">
        <v>1</v>
      </c>
      <c r="AC257" s="122">
        <v>79</v>
      </c>
      <c r="AZ257" s="122">
        <v>2</v>
      </c>
      <c r="BA257" s="122">
        <f t="shared" si="7"/>
        <v>0</v>
      </c>
      <c r="BB257" s="122">
        <f t="shared" si="8"/>
        <v>0</v>
      </c>
      <c r="BC257" s="122">
        <f t="shared" si="9"/>
        <v>0</v>
      </c>
      <c r="BD257" s="122">
        <f t="shared" si="10"/>
        <v>0</v>
      </c>
      <c r="BE257" s="122">
        <f t="shared" si="11"/>
        <v>0</v>
      </c>
      <c r="CZ257" s="122">
        <v>0</v>
      </c>
    </row>
    <row r="258" spans="1:104" x14ac:dyDescent="0.25">
      <c r="A258" s="150">
        <v>80</v>
      </c>
      <c r="B258" s="151" t="s">
        <v>255</v>
      </c>
      <c r="C258" s="152" t="s">
        <v>256</v>
      </c>
      <c r="D258" s="153" t="s">
        <v>66</v>
      </c>
      <c r="E258" s="154">
        <v>1</v>
      </c>
      <c r="F258" s="154">
        <v>0</v>
      </c>
      <c r="G258" s="155">
        <f t="shared" si="6"/>
        <v>0</v>
      </c>
      <c r="O258" s="149">
        <v>2</v>
      </c>
      <c r="AA258" s="122">
        <v>12</v>
      </c>
      <c r="AB258" s="122">
        <v>0</v>
      </c>
      <c r="AC258" s="122">
        <v>80</v>
      </c>
      <c r="AZ258" s="122">
        <v>2</v>
      </c>
      <c r="BA258" s="122">
        <f t="shared" si="7"/>
        <v>0</v>
      </c>
      <c r="BB258" s="122">
        <f t="shared" si="8"/>
        <v>0</v>
      </c>
      <c r="BC258" s="122">
        <f t="shared" si="9"/>
        <v>0</v>
      </c>
      <c r="BD258" s="122">
        <f t="shared" si="10"/>
        <v>0</v>
      </c>
      <c r="BE258" s="122">
        <f t="shared" si="11"/>
        <v>0</v>
      </c>
      <c r="CZ258" s="122">
        <v>0</v>
      </c>
    </row>
    <row r="259" spans="1:104" x14ac:dyDescent="0.25">
      <c r="A259" s="150">
        <v>81</v>
      </c>
      <c r="B259" s="151" t="s">
        <v>257</v>
      </c>
      <c r="C259" s="152" t="s">
        <v>258</v>
      </c>
      <c r="D259" s="153" t="s">
        <v>66</v>
      </c>
      <c r="E259" s="154">
        <v>1</v>
      </c>
      <c r="F259" s="154">
        <v>0</v>
      </c>
      <c r="G259" s="155">
        <f t="shared" si="6"/>
        <v>0</v>
      </c>
      <c r="O259" s="149">
        <v>2</v>
      </c>
      <c r="AA259" s="122">
        <v>12</v>
      </c>
      <c r="AB259" s="122">
        <v>0</v>
      </c>
      <c r="AC259" s="122">
        <v>81</v>
      </c>
      <c r="AZ259" s="122">
        <v>2</v>
      </c>
      <c r="BA259" s="122">
        <f t="shared" si="7"/>
        <v>0</v>
      </c>
      <c r="BB259" s="122">
        <f t="shared" si="8"/>
        <v>0</v>
      </c>
      <c r="BC259" s="122">
        <f t="shared" si="9"/>
        <v>0</v>
      </c>
      <c r="BD259" s="122">
        <f t="shared" si="10"/>
        <v>0</v>
      </c>
      <c r="BE259" s="122">
        <f t="shared" si="11"/>
        <v>0</v>
      </c>
      <c r="CZ259" s="122">
        <v>0</v>
      </c>
    </row>
    <row r="260" spans="1:104" x14ac:dyDescent="0.25">
      <c r="A260" s="150">
        <v>82</v>
      </c>
      <c r="B260" s="151" t="s">
        <v>259</v>
      </c>
      <c r="C260" s="152" t="s">
        <v>260</v>
      </c>
      <c r="D260" s="153" t="s">
        <v>149</v>
      </c>
      <c r="E260" s="154">
        <v>74</v>
      </c>
      <c r="F260" s="154">
        <v>0</v>
      </c>
      <c r="G260" s="155">
        <f t="shared" si="6"/>
        <v>0</v>
      </c>
      <c r="O260" s="149">
        <v>2</v>
      </c>
      <c r="AA260" s="122">
        <v>12</v>
      </c>
      <c r="AB260" s="122">
        <v>0</v>
      </c>
      <c r="AC260" s="122">
        <v>82</v>
      </c>
      <c r="AZ260" s="122">
        <v>2</v>
      </c>
      <c r="BA260" s="122">
        <f t="shared" si="7"/>
        <v>0</v>
      </c>
      <c r="BB260" s="122">
        <f t="shared" si="8"/>
        <v>0</v>
      </c>
      <c r="BC260" s="122">
        <f t="shared" si="9"/>
        <v>0</v>
      </c>
      <c r="BD260" s="122">
        <f t="shared" si="10"/>
        <v>0</v>
      </c>
      <c r="BE260" s="122">
        <f t="shared" si="11"/>
        <v>0</v>
      </c>
      <c r="CZ260" s="122">
        <v>0</v>
      </c>
    </row>
    <row r="261" spans="1:104" x14ac:dyDescent="0.25">
      <c r="A261" s="180"/>
      <c r="B261" s="179"/>
      <c r="C261" s="306" t="s">
        <v>536</v>
      </c>
      <c r="D261" s="307"/>
      <c r="E261" s="178">
        <v>74</v>
      </c>
      <c r="F261" s="177"/>
      <c r="G261" s="176"/>
      <c r="M261" s="175" t="s">
        <v>536</v>
      </c>
      <c r="O261" s="149"/>
    </row>
    <row r="262" spans="1:104" x14ac:dyDescent="0.25">
      <c r="A262" s="150">
        <v>83</v>
      </c>
      <c r="B262" s="151" t="s">
        <v>261</v>
      </c>
      <c r="C262" s="152" t="s">
        <v>262</v>
      </c>
      <c r="D262" s="153" t="s">
        <v>149</v>
      </c>
      <c r="E262" s="154">
        <v>74</v>
      </c>
      <c r="F262" s="154">
        <v>0</v>
      </c>
      <c r="G262" s="155">
        <f>E262*F262</f>
        <v>0</v>
      </c>
      <c r="O262" s="149">
        <v>2</v>
      </c>
      <c r="AA262" s="122">
        <v>12</v>
      </c>
      <c r="AB262" s="122">
        <v>0</v>
      </c>
      <c r="AC262" s="122">
        <v>83</v>
      </c>
      <c r="AZ262" s="122">
        <v>2</v>
      </c>
      <c r="BA262" s="122">
        <f>IF(AZ262=1,G262,0)</f>
        <v>0</v>
      </c>
      <c r="BB262" s="122">
        <f>IF(AZ262=2,G262,0)</f>
        <v>0</v>
      </c>
      <c r="BC262" s="122">
        <f>IF(AZ262=3,G262,0)</f>
        <v>0</v>
      </c>
      <c r="BD262" s="122">
        <f>IF(AZ262=4,G262,0)</f>
        <v>0</v>
      </c>
      <c r="BE262" s="122">
        <f>IF(AZ262=5,G262,0)</f>
        <v>0</v>
      </c>
      <c r="CZ262" s="122">
        <v>1.0000000000000001E-5</v>
      </c>
    </row>
    <row r="263" spans="1:104" x14ac:dyDescent="0.25">
      <c r="A263" s="150">
        <v>84</v>
      </c>
      <c r="B263" s="151" t="s">
        <v>263</v>
      </c>
      <c r="C263" s="152" t="s">
        <v>264</v>
      </c>
      <c r="D263" s="153" t="s">
        <v>54</v>
      </c>
      <c r="E263" s="154">
        <v>1.1499999999999999</v>
      </c>
      <c r="F263" s="154">
        <v>0</v>
      </c>
      <c r="G263" s="155">
        <f>E263*F263</f>
        <v>0</v>
      </c>
      <c r="O263" s="149">
        <v>2</v>
      </c>
      <c r="AA263" s="122">
        <v>12</v>
      </c>
      <c r="AB263" s="122">
        <v>0</v>
      </c>
      <c r="AC263" s="122">
        <v>84</v>
      </c>
      <c r="AZ263" s="122">
        <v>2</v>
      </c>
      <c r="BA263" s="122">
        <f>IF(AZ263=1,G263,0)</f>
        <v>0</v>
      </c>
      <c r="BB263" s="122">
        <f>IF(AZ263=2,G263,0)</f>
        <v>0</v>
      </c>
      <c r="BC263" s="122">
        <f>IF(AZ263=3,G263,0)</f>
        <v>0</v>
      </c>
      <c r="BD263" s="122">
        <f>IF(AZ263=4,G263,0)</f>
        <v>0</v>
      </c>
      <c r="BE263" s="122">
        <f>IF(AZ263=5,G263,0)</f>
        <v>0</v>
      </c>
      <c r="CZ263" s="122">
        <v>0</v>
      </c>
    </row>
    <row r="264" spans="1:104" ht="13" x14ac:dyDescent="0.3">
      <c r="A264" s="156"/>
      <c r="B264" s="157" t="s">
        <v>67</v>
      </c>
      <c r="C264" s="158" t="str">
        <f>CONCATENATE(B229," ",C229)</f>
        <v>722 Vnitřní vodovod</v>
      </c>
      <c r="D264" s="156"/>
      <c r="E264" s="159"/>
      <c r="F264" s="159"/>
      <c r="G264" s="160">
        <f>SUM(G229:G263)</f>
        <v>0</v>
      </c>
      <c r="O264" s="149">
        <v>4</v>
      </c>
      <c r="BA264" s="161">
        <f>SUM(BA229:BA263)</f>
        <v>0</v>
      </c>
      <c r="BB264" s="161">
        <f>SUM(BB229:BB263)</f>
        <v>0</v>
      </c>
      <c r="BC264" s="161">
        <f>SUM(BC229:BC263)</f>
        <v>0</v>
      </c>
      <c r="BD264" s="161">
        <f>SUM(BD229:BD263)</f>
        <v>0</v>
      </c>
      <c r="BE264" s="161">
        <f>SUM(BE229:BE263)</f>
        <v>0</v>
      </c>
    </row>
    <row r="265" spans="1:104" ht="13" x14ac:dyDescent="0.3">
      <c r="A265" s="142" t="s">
        <v>65</v>
      </c>
      <c r="B265" s="143" t="s">
        <v>265</v>
      </c>
      <c r="C265" s="144" t="s">
        <v>266</v>
      </c>
      <c r="D265" s="145"/>
      <c r="E265" s="146"/>
      <c r="F265" s="146"/>
      <c r="G265" s="147"/>
      <c r="H265" s="148"/>
      <c r="I265" s="148"/>
      <c r="O265" s="149">
        <v>1</v>
      </c>
    </row>
    <row r="266" spans="1:104" ht="20.5" x14ac:dyDescent="0.25">
      <c r="A266" s="150">
        <v>85</v>
      </c>
      <c r="B266" s="151" t="s">
        <v>267</v>
      </c>
      <c r="C266" s="152" t="s">
        <v>268</v>
      </c>
      <c r="D266" s="153" t="s">
        <v>226</v>
      </c>
      <c r="E266" s="154">
        <v>5</v>
      </c>
      <c r="F266" s="154">
        <v>0</v>
      </c>
      <c r="G266" s="155">
        <f t="shared" ref="G266:G274" si="12">E266*F266</f>
        <v>0</v>
      </c>
      <c r="O266" s="149">
        <v>2</v>
      </c>
      <c r="AA266" s="122">
        <v>12</v>
      </c>
      <c r="AB266" s="122">
        <v>0</v>
      </c>
      <c r="AC266" s="122">
        <v>85</v>
      </c>
      <c r="AZ266" s="122">
        <v>2</v>
      </c>
      <c r="BA266" s="122">
        <f t="shared" ref="BA266:BA274" si="13">IF(AZ266=1,G266,0)</f>
        <v>0</v>
      </c>
      <c r="BB266" s="122">
        <f t="shared" ref="BB266:BB274" si="14">IF(AZ266=2,G266,0)</f>
        <v>0</v>
      </c>
      <c r="BC266" s="122">
        <f t="shared" ref="BC266:BC274" si="15">IF(AZ266=3,G266,0)</f>
        <v>0</v>
      </c>
      <c r="BD266" s="122">
        <f t="shared" ref="BD266:BD274" si="16">IF(AZ266=4,G266,0)</f>
        <v>0</v>
      </c>
      <c r="BE266" s="122">
        <f t="shared" ref="BE266:BE274" si="17">IF(AZ266=5,G266,0)</f>
        <v>0</v>
      </c>
      <c r="CZ266" s="122">
        <v>1.022E-2</v>
      </c>
    </row>
    <row r="267" spans="1:104" x14ac:dyDescent="0.25">
      <c r="A267" s="150">
        <v>86</v>
      </c>
      <c r="B267" s="151" t="s">
        <v>269</v>
      </c>
      <c r="C267" s="152" t="s">
        <v>270</v>
      </c>
      <c r="D267" s="153" t="s">
        <v>226</v>
      </c>
      <c r="E267" s="154">
        <v>5</v>
      </c>
      <c r="F267" s="154">
        <v>0</v>
      </c>
      <c r="G267" s="155">
        <f t="shared" si="12"/>
        <v>0</v>
      </c>
      <c r="O267" s="149">
        <v>2</v>
      </c>
      <c r="AA267" s="122">
        <v>12</v>
      </c>
      <c r="AB267" s="122">
        <v>0</v>
      </c>
      <c r="AC267" s="122">
        <v>86</v>
      </c>
      <c r="AZ267" s="122">
        <v>2</v>
      </c>
      <c r="BA267" s="122">
        <f t="shared" si="13"/>
        <v>0</v>
      </c>
      <c r="BB267" s="122">
        <f t="shared" si="14"/>
        <v>0</v>
      </c>
      <c r="BC267" s="122">
        <f t="shared" si="15"/>
        <v>0</v>
      </c>
      <c r="BD267" s="122">
        <f t="shared" si="16"/>
        <v>0</v>
      </c>
      <c r="BE267" s="122">
        <f t="shared" si="17"/>
        <v>0</v>
      </c>
      <c r="CZ267" s="122">
        <v>2.48E-3</v>
      </c>
    </row>
    <row r="268" spans="1:104" ht="20.5" x14ac:dyDescent="0.25">
      <c r="A268" s="150">
        <v>87</v>
      </c>
      <c r="B268" s="151" t="s">
        <v>271</v>
      </c>
      <c r="C268" s="152" t="s">
        <v>272</v>
      </c>
      <c r="D268" s="153" t="s">
        <v>226</v>
      </c>
      <c r="E268" s="154">
        <v>1</v>
      </c>
      <c r="F268" s="154">
        <v>0</v>
      </c>
      <c r="G268" s="155">
        <f t="shared" si="12"/>
        <v>0</v>
      </c>
      <c r="O268" s="149">
        <v>2</v>
      </c>
      <c r="AA268" s="122">
        <v>12</v>
      </c>
      <c r="AB268" s="122">
        <v>0</v>
      </c>
      <c r="AC268" s="122">
        <v>87</v>
      </c>
      <c r="AZ268" s="122">
        <v>2</v>
      </c>
      <c r="BA268" s="122">
        <f t="shared" si="13"/>
        <v>0</v>
      </c>
      <c r="BB268" s="122">
        <f t="shared" si="14"/>
        <v>0</v>
      </c>
      <c r="BC268" s="122">
        <f t="shared" si="15"/>
        <v>0</v>
      </c>
      <c r="BD268" s="122">
        <f t="shared" si="16"/>
        <v>0</v>
      </c>
      <c r="BE268" s="122">
        <f t="shared" si="17"/>
        <v>0</v>
      </c>
      <c r="CZ268" s="122">
        <v>3.1220000000000001E-2</v>
      </c>
    </row>
    <row r="269" spans="1:104" x14ac:dyDescent="0.25">
      <c r="A269" s="150">
        <v>88</v>
      </c>
      <c r="B269" s="151" t="s">
        <v>273</v>
      </c>
      <c r="C269" s="152" t="s">
        <v>274</v>
      </c>
      <c r="D269" s="153" t="s">
        <v>226</v>
      </c>
      <c r="E269" s="154">
        <v>5</v>
      </c>
      <c r="F269" s="154">
        <v>0</v>
      </c>
      <c r="G269" s="155">
        <f t="shared" si="12"/>
        <v>0</v>
      </c>
      <c r="O269" s="149">
        <v>2</v>
      </c>
      <c r="AA269" s="122">
        <v>12</v>
      </c>
      <c r="AB269" s="122">
        <v>0</v>
      </c>
      <c r="AC269" s="122">
        <v>88</v>
      </c>
      <c r="AZ269" s="122">
        <v>2</v>
      </c>
      <c r="BA269" s="122">
        <f t="shared" si="13"/>
        <v>0</v>
      </c>
      <c r="BB269" s="122">
        <f t="shared" si="14"/>
        <v>0</v>
      </c>
      <c r="BC269" s="122">
        <f t="shared" si="15"/>
        <v>0</v>
      </c>
      <c r="BD269" s="122">
        <f t="shared" si="16"/>
        <v>0</v>
      </c>
      <c r="BE269" s="122">
        <f t="shared" si="17"/>
        <v>0</v>
      </c>
      <c r="CZ269" s="122">
        <v>1.001E-2</v>
      </c>
    </row>
    <row r="270" spans="1:104" x14ac:dyDescent="0.25">
      <c r="A270" s="150">
        <v>89</v>
      </c>
      <c r="B270" s="151" t="s">
        <v>275</v>
      </c>
      <c r="C270" s="152" t="s">
        <v>276</v>
      </c>
      <c r="D270" s="153" t="s">
        <v>226</v>
      </c>
      <c r="E270" s="154">
        <v>2</v>
      </c>
      <c r="F270" s="154">
        <v>0</v>
      </c>
      <c r="G270" s="155">
        <f t="shared" si="12"/>
        <v>0</v>
      </c>
      <c r="O270" s="149">
        <v>2</v>
      </c>
      <c r="AA270" s="122">
        <v>12</v>
      </c>
      <c r="AB270" s="122">
        <v>0</v>
      </c>
      <c r="AC270" s="122">
        <v>89</v>
      </c>
      <c r="AZ270" s="122">
        <v>2</v>
      </c>
      <c r="BA270" s="122">
        <f t="shared" si="13"/>
        <v>0</v>
      </c>
      <c r="BB270" s="122">
        <f t="shared" si="14"/>
        <v>0</v>
      </c>
      <c r="BC270" s="122">
        <f t="shared" si="15"/>
        <v>0</v>
      </c>
      <c r="BD270" s="122">
        <f t="shared" si="16"/>
        <v>0</v>
      </c>
      <c r="BE270" s="122">
        <f t="shared" si="17"/>
        <v>0</v>
      </c>
      <c r="CZ270" s="122">
        <v>1.5010000000000001E-2</v>
      </c>
    </row>
    <row r="271" spans="1:104" x14ac:dyDescent="0.25">
      <c r="A271" s="150">
        <v>90</v>
      </c>
      <c r="B271" s="151" t="s">
        <v>277</v>
      </c>
      <c r="C271" s="152" t="s">
        <v>278</v>
      </c>
      <c r="D271" s="153" t="s">
        <v>226</v>
      </c>
      <c r="E271" s="154">
        <v>1</v>
      </c>
      <c r="F271" s="154">
        <v>0</v>
      </c>
      <c r="G271" s="155">
        <f t="shared" si="12"/>
        <v>0</v>
      </c>
      <c r="O271" s="149">
        <v>2</v>
      </c>
      <c r="AA271" s="122">
        <v>12</v>
      </c>
      <c r="AB271" s="122">
        <v>0</v>
      </c>
      <c r="AC271" s="122">
        <v>90</v>
      </c>
      <c r="AZ271" s="122">
        <v>2</v>
      </c>
      <c r="BA271" s="122">
        <f t="shared" si="13"/>
        <v>0</v>
      </c>
      <c r="BB271" s="122">
        <f t="shared" si="14"/>
        <v>0</v>
      </c>
      <c r="BC271" s="122">
        <f t="shared" si="15"/>
        <v>0</v>
      </c>
      <c r="BD271" s="122">
        <f t="shared" si="16"/>
        <v>0</v>
      </c>
      <c r="BE271" s="122">
        <f t="shared" si="17"/>
        <v>0</v>
      </c>
      <c r="CZ271" s="122">
        <v>8.9999999999999993E-3</v>
      </c>
    </row>
    <row r="272" spans="1:104" x14ac:dyDescent="0.25">
      <c r="A272" s="150">
        <v>91</v>
      </c>
      <c r="B272" s="151" t="s">
        <v>279</v>
      </c>
      <c r="C272" s="152" t="s">
        <v>280</v>
      </c>
      <c r="D272" s="153" t="s">
        <v>226</v>
      </c>
      <c r="E272" s="154">
        <v>1</v>
      </c>
      <c r="F272" s="154">
        <v>0</v>
      </c>
      <c r="G272" s="155">
        <f t="shared" si="12"/>
        <v>0</v>
      </c>
      <c r="O272" s="149">
        <v>2</v>
      </c>
      <c r="AA272" s="122">
        <v>12</v>
      </c>
      <c r="AB272" s="122">
        <v>0</v>
      </c>
      <c r="AC272" s="122">
        <v>91</v>
      </c>
      <c r="AZ272" s="122">
        <v>2</v>
      </c>
      <c r="BA272" s="122">
        <f t="shared" si="13"/>
        <v>0</v>
      </c>
      <c r="BB272" s="122">
        <f t="shared" si="14"/>
        <v>0</v>
      </c>
      <c r="BC272" s="122">
        <f t="shared" si="15"/>
        <v>0</v>
      </c>
      <c r="BD272" s="122">
        <f t="shared" si="16"/>
        <v>0</v>
      </c>
      <c r="BE272" s="122">
        <f t="shared" si="17"/>
        <v>0</v>
      </c>
      <c r="CZ272" s="122">
        <v>1.444E-2</v>
      </c>
    </row>
    <row r="273" spans="1:104" x14ac:dyDescent="0.25">
      <c r="A273" s="150">
        <v>92</v>
      </c>
      <c r="B273" s="151" t="s">
        <v>281</v>
      </c>
      <c r="C273" s="152" t="s">
        <v>282</v>
      </c>
      <c r="D273" s="153" t="s">
        <v>226</v>
      </c>
      <c r="E273" s="154">
        <v>1</v>
      </c>
      <c r="F273" s="154">
        <v>0</v>
      </c>
      <c r="G273" s="155">
        <f t="shared" si="12"/>
        <v>0</v>
      </c>
      <c r="O273" s="149">
        <v>2</v>
      </c>
      <c r="AA273" s="122">
        <v>12</v>
      </c>
      <c r="AB273" s="122">
        <v>0</v>
      </c>
      <c r="AC273" s="122">
        <v>92</v>
      </c>
      <c r="AZ273" s="122">
        <v>2</v>
      </c>
      <c r="BA273" s="122">
        <f t="shared" si="13"/>
        <v>0</v>
      </c>
      <c r="BB273" s="122">
        <f t="shared" si="14"/>
        <v>0</v>
      </c>
      <c r="BC273" s="122">
        <f t="shared" si="15"/>
        <v>0</v>
      </c>
      <c r="BD273" s="122">
        <f t="shared" si="16"/>
        <v>0</v>
      </c>
      <c r="BE273" s="122">
        <f t="shared" si="17"/>
        <v>0</v>
      </c>
      <c r="CZ273" s="122">
        <v>1.7000000000000001E-4</v>
      </c>
    </row>
    <row r="274" spans="1:104" x14ac:dyDescent="0.25">
      <c r="A274" s="150">
        <v>93</v>
      </c>
      <c r="B274" s="151" t="s">
        <v>283</v>
      </c>
      <c r="C274" s="152" t="s">
        <v>284</v>
      </c>
      <c r="D274" s="153" t="s">
        <v>226</v>
      </c>
      <c r="E274" s="154">
        <v>18</v>
      </c>
      <c r="F274" s="154">
        <v>0</v>
      </c>
      <c r="G274" s="155">
        <f t="shared" si="12"/>
        <v>0</v>
      </c>
      <c r="O274" s="149">
        <v>2</v>
      </c>
      <c r="AA274" s="122">
        <v>12</v>
      </c>
      <c r="AB274" s="122">
        <v>0</v>
      </c>
      <c r="AC274" s="122">
        <v>93</v>
      </c>
      <c r="AZ274" s="122">
        <v>2</v>
      </c>
      <c r="BA274" s="122">
        <f t="shared" si="13"/>
        <v>0</v>
      </c>
      <c r="BB274" s="122">
        <f t="shared" si="14"/>
        <v>0</v>
      </c>
      <c r="BC274" s="122">
        <f t="shared" si="15"/>
        <v>0</v>
      </c>
      <c r="BD274" s="122">
        <f t="shared" si="16"/>
        <v>0</v>
      </c>
      <c r="BE274" s="122">
        <f t="shared" si="17"/>
        <v>0</v>
      </c>
      <c r="CZ274" s="122">
        <v>1.7000000000000001E-4</v>
      </c>
    </row>
    <row r="275" spans="1:104" x14ac:dyDescent="0.25">
      <c r="A275" s="180"/>
      <c r="B275" s="179"/>
      <c r="C275" s="306" t="s">
        <v>535</v>
      </c>
      <c r="D275" s="307"/>
      <c r="E275" s="178">
        <v>18</v>
      </c>
      <c r="F275" s="177"/>
      <c r="G275" s="176"/>
      <c r="M275" s="175" t="s">
        <v>535</v>
      </c>
      <c r="O275" s="149"/>
    </row>
    <row r="276" spans="1:104" x14ac:dyDescent="0.25">
      <c r="A276" s="150">
        <v>94</v>
      </c>
      <c r="B276" s="151" t="s">
        <v>285</v>
      </c>
      <c r="C276" s="152" t="s">
        <v>286</v>
      </c>
      <c r="D276" s="153" t="s">
        <v>128</v>
      </c>
      <c r="E276" s="154">
        <v>8</v>
      </c>
      <c r="F276" s="154">
        <v>0</v>
      </c>
      <c r="G276" s="155">
        <f>E276*F276</f>
        <v>0</v>
      </c>
      <c r="O276" s="149">
        <v>2</v>
      </c>
      <c r="AA276" s="122">
        <v>12</v>
      </c>
      <c r="AB276" s="122">
        <v>0</v>
      </c>
      <c r="AC276" s="122">
        <v>94</v>
      </c>
      <c r="AZ276" s="122">
        <v>2</v>
      </c>
      <c r="BA276" s="122">
        <f>IF(AZ276=1,G276,0)</f>
        <v>0</v>
      </c>
      <c r="BB276" s="122">
        <f>IF(AZ276=2,G276,0)</f>
        <v>0</v>
      </c>
      <c r="BC276" s="122">
        <f>IF(AZ276=3,G276,0)</f>
        <v>0</v>
      </c>
      <c r="BD276" s="122">
        <f>IF(AZ276=4,G276,0)</f>
        <v>0</v>
      </c>
      <c r="BE276" s="122">
        <f>IF(AZ276=5,G276,0)</f>
        <v>0</v>
      </c>
      <c r="CZ276" s="122">
        <v>1.0399999999999999E-3</v>
      </c>
    </row>
    <row r="277" spans="1:104" x14ac:dyDescent="0.25">
      <c r="A277" s="180"/>
      <c r="B277" s="179"/>
      <c r="C277" s="306" t="s">
        <v>534</v>
      </c>
      <c r="D277" s="307"/>
      <c r="E277" s="178">
        <v>8</v>
      </c>
      <c r="F277" s="177"/>
      <c r="G277" s="176"/>
      <c r="M277" s="175" t="s">
        <v>534</v>
      </c>
      <c r="O277" s="149"/>
    </row>
    <row r="278" spans="1:104" x14ac:dyDescent="0.25">
      <c r="A278" s="150">
        <v>95</v>
      </c>
      <c r="B278" s="151" t="s">
        <v>287</v>
      </c>
      <c r="C278" s="152" t="s">
        <v>288</v>
      </c>
      <c r="D278" s="153" t="s">
        <v>128</v>
      </c>
      <c r="E278" s="154">
        <v>1</v>
      </c>
      <c r="F278" s="154">
        <v>0</v>
      </c>
      <c r="G278" s="155">
        <f>E278*F278</f>
        <v>0</v>
      </c>
      <c r="O278" s="149">
        <v>2</v>
      </c>
      <c r="AA278" s="122">
        <v>12</v>
      </c>
      <c r="AB278" s="122">
        <v>0</v>
      </c>
      <c r="AC278" s="122">
        <v>95</v>
      </c>
      <c r="AZ278" s="122">
        <v>2</v>
      </c>
      <c r="BA278" s="122">
        <f>IF(AZ278=1,G278,0)</f>
        <v>0</v>
      </c>
      <c r="BB278" s="122">
        <f>IF(AZ278=2,G278,0)</f>
        <v>0</v>
      </c>
      <c r="BC278" s="122">
        <f>IF(AZ278=3,G278,0)</f>
        <v>0</v>
      </c>
      <c r="BD278" s="122">
        <f>IF(AZ278=4,G278,0)</f>
        <v>0</v>
      </c>
      <c r="BE278" s="122">
        <f>IF(AZ278=5,G278,0)</f>
        <v>0</v>
      </c>
      <c r="CZ278" s="122">
        <v>1.5200000000000001E-3</v>
      </c>
    </row>
    <row r="279" spans="1:104" x14ac:dyDescent="0.25">
      <c r="A279" s="150">
        <v>96</v>
      </c>
      <c r="B279" s="151" t="s">
        <v>289</v>
      </c>
      <c r="C279" s="152" t="s">
        <v>290</v>
      </c>
      <c r="D279" s="153" t="s">
        <v>66</v>
      </c>
      <c r="E279" s="154">
        <v>1</v>
      </c>
      <c r="F279" s="154">
        <v>0</v>
      </c>
      <c r="G279" s="155">
        <f>E279*F279</f>
        <v>0</v>
      </c>
      <c r="O279" s="149">
        <v>2</v>
      </c>
      <c r="AA279" s="122">
        <v>12</v>
      </c>
      <c r="AB279" s="122">
        <v>1</v>
      </c>
      <c r="AC279" s="122">
        <v>96</v>
      </c>
      <c r="AZ279" s="122">
        <v>2</v>
      </c>
      <c r="BA279" s="122">
        <f>IF(AZ279=1,G279,0)</f>
        <v>0</v>
      </c>
      <c r="BB279" s="122">
        <f>IF(AZ279=2,G279,0)</f>
        <v>0</v>
      </c>
      <c r="BC279" s="122">
        <f>IF(AZ279=3,G279,0)</f>
        <v>0</v>
      </c>
      <c r="BD279" s="122">
        <f>IF(AZ279=4,G279,0)</f>
        <v>0</v>
      </c>
      <c r="BE279" s="122">
        <f>IF(AZ279=5,G279,0)</f>
        <v>0</v>
      </c>
      <c r="CZ279" s="122">
        <v>0</v>
      </c>
    </row>
    <row r="280" spans="1:104" x14ac:dyDescent="0.25">
      <c r="A280" s="150">
        <v>97</v>
      </c>
      <c r="B280" s="151" t="s">
        <v>291</v>
      </c>
      <c r="C280" s="152" t="s">
        <v>292</v>
      </c>
      <c r="D280" s="153" t="s">
        <v>128</v>
      </c>
      <c r="E280" s="154">
        <v>1</v>
      </c>
      <c r="F280" s="154">
        <v>0</v>
      </c>
      <c r="G280" s="155">
        <f>E280*F280</f>
        <v>0</v>
      </c>
      <c r="O280" s="149">
        <v>2</v>
      </c>
      <c r="AA280" s="122">
        <v>12</v>
      </c>
      <c r="AB280" s="122">
        <v>0</v>
      </c>
      <c r="AC280" s="122">
        <v>97</v>
      </c>
      <c r="AZ280" s="122">
        <v>2</v>
      </c>
      <c r="BA280" s="122">
        <f>IF(AZ280=1,G280,0)</f>
        <v>0</v>
      </c>
      <c r="BB280" s="122">
        <f>IF(AZ280=2,G280,0)</f>
        <v>0</v>
      </c>
      <c r="BC280" s="122">
        <f>IF(AZ280=3,G280,0)</f>
        <v>0</v>
      </c>
      <c r="BD280" s="122">
        <f>IF(AZ280=4,G280,0)</f>
        <v>0</v>
      </c>
      <c r="BE280" s="122">
        <f>IF(AZ280=5,G280,0)</f>
        <v>0</v>
      </c>
      <c r="CZ280" s="122">
        <v>7.2999999999999996E-4</v>
      </c>
    </row>
    <row r="281" spans="1:104" x14ac:dyDescent="0.25">
      <c r="A281" s="150">
        <v>98</v>
      </c>
      <c r="B281" s="151" t="s">
        <v>293</v>
      </c>
      <c r="C281" s="152" t="s">
        <v>294</v>
      </c>
      <c r="D281" s="153" t="s">
        <v>226</v>
      </c>
      <c r="E281" s="154">
        <v>1</v>
      </c>
      <c r="F281" s="154">
        <v>0</v>
      </c>
      <c r="G281" s="155">
        <f>E281*F281</f>
        <v>0</v>
      </c>
      <c r="O281" s="149">
        <v>2</v>
      </c>
      <c r="AA281" s="122">
        <v>12</v>
      </c>
      <c r="AB281" s="122">
        <v>0</v>
      </c>
      <c r="AC281" s="122">
        <v>98</v>
      </c>
      <c r="AZ281" s="122">
        <v>2</v>
      </c>
      <c r="BA281" s="122">
        <f>IF(AZ281=1,G281,0)</f>
        <v>0</v>
      </c>
      <c r="BB281" s="122">
        <f>IF(AZ281=2,G281,0)</f>
        <v>0</v>
      </c>
      <c r="BC281" s="122">
        <f>IF(AZ281=3,G281,0)</f>
        <v>0</v>
      </c>
      <c r="BD281" s="122">
        <f>IF(AZ281=4,G281,0)</f>
        <v>0</v>
      </c>
      <c r="BE281" s="122">
        <f>IF(AZ281=5,G281,0)</f>
        <v>0</v>
      </c>
      <c r="CZ281" s="122">
        <v>0.10482</v>
      </c>
    </row>
    <row r="282" spans="1:104" x14ac:dyDescent="0.25">
      <c r="A282" s="150">
        <v>99</v>
      </c>
      <c r="B282" s="151" t="s">
        <v>295</v>
      </c>
      <c r="C282" s="152" t="s">
        <v>296</v>
      </c>
      <c r="D282" s="153" t="s">
        <v>54</v>
      </c>
      <c r="E282" s="154">
        <v>0.27</v>
      </c>
      <c r="F282" s="154">
        <v>0</v>
      </c>
      <c r="G282" s="155">
        <f>E282*F282</f>
        <v>0</v>
      </c>
      <c r="O282" s="149">
        <v>2</v>
      </c>
      <c r="AA282" s="122">
        <v>12</v>
      </c>
      <c r="AB282" s="122">
        <v>0</v>
      </c>
      <c r="AC282" s="122">
        <v>99</v>
      </c>
      <c r="AZ282" s="122">
        <v>2</v>
      </c>
      <c r="BA282" s="122">
        <f>IF(AZ282=1,G282,0)</f>
        <v>0</v>
      </c>
      <c r="BB282" s="122">
        <f>IF(AZ282=2,G282,0)</f>
        <v>0</v>
      </c>
      <c r="BC282" s="122">
        <f>IF(AZ282=3,G282,0)</f>
        <v>0</v>
      </c>
      <c r="BD282" s="122">
        <f>IF(AZ282=4,G282,0)</f>
        <v>0</v>
      </c>
      <c r="BE282" s="122">
        <f>IF(AZ282=5,G282,0)</f>
        <v>0</v>
      </c>
      <c r="CZ282" s="122">
        <v>0</v>
      </c>
    </row>
    <row r="283" spans="1:104" ht="13" x14ac:dyDescent="0.3">
      <c r="A283" s="156"/>
      <c r="B283" s="157" t="s">
        <v>67</v>
      </c>
      <c r="C283" s="158" t="str">
        <f>CONCATENATE(B265," ",C265)</f>
        <v>725 Zařizovací předměty</v>
      </c>
      <c r="D283" s="156"/>
      <c r="E283" s="159"/>
      <c r="F283" s="159"/>
      <c r="G283" s="160">
        <f>SUM(G265:G282)</f>
        <v>0</v>
      </c>
      <c r="O283" s="149">
        <v>4</v>
      </c>
      <c r="BA283" s="161">
        <f>SUM(BA265:BA282)</f>
        <v>0</v>
      </c>
      <c r="BB283" s="161">
        <f>SUM(BB265:BB282)</f>
        <v>0</v>
      </c>
      <c r="BC283" s="161">
        <f>SUM(BC265:BC282)</f>
        <v>0</v>
      </c>
      <c r="BD283" s="161">
        <f>SUM(BD265:BD282)</f>
        <v>0</v>
      </c>
      <c r="BE283" s="161">
        <f>SUM(BE265:BE282)</f>
        <v>0</v>
      </c>
    </row>
    <row r="284" spans="1:104" ht="13" x14ac:dyDescent="0.3">
      <c r="A284" s="142" t="s">
        <v>65</v>
      </c>
      <c r="B284" s="143" t="s">
        <v>297</v>
      </c>
      <c r="C284" s="144" t="s">
        <v>298</v>
      </c>
      <c r="D284" s="145"/>
      <c r="E284" s="146"/>
      <c r="F284" s="146"/>
      <c r="G284" s="147"/>
      <c r="H284" s="148"/>
      <c r="I284" s="148"/>
      <c r="O284" s="149">
        <v>1</v>
      </c>
    </row>
    <row r="285" spans="1:104" x14ac:dyDescent="0.25">
      <c r="A285" s="150">
        <v>100</v>
      </c>
      <c r="B285" s="151" t="s">
        <v>299</v>
      </c>
      <c r="C285" s="152" t="s">
        <v>300</v>
      </c>
      <c r="D285" s="153" t="s">
        <v>226</v>
      </c>
      <c r="E285" s="154">
        <v>1</v>
      </c>
      <c r="F285" s="154">
        <v>0</v>
      </c>
      <c r="G285" s="155">
        <f>E285*F285</f>
        <v>0</v>
      </c>
      <c r="O285" s="149">
        <v>2</v>
      </c>
      <c r="AA285" s="122">
        <v>12</v>
      </c>
      <c r="AB285" s="122">
        <v>0</v>
      </c>
      <c r="AC285" s="122">
        <v>100</v>
      </c>
      <c r="AZ285" s="122">
        <v>2</v>
      </c>
      <c r="BA285" s="122">
        <f>IF(AZ285=1,G285,0)</f>
        <v>0</v>
      </c>
      <c r="BB285" s="122">
        <f>IF(AZ285=2,G285,0)</f>
        <v>0</v>
      </c>
      <c r="BC285" s="122">
        <f>IF(AZ285=3,G285,0)</f>
        <v>0</v>
      </c>
      <c r="BD285" s="122">
        <f>IF(AZ285=4,G285,0)</f>
        <v>0</v>
      </c>
      <c r="BE285" s="122">
        <f>IF(AZ285=5,G285,0)</f>
        <v>0</v>
      </c>
      <c r="CZ285" s="122">
        <v>6.2300000000000003E-3</v>
      </c>
    </row>
    <row r="286" spans="1:104" x14ac:dyDescent="0.25">
      <c r="A286" s="150">
        <v>101</v>
      </c>
      <c r="B286" s="151" t="s">
        <v>301</v>
      </c>
      <c r="C286" s="152" t="s">
        <v>302</v>
      </c>
      <c r="D286" s="153" t="s">
        <v>226</v>
      </c>
      <c r="E286" s="154">
        <v>1</v>
      </c>
      <c r="F286" s="154">
        <v>0</v>
      </c>
      <c r="G286" s="155">
        <f>E286*F286</f>
        <v>0</v>
      </c>
      <c r="O286" s="149">
        <v>2</v>
      </c>
      <c r="AA286" s="122">
        <v>12</v>
      </c>
      <c r="AB286" s="122">
        <v>0</v>
      </c>
      <c r="AC286" s="122">
        <v>101</v>
      </c>
      <c r="AZ286" s="122">
        <v>2</v>
      </c>
      <c r="BA286" s="122">
        <f>IF(AZ286=1,G286,0)</f>
        <v>0</v>
      </c>
      <c r="BB286" s="122">
        <f>IF(AZ286=2,G286,0)</f>
        <v>0</v>
      </c>
      <c r="BC286" s="122">
        <f>IF(AZ286=3,G286,0)</f>
        <v>0</v>
      </c>
      <c r="BD286" s="122">
        <f>IF(AZ286=4,G286,0)</f>
        <v>0</v>
      </c>
      <c r="BE286" s="122">
        <f>IF(AZ286=5,G286,0)</f>
        <v>0</v>
      </c>
      <c r="CZ286" s="122">
        <v>0.10727</v>
      </c>
    </row>
    <row r="287" spans="1:104" x14ac:dyDescent="0.25">
      <c r="A287" s="150">
        <v>102</v>
      </c>
      <c r="B287" s="151" t="s">
        <v>303</v>
      </c>
      <c r="C287" s="152" t="s">
        <v>304</v>
      </c>
      <c r="D287" s="153" t="s">
        <v>54</v>
      </c>
      <c r="E287" s="154">
        <v>1.7</v>
      </c>
      <c r="F287" s="154">
        <v>0</v>
      </c>
      <c r="G287" s="155">
        <f>E287*F287</f>
        <v>0</v>
      </c>
      <c r="O287" s="149">
        <v>2</v>
      </c>
      <c r="AA287" s="122">
        <v>12</v>
      </c>
      <c r="AB287" s="122">
        <v>0</v>
      </c>
      <c r="AC287" s="122">
        <v>102</v>
      </c>
      <c r="AZ287" s="122">
        <v>2</v>
      </c>
      <c r="BA287" s="122">
        <f>IF(AZ287=1,G287,0)</f>
        <v>0</v>
      </c>
      <c r="BB287" s="122">
        <f>IF(AZ287=2,G287,0)</f>
        <v>0</v>
      </c>
      <c r="BC287" s="122">
        <f>IF(AZ287=3,G287,0)</f>
        <v>0</v>
      </c>
      <c r="BD287" s="122">
        <f>IF(AZ287=4,G287,0)</f>
        <v>0</v>
      </c>
      <c r="BE287" s="122">
        <f>IF(AZ287=5,G287,0)</f>
        <v>0</v>
      </c>
      <c r="CZ287" s="122">
        <v>0</v>
      </c>
    </row>
    <row r="288" spans="1:104" ht="13" x14ac:dyDescent="0.3">
      <c r="A288" s="156"/>
      <c r="B288" s="157" t="s">
        <v>67</v>
      </c>
      <c r="C288" s="158" t="str">
        <f>CONCATENATE(B284," ",C284)</f>
        <v>732 Strojovny</v>
      </c>
      <c r="D288" s="156"/>
      <c r="E288" s="159"/>
      <c r="F288" s="159"/>
      <c r="G288" s="160">
        <f>SUM(G284:G287)</f>
        <v>0</v>
      </c>
      <c r="O288" s="149">
        <v>4</v>
      </c>
      <c r="BA288" s="161">
        <f>SUM(BA284:BA287)</f>
        <v>0</v>
      </c>
      <c r="BB288" s="161">
        <f>SUM(BB284:BB287)</f>
        <v>0</v>
      </c>
      <c r="BC288" s="161">
        <f>SUM(BC284:BC287)</f>
        <v>0</v>
      </c>
      <c r="BD288" s="161">
        <f>SUM(BD284:BD287)</f>
        <v>0</v>
      </c>
      <c r="BE288" s="161">
        <f>SUM(BE284:BE287)</f>
        <v>0</v>
      </c>
    </row>
    <row r="289" spans="1:104" ht="13" x14ac:dyDescent="0.3">
      <c r="A289" s="142" t="s">
        <v>65</v>
      </c>
      <c r="B289" s="143" t="s">
        <v>305</v>
      </c>
      <c r="C289" s="144" t="s">
        <v>306</v>
      </c>
      <c r="D289" s="145"/>
      <c r="E289" s="146"/>
      <c r="F289" s="146"/>
      <c r="G289" s="147"/>
      <c r="H289" s="148"/>
      <c r="I289" s="148"/>
      <c r="O289" s="149">
        <v>1</v>
      </c>
    </row>
    <row r="290" spans="1:104" x14ac:dyDescent="0.25">
      <c r="A290" s="150">
        <v>103</v>
      </c>
      <c r="B290" s="151" t="s">
        <v>307</v>
      </c>
      <c r="C290" s="152" t="s">
        <v>308</v>
      </c>
      <c r="D290" s="153" t="s">
        <v>149</v>
      </c>
      <c r="E290" s="154">
        <v>65</v>
      </c>
      <c r="F290" s="154">
        <v>0</v>
      </c>
      <c r="G290" s="155">
        <f>E290*F290</f>
        <v>0</v>
      </c>
      <c r="O290" s="149">
        <v>2</v>
      </c>
      <c r="AA290" s="122">
        <v>12</v>
      </c>
      <c r="AB290" s="122">
        <v>0</v>
      </c>
      <c r="AC290" s="122">
        <v>103</v>
      </c>
      <c r="AZ290" s="122">
        <v>2</v>
      </c>
      <c r="BA290" s="122">
        <f>IF(AZ290=1,G290,0)</f>
        <v>0</v>
      </c>
      <c r="BB290" s="122">
        <f>IF(AZ290=2,G290,0)</f>
        <v>0</v>
      </c>
      <c r="BC290" s="122">
        <f>IF(AZ290=3,G290,0)</f>
        <v>0</v>
      </c>
      <c r="BD290" s="122">
        <f>IF(AZ290=4,G290,0)</f>
        <v>0</v>
      </c>
      <c r="BE290" s="122">
        <f>IF(AZ290=5,G290,0)</f>
        <v>0</v>
      </c>
      <c r="CZ290" s="122">
        <v>6.4000000000000003E-3</v>
      </c>
    </row>
    <row r="291" spans="1:104" x14ac:dyDescent="0.25">
      <c r="A291" s="180"/>
      <c r="B291" s="179"/>
      <c r="C291" s="306" t="s">
        <v>533</v>
      </c>
      <c r="D291" s="307"/>
      <c r="E291" s="178">
        <v>65</v>
      </c>
      <c r="F291" s="177"/>
      <c r="G291" s="176"/>
      <c r="M291" s="175" t="s">
        <v>533</v>
      </c>
      <c r="O291" s="149"/>
    </row>
    <row r="292" spans="1:104" x14ac:dyDescent="0.25">
      <c r="A292" s="150">
        <v>104</v>
      </c>
      <c r="B292" s="151" t="s">
        <v>309</v>
      </c>
      <c r="C292" s="152" t="s">
        <v>310</v>
      </c>
      <c r="D292" s="153" t="s">
        <v>149</v>
      </c>
      <c r="E292" s="154">
        <v>10</v>
      </c>
      <c r="F292" s="154">
        <v>0</v>
      </c>
      <c r="G292" s="155">
        <f>E292*F292</f>
        <v>0</v>
      </c>
      <c r="O292" s="149">
        <v>2</v>
      </c>
      <c r="AA292" s="122">
        <v>12</v>
      </c>
      <c r="AB292" s="122">
        <v>0</v>
      </c>
      <c r="AC292" s="122">
        <v>104</v>
      </c>
      <c r="AZ292" s="122">
        <v>2</v>
      </c>
      <c r="BA292" s="122">
        <f>IF(AZ292=1,G292,0)</f>
        <v>0</v>
      </c>
      <c r="BB292" s="122">
        <f>IF(AZ292=2,G292,0)</f>
        <v>0</v>
      </c>
      <c r="BC292" s="122">
        <f>IF(AZ292=3,G292,0)</f>
        <v>0</v>
      </c>
      <c r="BD292" s="122">
        <f>IF(AZ292=4,G292,0)</f>
        <v>0</v>
      </c>
      <c r="BE292" s="122">
        <f>IF(AZ292=5,G292,0)</f>
        <v>0</v>
      </c>
      <c r="CZ292" s="122">
        <v>6.5500000000000003E-3</v>
      </c>
    </row>
    <row r="293" spans="1:104" x14ac:dyDescent="0.25">
      <c r="A293" s="180"/>
      <c r="B293" s="179"/>
      <c r="C293" s="306" t="s">
        <v>532</v>
      </c>
      <c r="D293" s="307"/>
      <c r="E293" s="178">
        <v>10</v>
      </c>
      <c r="F293" s="177"/>
      <c r="G293" s="176"/>
      <c r="M293" s="175" t="s">
        <v>532</v>
      </c>
      <c r="O293" s="149"/>
    </row>
    <row r="294" spans="1:104" x14ac:dyDescent="0.25">
      <c r="A294" s="150">
        <v>105</v>
      </c>
      <c r="B294" s="151" t="s">
        <v>311</v>
      </c>
      <c r="C294" s="152" t="s">
        <v>312</v>
      </c>
      <c r="D294" s="153" t="s">
        <v>149</v>
      </c>
      <c r="E294" s="154">
        <v>18</v>
      </c>
      <c r="F294" s="154">
        <v>0</v>
      </c>
      <c r="G294" s="155">
        <f>E294*F294</f>
        <v>0</v>
      </c>
      <c r="O294" s="149">
        <v>2</v>
      </c>
      <c r="AA294" s="122">
        <v>12</v>
      </c>
      <c r="AB294" s="122">
        <v>0</v>
      </c>
      <c r="AC294" s="122">
        <v>105</v>
      </c>
      <c r="AZ294" s="122">
        <v>2</v>
      </c>
      <c r="BA294" s="122">
        <f>IF(AZ294=1,G294,0)</f>
        <v>0</v>
      </c>
      <c r="BB294" s="122">
        <f>IF(AZ294=2,G294,0)</f>
        <v>0</v>
      </c>
      <c r="BC294" s="122">
        <f>IF(AZ294=3,G294,0)</f>
        <v>0</v>
      </c>
      <c r="BD294" s="122">
        <f>IF(AZ294=4,G294,0)</f>
        <v>0</v>
      </c>
      <c r="BE294" s="122">
        <f>IF(AZ294=5,G294,0)</f>
        <v>0</v>
      </c>
      <c r="CZ294" s="122">
        <v>6.6800000000000002E-3</v>
      </c>
    </row>
    <row r="295" spans="1:104" x14ac:dyDescent="0.25">
      <c r="A295" s="180"/>
      <c r="B295" s="179"/>
      <c r="C295" s="306" t="s">
        <v>531</v>
      </c>
      <c r="D295" s="307"/>
      <c r="E295" s="178">
        <v>18</v>
      </c>
      <c r="F295" s="177"/>
      <c r="G295" s="176"/>
      <c r="M295" s="175" t="s">
        <v>531</v>
      </c>
      <c r="O295" s="149"/>
    </row>
    <row r="296" spans="1:104" x14ac:dyDescent="0.25">
      <c r="A296" s="150">
        <v>106</v>
      </c>
      <c r="B296" s="151" t="s">
        <v>313</v>
      </c>
      <c r="C296" s="152" t="s">
        <v>314</v>
      </c>
      <c r="D296" s="153" t="s">
        <v>149</v>
      </c>
      <c r="E296" s="154">
        <v>54</v>
      </c>
      <c r="F296" s="154">
        <v>0</v>
      </c>
      <c r="G296" s="155">
        <f>E296*F296</f>
        <v>0</v>
      </c>
      <c r="O296" s="149">
        <v>2</v>
      </c>
      <c r="AA296" s="122">
        <v>12</v>
      </c>
      <c r="AB296" s="122">
        <v>0</v>
      </c>
      <c r="AC296" s="122">
        <v>106</v>
      </c>
      <c r="AZ296" s="122">
        <v>2</v>
      </c>
      <c r="BA296" s="122">
        <f>IF(AZ296=1,G296,0)</f>
        <v>0</v>
      </c>
      <c r="BB296" s="122">
        <f>IF(AZ296=2,G296,0)</f>
        <v>0</v>
      </c>
      <c r="BC296" s="122">
        <f>IF(AZ296=3,G296,0)</f>
        <v>0</v>
      </c>
      <c r="BD296" s="122">
        <f>IF(AZ296=4,G296,0)</f>
        <v>0</v>
      </c>
      <c r="BE296" s="122">
        <f>IF(AZ296=5,G296,0)</f>
        <v>0</v>
      </c>
      <c r="CZ296" s="122">
        <v>6.2700000000000004E-3</v>
      </c>
    </row>
    <row r="297" spans="1:104" x14ac:dyDescent="0.25">
      <c r="A297" s="180"/>
      <c r="B297" s="179"/>
      <c r="C297" s="306" t="s">
        <v>530</v>
      </c>
      <c r="D297" s="307"/>
      <c r="E297" s="178">
        <v>54</v>
      </c>
      <c r="F297" s="177"/>
      <c r="G297" s="176"/>
      <c r="M297" s="175" t="s">
        <v>530</v>
      </c>
      <c r="O297" s="149"/>
    </row>
    <row r="298" spans="1:104" x14ac:dyDescent="0.25">
      <c r="A298" s="150">
        <v>107</v>
      </c>
      <c r="B298" s="151" t="s">
        <v>315</v>
      </c>
      <c r="C298" s="152" t="s">
        <v>316</v>
      </c>
      <c r="D298" s="153" t="s">
        <v>149</v>
      </c>
      <c r="E298" s="154">
        <v>147</v>
      </c>
      <c r="F298" s="154">
        <v>0</v>
      </c>
      <c r="G298" s="155">
        <f>E298*F298</f>
        <v>0</v>
      </c>
      <c r="O298" s="149">
        <v>2</v>
      </c>
      <c r="AA298" s="122">
        <v>12</v>
      </c>
      <c r="AB298" s="122">
        <v>1</v>
      </c>
      <c r="AC298" s="122">
        <v>107</v>
      </c>
      <c r="AZ298" s="122">
        <v>2</v>
      </c>
      <c r="BA298" s="122">
        <f>IF(AZ298=1,G298,0)</f>
        <v>0</v>
      </c>
      <c r="BB298" s="122">
        <f>IF(AZ298=2,G298,0)</f>
        <v>0</v>
      </c>
      <c r="BC298" s="122">
        <f>IF(AZ298=3,G298,0)</f>
        <v>0</v>
      </c>
      <c r="BD298" s="122">
        <f>IF(AZ298=4,G298,0)</f>
        <v>0</v>
      </c>
      <c r="BE298" s="122">
        <f>IF(AZ298=5,G298,0)</f>
        <v>0</v>
      </c>
      <c r="CZ298" s="122">
        <v>0</v>
      </c>
    </row>
    <row r="299" spans="1:104" x14ac:dyDescent="0.25">
      <c r="A299" s="180"/>
      <c r="B299" s="179"/>
      <c r="C299" s="306" t="s">
        <v>529</v>
      </c>
      <c r="D299" s="307"/>
      <c r="E299" s="178">
        <v>147</v>
      </c>
      <c r="F299" s="177"/>
      <c r="G299" s="176"/>
      <c r="M299" s="175" t="s">
        <v>529</v>
      </c>
      <c r="O299" s="149"/>
    </row>
    <row r="300" spans="1:104" ht="20.5" x14ac:dyDescent="0.25">
      <c r="A300" s="150">
        <v>108</v>
      </c>
      <c r="B300" s="151" t="s">
        <v>317</v>
      </c>
      <c r="C300" s="152" t="s">
        <v>318</v>
      </c>
      <c r="D300" s="153" t="s">
        <v>149</v>
      </c>
      <c r="E300" s="154">
        <v>65</v>
      </c>
      <c r="F300" s="154">
        <v>0</v>
      </c>
      <c r="G300" s="155">
        <f>E300*F300</f>
        <v>0</v>
      </c>
      <c r="O300" s="149">
        <v>2</v>
      </c>
      <c r="AA300" s="122">
        <v>12</v>
      </c>
      <c r="AB300" s="122">
        <v>0</v>
      </c>
      <c r="AC300" s="122">
        <v>108</v>
      </c>
      <c r="AZ300" s="122">
        <v>2</v>
      </c>
      <c r="BA300" s="122">
        <f>IF(AZ300=1,G300,0)</f>
        <v>0</v>
      </c>
      <c r="BB300" s="122">
        <f>IF(AZ300=2,G300,0)</f>
        <v>0</v>
      </c>
      <c r="BC300" s="122">
        <f>IF(AZ300=3,G300,0)</f>
        <v>0</v>
      </c>
      <c r="BD300" s="122">
        <f>IF(AZ300=4,G300,0)</f>
        <v>0</v>
      </c>
      <c r="BE300" s="122">
        <f>IF(AZ300=5,G300,0)</f>
        <v>0</v>
      </c>
      <c r="CZ300" s="122">
        <v>3.0000000000000001E-5</v>
      </c>
    </row>
    <row r="301" spans="1:104" ht="20.5" x14ac:dyDescent="0.25">
      <c r="A301" s="150">
        <v>109</v>
      </c>
      <c r="B301" s="151" t="s">
        <v>319</v>
      </c>
      <c r="C301" s="152" t="s">
        <v>320</v>
      </c>
      <c r="D301" s="153" t="s">
        <v>149</v>
      </c>
      <c r="E301" s="154">
        <v>10</v>
      </c>
      <c r="F301" s="154">
        <v>0</v>
      </c>
      <c r="G301" s="155">
        <f>E301*F301</f>
        <v>0</v>
      </c>
      <c r="O301" s="149">
        <v>2</v>
      </c>
      <c r="AA301" s="122">
        <v>12</v>
      </c>
      <c r="AB301" s="122">
        <v>0</v>
      </c>
      <c r="AC301" s="122">
        <v>109</v>
      </c>
      <c r="AZ301" s="122">
        <v>2</v>
      </c>
      <c r="BA301" s="122">
        <f>IF(AZ301=1,G301,0)</f>
        <v>0</v>
      </c>
      <c r="BB301" s="122">
        <f>IF(AZ301=2,G301,0)</f>
        <v>0</v>
      </c>
      <c r="BC301" s="122">
        <f>IF(AZ301=3,G301,0)</f>
        <v>0</v>
      </c>
      <c r="BD301" s="122">
        <f>IF(AZ301=4,G301,0)</f>
        <v>0</v>
      </c>
      <c r="BE301" s="122">
        <f>IF(AZ301=5,G301,0)</f>
        <v>0</v>
      </c>
      <c r="CZ301" s="122">
        <v>4.0000000000000003E-5</v>
      </c>
    </row>
    <row r="302" spans="1:104" ht="20.5" x14ac:dyDescent="0.25">
      <c r="A302" s="150">
        <v>110</v>
      </c>
      <c r="B302" s="151" t="s">
        <v>321</v>
      </c>
      <c r="C302" s="152" t="s">
        <v>322</v>
      </c>
      <c r="D302" s="153" t="s">
        <v>149</v>
      </c>
      <c r="E302" s="154">
        <v>18</v>
      </c>
      <c r="F302" s="154">
        <v>0</v>
      </c>
      <c r="G302" s="155">
        <f>E302*F302</f>
        <v>0</v>
      </c>
      <c r="O302" s="149">
        <v>2</v>
      </c>
      <c r="AA302" s="122">
        <v>12</v>
      </c>
      <c r="AB302" s="122">
        <v>0</v>
      </c>
      <c r="AC302" s="122">
        <v>110</v>
      </c>
      <c r="AZ302" s="122">
        <v>2</v>
      </c>
      <c r="BA302" s="122">
        <f>IF(AZ302=1,G302,0)</f>
        <v>0</v>
      </c>
      <c r="BB302" s="122">
        <f>IF(AZ302=2,G302,0)</f>
        <v>0</v>
      </c>
      <c r="BC302" s="122">
        <f>IF(AZ302=3,G302,0)</f>
        <v>0</v>
      </c>
      <c r="BD302" s="122">
        <f>IF(AZ302=4,G302,0)</f>
        <v>0</v>
      </c>
      <c r="BE302" s="122">
        <f>IF(AZ302=5,G302,0)</f>
        <v>0</v>
      </c>
      <c r="CZ302" s="122">
        <v>6.0000000000000002E-5</v>
      </c>
    </row>
    <row r="303" spans="1:104" ht="20.5" x14ac:dyDescent="0.25">
      <c r="A303" s="150">
        <v>111</v>
      </c>
      <c r="B303" s="151" t="s">
        <v>323</v>
      </c>
      <c r="C303" s="152" t="s">
        <v>324</v>
      </c>
      <c r="D303" s="153" t="s">
        <v>149</v>
      </c>
      <c r="E303" s="154">
        <v>54</v>
      </c>
      <c r="F303" s="154">
        <v>0</v>
      </c>
      <c r="G303" s="155">
        <f>E303*F303</f>
        <v>0</v>
      </c>
      <c r="O303" s="149">
        <v>2</v>
      </c>
      <c r="AA303" s="122">
        <v>12</v>
      </c>
      <c r="AB303" s="122">
        <v>0</v>
      </c>
      <c r="AC303" s="122">
        <v>111</v>
      </c>
      <c r="AZ303" s="122">
        <v>2</v>
      </c>
      <c r="BA303" s="122">
        <f>IF(AZ303=1,G303,0)</f>
        <v>0</v>
      </c>
      <c r="BB303" s="122">
        <f>IF(AZ303=2,G303,0)</f>
        <v>0</v>
      </c>
      <c r="BC303" s="122">
        <f>IF(AZ303=3,G303,0)</f>
        <v>0</v>
      </c>
      <c r="BD303" s="122">
        <f>IF(AZ303=4,G303,0)</f>
        <v>0</v>
      </c>
      <c r="BE303" s="122">
        <f>IF(AZ303=5,G303,0)</f>
        <v>0</v>
      </c>
      <c r="CZ303" s="122">
        <v>9.0000000000000006E-5</v>
      </c>
    </row>
    <row r="304" spans="1:104" x14ac:dyDescent="0.25">
      <c r="A304" s="150">
        <v>112</v>
      </c>
      <c r="B304" s="151" t="s">
        <v>325</v>
      </c>
      <c r="C304" s="152" t="s">
        <v>326</v>
      </c>
      <c r="D304" s="153" t="s">
        <v>54</v>
      </c>
      <c r="E304" s="154">
        <v>3.1</v>
      </c>
      <c r="F304" s="154">
        <v>0</v>
      </c>
      <c r="G304" s="155">
        <f>E304*F304</f>
        <v>0</v>
      </c>
      <c r="O304" s="149">
        <v>2</v>
      </c>
      <c r="AA304" s="122">
        <v>12</v>
      </c>
      <c r="AB304" s="122">
        <v>0</v>
      </c>
      <c r="AC304" s="122">
        <v>112</v>
      </c>
      <c r="AZ304" s="122">
        <v>2</v>
      </c>
      <c r="BA304" s="122">
        <f>IF(AZ304=1,G304,0)</f>
        <v>0</v>
      </c>
      <c r="BB304" s="122">
        <f>IF(AZ304=2,G304,0)</f>
        <v>0</v>
      </c>
      <c r="BC304" s="122">
        <f>IF(AZ304=3,G304,0)</f>
        <v>0</v>
      </c>
      <c r="BD304" s="122">
        <f>IF(AZ304=4,G304,0)</f>
        <v>0</v>
      </c>
      <c r="BE304" s="122">
        <f>IF(AZ304=5,G304,0)</f>
        <v>0</v>
      </c>
      <c r="CZ304" s="122">
        <v>0</v>
      </c>
    </row>
    <row r="305" spans="1:104" ht="13" x14ac:dyDescent="0.3">
      <c r="A305" s="156"/>
      <c r="B305" s="157" t="s">
        <v>67</v>
      </c>
      <c r="C305" s="158" t="str">
        <f>CONCATENATE(B289," ",C289)</f>
        <v>733 Rozvod potrubí</v>
      </c>
      <c r="D305" s="156"/>
      <c r="E305" s="159"/>
      <c r="F305" s="159"/>
      <c r="G305" s="160">
        <f>SUM(G289:G304)</f>
        <v>0</v>
      </c>
      <c r="O305" s="149">
        <v>4</v>
      </c>
      <c r="BA305" s="161">
        <f>SUM(BA289:BA304)</f>
        <v>0</v>
      </c>
      <c r="BB305" s="161">
        <f>SUM(BB289:BB304)</f>
        <v>0</v>
      </c>
      <c r="BC305" s="161">
        <f>SUM(BC289:BC304)</f>
        <v>0</v>
      </c>
      <c r="BD305" s="161">
        <f>SUM(BD289:BD304)</f>
        <v>0</v>
      </c>
      <c r="BE305" s="161">
        <f>SUM(BE289:BE304)</f>
        <v>0</v>
      </c>
    </row>
    <row r="306" spans="1:104" ht="13" x14ac:dyDescent="0.3">
      <c r="A306" s="142" t="s">
        <v>65</v>
      </c>
      <c r="B306" s="143" t="s">
        <v>327</v>
      </c>
      <c r="C306" s="144" t="s">
        <v>328</v>
      </c>
      <c r="D306" s="145"/>
      <c r="E306" s="146"/>
      <c r="F306" s="146"/>
      <c r="G306" s="147"/>
      <c r="H306" s="148"/>
      <c r="I306" s="148"/>
      <c r="O306" s="149">
        <v>1</v>
      </c>
    </row>
    <row r="307" spans="1:104" x14ac:dyDescent="0.25">
      <c r="A307" s="150">
        <v>113</v>
      </c>
      <c r="B307" s="151" t="s">
        <v>329</v>
      </c>
      <c r="C307" s="152" t="s">
        <v>330</v>
      </c>
      <c r="D307" s="153" t="s">
        <v>128</v>
      </c>
      <c r="E307" s="154">
        <v>1</v>
      </c>
      <c r="F307" s="154">
        <v>0</v>
      </c>
      <c r="G307" s="155">
        <f t="shared" ref="G307:G315" si="18">E307*F307</f>
        <v>0</v>
      </c>
      <c r="O307" s="149">
        <v>2</v>
      </c>
      <c r="AA307" s="122">
        <v>12</v>
      </c>
      <c r="AB307" s="122">
        <v>0</v>
      </c>
      <c r="AC307" s="122">
        <v>113</v>
      </c>
      <c r="AZ307" s="122">
        <v>2</v>
      </c>
      <c r="BA307" s="122">
        <f t="shared" ref="BA307:BA315" si="19">IF(AZ307=1,G307,0)</f>
        <v>0</v>
      </c>
      <c r="BB307" s="122">
        <f t="shared" ref="BB307:BB315" si="20">IF(AZ307=2,G307,0)</f>
        <v>0</v>
      </c>
      <c r="BC307" s="122">
        <f t="shared" ref="BC307:BC315" si="21">IF(AZ307=3,G307,0)</f>
        <v>0</v>
      </c>
      <c r="BD307" s="122">
        <f t="shared" ref="BD307:BD315" si="22">IF(AZ307=4,G307,0)</f>
        <v>0</v>
      </c>
      <c r="BE307" s="122">
        <f t="shared" ref="BE307:BE315" si="23">IF(AZ307=5,G307,0)</f>
        <v>0</v>
      </c>
      <c r="CZ307" s="122">
        <v>1.8000000000000001E-4</v>
      </c>
    </row>
    <row r="308" spans="1:104" x14ac:dyDescent="0.25">
      <c r="A308" s="150">
        <v>114</v>
      </c>
      <c r="B308" s="151" t="s">
        <v>331</v>
      </c>
      <c r="C308" s="152" t="s">
        <v>332</v>
      </c>
      <c r="D308" s="153" t="s">
        <v>128</v>
      </c>
      <c r="E308" s="154">
        <v>2</v>
      </c>
      <c r="F308" s="154">
        <v>0</v>
      </c>
      <c r="G308" s="155">
        <f t="shared" si="18"/>
        <v>0</v>
      </c>
      <c r="O308" s="149">
        <v>2</v>
      </c>
      <c r="AA308" s="122">
        <v>12</v>
      </c>
      <c r="AB308" s="122">
        <v>0</v>
      </c>
      <c r="AC308" s="122">
        <v>114</v>
      </c>
      <c r="AZ308" s="122">
        <v>2</v>
      </c>
      <c r="BA308" s="122">
        <f t="shared" si="19"/>
        <v>0</v>
      </c>
      <c r="BB308" s="122">
        <f t="shared" si="20"/>
        <v>0</v>
      </c>
      <c r="BC308" s="122">
        <f t="shared" si="21"/>
        <v>0</v>
      </c>
      <c r="BD308" s="122">
        <f t="shared" si="22"/>
        <v>0</v>
      </c>
      <c r="BE308" s="122">
        <f t="shared" si="23"/>
        <v>0</v>
      </c>
      <c r="CZ308" s="122">
        <v>4.8000000000000001E-4</v>
      </c>
    </row>
    <row r="309" spans="1:104" x14ac:dyDescent="0.25">
      <c r="A309" s="150">
        <v>115</v>
      </c>
      <c r="B309" s="151" t="s">
        <v>333</v>
      </c>
      <c r="C309" s="152" t="s">
        <v>334</v>
      </c>
      <c r="D309" s="153" t="s">
        <v>66</v>
      </c>
      <c r="E309" s="154">
        <v>3</v>
      </c>
      <c r="F309" s="154">
        <v>0</v>
      </c>
      <c r="G309" s="155">
        <f t="shared" si="18"/>
        <v>0</v>
      </c>
      <c r="O309" s="149">
        <v>2</v>
      </c>
      <c r="AA309" s="122">
        <v>12</v>
      </c>
      <c r="AB309" s="122">
        <v>1</v>
      </c>
      <c r="AC309" s="122">
        <v>115</v>
      </c>
      <c r="AZ309" s="122">
        <v>2</v>
      </c>
      <c r="BA309" s="122">
        <f t="shared" si="19"/>
        <v>0</v>
      </c>
      <c r="BB309" s="122">
        <f t="shared" si="20"/>
        <v>0</v>
      </c>
      <c r="BC309" s="122">
        <f t="shared" si="21"/>
        <v>0</v>
      </c>
      <c r="BD309" s="122">
        <f t="shared" si="22"/>
        <v>0</v>
      </c>
      <c r="BE309" s="122">
        <f t="shared" si="23"/>
        <v>0</v>
      </c>
      <c r="CZ309" s="122">
        <v>0</v>
      </c>
    </row>
    <row r="310" spans="1:104" x14ac:dyDescent="0.25">
      <c r="A310" s="150">
        <v>116</v>
      </c>
      <c r="B310" s="151" t="s">
        <v>335</v>
      </c>
      <c r="C310" s="152" t="s">
        <v>336</v>
      </c>
      <c r="D310" s="153" t="s">
        <v>66</v>
      </c>
      <c r="E310" s="154">
        <v>1</v>
      </c>
      <c r="F310" s="154">
        <v>0</v>
      </c>
      <c r="G310" s="155">
        <f t="shared" si="18"/>
        <v>0</v>
      </c>
      <c r="O310" s="149">
        <v>2</v>
      </c>
      <c r="AA310" s="122">
        <v>12</v>
      </c>
      <c r="AB310" s="122">
        <v>1</v>
      </c>
      <c r="AC310" s="122">
        <v>116</v>
      </c>
      <c r="AZ310" s="122">
        <v>2</v>
      </c>
      <c r="BA310" s="122">
        <f t="shared" si="19"/>
        <v>0</v>
      </c>
      <c r="BB310" s="122">
        <f t="shared" si="20"/>
        <v>0</v>
      </c>
      <c r="BC310" s="122">
        <f t="shared" si="21"/>
        <v>0</v>
      </c>
      <c r="BD310" s="122">
        <f t="shared" si="22"/>
        <v>0</v>
      </c>
      <c r="BE310" s="122">
        <f t="shared" si="23"/>
        <v>0</v>
      </c>
      <c r="CZ310" s="122">
        <v>0</v>
      </c>
    </row>
    <row r="311" spans="1:104" x14ac:dyDescent="0.25">
      <c r="A311" s="150">
        <v>117</v>
      </c>
      <c r="B311" s="151" t="s">
        <v>337</v>
      </c>
      <c r="C311" s="152" t="s">
        <v>338</v>
      </c>
      <c r="D311" s="153" t="s">
        <v>66</v>
      </c>
      <c r="E311" s="154">
        <v>3</v>
      </c>
      <c r="F311" s="154">
        <v>0</v>
      </c>
      <c r="G311" s="155">
        <f t="shared" si="18"/>
        <v>0</v>
      </c>
      <c r="O311" s="149">
        <v>2</v>
      </c>
      <c r="AA311" s="122">
        <v>12</v>
      </c>
      <c r="AB311" s="122">
        <v>1</v>
      </c>
      <c r="AC311" s="122">
        <v>117</v>
      </c>
      <c r="AZ311" s="122">
        <v>2</v>
      </c>
      <c r="BA311" s="122">
        <f t="shared" si="19"/>
        <v>0</v>
      </c>
      <c r="BB311" s="122">
        <f t="shared" si="20"/>
        <v>0</v>
      </c>
      <c r="BC311" s="122">
        <f t="shared" si="21"/>
        <v>0</v>
      </c>
      <c r="BD311" s="122">
        <f t="shared" si="22"/>
        <v>0</v>
      </c>
      <c r="BE311" s="122">
        <f t="shared" si="23"/>
        <v>0</v>
      </c>
      <c r="CZ311" s="122">
        <v>0</v>
      </c>
    </row>
    <row r="312" spans="1:104" x14ac:dyDescent="0.25">
      <c r="A312" s="150">
        <v>118</v>
      </c>
      <c r="B312" s="151" t="s">
        <v>339</v>
      </c>
      <c r="C312" s="152" t="s">
        <v>340</v>
      </c>
      <c r="D312" s="153" t="s">
        <v>128</v>
      </c>
      <c r="E312" s="154">
        <v>1</v>
      </c>
      <c r="F312" s="154">
        <v>0</v>
      </c>
      <c r="G312" s="155">
        <f t="shared" si="18"/>
        <v>0</v>
      </c>
      <c r="O312" s="149">
        <v>2</v>
      </c>
      <c r="AA312" s="122">
        <v>12</v>
      </c>
      <c r="AB312" s="122">
        <v>0</v>
      </c>
      <c r="AC312" s="122">
        <v>118</v>
      </c>
      <c r="AZ312" s="122">
        <v>2</v>
      </c>
      <c r="BA312" s="122">
        <f t="shared" si="19"/>
        <v>0</v>
      </c>
      <c r="BB312" s="122">
        <f t="shared" si="20"/>
        <v>0</v>
      </c>
      <c r="BC312" s="122">
        <f t="shared" si="21"/>
        <v>0</v>
      </c>
      <c r="BD312" s="122">
        <f t="shared" si="22"/>
        <v>0</v>
      </c>
      <c r="BE312" s="122">
        <f t="shared" si="23"/>
        <v>0</v>
      </c>
      <c r="CZ312" s="122">
        <v>2.1000000000000001E-4</v>
      </c>
    </row>
    <row r="313" spans="1:104" x14ac:dyDescent="0.25">
      <c r="A313" s="150">
        <v>119</v>
      </c>
      <c r="B313" s="151" t="s">
        <v>341</v>
      </c>
      <c r="C313" s="152" t="s">
        <v>342</v>
      </c>
      <c r="D313" s="153" t="s">
        <v>128</v>
      </c>
      <c r="E313" s="154">
        <v>1</v>
      </c>
      <c r="F313" s="154">
        <v>0</v>
      </c>
      <c r="G313" s="155">
        <f t="shared" si="18"/>
        <v>0</v>
      </c>
      <c r="O313" s="149">
        <v>2</v>
      </c>
      <c r="AA313" s="122">
        <v>12</v>
      </c>
      <c r="AB313" s="122">
        <v>0</v>
      </c>
      <c r="AC313" s="122">
        <v>119</v>
      </c>
      <c r="AZ313" s="122">
        <v>2</v>
      </c>
      <c r="BA313" s="122">
        <f t="shared" si="19"/>
        <v>0</v>
      </c>
      <c r="BB313" s="122">
        <f t="shared" si="20"/>
        <v>0</v>
      </c>
      <c r="BC313" s="122">
        <f t="shared" si="21"/>
        <v>0</v>
      </c>
      <c r="BD313" s="122">
        <f t="shared" si="22"/>
        <v>0</v>
      </c>
      <c r="BE313" s="122">
        <f t="shared" si="23"/>
        <v>0</v>
      </c>
      <c r="CZ313" s="122">
        <v>5.9999999999999995E-4</v>
      </c>
    </row>
    <row r="314" spans="1:104" x14ac:dyDescent="0.25">
      <c r="A314" s="150">
        <v>120</v>
      </c>
      <c r="B314" s="151" t="s">
        <v>343</v>
      </c>
      <c r="C314" s="152" t="s">
        <v>344</v>
      </c>
      <c r="D314" s="153" t="s">
        <v>128</v>
      </c>
      <c r="E314" s="154">
        <v>1</v>
      </c>
      <c r="F314" s="154">
        <v>0</v>
      </c>
      <c r="G314" s="155">
        <f t="shared" si="18"/>
        <v>0</v>
      </c>
      <c r="O314" s="149">
        <v>2</v>
      </c>
      <c r="AA314" s="122">
        <v>12</v>
      </c>
      <c r="AB314" s="122">
        <v>0</v>
      </c>
      <c r="AC314" s="122">
        <v>120</v>
      </c>
      <c r="AZ314" s="122">
        <v>2</v>
      </c>
      <c r="BA314" s="122">
        <f t="shared" si="19"/>
        <v>0</v>
      </c>
      <c r="BB314" s="122">
        <f t="shared" si="20"/>
        <v>0</v>
      </c>
      <c r="BC314" s="122">
        <f t="shared" si="21"/>
        <v>0</v>
      </c>
      <c r="BD314" s="122">
        <f t="shared" si="22"/>
        <v>0</v>
      </c>
      <c r="BE314" s="122">
        <f t="shared" si="23"/>
        <v>0</v>
      </c>
      <c r="CZ314" s="122">
        <v>2.97E-3</v>
      </c>
    </row>
    <row r="315" spans="1:104" x14ac:dyDescent="0.25">
      <c r="A315" s="150">
        <v>121</v>
      </c>
      <c r="B315" s="151" t="s">
        <v>345</v>
      </c>
      <c r="C315" s="152" t="s">
        <v>346</v>
      </c>
      <c r="D315" s="153" t="s">
        <v>66</v>
      </c>
      <c r="E315" s="154">
        <v>13</v>
      </c>
      <c r="F315" s="154">
        <v>0</v>
      </c>
      <c r="G315" s="155">
        <f t="shared" si="18"/>
        <v>0</v>
      </c>
      <c r="O315" s="149">
        <v>2</v>
      </c>
      <c r="AA315" s="122">
        <v>12</v>
      </c>
      <c r="AB315" s="122">
        <v>1</v>
      </c>
      <c r="AC315" s="122">
        <v>121</v>
      </c>
      <c r="AZ315" s="122">
        <v>2</v>
      </c>
      <c r="BA315" s="122">
        <f t="shared" si="19"/>
        <v>0</v>
      </c>
      <c r="BB315" s="122">
        <f t="shared" si="20"/>
        <v>0</v>
      </c>
      <c r="BC315" s="122">
        <f t="shared" si="21"/>
        <v>0</v>
      </c>
      <c r="BD315" s="122">
        <f t="shared" si="22"/>
        <v>0</v>
      </c>
      <c r="BE315" s="122">
        <f t="shared" si="23"/>
        <v>0</v>
      </c>
      <c r="CZ315" s="122">
        <v>0</v>
      </c>
    </row>
    <row r="316" spans="1:104" x14ac:dyDescent="0.25">
      <c r="A316" s="180"/>
      <c r="B316" s="179"/>
      <c r="C316" s="306" t="s">
        <v>528</v>
      </c>
      <c r="D316" s="307"/>
      <c r="E316" s="178">
        <v>13</v>
      </c>
      <c r="F316" s="177"/>
      <c r="G316" s="176"/>
      <c r="M316" s="175" t="s">
        <v>528</v>
      </c>
      <c r="O316" s="149"/>
    </row>
    <row r="317" spans="1:104" x14ac:dyDescent="0.25">
      <c r="A317" s="150">
        <v>122</v>
      </c>
      <c r="B317" s="151" t="s">
        <v>347</v>
      </c>
      <c r="C317" s="152" t="s">
        <v>348</v>
      </c>
      <c r="D317" s="153" t="s">
        <v>66</v>
      </c>
      <c r="E317" s="154">
        <v>13</v>
      </c>
      <c r="F317" s="154">
        <v>0</v>
      </c>
      <c r="G317" s="155">
        <f>E317*F317</f>
        <v>0</v>
      </c>
      <c r="O317" s="149">
        <v>2</v>
      </c>
      <c r="AA317" s="122">
        <v>12</v>
      </c>
      <c r="AB317" s="122">
        <v>1</v>
      </c>
      <c r="AC317" s="122">
        <v>122</v>
      </c>
      <c r="AZ317" s="122">
        <v>2</v>
      </c>
      <c r="BA317" s="122">
        <f>IF(AZ317=1,G317,0)</f>
        <v>0</v>
      </c>
      <c r="BB317" s="122">
        <f>IF(AZ317=2,G317,0)</f>
        <v>0</v>
      </c>
      <c r="BC317" s="122">
        <f>IF(AZ317=3,G317,0)</f>
        <v>0</v>
      </c>
      <c r="BD317" s="122">
        <f>IF(AZ317=4,G317,0)</f>
        <v>0</v>
      </c>
      <c r="BE317" s="122">
        <f>IF(AZ317=5,G317,0)</f>
        <v>0</v>
      </c>
      <c r="CZ317" s="122">
        <v>0</v>
      </c>
    </row>
    <row r="318" spans="1:104" x14ac:dyDescent="0.25">
      <c r="A318" s="150">
        <v>123</v>
      </c>
      <c r="B318" s="151" t="s">
        <v>349</v>
      </c>
      <c r="C318" s="152" t="s">
        <v>350</v>
      </c>
      <c r="D318" s="153" t="s">
        <v>66</v>
      </c>
      <c r="E318" s="154">
        <v>26</v>
      </c>
      <c r="F318" s="154">
        <v>0</v>
      </c>
      <c r="G318" s="155">
        <f>E318*F318</f>
        <v>0</v>
      </c>
      <c r="O318" s="149">
        <v>2</v>
      </c>
      <c r="AA318" s="122">
        <v>12</v>
      </c>
      <c r="AB318" s="122">
        <v>1</v>
      </c>
      <c r="AC318" s="122">
        <v>123</v>
      </c>
      <c r="AZ318" s="122">
        <v>2</v>
      </c>
      <c r="BA318" s="122">
        <f>IF(AZ318=1,G318,0)</f>
        <v>0</v>
      </c>
      <c r="BB318" s="122">
        <f>IF(AZ318=2,G318,0)</f>
        <v>0</v>
      </c>
      <c r="BC318" s="122">
        <f>IF(AZ318=3,G318,0)</f>
        <v>0</v>
      </c>
      <c r="BD318" s="122">
        <f>IF(AZ318=4,G318,0)</f>
        <v>0</v>
      </c>
      <c r="BE318" s="122">
        <f>IF(AZ318=5,G318,0)</f>
        <v>0</v>
      </c>
      <c r="CZ318" s="122">
        <v>0</v>
      </c>
    </row>
    <row r="319" spans="1:104" x14ac:dyDescent="0.25">
      <c r="A319" s="180"/>
      <c r="B319" s="179"/>
      <c r="C319" s="306" t="s">
        <v>527</v>
      </c>
      <c r="D319" s="307"/>
      <c r="E319" s="178">
        <v>26</v>
      </c>
      <c r="F319" s="177"/>
      <c r="G319" s="176"/>
      <c r="M319" s="175" t="s">
        <v>527</v>
      </c>
      <c r="O319" s="149"/>
    </row>
    <row r="320" spans="1:104" x14ac:dyDescent="0.25">
      <c r="A320" s="150">
        <v>124</v>
      </c>
      <c r="B320" s="151" t="s">
        <v>351</v>
      </c>
      <c r="C320" s="152" t="s">
        <v>352</v>
      </c>
      <c r="D320" s="153" t="s">
        <v>54</v>
      </c>
      <c r="E320" s="154">
        <v>0.35</v>
      </c>
      <c r="F320" s="154">
        <v>0</v>
      </c>
      <c r="G320" s="155">
        <f>E320*F320</f>
        <v>0</v>
      </c>
      <c r="O320" s="149">
        <v>2</v>
      </c>
      <c r="AA320" s="122">
        <v>12</v>
      </c>
      <c r="AB320" s="122">
        <v>0</v>
      </c>
      <c r="AC320" s="122">
        <v>124</v>
      </c>
      <c r="AZ320" s="122">
        <v>2</v>
      </c>
      <c r="BA320" s="122">
        <f>IF(AZ320=1,G320,0)</f>
        <v>0</v>
      </c>
      <c r="BB320" s="122">
        <f>IF(AZ320=2,G320,0)</f>
        <v>0</v>
      </c>
      <c r="BC320" s="122">
        <f>IF(AZ320=3,G320,0)</f>
        <v>0</v>
      </c>
      <c r="BD320" s="122">
        <f>IF(AZ320=4,G320,0)</f>
        <v>0</v>
      </c>
      <c r="BE320" s="122">
        <f>IF(AZ320=5,G320,0)</f>
        <v>0</v>
      </c>
      <c r="CZ320" s="122">
        <v>0</v>
      </c>
    </row>
    <row r="321" spans="1:104" ht="13" x14ac:dyDescent="0.3">
      <c r="A321" s="156"/>
      <c r="B321" s="157" t="s">
        <v>67</v>
      </c>
      <c r="C321" s="158" t="str">
        <f>CONCATENATE(B306," ",C306)</f>
        <v>734 Armatury</v>
      </c>
      <c r="D321" s="156"/>
      <c r="E321" s="159"/>
      <c r="F321" s="159"/>
      <c r="G321" s="160">
        <f>SUM(G306:G320)</f>
        <v>0</v>
      </c>
      <c r="O321" s="149">
        <v>4</v>
      </c>
      <c r="BA321" s="161">
        <f>SUM(BA306:BA320)</f>
        <v>0</v>
      </c>
      <c r="BB321" s="161">
        <f>SUM(BB306:BB320)</f>
        <v>0</v>
      </c>
      <c r="BC321" s="161">
        <f>SUM(BC306:BC320)</f>
        <v>0</v>
      </c>
      <c r="BD321" s="161">
        <f>SUM(BD306:BD320)</f>
        <v>0</v>
      </c>
      <c r="BE321" s="161">
        <f>SUM(BE306:BE320)</f>
        <v>0</v>
      </c>
    </row>
    <row r="322" spans="1:104" ht="13" x14ac:dyDescent="0.3">
      <c r="A322" s="142" t="s">
        <v>65</v>
      </c>
      <c r="B322" s="143" t="s">
        <v>353</v>
      </c>
      <c r="C322" s="144" t="s">
        <v>354</v>
      </c>
      <c r="D322" s="145"/>
      <c r="E322" s="146"/>
      <c r="F322" s="146"/>
      <c r="G322" s="147"/>
      <c r="H322" s="148"/>
      <c r="I322" s="148"/>
      <c r="O322" s="149">
        <v>1</v>
      </c>
    </row>
    <row r="323" spans="1:104" x14ac:dyDescent="0.25">
      <c r="A323" s="150">
        <v>125</v>
      </c>
      <c r="B323" s="151" t="s">
        <v>355</v>
      </c>
      <c r="C323" s="152" t="s">
        <v>356</v>
      </c>
      <c r="D323" s="153" t="s">
        <v>128</v>
      </c>
      <c r="E323" s="154">
        <v>3</v>
      </c>
      <c r="F323" s="154">
        <v>0</v>
      </c>
      <c r="G323" s="155">
        <f t="shared" ref="G323:G330" si="24">E323*F323</f>
        <v>0</v>
      </c>
      <c r="O323" s="149">
        <v>2</v>
      </c>
      <c r="AA323" s="122">
        <v>12</v>
      </c>
      <c r="AB323" s="122">
        <v>0</v>
      </c>
      <c r="AC323" s="122">
        <v>125</v>
      </c>
      <c r="AZ323" s="122">
        <v>2</v>
      </c>
      <c r="BA323" s="122">
        <f t="shared" ref="BA323:BA330" si="25">IF(AZ323=1,G323,0)</f>
        <v>0</v>
      </c>
      <c r="BB323" s="122">
        <f t="shared" ref="BB323:BB330" si="26">IF(AZ323=2,G323,0)</f>
        <v>0</v>
      </c>
      <c r="BC323" s="122">
        <f t="shared" ref="BC323:BC330" si="27">IF(AZ323=3,G323,0)</f>
        <v>0</v>
      </c>
      <c r="BD323" s="122">
        <f t="shared" ref="BD323:BD330" si="28">IF(AZ323=4,G323,0)</f>
        <v>0</v>
      </c>
      <c r="BE323" s="122">
        <f t="shared" ref="BE323:BE330" si="29">IF(AZ323=5,G323,0)</f>
        <v>0</v>
      </c>
      <c r="CZ323" s="122">
        <v>3.2669999999999998E-2</v>
      </c>
    </row>
    <row r="324" spans="1:104" x14ac:dyDescent="0.25">
      <c r="A324" s="150">
        <v>126</v>
      </c>
      <c r="B324" s="151" t="s">
        <v>357</v>
      </c>
      <c r="C324" s="152" t="s">
        <v>358</v>
      </c>
      <c r="D324" s="153" t="s">
        <v>128</v>
      </c>
      <c r="E324" s="154">
        <v>4</v>
      </c>
      <c r="F324" s="154">
        <v>0</v>
      </c>
      <c r="G324" s="155">
        <f t="shared" si="24"/>
        <v>0</v>
      </c>
      <c r="O324" s="149">
        <v>2</v>
      </c>
      <c r="AA324" s="122">
        <v>12</v>
      </c>
      <c r="AB324" s="122">
        <v>0</v>
      </c>
      <c r="AC324" s="122">
        <v>126</v>
      </c>
      <c r="AZ324" s="122">
        <v>2</v>
      </c>
      <c r="BA324" s="122">
        <f t="shared" si="25"/>
        <v>0</v>
      </c>
      <c r="BB324" s="122">
        <f t="shared" si="26"/>
        <v>0</v>
      </c>
      <c r="BC324" s="122">
        <f t="shared" si="27"/>
        <v>0</v>
      </c>
      <c r="BD324" s="122">
        <f t="shared" si="28"/>
        <v>0</v>
      </c>
      <c r="BE324" s="122">
        <f t="shared" si="29"/>
        <v>0</v>
      </c>
      <c r="CZ324" s="122">
        <v>3.6299999999999999E-2</v>
      </c>
    </row>
    <row r="325" spans="1:104" x14ac:dyDescent="0.25">
      <c r="A325" s="150">
        <v>127</v>
      </c>
      <c r="B325" s="151" t="s">
        <v>359</v>
      </c>
      <c r="C325" s="152" t="s">
        <v>360</v>
      </c>
      <c r="D325" s="153" t="s">
        <v>128</v>
      </c>
      <c r="E325" s="154">
        <v>1</v>
      </c>
      <c r="F325" s="154">
        <v>0</v>
      </c>
      <c r="G325" s="155">
        <f t="shared" si="24"/>
        <v>0</v>
      </c>
      <c r="O325" s="149">
        <v>2</v>
      </c>
      <c r="AA325" s="122">
        <v>12</v>
      </c>
      <c r="AB325" s="122">
        <v>0</v>
      </c>
      <c r="AC325" s="122">
        <v>127</v>
      </c>
      <c r="AZ325" s="122">
        <v>2</v>
      </c>
      <c r="BA325" s="122">
        <f t="shared" si="25"/>
        <v>0</v>
      </c>
      <c r="BB325" s="122">
        <f t="shared" si="26"/>
        <v>0</v>
      </c>
      <c r="BC325" s="122">
        <f t="shared" si="27"/>
        <v>0</v>
      </c>
      <c r="BD325" s="122">
        <f t="shared" si="28"/>
        <v>0</v>
      </c>
      <c r="BE325" s="122">
        <f t="shared" si="29"/>
        <v>0</v>
      </c>
      <c r="CZ325" s="122">
        <v>4.3560000000000001E-2</v>
      </c>
    </row>
    <row r="326" spans="1:104" x14ac:dyDescent="0.25">
      <c r="A326" s="150">
        <v>128</v>
      </c>
      <c r="B326" s="151" t="s">
        <v>361</v>
      </c>
      <c r="C326" s="152" t="s">
        <v>362</v>
      </c>
      <c r="D326" s="153" t="s">
        <v>128</v>
      </c>
      <c r="E326" s="154">
        <v>1</v>
      </c>
      <c r="F326" s="154">
        <v>0</v>
      </c>
      <c r="G326" s="155">
        <f t="shared" si="24"/>
        <v>0</v>
      </c>
      <c r="O326" s="149">
        <v>2</v>
      </c>
      <c r="AA326" s="122">
        <v>12</v>
      </c>
      <c r="AB326" s="122">
        <v>0</v>
      </c>
      <c r="AC326" s="122">
        <v>128</v>
      </c>
      <c r="AZ326" s="122">
        <v>2</v>
      </c>
      <c r="BA326" s="122">
        <f t="shared" si="25"/>
        <v>0</v>
      </c>
      <c r="BB326" s="122">
        <f t="shared" si="26"/>
        <v>0</v>
      </c>
      <c r="BC326" s="122">
        <f t="shared" si="27"/>
        <v>0</v>
      </c>
      <c r="BD326" s="122">
        <f t="shared" si="28"/>
        <v>0</v>
      </c>
      <c r="BE326" s="122">
        <f t="shared" si="29"/>
        <v>0</v>
      </c>
      <c r="CZ326" s="122">
        <v>8.4500000000000006E-2</v>
      </c>
    </row>
    <row r="327" spans="1:104" x14ac:dyDescent="0.25">
      <c r="A327" s="150">
        <v>129</v>
      </c>
      <c r="B327" s="151" t="s">
        <v>363</v>
      </c>
      <c r="C327" s="152" t="s">
        <v>364</v>
      </c>
      <c r="D327" s="153" t="s">
        <v>66</v>
      </c>
      <c r="E327" s="154">
        <v>2</v>
      </c>
      <c r="F327" s="154">
        <v>0</v>
      </c>
      <c r="G327" s="155">
        <f t="shared" si="24"/>
        <v>0</v>
      </c>
      <c r="O327" s="149">
        <v>2</v>
      </c>
      <c r="AA327" s="122">
        <v>12</v>
      </c>
      <c r="AB327" s="122">
        <v>1</v>
      </c>
      <c r="AC327" s="122">
        <v>129</v>
      </c>
      <c r="AZ327" s="122">
        <v>2</v>
      </c>
      <c r="BA327" s="122">
        <f t="shared" si="25"/>
        <v>0</v>
      </c>
      <c r="BB327" s="122">
        <f t="shared" si="26"/>
        <v>0</v>
      </c>
      <c r="BC327" s="122">
        <f t="shared" si="27"/>
        <v>0</v>
      </c>
      <c r="BD327" s="122">
        <f t="shared" si="28"/>
        <v>0</v>
      </c>
      <c r="BE327" s="122">
        <f t="shared" si="29"/>
        <v>0</v>
      </c>
      <c r="CZ327" s="122">
        <v>0</v>
      </c>
    </row>
    <row r="328" spans="1:104" x14ac:dyDescent="0.25">
      <c r="A328" s="150">
        <v>130</v>
      </c>
      <c r="B328" s="151" t="s">
        <v>365</v>
      </c>
      <c r="C328" s="152" t="s">
        <v>366</v>
      </c>
      <c r="D328" s="153" t="s">
        <v>66</v>
      </c>
      <c r="E328" s="154">
        <v>1</v>
      </c>
      <c r="F328" s="154">
        <v>0</v>
      </c>
      <c r="G328" s="155">
        <f t="shared" si="24"/>
        <v>0</v>
      </c>
      <c r="O328" s="149">
        <v>2</v>
      </c>
      <c r="AA328" s="122">
        <v>12</v>
      </c>
      <c r="AB328" s="122">
        <v>1</v>
      </c>
      <c r="AC328" s="122">
        <v>130</v>
      </c>
      <c r="AZ328" s="122">
        <v>2</v>
      </c>
      <c r="BA328" s="122">
        <f t="shared" si="25"/>
        <v>0</v>
      </c>
      <c r="BB328" s="122">
        <f t="shared" si="26"/>
        <v>0</v>
      </c>
      <c r="BC328" s="122">
        <f t="shared" si="27"/>
        <v>0</v>
      </c>
      <c r="BD328" s="122">
        <f t="shared" si="28"/>
        <v>0</v>
      </c>
      <c r="BE328" s="122">
        <f t="shared" si="29"/>
        <v>0</v>
      </c>
      <c r="CZ328" s="122">
        <v>0</v>
      </c>
    </row>
    <row r="329" spans="1:104" x14ac:dyDescent="0.25">
      <c r="A329" s="150">
        <v>131</v>
      </c>
      <c r="B329" s="151" t="s">
        <v>367</v>
      </c>
      <c r="C329" s="152" t="s">
        <v>368</v>
      </c>
      <c r="D329" s="153" t="s">
        <v>66</v>
      </c>
      <c r="E329" s="154">
        <v>1</v>
      </c>
      <c r="F329" s="154">
        <v>0</v>
      </c>
      <c r="G329" s="155">
        <f t="shared" si="24"/>
        <v>0</v>
      </c>
      <c r="O329" s="149">
        <v>2</v>
      </c>
      <c r="AA329" s="122">
        <v>12</v>
      </c>
      <c r="AB329" s="122">
        <v>1</v>
      </c>
      <c r="AC329" s="122">
        <v>131</v>
      </c>
      <c r="AZ329" s="122">
        <v>2</v>
      </c>
      <c r="BA329" s="122">
        <f t="shared" si="25"/>
        <v>0</v>
      </c>
      <c r="BB329" s="122">
        <f t="shared" si="26"/>
        <v>0</v>
      </c>
      <c r="BC329" s="122">
        <f t="shared" si="27"/>
        <v>0</v>
      </c>
      <c r="BD329" s="122">
        <f t="shared" si="28"/>
        <v>0</v>
      </c>
      <c r="BE329" s="122">
        <f t="shared" si="29"/>
        <v>0</v>
      </c>
      <c r="CZ329" s="122">
        <v>0</v>
      </c>
    </row>
    <row r="330" spans="1:104" x14ac:dyDescent="0.25">
      <c r="A330" s="150">
        <v>132</v>
      </c>
      <c r="B330" s="151" t="s">
        <v>369</v>
      </c>
      <c r="C330" s="152" t="s">
        <v>370</v>
      </c>
      <c r="D330" s="153" t="s">
        <v>54</v>
      </c>
      <c r="E330" s="154">
        <v>2.65</v>
      </c>
      <c r="F330" s="154">
        <v>0</v>
      </c>
      <c r="G330" s="155">
        <f t="shared" si="24"/>
        <v>0</v>
      </c>
      <c r="O330" s="149">
        <v>2</v>
      </c>
      <c r="AA330" s="122">
        <v>12</v>
      </c>
      <c r="AB330" s="122">
        <v>0</v>
      </c>
      <c r="AC330" s="122">
        <v>132</v>
      </c>
      <c r="AZ330" s="122">
        <v>2</v>
      </c>
      <c r="BA330" s="122">
        <f t="shared" si="25"/>
        <v>0</v>
      </c>
      <c r="BB330" s="122">
        <f t="shared" si="26"/>
        <v>0</v>
      </c>
      <c r="BC330" s="122">
        <f t="shared" si="27"/>
        <v>0</v>
      </c>
      <c r="BD330" s="122">
        <f t="shared" si="28"/>
        <v>0</v>
      </c>
      <c r="BE330" s="122">
        <f t="shared" si="29"/>
        <v>0</v>
      </c>
      <c r="CZ330" s="122">
        <v>0</v>
      </c>
    </row>
    <row r="331" spans="1:104" ht="13" x14ac:dyDescent="0.3">
      <c r="A331" s="156"/>
      <c r="B331" s="157" t="s">
        <v>67</v>
      </c>
      <c r="C331" s="158" t="str">
        <f>CONCATENATE(B322," ",C322)</f>
        <v>735 Otopná tělesa</v>
      </c>
      <c r="D331" s="156"/>
      <c r="E331" s="159"/>
      <c r="F331" s="159"/>
      <c r="G331" s="160">
        <f>SUM(G322:G330)</f>
        <v>0</v>
      </c>
      <c r="O331" s="149">
        <v>4</v>
      </c>
      <c r="BA331" s="161">
        <f>SUM(BA322:BA330)</f>
        <v>0</v>
      </c>
      <c r="BB331" s="161">
        <f>SUM(BB322:BB330)</f>
        <v>0</v>
      </c>
      <c r="BC331" s="161">
        <f>SUM(BC322:BC330)</f>
        <v>0</v>
      </c>
      <c r="BD331" s="161">
        <f>SUM(BD322:BD330)</f>
        <v>0</v>
      </c>
      <c r="BE331" s="161">
        <f>SUM(BE322:BE330)</f>
        <v>0</v>
      </c>
    </row>
    <row r="332" spans="1:104" ht="13" x14ac:dyDescent="0.3">
      <c r="A332" s="142" t="s">
        <v>65</v>
      </c>
      <c r="B332" s="143" t="s">
        <v>371</v>
      </c>
      <c r="C332" s="144" t="s">
        <v>372</v>
      </c>
      <c r="D332" s="145"/>
      <c r="E332" s="146"/>
      <c r="F332" s="146"/>
      <c r="G332" s="147"/>
      <c r="H332" s="148"/>
      <c r="I332" s="148"/>
      <c r="O332" s="149">
        <v>1</v>
      </c>
    </row>
    <row r="333" spans="1:104" ht="20.5" x14ac:dyDescent="0.25">
      <c r="A333" s="150">
        <v>133</v>
      </c>
      <c r="B333" s="151" t="s">
        <v>373</v>
      </c>
      <c r="C333" s="152" t="s">
        <v>374</v>
      </c>
      <c r="D333" s="153" t="s">
        <v>79</v>
      </c>
      <c r="E333" s="154">
        <v>17.28</v>
      </c>
      <c r="F333" s="154">
        <v>0</v>
      </c>
      <c r="G333" s="155">
        <f>E333*F333</f>
        <v>0</v>
      </c>
      <c r="O333" s="149">
        <v>2</v>
      </c>
      <c r="AA333" s="122">
        <v>12</v>
      </c>
      <c r="AB333" s="122">
        <v>0</v>
      </c>
      <c r="AC333" s="122">
        <v>133</v>
      </c>
      <c r="AZ333" s="122">
        <v>2</v>
      </c>
      <c r="BA333" s="122">
        <f>IF(AZ333=1,G333,0)</f>
        <v>0</v>
      </c>
      <c r="BB333" s="122">
        <f>IF(AZ333=2,G333,0)</f>
        <v>0</v>
      </c>
      <c r="BC333" s="122">
        <f>IF(AZ333=3,G333,0)</f>
        <v>0</v>
      </c>
      <c r="BD333" s="122">
        <f>IF(AZ333=4,G333,0)</f>
        <v>0</v>
      </c>
      <c r="BE333" s="122">
        <f>IF(AZ333=5,G333,0)</f>
        <v>0</v>
      </c>
      <c r="CZ333" s="122">
        <v>4.0299999999999997E-3</v>
      </c>
    </row>
    <row r="334" spans="1:104" x14ac:dyDescent="0.25">
      <c r="A334" s="180"/>
      <c r="B334" s="179"/>
      <c r="C334" s="306" t="s">
        <v>479</v>
      </c>
      <c r="D334" s="307"/>
      <c r="E334" s="178">
        <v>17.28</v>
      </c>
      <c r="F334" s="177"/>
      <c r="G334" s="176"/>
      <c r="M334" s="175" t="s">
        <v>479</v>
      </c>
      <c r="O334" s="149"/>
    </row>
    <row r="335" spans="1:104" x14ac:dyDescent="0.25">
      <c r="A335" s="150">
        <v>134</v>
      </c>
      <c r="B335" s="151" t="s">
        <v>375</v>
      </c>
      <c r="C335" s="152" t="s">
        <v>376</v>
      </c>
      <c r="D335" s="153" t="s">
        <v>54</v>
      </c>
      <c r="E335" s="154">
        <v>6.5</v>
      </c>
      <c r="F335" s="154">
        <v>0</v>
      </c>
      <c r="G335" s="155">
        <f>E335*F335</f>
        <v>0</v>
      </c>
      <c r="O335" s="149">
        <v>2</v>
      </c>
      <c r="AA335" s="122">
        <v>12</v>
      </c>
      <c r="AB335" s="122">
        <v>0</v>
      </c>
      <c r="AC335" s="122">
        <v>134</v>
      </c>
      <c r="AZ335" s="122">
        <v>2</v>
      </c>
      <c r="BA335" s="122">
        <f>IF(AZ335=1,G335,0)</f>
        <v>0</v>
      </c>
      <c r="BB335" s="122">
        <f>IF(AZ335=2,G335,0)</f>
        <v>0</v>
      </c>
      <c r="BC335" s="122">
        <f>IF(AZ335=3,G335,0)</f>
        <v>0</v>
      </c>
      <c r="BD335" s="122">
        <f>IF(AZ335=4,G335,0)</f>
        <v>0</v>
      </c>
      <c r="BE335" s="122">
        <f>IF(AZ335=5,G335,0)</f>
        <v>0</v>
      </c>
      <c r="CZ335" s="122">
        <v>0</v>
      </c>
    </row>
    <row r="336" spans="1:104" ht="13" x14ac:dyDescent="0.3">
      <c r="A336" s="156"/>
      <c r="B336" s="157" t="s">
        <v>67</v>
      </c>
      <c r="C336" s="158" t="str">
        <f>CONCATENATE(B332," ",C332)</f>
        <v>762 Konstrukce tesařské</v>
      </c>
      <c r="D336" s="156"/>
      <c r="E336" s="159"/>
      <c r="F336" s="159"/>
      <c r="G336" s="160">
        <f>SUM(G332:G335)</f>
        <v>0</v>
      </c>
      <c r="O336" s="149">
        <v>4</v>
      </c>
      <c r="BA336" s="161">
        <f>SUM(BA332:BA335)</f>
        <v>0</v>
      </c>
      <c r="BB336" s="161">
        <f>SUM(BB332:BB335)</f>
        <v>0</v>
      </c>
      <c r="BC336" s="161">
        <f>SUM(BC332:BC335)</f>
        <v>0</v>
      </c>
      <c r="BD336" s="161">
        <f>SUM(BD332:BD335)</f>
        <v>0</v>
      </c>
      <c r="BE336" s="161">
        <f>SUM(BE332:BE335)</f>
        <v>0</v>
      </c>
    </row>
    <row r="337" spans="1:104" ht="13" x14ac:dyDescent="0.3">
      <c r="A337" s="142" t="s">
        <v>65</v>
      </c>
      <c r="B337" s="143" t="s">
        <v>377</v>
      </c>
      <c r="C337" s="144" t="s">
        <v>378</v>
      </c>
      <c r="D337" s="145"/>
      <c r="E337" s="146"/>
      <c r="F337" s="146"/>
      <c r="G337" s="147"/>
      <c r="H337" s="148"/>
      <c r="I337" s="148"/>
      <c r="O337" s="149">
        <v>1</v>
      </c>
    </row>
    <row r="338" spans="1:104" ht="20.5" x14ac:dyDescent="0.25">
      <c r="A338" s="150">
        <v>135</v>
      </c>
      <c r="B338" s="151" t="s">
        <v>379</v>
      </c>
      <c r="C338" s="152" t="s">
        <v>380</v>
      </c>
      <c r="D338" s="153" t="s">
        <v>123</v>
      </c>
      <c r="E338" s="154">
        <v>2</v>
      </c>
      <c r="F338" s="154">
        <v>0</v>
      </c>
      <c r="G338" s="155">
        <f>E338*F338</f>
        <v>0</v>
      </c>
      <c r="O338" s="149">
        <v>2</v>
      </c>
      <c r="AA338" s="122">
        <v>12</v>
      </c>
      <c r="AB338" s="122">
        <v>1</v>
      </c>
      <c r="AC338" s="122">
        <v>135</v>
      </c>
      <c r="AZ338" s="122">
        <v>2</v>
      </c>
      <c r="BA338" s="122">
        <f>IF(AZ338=1,G338,0)</f>
        <v>0</v>
      </c>
      <c r="BB338" s="122">
        <f>IF(AZ338=2,G338,0)</f>
        <v>0</v>
      </c>
      <c r="BC338" s="122">
        <f>IF(AZ338=3,G338,0)</f>
        <v>0</v>
      </c>
      <c r="BD338" s="122">
        <f>IF(AZ338=4,G338,0)</f>
        <v>0</v>
      </c>
      <c r="BE338" s="122">
        <f>IF(AZ338=5,G338,0)</f>
        <v>0</v>
      </c>
      <c r="CZ338" s="122">
        <v>0</v>
      </c>
    </row>
    <row r="339" spans="1:104" ht="20.5" x14ac:dyDescent="0.25">
      <c r="A339" s="150">
        <v>136</v>
      </c>
      <c r="B339" s="151" t="s">
        <v>381</v>
      </c>
      <c r="C339" s="152" t="s">
        <v>382</v>
      </c>
      <c r="D339" s="153" t="s">
        <v>123</v>
      </c>
      <c r="E339" s="154">
        <v>2</v>
      </c>
      <c r="F339" s="154">
        <v>0</v>
      </c>
      <c r="G339" s="155">
        <f>E339*F339</f>
        <v>0</v>
      </c>
      <c r="O339" s="149">
        <v>2</v>
      </c>
      <c r="AA339" s="122">
        <v>12</v>
      </c>
      <c r="AB339" s="122">
        <v>1</v>
      </c>
      <c r="AC339" s="122">
        <v>136</v>
      </c>
      <c r="AZ339" s="122">
        <v>2</v>
      </c>
      <c r="BA339" s="122">
        <f>IF(AZ339=1,G339,0)</f>
        <v>0</v>
      </c>
      <c r="BB339" s="122">
        <f>IF(AZ339=2,G339,0)</f>
        <v>0</v>
      </c>
      <c r="BC339" s="122">
        <f>IF(AZ339=3,G339,0)</f>
        <v>0</v>
      </c>
      <c r="BD339" s="122">
        <f>IF(AZ339=4,G339,0)</f>
        <v>0</v>
      </c>
      <c r="BE339" s="122">
        <f>IF(AZ339=5,G339,0)</f>
        <v>0</v>
      </c>
      <c r="CZ339" s="122">
        <v>0</v>
      </c>
    </row>
    <row r="340" spans="1:104" ht="20.5" x14ac:dyDescent="0.25">
      <c r="A340" s="150">
        <v>137</v>
      </c>
      <c r="B340" s="151" t="s">
        <v>383</v>
      </c>
      <c r="C340" s="152" t="s">
        <v>384</v>
      </c>
      <c r="D340" s="153" t="s">
        <v>123</v>
      </c>
      <c r="E340" s="154">
        <v>1</v>
      </c>
      <c r="F340" s="154">
        <v>0</v>
      </c>
      <c r="G340" s="155">
        <f>E340*F340</f>
        <v>0</v>
      </c>
      <c r="O340" s="149">
        <v>2</v>
      </c>
      <c r="AA340" s="122">
        <v>12</v>
      </c>
      <c r="AB340" s="122">
        <v>1</v>
      </c>
      <c r="AC340" s="122">
        <v>137</v>
      </c>
      <c r="AZ340" s="122">
        <v>2</v>
      </c>
      <c r="BA340" s="122">
        <f>IF(AZ340=1,G340,0)</f>
        <v>0</v>
      </c>
      <c r="BB340" s="122">
        <f>IF(AZ340=2,G340,0)</f>
        <v>0</v>
      </c>
      <c r="BC340" s="122">
        <f>IF(AZ340=3,G340,0)</f>
        <v>0</v>
      </c>
      <c r="BD340" s="122">
        <f>IF(AZ340=4,G340,0)</f>
        <v>0</v>
      </c>
      <c r="BE340" s="122">
        <f>IF(AZ340=5,G340,0)</f>
        <v>0</v>
      </c>
      <c r="CZ340" s="122">
        <v>0</v>
      </c>
    </row>
    <row r="341" spans="1:104" x14ac:dyDescent="0.25">
      <c r="A341" s="150">
        <v>138</v>
      </c>
      <c r="B341" s="151" t="s">
        <v>385</v>
      </c>
      <c r="C341" s="152" t="s">
        <v>386</v>
      </c>
      <c r="D341" s="153" t="s">
        <v>66</v>
      </c>
      <c r="E341" s="154">
        <v>1</v>
      </c>
      <c r="F341" s="154">
        <v>0</v>
      </c>
      <c r="G341" s="155">
        <f>E341*F341</f>
        <v>0</v>
      </c>
      <c r="O341" s="149">
        <v>2</v>
      </c>
      <c r="AA341" s="122">
        <v>12</v>
      </c>
      <c r="AB341" s="122">
        <v>0</v>
      </c>
      <c r="AC341" s="122">
        <v>138</v>
      </c>
      <c r="AZ341" s="122">
        <v>2</v>
      </c>
      <c r="BA341" s="122">
        <f>IF(AZ341=1,G341,0)</f>
        <v>0</v>
      </c>
      <c r="BB341" s="122">
        <f>IF(AZ341=2,G341,0)</f>
        <v>0</v>
      </c>
      <c r="BC341" s="122">
        <f>IF(AZ341=3,G341,0)</f>
        <v>0</v>
      </c>
      <c r="BD341" s="122">
        <f>IF(AZ341=4,G341,0)</f>
        <v>0</v>
      </c>
      <c r="BE341" s="122">
        <f>IF(AZ341=5,G341,0)</f>
        <v>0</v>
      </c>
      <c r="CZ341" s="122">
        <v>0</v>
      </c>
    </row>
    <row r="342" spans="1:104" x14ac:dyDescent="0.25">
      <c r="A342" s="150">
        <v>139</v>
      </c>
      <c r="B342" s="151" t="s">
        <v>387</v>
      </c>
      <c r="C342" s="152" t="s">
        <v>388</v>
      </c>
      <c r="D342" s="153" t="s">
        <v>54</v>
      </c>
      <c r="E342" s="154">
        <v>0.97</v>
      </c>
      <c r="F342" s="154">
        <v>0</v>
      </c>
      <c r="G342" s="155">
        <f>E342*F342</f>
        <v>0</v>
      </c>
      <c r="O342" s="149">
        <v>2</v>
      </c>
      <c r="AA342" s="122">
        <v>12</v>
      </c>
      <c r="AB342" s="122">
        <v>0</v>
      </c>
      <c r="AC342" s="122">
        <v>139</v>
      </c>
      <c r="AZ342" s="122">
        <v>2</v>
      </c>
      <c r="BA342" s="122">
        <f>IF(AZ342=1,G342,0)</f>
        <v>0</v>
      </c>
      <c r="BB342" s="122">
        <f>IF(AZ342=2,G342,0)</f>
        <v>0</v>
      </c>
      <c r="BC342" s="122">
        <f>IF(AZ342=3,G342,0)</f>
        <v>0</v>
      </c>
      <c r="BD342" s="122">
        <f>IF(AZ342=4,G342,0)</f>
        <v>0</v>
      </c>
      <c r="BE342" s="122">
        <f>IF(AZ342=5,G342,0)</f>
        <v>0</v>
      </c>
      <c r="CZ342" s="122">
        <v>0</v>
      </c>
    </row>
    <row r="343" spans="1:104" ht="13" x14ac:dyDescent="0.3">
      <c r="A343" s="156"/>
      <c r="B343" s="157" t="s">
        <v>67</v>
      </c>
      <c r="C343" s="158" t="str">
        <f>CONCATENATE(B337," ",C337)</f>
        <v>766 Konstrukce truhlářské</v>
      </c>
      <c r="D343" s="156"/>
      <c r="E343" s="159"/>
      <c r="F343" s="159"/>
      <c r="G343" s="160">
        <f>SUM(G337:G342)</f>
        <v>0</v>
      </c>
      <c r="O343" s="149">
        <v>4</v>
      </c>
      <c r="BA343" s="161">
        <f>SUM(BA337:BA342)</f>
        <v>0</v>
      </c>
      <c r="BB343" s="161">
        <f>SUM(BB337:BB342)</f>
        <v>0</v>
      </c>
      <c r="BC343" s="161">
        <f>SUM(BC337:BC342)</f>
        <v>0</v>
      </c>
      <c r="BD343" s="161">
        <f>SUM(BD337:BD342)</f>
        <v>0</v>
      </c>
      <c r="BE343" s="161">
        <f>SUM(BE337:BE342)</f>
        <v>0</v>
      </c>
    </row>
    <row r="344" spans="1:104" ht="13" x14ac:dyDescent="0.3">
      <c r="A344" s="142" t="s">
        <v>65</v>
      </c>
      <c r="B344" s="143" t="s">
        <v>389</v>
      </c>
      <c r="C344" s="144" t="s">
        <v>390</v>
      </c>
      <c r="D344" s="145"/>
      <c r="E344" s="146"/>
      <c r="F344" s="146"/>
      <c r="G344" s="147"/>
      <c r="H344" s="148"/>
      <c r="I344" s="148"/>
      <c r="O344" s="149">
        <v>1</v>
      </c>
    </row>
    <row r="345" spans="1:104" ht="20.5" x14ac:dyDescent="0.25">
      <c r="A345" s="150">
        <v>140</v>
      </c>
      <c r="B345" s="151" t="s">
        <v>391</v>
      </c>
      <c r="C345" s="152" t="s">
        <v>392</v>
      </c>
      <c r="D345" s="153" t="s">
        <v>79</v>
      </c>
      <c r="E345" s="154">
        <v>15.9907</v>
      </c>
      <c r="F345" s="154">
        <v>0</v>
      </c>
      <c r="G345" s="155">
        <f>E345*F345</f>
        <v>0</v>
      </c>
      <c r="O345" s="149">
        <v>2</v>
      </c>
      <c r="AA345" s="122">
        <v>12</v>
      </c>
      <c r="AB345" s="122">
        <v>0</v>
      </c>
      <c r="AC345" s="122">
        <v>140</v>
      </c>
      <c r="AZ345" s="122">
        <v>2</v>
      </c>
      <c r="BA345" s="122">
        <f>IF(AZ345=1,G345,0)</f>
        <v>0</v>
      </c>
      <c r="BB345" s="122">
        <f>IF(AZ345=2,G345,0)</f>
        <v>0</v>
      </c>
      <c r="BC345" s="122">
        <f>IF(AZ345=3,G345,0)</f>
        <v>0</v>
      </c>
      <c r="BD345" s="122">
        <f>IF(AZ345=4,G345,0)</f>
        <v>0</v>
      </c>
      <c r="BE345" s="122">
        <f>IF(AZ345=5,G345,0)</f>
        <v>0</v>
      </c>
      <c r="CZ345" s="122">
        <v>0</v>
      </c>
    </row>
    <row r="346" spans="1:104" x14ac:dyDescent="0.25">
      <c r="A346" s="180"/>
      <c r="B346" s="179"/>
      <c r="C346" s="306" t="s">
        <v>526</v>
      </c>
      <c r="D346" s="307"/>
      <c r="E346" s="178">
        <v>2.0792999999999999</v>
      </c>
      <c r="F346" s="177"/>
      <c r="G346" s="176"/>
      <c r="M346" s="175" t="s">
        <v>526</v>
      </c>
      <c r="O346" s="149"/>
    </row>
    <row r="347" spans="1:104" x14ac:dyDescent="0.25">
      <c r="A347" s="180"/>
      <c r="B347" s="179"/>
      <c r="C347" s="306" t="s">
        <v>525</v>
      </c>
      <c r="D347" s="307"/>
      <c r="E347" s="178">
        <v>4.1063999999999998</v>
      </c>
      <c r="F347" s="177"/>
      <c r="G347" s="176"/>
      <c r="M347" s="175" t="s">
        <v>525</v>
      </c>
      <c r="O347" s="149"/>
    </row>
    <row r="348" spans="1:104" x14ac:dyDescent="0.25">
      <c r="A348" s="180"/>
      <c r="B348" s="179"/>
      <c r="C348" s="306" t="s">
        <v>524</v>
      </c>
      <c r="D348" s="307"/>
      <c r="E348" s="178">
        <v>3.6749999999999998</v>
      </c>
      <c r="F348" s="177"/>
      <c r="G348" s="176"/>
      <c r="M348" s="175" t="s">
        <v>524</v>
      </c>
      <c r="O348" s="149"/>
    </row>
    <row r="349" spans="1:104" x14ac:dyDescent="0.25">
      <c r="A349" s="180"/>
      <c r="B349" s="179"/>
      <c r="C349" s="306" t="s">
        <v>523</v>
      </c>
      <c r="D349" s="307"/>
      <c r="E349" s="178">
        <v>2.4500000000000002</v>
      </c>
      <c r="F349" s="177"/>
      <c r="G349" s="176"/>
      <c r="M349" s="175" t="s">
        <v>523</v>
      </c>
      <c r="O349" s="149"/>
    </row>
    <row r="350" spans="1:104" x14ac:dyDescent="0.25">
      <c r="A350" s="180"/>
      <c r="B350" s="179"/>
      <c r="C350" s="306" t="s">
        <v>522</v>
      </c>
      <c r="D350" s="307"/>
      <c r="E350" s="178">
        <v>1.18</v>
      </c>
      <c r="F350" s="177"/>
      <c r="G350" s="176"/>
      <c r="M350" s="175" t="s">
        <v>522</v>
      </c>
      <c r="O350" s="149"/>
    </row>
    <row r="351" spans="1:104" x14ac:dyDescent="0.25">
      <c r="A351" s="180"/>
      <c r="B351" s="179"/>
      <c r="C351" s="306" t="s">
        <v>521</v>
      </c>
      <c r="D351" s="307"/>
      <c r="E351" s="178">
        <v>2.5</v>
      </c>
      <c r="F351" s="177"/>
      <c r="G351" s="176"/>
      <c r="M351" s="175" t="s">
        <v>521</v>
      </c>
      <c r="O351" s="149"/>
    </row>
    <row r="352" spans="1:104" x14ac:dyDescent="0.25">
      <c r="A352" s="150">
        <v>141</v>
      </c>
      <c r="B352" s="151" t="s">
        <v>393</v>
      </c>
      <c r="C352" s="152" t="s">
        <v>394</v>
      </c>
      <c r="D352" s="153" t="s">
        <v>79</v>
      </c>
      <c r="E352" s="154">
        <v>6.7074999999999996</v>
      </c>
      <c r="F352" s="154">
        <v>0</v>
      </c>
      <c r="G352" s="155">
        <f>E352*F352</f>
        <v>0</v>
      </c>
      <c r="O352" s="149">
        <v>2</v>
      </c>
      <c r="AA352" s="122">
        <v>12</v>
      </c>
      <c r="AB352" s="122">
        <v>0</v>
      </c>
      <c r="AC352" s="122">
        <v>141</v>
      </c>
      <c r="AZ352" s="122">
        <v>2</v>
      </c>
      <c r="BA352" s="122">
        <f>IF(AZ352=1,G352,0)</f>
        <v>0</v>
      </c>
      <c r="BB352" s="122">
        <f>IF(AZ352=2,G352,0)</f>
        <v>0</v>
      </c>
      <c r="BC352" s="122">
        <f>IF(AZ352=3,G352,0)</f>
        <v>0</v>
      </c>
      <c r="BD352" s="122">
        <f>IF(AZ352=4,G352,0)</f>
        <v>0</v>
      </c>
      <c r="BE352" s="122">
        <f>IF(AZ352=5,G352,0)</f>
        <v>0</v>
      </c>
      <c r="CZ352" s="122">
        <v>0</v>
      </c>
    </row>
    <row r="353" spans="1:104" x14ac:dyDescent="0.25">
      <c r="A353" s="180"/>
      <c r="B353" s="179"/>
      <c r="C353" s="306" t="s">
        <v>520</v>
      </c>
      <c r="D353" s="307"/>
      <c r="E353" s="178">
        <v>3.3075000000000001</v>
      </c>
      <c r="F353" s="177"/>
      <c r="G353" s="176"/>
      <c r="M353" s="175" t="s">
        <v>520</v>
      </c>
      <c r="O353" s="149"/>
    </row>
    <row r="354" spans="1:104" x14ac:dyDescent="0.25">
      <c r="A354" s="180"/>
      <c r="B354" s="179"/>
      <c r="C354" s="306" t="s">
        <v>519</v>
      </c>
      <c r="D354" s="307"/>
      <c r="E354" s="178">
        <v>1.8</v>
      </c>
      <c r="F354" s="177"/>
      <c r="G354" s="176"/>
      <c r="M354" s="175" t="s">
        <v>519</v>
      </c>
      <c r="O354" s="149"/>
    </row>
    <row r="355" spans="1:104" x14ac:dyDescent="0.25">
      <c r="A355" s="180"/>
      <c r="B355" s="179"/>
      <c r="C355" s="306" t="s">
        <v>518</v>
      </c>
      <c r="D355" s="307"/>
      <c r="E355" s="178">
        <v>1.6</v>
      </c>
      <c r="F355" s="177"/>
      <c r="G355" s="176"/>
      <c r="M355" s="175" t="s">
        <v>518</v>
      </c>
      <c r="O355" s="149"/>
    </row>
    <row r="356" spans="1:104" x14ac:dyDescent="0.25">
      <c r="A356" s="150">
        <v>142</v>
      </c>
      <c r="B356" s="151" t="s">
        <v>387</v>
      </c>
      <c r="C356" s="152" t="s">
        <v>388</v>
      </c>
      <c r="D356" s="153" t="s">
        <v>54</v>
      </c>
      <c r="E356" s="154">
        <v>0.97</v>
      </c>
      <c r="F356" s="154">
        <v>0</v>
      </c>
      <c r="G356" s="155">
        <f>E356*F356</f>
        <v>0</v>
      </c>
      <c r="O356" s="149">
        <v>2</v>
      </c>
      <c r="AA356" s="122">
        <v>12</v>
      </c>
      <c r="AB356" s="122">
        <v>0</v>
      </c>
      <c r="AC356" s="122">
        <v>142</v>
      </c>
      <c r="AZ356" s="122">
        <v>2</v>
      </c>
      <c r="BA356" s="122">
        <f>IF(AZ356=1,G356,0)</f>
        <v>0</v>
      </c>
      <c r="BB356" s="122">
        <f>IF(AZ356=2,G356,0)</f>
        <v>0</v>
      </c>
      <c r="BC356" s="122">
        <f>IF(AZ356=3,G356,0)</f>
        <v>0</v>
      </c>
      <c r="BD356" s="122">
        <f>IF(AZ356=4,G356,0)</f>
        <v>0</v>
      </c>
      <c r="BE356" s="122">
        <f>IF(AZ356=5,G356,0)</f>
        <v>0</v>
      </c>
      <c r="CZ356" s="122">
        <v>0</v>
      </c>
    </row>
    <row r="357" spans="1:104" ht="13" x14ac:dyDescent="0.3">
      <c r="A357" s="156"/>
      <c r="B357" s="157" t="s">
        <v>67</v>
      </c>
      <c r="C357" s="158" t="str">
        <f>CONCATENATE(B344," ",C344)</f>
        <v>769 Otvorove prvky z plastu</v>
      </c>
      <c r="D357" s="156"/>
      <c r="E357" s="159"/>
      <c r="F357" s="159"/>
      <c r="G357" s="160">
        <f>SUM(G344:G356)</f>
        <v>0</v>
      </c>
      <c r="O357" s="149">
        <v>4</v>
      </c>
      <c r="BA357" s="161">
        <f>SUM(BA344:BA356)</f>
        <v>0</v>
      </c>
      <c r="BB357" s="161">
        <f>SUM(BB344:BB356)</f>
        <v>0</v>
      </c>
      <c r="BC357" s="161">
        <f>SUM(BC344:BC356)</f>
        <v>0</v>
      </c>
      <c r="BD357" s="161">
        <f>SUM(BD344:BD356)</f>
        <v>0</v>
      </c>
      <c r="BE357" s="161">
        <f>SUM(BE344:BE356)</f>
        <v>0</v>
      </c>
    </row>
    <row r="358" spans="1:104" ht="13" x14ac:dyDescent="0.3">
      <c r="A358" s="142" t="s">
        <v>65</v>
      </c>
      <c r="B358" s="143" t="s">
        <v>395</v>
      </c>
      <c r="C358" s="144" t="s">
        <v>396</v>
      </c>
      <c r="D358" s="145"/>
      <c r="E358" s="146"/>
      <c r="F358" s="146"/>
      <c r="G358" s="147"/>
      <c r="H358" s="148"/>
      <c r="I358" s="148"/>
      <c r="O358" s="149">
        <v>1</v>
      </c>
    </row>
    <row r="359" spans="1:104" x14ac:dyDescent="0.25">
      <c r="A359" s="150">
        <v>143</v>
      </c>
      <c r="B359" s="151" t="s">
        <v>397</v>
      </c>
      <c r="C359" s="152" t="s">
        <v>398</v>
      </c>
      <c r="D359" s="153" t="s">
        <v>79</v>
      </c>
      <c r="E359" s="154">
        <v>53.6</v>
      </c>
      <c r="F359" s="154">
        <v>0</v>
      </c>
      <c r="G359" s="155">
        <f>E359*F359</f>
        <v>0</v>
      </c>
      <c r="O359" s="149">
        <v>2</v>
      </c>
      <c r="AA359" s="122">
        <v>12</v>
      </c>
      <c r="AB359" s="122">
        <v>0</v>
      </c>
      <c r="AC359" s="122">
        <v>143</v>
      </c>
      <c r="AZ359" s="122">
        <v>2</v>
      </c>
      <c r="BA359" s="122">
        <f>IF(AZ359=1,G359,0)</f>
        <v>0</v>
      </c>
      <c r="BB359" s="122">
        <f>IF(AZ359=2,G359,0)</f>
        <v>0</v>
      </c>
      <c r="BC359" s="122">
        <f>IF(AZ359=3,G359,0)</f>
        <v>0</v>
      </c>
      <c r="BD359" s="122">
        <f>IF(AZ359=4,G359,0)</f>
        <v>0</v>
      </c>
      <c r="BE359" s="122">
        <f>IF(AZ359=5,G359,0)</f>
        <v>0</v>
      </c>
      <c r="CZ359" s="122">
        <v>2.1000000000000001E-4</v>
      </c>
    </row>
    <row r="360" spans="1:104" x14ac:dyDescent="0.25">
      <c r="A360" s="150">
        <v>144</v>
      </c>
      <c r="B360" s="151" t="s">
        <v>399</v>
      </c>
      <c r="C360" s="152" t="s">
        <v>400</v>
      </c>
      <c r="D360" s="153" t="s">
        <v>149</v>
      </c>
      <c r="E360" s="154">
        <v>51.48</v>
      </c>
      <c r="F360" s="154">
        <v>0</v>
      </c>
      <c r="G360" s="155">
        <f>E360*F360</f>
        <v>0</v>
      </c>
      <c r="O360" s="149">
        <v>2</v>
      </c>
      <c r="AA360" s="122">
        <v>12</v>
      </c>
      <c r="AB360" s="122">
        <v>0</v>
      </c>
      <c r="AC360" s="122">
        <v>144</v>
      </c>
      <c r="AZ360" s="122">
        <v>2</v>
      </c>
      <c r="BA360" s="122">
        <f>IF(AZ360=1,G360,0)</f>
        <v>0</v>
      </c>
      <c r="BB360" s="122">
        <f>IF(AZ360=2,G360,0)</f>
        <v>0</v>
      </c>
      <c r="BC360" s="122">
        <f>IF(AZ360=3,G360,0)</f>
        <v>0</v>
      </c>
      <c r="BD360" s="122">
        <f>IF(AZ360=4,G360,0)</f>
        <v>0</v>
      </c>
      <c r="BE360" s="122">
        <f>IF(AZ360=5,G360,0)</f>
        <v>0</v>
      </c>
      <c r="CZ360" s="122">
        <v>4.4000000000000002E-4</v>
      </c>
    </row>
    <row r="361" spans="1:104" x14ac:dyDescent="0.25">
      <c r="A361" s="180"/>
      <c r="B361" s="179"/>
      <c r="C361" s="306" t="s">
        <v>517</v>
      </c>
      <c r="D361" s="307"/>
      <c r="E361" s="178">
        <v>0</v>
      </c>
      <c r="F361" s="177"/>
      <c r="G361" s="176"/>
      <c r="M361" s="175" t="s">
        <v>517</v>
      </c>
      <c r="O361" s="149"/>
    </row>
    <row r="362" spans="1:104" x14ac:dyDescent="0.25">
      <c r="A362" s="180"/>
      <c r="B362" s="179"/>
      <c r="C362" s="306" t="s">
        <v>516</v>
      </c>
      <c r="D362" s="307"/>
      <c r="E362" s="178">
        <v>17.96</v>
      </c>
      <c r="F362" s="177"/>
      <c r="G362" s="176"/>
      <c r="M362" s="175" t="s">
        <v>516</v>
      </c>
      <c r="O362" s="149"/>
    </row>
    <row r="363" spans="1:104" x14ac:dyDescent="0.25">
      <c r="A363" s="180"/>
      <c r="B363" s="179"/>
      <c r="C363" s="306" t="s">
        <v>515</v>
      </c>
      <c r="D363" s="307"/>
      <c r="E363" s="178">
        <v>0</v>
      </c>
      <c r="F363" s="177"/>
      <c r="G363" s="176"/>
      <c r="M363" s="175" t="s">
        <v>515</v>
      </c>
      <c r="O363" s="149"/>
    </row>
    <row r="364" spans="1:104" x14ac:dyDescent="0.25">
      <c r="A364" s="180"/>
      <c r="B364" s="179"/>
      <c r="C364" s="306" t="s">
        <v>514</v>
      </c>
      <c r="D364" s="307"/>
      <c r="E364" s="178">
        <v>9.7799999999999994</v>
      </c>
      <c r="F364" s="177"/>
      <c r="G364" s="176"/>
      <c r="M364" s="175" t="s">
        <v>514</v>
      </c>
      <c r="O364" s="149"/>
    </row>
    <row r="365" spans="1:104" x14ac:dyDescent="0.25">
      <c r="A365" s="180"/>
      <c r="B365" s="179"/>
      <c r="C365" s="306" t="s">
        <v>490</v>
      </c>
      <c r="D365" s="307"/>
      <c r="E365" s="178">
        <v>0</v>
      </c>
      <c r="F365" s="177"/>
      <c r="G365" s="176"/>
      <c r="M365" s="175" t="s">
        <v>490</v>
      </c>
      <c r="O365" s="149"/>
    </row>
    <row r="366" spans="1:104" x14ac:dyDescent="0.25">
      <c r="A366" s="180"/>
      <c r="B366" s="179"/>
      <c r="C366" s="306" t="s">
        <v>513</v>
      </c>
      <c r="D366" s="307"/>
      <c r="E366" s="178">
        <v>7.73</v>
      </c>
      <c r="F366" s="177"/>
      <c r="G366" s="176"/>
      <c r="M366" s="175" t="s">
        <v>513</v>
      </c>
      <c r="O366" s="149"/>
    </row>
    <row r="367" spans="1:104" x14ac:dyDescent="0.25">
      <c r="A367" s="180"/>
      <c r="B367" s="179"/>
      <c r="C367" s="306" t="s">
        <v>512</v>
      </c>
      <c r="D367" s="307"/>
      <c r="E367" s="178">
        <v>0</v>
      </c>
      <c r="F367" s="177"/>
      <c r="G367" s="176"/>
      <c r="M367" s="175" t="s">
        <v>512</v>
      </c>
      <c r="O367" s="149"/>
    </row>
    <row r="368" spans="1:104" x14ac:dyDescent="0.25">
      <c r="A368" s="180"/>
      <c r="B368" s="179"/>
      <c r="C368" s="306" t="s">
        <v>511</v>
      </c>
      <c r="D368" s="307"/>
      <c r="E368" s="178">
        <v>10.96</v>
      </c>
      <c r="F368" s="177"/>
      <c r="G368" s="176"/>
      <c r="M368" s="175" t="s">
        <v>511</v>
      </c>
      <c r="O368" s="149"/>
    </row>
    <row r="369" spans="1:104" x14ac:dyDescent="0.25">
      <c r="A369" s="180"/>
      <c r="B369" s="179"/>
      <c r="C369" s="306" t="s">
        <v>510</v>
      </c>
      <c r="D369" s="307"/>
      <c r="E369" s="178">
        <v>0</v>
      </c>
      <c r="F369" s="177"/>
      <c r="G369" s="176"/>
      <c r="M369" s="175" t="s">
        <v>510</v>
      </c>
      <c r="O369" s="149"/>
    </row>
    <row r="370" spans="1:104" x14ac:dyDescent="0.25">
      <c r="A370" s="180"/>
      <c r="B370" s="179"/>
      <c r="C370" s="306" t="s">
        <v>509</v>
      </c>
      <c r="D370" s="307"/>
      <c r="E370" s="178">
        <v>5.05</v>
      </c>
      <c r="F370" s="177"/>
      <c r="G370" s="176"/>
      <c r="M370" s="175" t="s">
        <v>509</v>
      </c>
      <c r="O370" s="149"/>
    </row>
    <row r="371" spans="1:104" x14ac:dyDescent="0.25">
      <c r="A371" s="150">
        <v>145</v>
      </c>
      <c r="B371" s="151" t="s">
        <v>401</v>
      </c>
      <c r="C371" s="152" t="s">
        <v>402</v>
      </c>
      <c r="D371" s="153" t="s">
        <v>79</v>
      </c>
      <c r="E371" s="154">
        <v>53.6</v>
      </c>
      <c r="F371" s="154">
        <v>0</v>
      </c>
      <c r="G371" s="155">
        <f>E371*F371</f>
        <v>0</v>
      </c>
      <c r="O371" s="149">
        <v>2</v>
      </c>
      <c r="AA371" s="122">
        <v>12</v>
      </c>
      <c r="AB371" s="122">
        <v>0</v>
      </c>
      <c r="AC371" s="122">
        <v>145</v>
      </c>
      <c r="AZ371" s="122">
        <v>2</v>
      </c>
      <c r="BA371" s="122">
        <f>IF(AZ371=1,G371,0)</f>
        <v>0</v>
      </c>
      <c r="BB371" s="122">
        <f>IF(AZ371=2,G371,0)</f>
        <v>0</v>
      </c>
      <c r="BC371" s="122">
        <f>IF(AZ371=3,G371,0)</f>
        <v>0</v>
      </c>
      <c r="BD371" s="122">
        <f>IF(AZ371=4,G371,0)</f>
        <v>0</v>
      </c>
      <c r="BE371" s="122">
        <f>IF(AZ371=5,G371,0)</f>
        <v>0</v>
      </c>
      <c r="CZ371" s="122">
        <v>4.7499999999999999E-3</v>
      </c>
    </row>
    <row r="372" spans="1:104" x14ac:dyDescent="0.25">
      <c r="A372" s="180"/>
      <c r="B372" s="179"/>
      <c r="C372" s="306" t="s">
        <v>508</v>
      </c>
      <c r="D372" s="307"/>
      <c r="E372" s="178">
        <v>0</v>
      </c>
      <c r="F372" s="177"/>
      <c r="G372" s="176"/>
      <c r="M372" s="175" t="s">
        <v>508</v>
      </c>
      <c r="O372" s="149"/>
    </row>
    <row r="373" spans="1:104" x14ac:dyDescent="0.25">
      <c r="A373" s="180"/>
      <c r="B373" s="179"/>
      <c r="C373" s="306" t="s">
        <v>507</v>
      </c>
      <c r="D373" s="307"/>
      <c r="E373" s="178">
        <v>53.6</v>
      </c>
      <c r="F373" s="177"/>
      <c r="G373" s="176"/>
      <c r="M373" s="175" t="s">
        <v>507</v>
      </c>
      <c r="O373" s="149"/>
    </row>
    <row r="374" spans="1:104" x14ac:dyDescent="0.25">
      <c r="A374" s="150">
        <v>146</v>
      </c>
      <c r="B374" s="151" t="s">
        <v>403</v>
      </c>
      <c r="C374" s="152" t="s">
        <v>404</v>
      </c>
      <c r="D374" s="153" t="s">
        <v>79</v>
      </c>
      <c r="E374" s="154">
        <v>64.622799999999998</v>
      </c>
      <c r="F374" s="154">
        <v>0</v>
      </c>
      <c r="G374" s="155">
        <f>E374*F374</f>
        <v>0</v>
      </c>
      <c r="O374" s="149">
        <v>2</v>
      </c>
      <c r="AA374" s="122">
        <v>12</v>
      </c>
      <c r="AB374" s="122">
        <v>0</v>
      </c>
      <c r="AC374" s="122">
        <v>146</v>
      </c>
      <c r="AZ374" s="122">
        <v>2</v>
      </c>
      <c r="BA374" s="122">
        <f>IF(AZ374=1,G374,0)</f>
        <v>0</v>
      </c>
      <c r="BB374" s="122">
        <f>IF(AZ374=2,G374,0)</f>
        <v>0</v>
      </c>
      <c r="BC374" s="122">
        <f>IF(AZ374=3,G374,0)</f>
        <v>0</v>
      </c>
      <c r="BD374" s="122">
        <f>IF(AZ374=4,G374,0)</f>
        <v>0</v>
      </c>
      <c r="BE374" s="122">
        <f>IF(AZ374=5,G374,0)</f>
        <v>0</v>
      </c>
      <c r="CZ374" s="122">
        <v>0</v>
      </c>
    </row>
    <row r="375" spans="1:104" x14ac:dyDescent="0.25">
      <c r="A375" s="180"/>
      <c r="B375" s="179"/>
      <c r="C375" s="306" t="s">
        <v>506</v>
      </c>
      <c r="D375" s="307"/>
      <c r="E375" s="178">
        <v>58.96</v>
      </c>
      <c r="F375" s="177"/>
      <c r="G375" s="176"/>
      <c r="M375" s="175" t="s">
        <v>506</v>
      </c>
      <c r="O375" s="149"/>
    </row>
    <row r="376" spans="1:104" x14ac:dyDescent="0.25">
      <c r="A376" s="180"/>
      <c r="B376" s="179"/>
      <c r="C376" s="306" t="s">
        <v>505</v>
      </c>
      <c r="D376" s="307"/>
      <c r="E376" s="178">
        <v>5.6627999999999998</v>
      </c>
      <c r="F376" s="177"/>
      <c r="G376" s="176"/>
      <c r="M376" s="175" t="s">
        <v>505</v>
      </c>
      <c r="O376" s="149"/>
    </row>
    <row r="377" spans="1:104" x14ac:dyDescent="0.25">
      <c r="A377" s="150">
        <v>147</v>
      </c>
      <c r="B377" s="151" t="s">
        <v>405</v>
      </c>
      <c r="C377" s="152" t="s">
        <v>406</v>
      </c>
      <c r="D377" s="153" t="s">
        <v>54</v>
      </c>
      <c r="E377" s="154">
        <v>5.8</v>
      </c>
      <c r="F377" s="154">
        <v>0</v>
      </c>
      <c r="G377" s="155">
        <f>E377*F377</f>
        <v>0</v>
      </c>
      <c r="O377" s="149">
        <v>2</v>
      </c>
      <c r="AA377" s="122">
        <v>12</v>
      </c>
      <c r="AB377" s="122">
        <v>0</v>
      </c>
      <c r="AC377" s="122">
        <v>147</v>
      </c>
      <c r="AZ377" s="122">
        <v>2</v>
      </c>
      <c r="BA377" s="122">
        <f>IF(AZ377=1,G377,0)</f>
        <v>0</v>
      </c>
      <c r="BB377" s="122">
        <f>IF(AZ377=2,G377,0)</f>
        <v>0</v>
      </c>
      <c r="BC377" s="122">
        <f>IF(AZ377=3,G377,0)</f>
        <v>0</v>
      </c>
      <c r="BD377" s="122">
        <f>IF(AZ377=4,G377,0)</f>
        <v>0</v>
      </c>
      <c r="BE377" s="122">
        <f>IF(AZ377=5,G377,0)</f>
        <v>0</v>
      </c>
      <c r="CZ377" s="122">
        <v>0</v>
      </c>
    </row>
    <row r="378" spans="1:104" ht="13" x14ac:dyDescent="0.3">
      <c r="A378" s="156"/>
      <c r="B378" s="157" t="s">
        <v>67</v>
      </c>
      <c r="C378" s="158" t="str">
        <f>CONCATENATE(B358," ",C358)</f>
        <v>771 Podlahy z dlaždic a obklady</v>
      </c>
      <c r="D378" s="156"/>
      <c r="E378" s="159"/>
      <c r="F378" s="159"/>
      <c r="G378" s="160">
        <f>SUM(G358:G377)</f>
        <v>0</v>
      </c>
      <c r="O378" s="149">
        <v>4</v>
      </c>
      <c r="BA378" s="161">
        <f>SUM(BA358:BA377)</f>
        <v>0</v>
      </c>
      <c r="BB378" s="161">
        <f>SUM(BB358:BB377)</f>
        <v>0</v>
      </c>
      <c r="BC378" s="161">
        <f>SUM(BC358:BC377)</f>
        <v>0</v>
      </c>
      <c r="BD378" s="161">
        <f>SUM(BD358:BD377)</f>
        <v>0</v>
      </c>
      <c r="BE378" s="161">
        <f>SUM(BE358:BE377)</f>
        <v>0</v>
      </c>
    </row>
    <row r="379" spans="1:104" ht="13" x14ac:dyDescent="0.3">
      <c r="A379" s="142" t="s">
        <v>65</v>
      </c>
      <c r="B379" s="143" t="s">
        <v>407</v>
      </c>
      <c r="C379" s="144" t="s">
        <v>408</v>
      </c>
      <c r="D379" s="145"/>
      <c r="E379" s="146"/>
      <c r="F379" s="146"/>
      <c r="G379" s="147"/>
      <c r="H379" s="148"/>
      <c r="I379" s="148"/>
      <c r="O379" s="149">
        <v>1</v>
      </c>
    </row>
    <row r="380" spans="1:104" x14ac:dyDescent="0.25">
      <c r="A380" s="150">
        <v>148</v>
      </c>
      <c r="B380" s="151" t="s">
        <v>409</v>
      </c>
      <c r="C380" s="152" t="s">
        <v>410</v>
      </c>
      <c r="D380" s="153" t="s">
        <v>79</v>
      </c>
      <c r="E380" s="154">
        <v>88.8</v>
      </c>
      <c r="F380" s="154">
        <v>0</v>
      </c>
      <c r="G380" s="155">
        <f>E380*F380</f>
        <v>0</v>
      </c>
      <c r="O380" s="149">
        <v>2</v>
      </c>
      <c r="AA380" s="122">
        <v>12</v>
      </c>
      <c r="AB380" s="122">
        <v>0</v>
      </c>
      <c r="AC380" s="122">
        <v>148</v>
      </c>
      <c r="AZ380" s="122">
        <v>2</v>
      </c>
      <c r="BA380" s="122">
        <f>IF(AZ380=1,G380,0)</f>
        <v>0</v>
      </c>
      <c r="BB380" s="122">
        <f>IF(AZ380=2,G380,0)</f>
        <v>0</v>
      </c>
      <c r="BC380" s="122">
        <f>IF(AZ380=3,G380,0)</f>
        <v>0</v>
      </c>
      <c r="BD380" s="122">
        <f>IF(AZ380=4,G380,0)</f>
        <v>0</v>
      </c>
      <c r="BE380" s="122">
        <f>IF(AZ380=5,G380,0)</f>
        <v>0</v>
      </c>
      <c r="CZ380" s="122">
        <v>0</v>
      </c>
    </row>
    <row r="381" spans="1:104" x14ac:dyDescent="0.25">
      <c r="A381" s="180"/>
      <c r="B381" s="179"/>
      <c r="C381" s="306" t="s">
        <v>504</v>
      </c>
      <c r="D381" s="307"/>
      <c r="E381" s="178">
        <v>88.8</v>
      </c>
      <c r="F381" s="177"/>
      <c r="G381" s="176"/>
      <c r="M381" s="175" t="s">
        <v>504</v>
      </c>
      <c r="O381" s="149"/>
    </row>
    <row r="382" spans="1:104" x14ac:dyDescent="0.25">
      <c r="A382" s="150">
        <v>149</v>
      </c>
      <c r="B382" s="151" t="s">
        <v>411</v>
      </c>
      <c r="C382" s="152" t="s">
        <v>412</v>
      </c>
      <c r="D382" s="153" t="s">
        <v>149</v>
      </c>
      <c r="E382" s="154">
        <v>8.26</v>
      </c>
      <c r="F382" s="154">
        <v>0</v>
      </c>
      <c r="G382" s="155">
        <f>E382*F382</f>
        <v>0</v>
      </c>
      <c r="O382" s="149">
        <v>2</v>
      </c>
      <c r="AA382" s="122">
        <v>12</v>
      </c>
      <c r="AB382" s="122">
        <v>0</v>
      </c>
      <c r="AC382" s="122">
        <v>149</v>
      </c>
      <c r="AZ382" s="122">
        <v>2</v>
      </c>
      <c r="BA382" s="122">
        <f>IF(AZ382=1,G382,0)</f>
        <v>0</v>
      </c>
      <c r="BB382" s="122">
        <f>IF(AZ382=2,G382,0)</f>
        <v>0</v>
      </c>
      <c r="BC382" s="122">
        <f>IF(AZ382=3,G382,0)</f>
        <v>0</v>
      </c>
      <c r="BD382" s="122">
        <f>IF(AZ382=4,G382,0)</f>
        <v>0</v>
      </c>
      <c r="BE382" s="122">
        <f>IF(AZ382=5,G382,0)</f>
        <v>0</v>
      </c>
      <c r="CZ382" s="122">
        <v>3.0000000000000001E-5</v>
      </c>
    </row>
    <row r="383" spans="1:104" x14ac:dyDescent="0.25">
      <c r="A383" s="180"/>
      <c r="B383" s="179"/>
      <c r="C383" s="306" t="s">
        <v>503</v>
      </c>
      <c r="D383" s="307"/>
      <c r="E383" s="178">
        <v>8.26</v>
      </c>
      <c r="F383" s="177"/>
      <c r="G383" s="176"/>
      <c r="M383" s="175" t="s">
        <v>503</v>
      </c>
      <c r="O383" s="149"/>
    </row>
    <row r="384" spans="1:104" x14ac:dyDescent="0.25">
      <c r="A384" s="150">
        <v>150</v>
      </c>
      <c r="B384" s="151" t="s">
        <v>413</v>
      </c>
      <c r="C384" s="152" t="s">
        <v>414</v>
      </c>
      <c r="D384" s="153" t="s">
        <v>149</v>
      </c>
      <c r="E384" s="154">
        <v>17.420000000000002</v>
      </c>
      <c r="F384" s="154">
        <v>0</v>
      </c>
      <c r="G384" s="155">
        <f>E384*F384</f>
        <v>0</v>
      </c>
      <c r="O384" s="149">
        <v>2</v>
      </c>
      <c r="AA384" s="122">
        <v>12</v>
      </c>
      <c r="AB384" s="122">
        <v>0</v>
      </c>
      <c r="AC384" s="122">
        <v>150</v>
      </c>
      <c r="AZ384" s="122">
        <v>2</v>
      </c>
      <c r="BA384" s="122">
        <f>IF(AZ384=1,G384,0)</f>
        <v>0</v>
      </c>
      <c r="BB384" s="122">
        <f>IF(AZ384=2,G384,0)</f>
        <v>0</v>
      </c>
      <c r="BC384" s="122">
        <f>IF(AZ384=3,G384,0)</f>
        <v>0</v>
      </c>
      <c r="BD384" s="122">
        <f>IF(AZ384=4,G384,0)</f>
        <v>0</v>
      </c>
      <c r="BE384" s="122">
        <f>IF(AZ384=5,G384,0)</f>
        <v>0</v>
      </c>
      <c r="CZ384" s="122">
        <v>3.0000000000000001E-5</v>
      </c>
    </row>
    <row r="385" spans="1:104" x14ac:dyDescent="0.25">
      <c r="A385" s="180"/>
      <c r="B385" s="179"/>
      <c r="C385" s="306" t="s">
        <v>502</v>
      </c>
      <c r="D385" s="307"/>
      <c r="E385" s="178">
        <v>19.97</v>
      </c>
      <c r="F385" s="177"/>
      <c r="G385" s="176"/>
      <c r="M385" s="175" t="s">
        <v>502</v>
      </c>
      <c r="O385" s="149"/>
    </row>
    <row r="386" spans="1:104" x14ac:dyDescent="0.25">
      <c r="A386" s="180"/>
      <c r="B386" s="179"/>
      <c r="C386" s="306" t="s">
        <v>501</v>
      </c>
      <c r="D386" s="307"/>
      <c r="E386" s="178">
        <v>-2.5499999999999998</v>
      </c>
      <c r="F386" s="177"/>
      <c r="G386" s="176"/>
      <c r="M386" s="175" t="s">
        <v>501</v>
      </c>
      <c r="O386" s="149"/>
    </row>
    <row r="387" spans="1:104" x14ac:dyDescent="0.25">
      <c r="A387" s="150">
        <v>151</v>
      </c>
      <c r="B387" s="151" t="s">
        <v>415</v>
      </c>
      <c r="C387" s="152" t="s">
        <v>416</v>
      </c>
      <c r="D387" s="153" t="s">
        <v>79</v>
      </c>
      <c r="E387" s="154">
        <v>15</v>
      </c>
      <c r="F387" s="154">
        <v>0</v>
      </c>
      <c r="G387" s="155">
        <f>E387*F387</f>
        <v>0</v>
      </c>
      <c r="O387" s="149">
        <v>2</v>
      </c>
      <c r="AA387" s="122">
        <v>12</v>
      </c>
      <c r="AB387" s="122">
        <v>0</v>
      </c>
      <c r="AC387" s="122">
        <v>151</v>
      </c>
      <c r="AZ387" s="122">
        <v>2</v>
      </c>
      <c r="BA387" s="122">
        <f>IF(AZ387=1,G387,0)</f>
        <v>0</v>
      </c>
      <c r="BB387" s="122">
        <f>IF(AZ387=2,G387,0)</f>
        <v>0</v>
      </c>
      <c r="BC387" s="122">
        <f>IF(AZ387=3,G387,0)</f>
        <v>0</v>
      </c>
      <c r="BD387" s="122">
        <f>IF(AZ387=4,G387,0)</f>
        <v>0</v>
      </c>
      <c r="BE387" s="122">
        <f>IF(AZ387=5,G387,0)</f>
        <v>0</v>
      </c>
      <c r="CZ387" s="122">
        <v>3.6000000000000002E-4</v>
      </c>
    </row>
    <row r="388" spans="1:104" x14ac:dyDescent="0.25">
      <c r="A388" s="150">
        <v>152</v>
      </c>
      <c r="B388" s="151" t="s">
        <v>417</v>
      </c>
      <c r="C388" s="152" t="s">
        <v>418</v>
      </c>
      <c r="D388" s="153" t="s">
        <v>79</v>
      </c>
      <c r="E388" s="154">
        <v>73.8</v>
      </c>
      <c r="F388" s="154">
        <v>0</v>
      </c>
      <c r="G388" s="155">
        <f>E388*F388</f>
        <v>0</v>
      </c>
      <c r="O388" s="149">
        <v>2</v>
      </c>
      <c r="AA388" s="122">
        <v>12</v>
      </c>
      <c r="AB388" s="122">
        <v>0</v>
      </c>
      <c r="AC388" s="122">
        <v>152</v>
      </c>
      <c r="AZ388" s="122">
        <v>2</v>
      </c>
      <c r="BA388" s="122">
        <f>IF(AZ388=1,G388,0)</f>
        <v>0</v>
      </c>
      <c r="BB388" s="122">
        <f>IF(AZ388=2,G388,0)</f>
        <v>0</v>
      </c>
      <c r="BC388" s="122">
        <f>IF(AZ388=3,G388,0)</f>
        <v>0</v>
      </c>
      <c r="BD388" s="122">
        <f>IF(AZ388=4,G388,0)</f>
        <v>0</v>
      </c>
      <c r="BE388" s="122">
        <f>IF(AZ388=5,G388,0)</f>
        <v>0</v>
      </c>
      <c r="CZ388" s="122">
        <v>3.6000000000000002E-4</v>
      </c>
    </row>
    <row r="389" spans="1:104" x14ac:dyDescent="0.25">
      <c r="A389" s="180"/>
      <c r="B389" s="179"/>
      <c r="C389" s="306" t="s">
        <v>478</v>
      </c>
      <c r="D389" s="307"/>
      <c r="E389" s="178">
        <v>0</v>
      </c>
      <c r="F389" s="177"/>
      <c r="G389" s="176"/>
      <c r="M389" s="175" t="s">
        <v>478</v>
      </c>
      <c r="O389" s="149"/>
    </row>
    <row r="390" spans="1:104" x14ac:dyDescent="0.25">
      <c r="A390" s="180"/>
      <c r="B390" s="179"/>
      <c r="C390" s="306" t="s">
        <v>500</v>
      </c>
      <c r="D390" s="307"/>
      <c r="E390" s="178">
        <v>73.8</v>
      </c>
      <c r="F390" s="177"/>
      <c r="G390" s="176"/>
      <c r="M390" s="175" t="s">
        <v>500</v>
      </c>
      <c r="O390" s="149"/>
    </row>
    <row r="391" spans="1:104" x14ac:dyDescent="0.25">
      <c r="A391" s="150">
        <v>153</v>
      </c>
      <c r="B391" s="151" t="s">
        <v>419</v>
      </c>
      <c r="C391" s="152" t="s">
        <v>420</v>
      </c>
      <c r="D391" s="153" t="s">
        <v>79</v>
      </c>
      <c r="E391" s="154">
        <v>16.5</v>
      </c>
      <c r="F391" s="154">
        <v>0</v>
      </c>
      <c r="G391" s="155">
        <f>E391*F391</f>
        <v>0</v>
      </c>
      <c r="O391" s="149">
        <v>2</v>
      </c>
      <c r="AA391" s="122">
        <v>12</v>
      </c>
      <c r="AB391" s="122">
        <v>0</v>
      </c>
      <c r="AC391" s="122">
        <v>153</v>
      </c>
      <c r="AZ391" s="122">
        <v>2</v>
      </c>
      <c r="BA391" s="122">
        <f>IF(AZ391=1,G391,0)</f>
        <v>0</v>
      </c>
      <c r="BB391" s="122">
        <f>IF(AZ391=2,G391,0)</f>
        <v>0</v>
      </c>
      <c r="BC391" s="122">
        <f>IF(AZ391=3,G391,0)</f>
        <v>0</v>
      </c>
      <c r="BD391" s="122">
        <f>IF(AZ391=4,G391,0)</f>
        <v>0</v>
      </c>
      <c r="BE391" s="122">
        <f>IF(AZ391=5,G391,0)</f>
        <v>0</v>
      </c>
      <c r="CZ391" s="122">
        <v>0</v>
      </c>
    </row>
    <row r="392" spans="1:104" x14ac:dyDescent="0.25">
      <c r="A392" s="180"/>
      <c r="B392" s="179"/>
      <c r="C392" s="306" t="s">
        <v>499</v>
      </c>
      <c r="D392" s="307"/>
      <c r="E392" s="178">
        <v>16.5</v>
      </c>
      <c r="F392" s="177"/>
      <c r="G392" s="176"/>
      <c r="M392" s="175" t="s">
        <v>499</v>
      </c>
      <c r="O392" s="149"/>
    </row>
    <row r="393" spans="1:104" x14ac:dyDescent="0.25">
      <c r="A393" s="150">
        <v>154</v>
      </c>
      <c r="B393" s="151" t="s">
        <v>421</v>
      </c>
      <c r="C393" s="152" t="s">
        <v>422</v>
      </c>
      <c r="D393" s="153" t="s">
        <v>79</v>
      </c>
      <c r="E393" s="154">
        <v>83.096199999999996</v>
      </c>
      <c r="F393" s="154">
        <v>0</v>
      </c>
      <c r="G393" s="155">
        <f>E393*F393</f>
        <v>0</v>
      </c>
      <c r="O393" s="149">
        <v>2</v>
      </c>
      <c r="AA393" s="122">
        <v>12</v>
      </c>
      <c r="AB393" s="122">
        <v>0</v>
      </c>
      <c r="AC393" s="122">
        <v>154</v>
      </c>
      <c r="AZ393" s="122">
        <v>2</v>
      </c>
      <c r="BA393" s="122">
        <f>IF(AZ393=1,G393,0)</f>
        <v>0</v>
      </c>
      <c r="BB393" s="122">
        <f>IF(AZ393=2,G393,0)</f>
        <v>0</v>
      </c>
      <c r="BC393" s="122">
        <f>IF(AZ393=3,G393,0)</f>
        <v>0</v>
      </c>
      <c r="BD393" s="122">
        <f>IF(AZ393=4,G393,0)</f>
        <v>0</v>
      </c>
      <c r="BE393" s="122">
        <f>IF(AZ393=5,G393,0)</f>
        <v>0</v>
      </c>
      <c r="CZ393" s="122">
        <v>0</v>
      </c>
    </row>
    <row r="394" spans="1:104" x14ac:dyDescent="0.25">
      <c r="A394" s="180"/>
      <c r="B394" s="179"/>
      <c r="C394" s="306" t="s">
        <v>498</v>
      </c>
      <c r="D394" s="307"/>
      <c r="E394" s="178">
        <v>81.180000000000007</v>
      </c>
      <c r="F394" s="177"/>
      <c r="G394" s="176"/>
      <c r="M394" s="175" t="s">
        <v>498</v>
      </c>
      <c r="O394" s="149"/>
    </row>
    <row r="395" spans="1:104" x14ac:dyDescent="0.25">
      <c r="A395" s="180"/>
      <c r="B395" s="179"/>
      <c r="C395" s="306" t="s">
        <v>497</v>
      </c>
      <c r="D395" s="307"/>
      <c r="E395" s="178">
        <v>1.9161999999999999</v>
      </c>
      <c r="F395" s="177"/>
      <c r="G395" s="176"/>
      <c r="M395" s="175" t="s">
        <v>497</v>
      </c>
      <c r="O395" s="149"/>
    </row>
    <row r="396" spans="1:104" x14ac:dyDescent="0.25">
      <c r="A396" s="150">
        <v>155</v>
      </c>
      <c r="B396" s="151" t="s">
        <v>423</v>
      </c>
      <c r="C396" s="152" t="s">
        <v>424</v>
      </c>
      <c r="D396" s="153" t="s">
        <v>54</v>
      </c>
      <c r="E396" s="154">
        <v>0.77</v>
      </c>
      <c r="F396" s="154">
        <v>0</v>
      </c>
      <c r="G396" s="155">
        <f>E396*F396</f>
        <v>0</v>
      </c>
      <c r="O396" s="149">
        <v>2</v>
      </c>
      <c r="AA396" s="122">
        <v>12</v>
      </c>
      <c r="AB396" s="122">
        <v>0</v>
      </c>
      <c r="AC396" s="122">
        <v>155</v>
      </c>
      <c r="AZ396" s="122">
        <v>2</v>
      </c>
      <c r="BA396" s="122">
        <f>IF(AZ396=1,G396,0)</f>
        <v>0</v>
      </c>
      <c r="BB396" s="122">
        <f>IF(AZ396=2,G396,0)</f>
        <v>0</v>
      </c>
      <c r="BC396" s="122">
        <f>IF(AZ396=3,G396,0)</f>
        <v>0</v>
      </c>
      <c r="BD396" s="122">
        <f>IF(AZ396=4,G396,0)</f>
        <v>0</v>
      </c>
      <c r="BE396" s="122">
        <f>IF(AZ396=5,G396,0)</f>
        <v>0</v>
      </c>
      <c r="CZ396" s="122">
        <v>0</v>
      </c>
    </row>
    <row r="397" spans="1:104" ht="13" x14ac:dyDescent="0.3">
      <c r="A397" s="156"/>
      <c r="B397" s="157" t="s">
        <v>67</v>
      </c>
      <c r="C397" s="158" t="str">
        <f>CONCATENATE(B379," ",C379)</f>
        <v>776 Podlahy povlakové</v>
      </c>
      <c r="D397" s="156"/>
      <c r="E397" s="159"/>
      <c r="F397" s="159"/>
      <c r="G397" s="160">
        <f>SUM(G379:G396)</f>
        <v>0</v>
      </c>
      <c r="O397" s="149">
        <v>4</v>
      </c>
      <c r="BA397" s="161">
        <f>SUM(BA379:BA396)</f>
        <v>0</v>
      </c>
      <c r="BB397" s="161">
        <f>SUM(BB379:BB396)</f>
        <v>0</v>
      </c>
      <c r="BC397" s="161">
        <f>SUM(BC379:BC396)</f>
        <v>0</v>
      </c>
      <c r="BD397" s="161">
        <f>SUM(BD379:BD396)</f>
        <v>0</v>
      </c>
      <c r="BE397" s="161">
        <f>SUM(BE379:BE396)</f>
        <v>0</v>
      </c>
    </row>
    <row r="398" spans="1:104" ht="13" x14ac:dyDescent="0.3">
      <c r="A398" s="142" t="s">
        <v>65</v>
      </c>
      <c r="B398" s="143" t="s">
        <v>425</v>
      </c>
      <c r="C398" s="144" t="s">
        <v>426</v>
      </c>
      <c r="D398" s="145"/>
      <c r="E398" s="146"/>
      <c r="F398" s="146"/>
      <c r="G398" s="147"/>
      <c r="H398" s="148"/>
      <c r="I398" s="148"/>
      <c r="O398" s="149">
        <v>1</v>
      </c>
    </row>
    <row r="399" spans="1:104" x14ac:dyDescent="0.25">
      <c r="A399" s="150">
        <v>156</v>
      </c>
      <c r="B399" s="151" t="s">
        <v>427</v>
      </c>
      <c r="C399" s="152" t="s">
        <v>428</v>
      </c>
      <c r="D399" s="153" t="s">
        <v>79</v>
      </c>
      <c r="E399" s="154">
        <v>33.894199999999998</v>
      </c>
      <c r="F399" s="154">
        <v>0</v>
      </c>
      <c r="G399" s="155">
        <f>E399*F399</f>
        <v>0</v>
      </c>
      <c r="O399" s="149">
        <v>2</v>
      </c>
      <c r="AA399" s="122">
        <v>12</v>
      </c>
      <c r="AB399" s="122">
        <v>0</v>
      </c>
      <c r="AC399" s="122">
        <v>156</v>
      </c>
      <c r="AZ399" s="122">
        <v>2</v>
      </c>
      <c r="BA399" s="122">
        <f>IF(AZ399=1,G399,0)</f>
        <v>0</v>
      </c>
      <c r="BB399" s="122">
        <f>IF(AZ399=2,G399,0)</f>
        <v>0</v>
      </c>
      <c r="BC399" s="122">
        <f>IF(AZ399=3,G399,0)</f>
        <v>0</v>
      </c>
      <c r="BD399" s="122">
        <f>IF(AZ399=4,G399,0)</f>
        <v>0</v>
      </c>
      <c r="BE399" s="122">
        <f>IF(AZ399=5,G399,0)</f>
        <v>0</v>
      </c>
      <c r="CZ399" s="122">
        <v>4.9500000000000004E-3</v>
      </c>
    </row>
    <row r="400" spans="1:104" x14ac:dyDescent="0.25">
      <c r="A400" s="180"/>
      <c r="B400" s="179"/>
      <c r="C400" s="306" t="s">
        <v>496</v>
      </c>
      <c r="D400" s="307"/>
      <c r="E400" s="178">
        <v>0</v>
      </c>
      <c r="F400" s="177"/>
      <c r="G400" s="176"/>
      <c r="M400" s="175" t="s">
        <v>496</v>
      </c>
      <c r="O400" s="149"/>
    </row>
    <row r="401" spans="1:104" x14ac:dyDescent="0.25">
      <c r="A401" s="180"/>
      <c r="B401" s="179"/>
      <c r="C401" s="306" t="s">
        <v>495</v>
      </c>
      <c r="D401" s="307"/>
      <c r="E401" s="178">
        <v>31.5</v>
      </c>
      <c r="F401" s="177"/>
      <c r="G401" s="176"/>
      <c r="M401" s="175" t="s">
        <v>495</v>
      </c>
      <c r="O401" s="149"/>
    </row>
    <row r="402" spans="1:104" x14ac:dyDescent="0.25">
      <c r="A402" s="180"/>
      <c r="B402" s="179"/>
      <c r="C402" s="306" t="s">
        <v>494</v>
      </c>
      <c r="D402" s="307"/>
      <c r="E402" s="178">
        <v>-2.4750000000000001</v>
      </c>
      <c r="F402" s="177"/>
      <c r="G402" s="176"/>
      <c r="M402" s="175" t="s">
        <v>494</v>
      </c>
      <c r="O402" s="149"/>
    </row>
    <row r="403" spans="1:104" x14ac:dyDescent="0.25">
      <c r="A403" s="180"/>
      <c r="B403" s="179"/>
      <c r="C403" s="306" t="s">
        <v>493</v>
      </c>
      <c r="D403" s="307"/>
      <c r="E403" s="178">
        <v>-3.78</v>
      </c>
      <c r="F403" s="177"/>
      <c r="G403" s="176"/>
      <c r="M403" s="175" t="s">
        <v>493</v>
      </c>
      <c r="O403" s="149"/>
    </row>
    <row r="404" spans="1:104" x14ac:dyDescent="0.25">
      <c r="A404" s="180"/>
      <c r="B404" s="179"/>
      <c r="C404" s="306" t="s">
        <v>492</v>
      </c>
      <c r="D404" s="307"/>
      <c r="E404" s="178">
        <v>0.67120000000000002</v>
      </c>
      <c r="F404" s="177"/>
      <c r="G404" s="176"/>
      <c r="M404" s="175" t="s">
        <v>492</v>
      </c>
      <c r="O404" s="149"/>
    </row>
    <row r="405" spans="1:104" x14ac:dyDescent="0.25">
      <c r="A405" s="180"/>
      <c r="B405" s="179"/>
      <c r="C405" s="306" t="s">
        <v>491</v>
      </c>
      <c r="D405" s="307"/>
      <c r="E405" s="178">
        <v>3.3279999999999998</v>
      </c>
      <c r="F405" s="177"/>
      <c r="G405" s="176"/>
      <c r="M405" s="175" t="s">
        <v>491</v>
      </c>
      <c r="O405" s="149"/>
    </row>
    <row r="406" spans="1:104" x14ac:dyDescent="0.25">
      <c r="A406" s="180"/>
      <c r="B406" s="179"/>
      <c r="C406" s="306" t="s">
        <v>490</v>
      </c>
      <c r="D406" s="307"/>
      <c r="E406" s="178">
        <v>0</v>
      </c>
      <c r="F406" s="177"/>
      <c r="G406" s="176"/>
      <c r="M406" s="175" t="s">
        <v>490</v>
      </c>
      <c r="O406" s="149"/>
    </row>
    <row r="407" spans="1:104" x14ac:dyDescent="0.25">
      <c r="A407" s="180"/>
      <c r="B407" s="179"/>
      <c r="C407" s="306" t="s">
        <v>489</v>
      </c>
      <c r="D407" s="307"/>
      <c r="E407" s="178">
        <v>4.6500000000000004</v>
      </c>
      <c r="F407" s="177"/>
      <c r="G407" s="176"/>
      <c r="M407" s="175" t="s">
        <v>489</v>
      </c>
      <c r="O407" s="149"/>
    </row>
    <row r="408" spans="1:104" x14ac:dyDescent="0.25">
      <c r="A408" s="150">
        <v>157</v>
      </c>
      <c r="B408" s="151" t="s">
        <v>429</v>
      </c>
      <c r="C408" s="152" t="s">
        <v>430</v>
      </c>
      <c r="D408" s="153" t="s">
        <v>79</v>
      </c>
      <c r="E408" s="154">
        <v>37.279000000000003</v>
      </c>
      <c r="F408" s="154">
        <v>0</v>
      </c>
      <c r="G408" s="155">
        <f>E408*F408</f>
        <v>0</v>
      </c>
      <c r="O408" s="149">
        <v>2</v>
      </c>
      <c r="AA408" s="122">
        <v>12</v>
      </c>
      <c r="AB408" s="122">
        <v>0</v>
      </c>
      <c r="AC408" s="122">
        <v>157</v>
      </c>
      <c r="AZ408" s="122">
        <v>2</v>
      </c>
      <c r="BA408" s="122">
        <f>IF(AZ408=1,G408,0)</f>
        <v>0</v>
      </c>
      <c r="BB408" s="122">
        <f>IF(AZ408=2,G408,0)</f>
        <v>0</v>
      </c>
      <c r="BC408" s="122">
        <f>IF(AZ408=3,G408,0)</f>
        <v>0</v>
      </c>
      <c r="BD408" s="122">
        <f>IF(AZ408=4,G408,0)</f>
        <v>0</v>
      </c>
      <c r="BE408" s="122">
        <f>IF(AZ408=5,G408,0)</f>
        <v>0</v>
      </c>
      <c r="CZ408" s="122">
        <v>0</v>
      </c>
    </row>
    <row r="409" spans="1:104" x14ac:dyDescent="0.25">
      <c r="A409" s="180"/>
      <c r="B409" s="179"/>
      <c r="C409" s="306" t="s">
        <v>488</v>
      </c>
      <c r="D409" s="307"/>
      <c r="E409" s="178">
        <v>37.279000000000003</v>
      </c>
      <c r="F409" s="177"/>
      <c r="G409" s="176"/>
      <c r="M409" s="175" t="s">
        <v>488</v>
      </c>
      <c r="O409" s="149"/>
    </row>
    <row r="410" spans="1:104" x14ac:dyDescent="0.25">
      <c r="A410" s="150">
        <v>158</v>
      </c>
      <c r="B410" s="151" t="s">
        <v>431</v>
      </c>
      <c r="C410" s="152" t="s">
        <v>432</v>
      </c>
      <c r="D410" s="153" t="s">
        <v>149</v>
      </c>
      <c r="E410" s="154">
        <v>2.4750000000000001</v>
      </c>
      <c r="F410" s="154">
        <v>0</v>
      </c>
      <c r="G410" s="155">
        <f>E410*F410</f>
        <v>0</v>
      </c>
      <c r="O410" s="149">
        <v>2</v>
      </c>
      <c r="AA410" s="122">
        <v>12</v>
      </c>
      <c r="AB410" s="122">
        <v>0</v>
      </c>
      <c r="AC410" s="122">
        <v>158</v>
      </c>
      <c r="AZ410" s="122">
        <v>2</v>
      </c>
      <c r="BA410" s="122">
        <f>IF(AZ410=1,G410,0)</f>
        <v>0</v>
      </c>
      <c r="BB410" s="122">
        <f>IF(AZ410=2,G410,0)</f>
        <v>0</v>
      </c>
      <c r="BC410" s="122">
        <f>IF(AZ410=3,G410,0)</f>
        <v>0</v>
      </c>
      <c r="BD410" s="122">
        <f>IF(AZ410=4,G410,0)</f>
        <v>0</v>
      </c>
      <c r="BE410" s="122">
        <f>IF(AZ410=5,G410,0)</f>
        <v>0</v>
      </c>
      <c r="CZ410" s="122">
        <v>1.0670000000000001E-2</v>
      </c>
    </row>
    <row r="411" spans="1:104" x14ac:dyDescent="0.25">
      <c r="A411" s="180"/>
      <c r="B411" s="179"/>
      <c r="C411" s="308">
        <v>2475</v>
      </c>
      <c r="D411" s="307"/>
      <c r="E411" s="178">
        <v>2.4750000000000001</v>
      </c>
      <c r="F411" s="177"/>
      <c r="G411" s="176"/>
      <c r="M411" s="181">
        <v>2475</v>
      </c>
      <c r="O411" s="149"/>
    </row>
    <row r="412" spans="1:104" x14ac:dyDescent="0.25">
      <c r="A412" s="150">
        <v>159</v>
      </c>
      <c r="B412" s="151" t="s">
        <v>433</v>
      </c>
      <c r="C412" s="152" t="s">
        <v>434</v>
      </c>
      <c r="D412" s="153" t="s">
        <v>54</v>
      </c>
      <c r="E412" s="154">
        <v>3.2</v>
      </c>
      <c r="F412" s="154">
        <v>0</v>
      </c>
      <c r="G412" s="155">
        <f>E412*F412</f>
        <v>0</v>
      </c>
      <c r="O412" s="149">
        <v>2</v>
      </c>
      <c r="AA412" s="122">
        <v>12</v>
      </c>
      <c r="AB412" s="122">
        <v>0</v>
      </c>
      <c r="AC412" s="122">
        <v>159</v>
      </c>
      <c r="AZ412" s="122">
        <v>2</v>
      </c>
      <c r="BA412" s="122">
        <f>IF(AZ412=1,G412,0)</f>
        <v>0</v>
      </c>
      <c r="BB412" s="122">
        <f>IF(AZ412=2,G412,0)</f>
        <v>0</v>
      </c>
      <c r="BC412" s="122">
        <f>IF(AZ412=3,G412,0)</f>
        <v>0</v>
      </c>
      <c r="BD412" s="122">
        <f>IF(AZ412=4,G412,0)</f>
        <v>0</v>
      </c>
      <c r="BE412" s="122">
        <f>IF(AZ412=5,G412,0)</f>
        <v>0</v>
      </c>
      <c r="CZ412" s="122">
        <v>0</v>
      </c>
    </row>
    <row r="413" spans="1:104" ht="13" x14ac:dyDescent="0.3">
      <c r="A413" s="156"/>
      <c r="B413" s="157" t="s">
        <v>67</v>
      </c>
      <c r="C413" s="158" t="str">
        <f>CONCATENATE(B398," ",C398)</f>
        <v>781 Obklady keramické</v>
      </c>
      <c r="D413" s="156"/>
      <c r="E413" s="159"/>
      <c r="F413" s="159"/>
      <c r="G413" s="160">
        <f>SUM(G398:G412)</f>
        <v>0</v>
      </c>
      <c r="O413" s="149">
        <v>4</v>
      </c>
      <c r="BA413" s="161">
        <f>SUM(BA398:BA412)</f>
        <v>0</v>
      </c>
      <c r="BB413" s="161">
        <f>SUM(BB398:BB412)</f>
        <v>0</v>
      </c>
      <c r="BC413" s="161">
        <f>SUM(BC398:BC412)</f>
        <v>0</v>
      </c>
      <c r="BD413" s="161">
        <f>SUM(BD398:BD412)</f>
        <v>0</v>
      </c>
      <c r="BE413" s="161">
        <f>SUM(BE398:BE412)</f>
        <v>0</v>
      </c>
    </row>
    <row r="414" spans="1:104" ht="13" x14ac:dyDescent="0.3">
      <c r="A414" s="142" t="s">
        <v>65</v>
      </c>
      <c r="B414" s="143" t="s">
        <v>435</v>
      </c>
      <c r="C414" s="144" t="s">
        <v>436</v>
      </c>
      <c r="D414" s="145"/>
      <c r="E414" s="146"/>
      <c r="F414" s="146"/>
      <c r="G414" s="147"/>
      <c r="H414" s="148"/>
      <c r="I414" s="148"/>
      <c r="O414" s="149">
        <v>1</v>
      </c>
    </row>
    <row r="415" spans="1:104" ht="20.5" x14ac:dyDescent="0.25">
      <c r="A415" s="150">
        <v>160</v>
      </c>
      <c r="B415" s="151" t="s">
        <v>437</v>
      </c>
      <c r="C415" s="152" t="s">
        <v>438</v>
      </c>
      <c r="D415" s="153" t="s">
        <v>79</v>
      </c>
      <c r="E415" s="154">
        <v>50</v>
      </c>
      <c r="F415" s="154">
        <v>0</v>
      </c>
      <c r="G415" s="155">
        <f>E415*F415</f>
        <v>0</v>
      </c>
      <c r="O415" s="149">
        <v>2</v>
      </c>
      <c r="AA415" s="122">
        <v>12</v>
      </c>
      <c r="AB415" s="122">
        <v>0</v>
      </c>
      <c r="AC415" s="122">
        <v>160</v>
      </c>
      <c r="AZ415" s="122">
        <v>2</v>
      </c>
      <c r="BA415" s="122">
        <f>IF(AZ415=1,G415,0)</f>
        <v>0</v>
      </c>
      <c r="BB415" s="122">
        <f>IF(AZ415=2,G415,0)</f>
        <v>0</v>
      </c>
      <c r="BC415" s="122">
        <f>IF(AZ415=3,G415,0)</f>
        <v>0</v>
      </c>
      <c r="BD415" s="122">
        <f>IF(AZ415=4,G415,0)</f>
        <v>0</v>
      </c>
      <c r="BE415" s="122">
        <f>IF(AZ415=5,G415,0)</f>
        <v>0</v>
      </c>
      <c r="CZ415" s="122">
        <v>1.0000000000000001E-5</v>
      </c>
    </row>
    <row r="416" spans="1:104" x14ac:dyDescent="0.25">
      <c r="A416" s="180"/>
      <c r="B416" s="179"/>
      <c r="C416" s="306" t="s">
        <v>487</v>
      </c>
      <c r="D416" s="307"/>
      <c r="E416" s="178">
        <v>0</v>
      </c>
      <c r="F416" s="177"/>
      <c r="G416" s="176"/>
      <c r="M416" s="175" t="s">
        <v>487</v>
      </c>
      <c r="O416" s="149"/>
    </row>
    <row r="417" spans="1:104" x14ac:dyDescent="0.25">
      <c r="A417" s="180"/>
      <c r="B417" s="179"/>
      <c r="C417" s="306">
        <v>50</v>
      </c>
      <c r="D417" s="307"/>
      <c r="E417" s="178">
        <v>50</v>
      </c>
      <c r="F417" s="177"/>
      <c r="G417" s="176"/>
      <c r="M417" s="175">
        <v>50</v>
      </c>
      <c r="O417" s="149"/>
    </row>
    <row r="418" spans="1:104" x14ac:dyDescent="0.25">
      <c r="A418" s="150">
        <v>161</v>
      </c>
      <c r="B418" s="151" t="s">
        <v>439</v>
      </c>
      <c r="C418" s="152" t="s">
        <v>440</v>
      </c>
      <c r="D418" s="153" t="s">
        <v>79</v>
      </c>
      <c r="E418" s="154">
        <v>50</v>
      </c>
      <c r="F418" s="154">
        <v>0</v>
      </c>
      <c r="G418" s="155">
        <f>E418*F418</f>
        <v>0</v>
      </c>
      <c r="O418" s="149">
        <v>2</v>
      </c>
      <c r="AA418" s="122">
        <v>12</v>
      </c>
      <c r="AB418" s="122">
        <v>0</v>
      </c>
      <c r="AC418" s="122">
        <v>161</v>
      </c>
      <c r="AZ418" s="122">
        <v>2</v>
      </c>
      <c r="BA418" s="122">
        <f>IF(AZ418=1,G418,0)</f>
        <v>0</v>
      </c>
      <c r="BB418" s="122">
        <f>IF(AZ418=2,G418,0)</f>
        <v>0</v>
      </c>
      <c r="BC418" s="122">
        <f>IF(AZ418=3,G418,0)</f>
        <v>0</v>
      </c>
      <c r="BD418" s="122">
        <f>IF(AZ418=4,G418,0)</f>
        <v>0</v>
      </c>
      <c r="BE418" s="122">
        <f>IF(AZ418=5,G418,0)</f>
        <v>0</v>
      </c>
      <c r="CZ418" s="122">
        <v>1.0000000000000001E-5</v>
      </c>
    </row>
    <row r="419" spans="1:104" x14ac:dyDescent="0.25">
      <c r="A419" s="150">
        <v>162</v>
      </c>
      <c r="B419" s="151" t="s">
        <v>441</v>
      </c>
      <c r="C419" s="152" t="s">
        <v>442</v>
      </c>
      <c r="D419" s="153" t="s">
        <v>79</v>
      </c>
      <c r="E419" s="154">
        <v>50</v>
      </c>
      <c r="F419" s="154">
        <v>0</v>
      </c>
      <c r="G419" s="155">
        <f>E419*F419</f>
        <v>0</v>
      </c>
      <c r="O419" s="149">
        <v>2</v>
      </c>
      <c r="AA419" s="122">
        <v>12</v>
      </c>
      <c r="AB419" s="122">
        <v>0</v>
      </c>
      <c r="AC419" s="122">
        <v>162</v>
      </c>
      <c r="AZ419" s="122">
        <v>2</v>
      </c>
      <c r="BA419" s="122">
        <f>IF(AZ419=1,G419,0)</f>
        <v>0</v>
      </c>
      <c r="BB419" s="122">
        <f>IF(AZ419=2,G419,0)</f>
        <v>0</v>
      </c>
      <c r="BC419" s="122">
        <f>IF(AZ419=3,G419,0)</f>
        <v>0</v>
      </c>
      <c r="BD419" s="122">
        <f>IF(AZ419=4,G419,0)</f>
        <v>0</v>
      </c>
      <c r="BE419" s="122">
        <f>IF(AZ419=5,G419,0)</f>
        <v>0</v>
      </c>
      <c r="CZ419" s="122">
        <v>3.6000000000000002E-4</v>
      </c>
    </row>
    <row r="420" spans="1:104" ht="13" x14ac:dyDescent="0.3">
      <c r="A420" s="156"/>
      <c r="B420" s="157" t="s">
        <v>67</v>
      </c>
      <c r="C420" s="158" t="str">
        <f>CONCATENATE(B414," ",C414)</f>
        <v>783 Nátěry</v>
      </c>
      <c r="D420" s="156"/>
      <c r="E420" s="159"/>
      <c r="F420" s="159"/>
      <c r="G420" s="160">
        <f>SUM(G414:G419)</f>
        <v>0</v>
      </c>
      <c r="O420" s="149">
        <v>4</v>
      </c>
      <c r="BA420" s="161">
        <f>SUM(BA414:BA419)</f>
        <v>0</v>
      </c>
      <c r="BB420" s="161">
        <f>SUM(BB414:BB419)</f>
        <v>0</v>
      </c>
      <c r="BC420" s="161">
        <f>SUM(BC414:BC419)</f>
        <v>0</v>
      </c>
      <c r="BD420" s="161">
        <f>SUM(BD414:BD419)</f>
        <v>0</v>
      </c>
      <c r="BE420" s="161">
        <f>SUM(BE414:BE419)</f>
        <v>0</v>
      </c>
    </row>
    <row r="421" spans="1:104" ht="13" x14ac:dyDescent="0.3">
      <c r="A421" s="142" t="s">
        <v>65</v>
      </c>
      <c r="B421" s="143" t="s">
        <v>443</v>
      </c>
      <c r="C421" s="144" t="s">
        <v>444</v>
      </c>
      <c r="D421" s="145"/>
      <c r="E421" s="146"/>
      <c r="F421" s="146"/>
      <c r="G421" s="147"/>
      <c r="H421" s="148"/>
      <c r="I421" s="148"/>
      <c r="O421" s="149">
        <v>1</v>
      </c>
    </row>
    <row r="422" spans="1:104" x14ac:dyDescent="0.25">
      <c r="A422" s="150">
        <v>163</v>
      </c>
      <c r="B422" s="151" t="s">
        <v>445</v>
      </c>
      <c r="C422" s="152" t="s">
        <v>446</v>
      </c>
      <c r="D422" s="153" t="s">
        <v>79</v>
      </c>
      <c r="E422" s="154">
        <v>468.72</v>
      </c>
      <c r="F422" s="154">
        <v>0</v>
      </c>
      <c r="G422" s="155">
        <f>E422*F422</f>
        <v>0</v>
      </c>
      <c r="O422" s="149">
        <v>2</v>
      </c>
      <c r="AA422" s="122">
        <v>12</v>
      </c>
      <c r="AB422" s="122">
        <v>0</v>
      </c>
      <c r="AC422" s="122">
        <v>163</v>
      </c>
      <c r="AZ422" s="122">
        <v>2</v>
      </c>
      <c r="BA422" s="122">
        <f>IF(AZ422=1,G422,0)</f>
        <v>0</v>
      </c>
      <c r="BB422" s="122">
        <f>IF(AZ422=2,G422,0)</f>
        <v>0</v>
      </c>
      <c r="BC422" s="122">
        <f>IF(AZ422=3,G422,0)</f>
        <v>0</v>
      </c>
      <c r="BD422" s="122">
        <f>IF(AZ422=4,G422,0)</f>
        <v>0</v>
      </c>
      <c r="BE422" s="122">
        <f>IF(AZ422=5,G422,0)</f>
        <v>0</v>
      </c>
      <c r="CZ422" s="122">
        <v>6.9999999999999994E-5</v>
      </c>
    </row>
    <row r="423" spans="1:104" x14ac:dyDescent="0.25">
      <c r="A423" s="150">
        <v>164</v>
      </c>
      <c r="B423" s="151" t="s">
        <v>447</v>
      </c>
      <c r="C423" s="152" t="s">
        <v>448</v>
      </c>
      <c r="D423" s="153" t="s">
        <v>79</v>
      </c>
      <c r="E423" s="154">
        <v>468.72</v>
      </c>
      <c r="F423" s="154">
        <v>0</v>
      </c>
      <c r="G423" s="155">
        <f>E423*F423</f>
        <v>0</v>
      </c>
      <c r="O423" s="149">
        <v>2</v>
      </c>
      <c r="AA423" s="122">
        <v>12</v>
      </c>
      <c r="AB423" s="122">
        <v>0</v>
      </c>
      <c r="AC423" s="122">
        <v>164</v>
      </c>
      <c r="AZ423" s="122">
        <v>2</v>
      </c>
      <c r="BA423" s="122">
        <f>IF(AZ423=1,G423,0)</f>
        <v>0</v>
      </c>
      <c r="BB423" s="122">
        <f>IF(AZ423=2,G423,0)</f>
        <v>0</v>
      </c>
      <c r="BC423" s="122">
        <f>IF(AZ423=3,G423,0)</f>
        <v>0</v>
      </c>
      <c r="BD423" s="122">
        <f>IF(AZ423=4,G423,0)</f>
        <v>0</v>
      </c>
      <c r="BE423" s="122">
        <f>IF(AZ423=5,G423,0)</f>
        <v>0</v>
      </c>
      <c r="CZ423" s="122">
        <v>1.6000000000000001E-4</v>
      </c>
    </row>
    <row r="424" spans="1:104" x14ac:dyDescent="0.25">
      <c r="A424" s="180"/>
      <c r="B424" s="179"/>
      <c r="C424" s="306" t="s">
        <v>486</v>
      </c>
      <c r="D424" s="307"/>
      <c r="E424" s="178">
        <v>0</v>
      </c>
      <c r="F424" s="177"/>
      <c r="G424" s="176"/>
      <c r="M424" s="175" t="s">
        <v>486</v>
      </c>
      <c r="O424" s="149"/>
    </row>
    <row r="425" spans="1:104" x14ac:dyDescent="0.25">
      <c r="A425" s="180"/>
      <c r="B425" s="179"/>
      <c r="C425" s="306" t="s">
        <v>485</v>
      </c>
      <c r="D425" s="307"/>
      <c r="E425" s="178">
        <v>141.1</v>
      </c>
      <c r="F425" s="177"/>
      <c r="G425" s="176"/>
      <c r="M425" s="175" t="s">
        <v>485</v>
      </c>
      <c r="O425" s="149"/>
    </row>
    <row r="426" spans="1:104" x14ac:dyDescent="0.25">
      <c r="A426" s="180"/>
      <c r="B426" s="179"/>
      <c r="C426" s="306" t="s">
        <v>484</v>
      </c>
      <c r="D426" s="307"/>
      <c r="E426" s="178">
        <v>0</v>
      </c>
      <c r="F426" s="177"/>
      <c r="G426" s="176"/>
      <c r="M426" s="175" t="s">
        <v>484</v>
      </c>
      <c r="O426" s="149"/>
    </row>
    <row r="427" spans="1:104" x14ac:dyDescent="0.25">
      <c r="A427" s="180"/>
      <c r="B427" s="179"/>
      <c r="C427" s="306" t="s">
        <v>483</v>
      </c>
      <c r="D427" s="307"/>
      <c r="E427" s="178">
        <v>280.60000000000002</v>
      </c>
      <c r="F427" s="177"/>
      <c r="G427" s="176"/>
      <c r="M427" s="175" t="s">
        <v>483</v>
      </c>
      <c r="O427" s="149"/>
    </row>
    <row r="428" spans="1:104" x14ac:dyDescent="0.25">
      <c r="A428" s="180"/>
      <c r="B428" s="179"/>
      <c r="C428" s="306" t="s">
        <v>482</v>
      </c>
      <c r="D428" s="307"/>
      <c r="E428" s="178">
        <v>0</v>
      </c>
      <c r="F428" s="177"/>
      <c r="G428" s="176"/>
      <c r="M428" s="175" t="s">
        <v>482</v>
      </c>
      <c r="O428" s="149"/>
    </row>
    <row r="429" spans="1:104" x14ac:dyDescent="0.25">
      <c r="A429" s="180"/>
      <c r="B429" s="179"/>
      <c r="C429" s="306" t="s">
        <v>481</v>
      </c>
      <c r="D429" s="307"/>
      <c r="E429" s="178">
        <v>10.3</v>
      </c>
      <c r="F429" s="177"/>
      <c r="G429" s="176"/>
      <c r="M429" s="175" t="s">
        <v>481</v>
      </c>
      <c r="O429" s="149"/>
    </row>
    <row r="430" spans="1:104" x14ac:dyDescent="0.25">
      <c r="A430" s="180"/>
      <c r="B430" s="179"/>
      <c r="C430" s="306" t="s">
        <v>480</v>
      </c>
      <c r="D430" s="307"/>
      <c r="E430" s="178">
        <v>36.72</v>
      </c>
      <c r="F430" s="177"/>
      <c r="G430" s="176"/>
      <c r="M430" s="175" t="s">
        <v>480</v>
      </c>
      <c r="O430" s="149"/>
    </row>
    <row r="431" spans="1:104" ht="13" x14ac:dyDescent="0.3">
      <c r="A431" s="156"/>
      <c r="B431" s="157" t="s">
        <v>67</v>
      </c>
      <c r="C431" s="158" t="str">
        <f>CONCATENATE(B421," ",C421)</f>
        <v>784 Malby</v>
      </c>
      <c r="D431" s="156"/>
      <c r="E431" s="159"/>
      <c r="F431" s="159"/>
      <c r="G431" s="160">
        <f>SUM(G421:G430)</f>
        <v>0</v>
      </c>
      <c r="O431" s="149">
        <v>4</v>
      </c>
      <c r="BA431" s="161">
        <f>SUM(BA421:BA430)</f>
        <v>0</v>
      </c>
      <c r="BB431" s="161">
        <f>SUM(BB421:BB430)</f>
        <v>0</v>
      </c>
      <c r="BC431" s="161">
        <f>SUM(BC421:BC430)</f>
        <v>0</v>
      </c>
      <c r="BD431" s="161">
        <f>SUM(BD421:BD430)</f>
        <v>0</v>
      </c>
      <c r="BE431" s="161">
        <f>SUM(BE421:BE430)</f>
        <v>0</v>
      </c>
    </row>
    <row r="432" spans="1:104" ht="13" x14ac:dyDescent="0.3">
      <c r="A432" s="142" t="s">
        <v>65</v>
      </c>
      <c r="B432" s="143" t="s">
        <v>449</v>
      </c>
      <c r="C432" s="144" t="s">
        <v>450</v>
      </c>
      <c r="D432" s="145"/>
      <c r="E432" s="146"/>
      <c r="F432" s="146"/>
      <c r="G432" s="147"/>
      <c r="H432" s="148"/>
      <c r="I432" s="148"/>
      <c r="O432" s="149">
        <v>1</v>
      </c>
    </row>
    <row r="433" spans="1:104" x14ac:dyDescent="0.25">
      <c r="A433" s="150">
        <v>165</v>
      </c>
      <c r="B433" s="151" t="s">
        <v>451</v>
      </c>
      <c r="C433" s="152" t="s">
        <v>452</v>
      </c>
      <c r="D433" s="153" t="s">
        <v>79</v>
      </c>
      <c r="E433" s="154">
        <v>17.28</v>
      </c>
      <c r="F433" s="154">
        <v>0</v>
      </c>
      <c r="G433" s="155">
        <f>E433*F433</f>
        <v>0</v>
      </c>
      <c r="O433" s="149">
        <v>2</v>
      </c>
      <c r="AA433" s="122">
        <v>12</v>
      </c>
      <c r="AB433" s="122">
        <v>0</v>
      </c>
      <c r="AC433" s="122">
        <v>165</v>
      </c>
      <c r="AZ433" s="122">
        <v>2</v>
      </c>
      <c r="BA433" s="122">
        <f>IF(AZ433=1,G433,0)</f>
        <v>0</v>
      </c>
      <c r="BB433" s="122">
        <f>IF(AZ433=2,G433,0)</f>
        <v>0</v>
      </c>
      <c r="BC433" s="122">
        <f>IF(AZ433=3,G433,0)</f>
        <v>0</v>
      </c>
      <c r="BD433" s="122">
        <f>IF(AZ433=4,G433,0)</f>
        <v>0</v>
      </c>
      <c r="BE433" s="122">
        <f>IF(AZ433=5,G433,0)</f>
        <v>0</v>
      </c>
      <c r="CZ433" s="122">
        <v>2.1440000000000001E-2</v>
      </c>
    </row>
    <row r="434" spans="1:104" x14ac:dyDescent="0.25">
      <c r="A434" s="180"/>
      <c r="B434" s="179"/>
      <c r="C434" s="306" t="s">
        <v>479</v>
      </c>
      <c r="D434" s="307"/>
      <c r="E434" s="178">
        <v>17.28</v>
      </c>
      <c r="F434" s="177"/>
      <c r="G434" s="176"/>
      <c r="M434" s="175" t="s">
        <v>479</v>
      </c>
      <c r="O434" s="149"/>
    </row>
    <row r="435" spans="1:104" x14ac:dyDescent="0.25">
      <c r="A435" s="150">
        <v>166</v>
      </c>
      <c r="B435" s="151" t="s">
        <v>453</v>
      </c>
      <c r="C435" s="152" t="s">
        <v>454</v>
      </c>
      <c r="D435" s="153" t="s">
        <v>54</v>
      </c>
      <c r="E435" s="154">
        <v>1.9</v>
      </c>
      <c r="F435" s="154">
        <v>0</v>
      </c>
      <c r="G435" s="155">
        <f>E435*F435</f>
        <v>0</v>
      </c>
      <c r="O435" s="149">
        <v>2</v>
      </c>
      <c r="AA435" s="122">
        <v>12</v>
      </c>
      <c r="AB435" s="122">
        <v>0</v>
      </c>
      <c r="AC435" s="122">
        <v>166</v>
      </c>
      <c r="AZ435" s="122">
        <v>2</v>
      </c>
      <c r="BA435" s="122">
        <f>IF(AZ435=1,G435,0)</f>
        <v>0</v>
      </c>
      <c r="BB435" s="122">
        <f>IF(AZ435=2,G435,0)</f>
        <v>0</v>
      </c>
      <c r="BC435" s="122">
        <f>IF(AZ435=3,G435,0)</f>
        <v>0</v>
      </c>
      <c r="BD435" s="122">
        <f>IF(AZ435=4,G435,0)</f>
        <v>0</v>
      </c>
      <c r="BE435" s="122">
        <f>IF(AZ435=5,G435,0)</f>
        <v>0</v>
      </c>
      <c r="CZ435" s="122">
        <v>0</v>
      </c>
    </row>
    <row r="436" spans="1:104" ht="13" x14ac:dyDescent="0.3">
      <c r="A436" s="156"/>
      <c r="B436" s="157" t="s">
        <v>67</v>
      </c>
      <c r="C436" s="158" t="str">
        <f>CONCATENATE(B432," ",C432)</f>
        <v>787 Zasklívání</v>
      </c>
      <c r="D436" s="156"/>
      <c r="E436" s="159"/>
      <c r="F436" s="159"/>
      <c r="G436" s="160">
        <f>SUM(G432:G435)</f>
        <v>0</v>
      </c>
      <c r="O436" s="149">
        <v>4</v>
      </c>
      <c r="BA436" s="161">
        <f>SUM(BA432:BA435)</f>
        <v>0</v>
      </c>
      <c r="BB436" s="161">
        <f>SUM(BB432:BB435)</f>
        <v>0</v>
      </c>
      <c r="BC436" s="161">
        <f>SUM(BC432:BC435)</f>
        <v>0</v>
      </c>
      <c r="BD436" s="161">
        <f>SUM(BD432:BD435)</f>
        <v>0</v>
      </c>
      <c r="BE436" s="161">
        <f>SUM(BE432:BE435)</f>
        <v>0</v>
      </c>
    </row>
    <row r="437" spans="1:104" ht="13" x14ac:dyDescent="0.3">
      <c r="A437" s="142" t="s">
        <v>65</v>
      </c>
      <c r="B437" s="143" t="s">
        <v>455</v>
      </c>
      <c r="C437" s="144" t="s">
        <v>456</v>
      </c>
      <c r="D437" s="145"/>
      <c r="E437" s="146"/>
      <c r="F437" s="146"/>
      <c r="G437" s="147"/>
      <c r="H437" s="148"/>
      <c r="I437" s="148"/>
      <c r="O437" s="149">
        <v>1</v>
      </c>
    </row>
    <row r="438" spans="1:104" ht="20.5" x14ac:dyDescent="0.25">
      <c r="A438" s="150">
        <v>167</v>
      </c>
      <c r="B438" s="151" t="s">
        <v>457</v>
      </c>
      <c r="C438" s="152" t="s">
        <v>458</v>
      </c>
      <c r="D438" s="153" t="s">
        <v>79</v>
      </c>
      <c r="E438" s="154">
        <v>88.8</v>
      </c>
      <c r="F438" s="154">
        <v>0</v>
      </c>
      <c r="G438" s="155">
        <f>E438*F438</f>
        <v>0</v>
      </c>
      <c r="O438" s="149">
        <v>2</v>
      </c>
      <c r="AA438" s="122">
        <v>12</v>
      </c>
      <c r="AB438" s="122">
        <v>0</v>
      </c>
      <c r="AC438" s="122">
        <v>167</v>
      </c>
      <c r="AZ438" s="122">
        <v>2</v>
      </c>
      <c r="BA438" s="122">
        <f>IF(AZ438=1,G438,0)</f>
        <v>0</v>
      </c>
      <c r="BB438" s="122">
        <f>IF(AZ438=2,G438,0)</f>
        <v>0</v>
      </c>
      <c r="BC438" s="122">
        <f>IF(AZ438=3,G438,0)</f>
        <v>0</v>
      </c>
      <c r="BD438" s="122">
        <f>IF(AZ438=4,G438,0)</f>
        <v>0</v>
      </c>
      <c r="BE438" s="122">
        <f>IF(AZ438=5,G438,0)</f>
        <v>0</v>
      </c>
      <c r="CZ438" s="122">
        <v>1.34E-3</v>
      </c>
    </row>
    <row r="439" spans="1:104" x14ac:dyDescent="0.25">
      <c r="A439" s="180"/>
      <c r="B439" s="179"/>
      <c r="C439" s="306" t="s">
        <v>478</v>
      </c>
      <c r="D439" s="307"/>
      <c r="E439" s="178">
        <v>0</v>
      </c>
      <c r="F439" s="177"/>
      <c r="G439" s="176"/>
      <c r="M439" s="175" t="s">
        <v>478</v>
      </c>
      <c r="O439" s="149"/>
    </row>
    <row r="440" spans="1:104" x14ac:dyDescent="0.25">
      <c r="A440" s="180"/>
      <c r="B440" s="179"/>
      <c r="C440" s="306" t="s">
        <v>477</v>
      </c>
      <c r="D440" s="307"/>
      <c r="E440" s="178">
        <v>88.8</v>
      </c>
      <c r="F440" s="177"/>
      <c r="G440" s="176"/>
      <c r="M440" s="175" t="s">
        <v>477</v>
      </c>
      <c r="O440" s="149"/>
    </row>
    <row r="441" spans="1:104" x14ac:dyDescent="0.25">
      <c r="A441" s="150">
        <v>168</v>
      </c>
      <c r="B441" s="151" t="s">
        <v>459</v>
      </c>
      <c r="C441" s="152" t="s">
        <v>460</v>
      </c>
      <c r="D441" s="153" t="s">
        <v>79</v>
      </c>
      <c r="E441" s="154">
        <v>88.8</v>
      </c>
      <c r="F441" s="154">
        <v>0</v>
      </c>
      <c r="G441" s="155">
        <f>E441*F441</f>
        <v>0</v>
      </c>
      <c r="O441" s="149">
        <v>2</v>
      </c>
      <c r="AA441" s="122">
        <v>12</v>
      </c>
      <c r="AB441" s="122">
        <v>0</v>
      </c>
      <c r="AC441" s="122">
        <v>168</v>
      </c>
      <c r="AZ441" s="122">
        <v>2</v>
      </c>
      <c r="BA441" s="122">
        <f>IF(AZ441=1,G441,0)</f>
        <v>0</v>
      </c>
      <c r="BB441" s="122">
        <f>IF(AZ441=2,G441,0)</f>
        <v>0</v>
      </c>
      <c r="BC441" s="122">
        <f>IF(AZ441=3,G441,0)</f>
        <v>0</v>
      </c>
      <c r="BD441" s="122">
        <f>IF(AZ441=4,G441,0)</f>
        <v>0</v>
      </c>
      <c r="BE441" s="122">
        <f>IF(AZ441=5,G441,0)</f>
        <v>0</v>
      </c>
      <c r="CZ441" s="122">
        <v>1.0000000000000001E-5</v>
      </c>
    </row>
    <row r="442" spans="1:104" x14ac:dyDescent="0.25">
      <c r="A442" s="150">
        <v>169</v>
      </c>
      <c r="B442" s="151" t="s">
        <v>461</v>
      </c>
      <c r="C442" s="152" t="s">
        <v>462</v>
      </c>
      <c r="D442" s="153" t="s">
        <v>79</v>
      </c>
      <c r="E442" s="154">
        <v>88.8</v>
      </c>
      <c r="F442" s="154">
        <v>0</v>
      </c>
      <c r="G442" s="155">
        <f>E442*F442</f>
        <v>0</v>
      </c>
      <c r="O442" s="149">
        <v>2</v>
      </c>
      <c r="AA442" s="122">
        <v>12</v>
      </c>
      <c r="AB442" s="122">
        <v>0</v>
      </c>
      <c r="AC442" s="122">
        <v>169</v>
      </c>
      <c r="AZ442" s="122">
        <v>2</v>
      </c>
      <c r="BA442" s="122">
        <f>IF(AZ442=1,G442,0)</f>
        <v>0</v>
      </c>
      <c r="BB442" s="122">
        <f>IF(AZ442=2,G442,0)</f>
        <v>0</v>
      </c>
      <c r="BC442" s="122">
        <f>IF(AZ442=3,G442,0)</f>
        <v>0</v>
      </c>
      <c r="BD442" s="122">
        <f>IF(AZ442=4,G442,0)</f>
        <v>0</v>
      </c>
      <c r="BE442" s="122">
        <f>IF(AZ442=5,G442,0)</f>
        <v>0</v>
      </c>
      <c r="CZ442" s="122">
        <v>1.0030000000000001E-2</v>
      </c>
    </row>
    <row r="443" spans="1:104" x14ac:dyDescent="0.25">
      <c r="A443" s="150">
        <v>170</v>
      </c>
      <c r="B443" s="151" t="s">
        <v>463</v>
      </c>
      <c r="C443" s="152" t="s">
        <v>464</v>
      </c>
      <c r="D443" s="153" t="s">
        <v>54</v>
      </c>
      <c r="E443" s="154">
        <v>1.85</v>
      </c>
      <c r="F443" s="154">
        <v>0</v>
      </c>
      <c r="G443" s="155">
        <f>E443*F443</f>
        <v>0</v>
      </c>
      <c r="O443" s="149">
        <v>2</v>
      </c>
      <c r="AA443" s="122">
        <v>12</v>
      </c>
      <c r="AB443" s="122">
        <v>0</v>
      </c>
      <c r="AC443" s="122">
        <v>170</v>
      </c>
      <c r="AZ443" s="122">
        <v>2</v>
      </c>
      <c r="BA443" s="122">
        <f>IF(AZ443=1,G443,0)</f>
        <v>0</v>
      </c>
      <c r="BB443" s="122">
        <f>IF(AZ443=2,G443,0)</f>
        <v>0</v>
      </c>
      <c r="BC443" s="122">
        <f>IF(AZ443=3,G443,0)</f>
        <v>0</v>
      </c>
      <c r="BD443" s="122">
        <f>IF(AZ443=4,G443,0)</f>
        <v>0</v>
      </c>
      <c r="BE443" s="122">
        <f>IF(AZ443=5,G443,0)</f>
        <v>0</v>
      </c>
      <c r="CZ443" s="122">
        <v>0</v>
      </c>
    </row>
    <row r="444" spans="1:104" ht="13" x14ac:dyDescent="0.3">
      <c r="A444" s="156"/>
      <c r="B444" s="157" t="s">
        <v>67</v>
      </c>
      <c r="C444" s="158" t="str">
        <f>CONCATENATE(B437," ",C437)</f>
        <v>794 Rezerva</v>
      </c>
      <c r="D444" s="156"/>
      <c r="E444" s="159"/>
      <c r="F444" s="159"/>
      <c r="G444" s="160">
        <f>SUM(G437:G443)</f>
        <v>0</v>
      </c>
      <c r="O444" s="149">
        <v>4</v>
      </c>
      <c r="BA444" s="161">
        <f>SUM(BA437:BA443)</f>
        <v>0</v>
      </c>
      <c r="BB444" s="161">
        <f>SUM(BB437:BB443)</f>
        <v>0</v>
      </c>
      <c r="BC444" s="161">
        <f>SUM(BC437:BC443)</f>
        <v>0</v>
      </c>
      <c r="BD444" s="161">
        <f>SUM(BD437:BD443)</f>
        <v>0</v>
      </c>
      <c r="BE444" s="161">
        <f>SUM(BE437:BE443)</f>
        <v>0</v>
      </c>
    </row>
    <row r="445" spans="1:104" ht="13" x14ac:dyDescent="0.3">
      <c r="A445" s="142" t="s">
        <v>65</v>
      </c>
      <c r="B445" s="143" t="s">
        <v>465</v>
      </c>
      <c r="C445" s="144" t="s">
        <v>466</v>
      </c>
      <c r="D445" s="145"/>
      <c r="E445" s="146"/>
      <c r="F445" s="146"/>
      <c r="G445" s="147"/>
      <c r="H445" s="148"/>
      <c r="I445" s="148"/>
      <c r="O445" s="149">
        <v>1</v>
      </c>
    </row>
    <row r="446" spans="1:104" x14ac:dyDescent="0.25">
      <c r="A446" s="150">
        <v>171</v>
      </c>
      <c r="B446" s="151" t="s">
        <v>467</v>
      </c>
      <c r="C446" s="152" t="s">
        <v>468</v>
      </c>
      <c r="D446" s="153" t="s">
        <v>469</v>
      </c>
      <c r="E446" s="154">
        <v>1</v>
      </c>
      <c r="F446" s="154">
        <v>0</v>
      </c>
      <c r="G446" s="155">
        <f>E446*F446</f>
        <v>0</v>
      </c>
      <c r="O446" s="149">
        <v>2</v>
      </c>
      <c r="AA446" s="122">
        <v>12</v>
      </c>
      <c r="AB446" s="122">
        <v>0</v>
      </c>
      <c r="AC446" s="122">
        <v>171</v>
      </c>
      <c r="AZ446" s="122">
        <v>4</v>
      </c>
      <c r="BA446" s="122">
        <f>IF(AZ446=1,G446,0)</f>
        <v>0</v>
      </c>
      <c r="BB446" s="122">
        <f>IF(AZ446=2,G446,0)</f>
        <v>0</v>
      </c>
      <c r="BC446" s="122">
        <f>IF(AZ446=3,G446,0)</f>
        <v>0</v>
      </c>
      <c r="BD446" s="122">
        <f>IF(AZ446=4,G446,0)</f>
        <v>0</v>
      </c>
      <c r="BE446" s="122">
        <f>IF(AZ446=5,G446,0)</f>
        <v>0</v>
      </c>
      <c r="CZ446" s="122">
        <v>0</v>
      </c>
    </row>
    <row r="447" spans="1:104" ht="13" x14ac:dyDescent="0.3">
      <c r="A447" s="156"/>
      <c r="B447" s="157" t="s">
        <v>67</v>
      </c>
      <c r="C447" s="158" t="str">
        <f>CONCATENATE(B445," ",C445)</f>
        <v>M21 Elektromontáže</v>
      </c>
      <c r="D447" s="156"/>
      <c r="E447" s="159"/>
      <c r="F447" s="159"/>
      <c r="G447" s="160">
        <f>SUM(G445:G446)</f>
        <v>0</v>
      </c>
      <c r="O447" s="149">
        <v>4</v>
      </c>
      <c r="BA447" s="161">
        <f>SUM(BA445:BA446)</f>
        <v>0</v>
      </c>
      <c r="BB447" s="161">
        <f>SUM(BB445:BB446)</f>
        <v>0</v>
      </c>
      <c r="BC447" s="161">
        <f>SUM(BC445:BC446)</f>
        <v>0</v>
      </c>
      <c r="BD447" s="161">
        <f>SUM(BD445:BD446)</f>
        <v>0</v>
      </c>
      <c r="BE447" s="161">
        <f>SUM(BE445:BE446)</f>
        <v>0</v>
      </c>
    </row>
    <row r="448" spans="1:104" x14ac:dyDescent="0.25">
      <c r="A448" s="123"/>
      <c r="B448" s="123"/>
      <c r="C448" s="123"/>
      <c r="D448" s="123"/>
      <c r="E448" s="123"/>
      <c r="F448" s="123"/>
      <c r="G448" s="123"/>
    </row>
    <row r="449" spans="5:5" x14ac:dyDescent="0.25">
      <c r="E449" s="122"/>
    </row>
    <row r="450" spans="5:5" x14ac:dyDescent="0.25">
      <c r="E450" s="122"/>
    </row>
    <row r="451" spans="5:5" x14ac:dyDescent="0.25">
      <c r="E451" s="122"/>
    </row>
    <row r="452" spans="5:5" x14ac:dyDescent="0.25">
      <c r="E452" s="122"/>
    </row>
    <row r="453" spans="5:5" x14ac:dyDescent="0.25">
      <c r="E453" s="122"/>
    </row>
    <row r="454" spans="5:5" x14ac:dyDescent="0.25">
      <c r="E454" s="122"/>
    </row>
    <row r="455" spans="5:5" x14ac:dyDescent="0.25">
      <c r="E455" s="122"/>
    </row>
    <row r="456" spans="5:5" x14ac:dyDescent="0.25">
      <c r="E456" s="122"/>
    </row>
    <row r="457" spans="5:5" x14ac:dyDescent="0.25">
      <c r="E457" s="122"/>
    </row>
    <row r="458" spans="5:5" x14ac:dyDescent="0.25">
      <c r="E458" s="122"/>
    </row>
    <row r="459" spans="5:5" x14ac:dyDescent="0.25">
      <c r="E459" s="122"/>
    </row>
    <row r="460" spans="5:5" x14ac:dyDescent="0.25">
      <c r="E460" s="122"/>
    </row>
    <row r="461" spans="5:5" x14ac:dyDescent="0.25">
      <c r="E461" s="122"/>
    </row>
    <row r="462" spans="5:5" x14ac:dyDescent="0.25">
      <c r="E462" s="122"/>
    </row>
    <row r="463" spans="5:5" x14ac:dyDescent="0.25">
      <c r="E463" s="122"/>
    </row>
    <row r="464" spans="5:5" x14ac:dyDescent="0.25">
      <c r="E464" s="122"/>
    </row>
    <row r="465" spans="1:7" x14ac:dyDescent="0.25">
      <c r="E465" s="122"/>
    </row>
    <row r="466" spans="1:7" x14ac:dyDescent="0.25">
      <c r="E466" s="122"/>
    </row>
    <row r="467" spans="1:7" x14ac:dyDescent="0.25">
      <c r="E467" s="122"/>
    </row>
    <row r="468" spans="1:7" x14ac:dyDescent="0.25">
      <c r="E468" s="122"/>
    </row>
    <row r="469" spans="1:7" x14ac:dyDescent="0.25">
      <c r="E469" s="122"/>
    </row>
    <row r="470" spans="1:7" x14ac:dyDescent="0.25">
      <c r="E470" s="122"/>
    </row>
    <row r="471" spans="1:7" x14ac:dyDescent="0.25">
      <c r="A471" s="162"/>
      <c r="B471" s="162"/>
      <c r="C471" s="162"/>
      <c r="D471" s="162"/>
      <c r="E471" s="162"/>
      <c r="F471" s="162"/>
      <c r="G471" s="162"/>
    </row>
    <row r="472" spans="1:7" x14ac:dyDescent="0.25">
      <c r="A472" s="162"/>
      <c r="B472" s="162"/>
      <c r="C472" s="162"/>
      <c r="D472" s="162"/>
      <c r="E472" s="162"/>
      <c r="F472" s="162"/>
      <c r="G472" s="162"/>
    </row>
    <row r="473" spans="1:7" x14ac:dyDescent="0.25">
      <c r="A473" s="162"/>
      <c r="B473" s="162"/>
      <c r="C473" s="162"/>
      <c r="D473" s="162"/>
      <c r="E473" s="162"/>
      <c r="F473" s="162"/>
      <c r="G473" s="162"/>
    </row>
    <row r="474" spans="1:7" x14ac:dyDescent="0.25">
      <c r="A474" s="162"/>
      <c r="B474" s="162"/>
      <c r="C474" s="162"/>
      <c r="D474" s="162"/>
      <c r="E474" s="162"/>
      <c r="F474" s="162"/>
      <c r="G474" s="162"/>
    </row>
    <row r="475" spans="1:7" x14ac:dyDescent="0.25">
      <c r="E475" s="122"/>
    </row>
    <row r="476" spans="1:7" x14ac:dyDescent="0.25">
      <c r="E476" s="122"/>
    </row>
    <row r="477" spans="1:7" x14ac:dyDescent="0.25">
      <c r="E477" s="122"/>
    </row>
    <row r="478" spans="1:7" x14ac:dyDescent="0.25">
      <c r="E478" s="122"/>
    </row>
    <row r="479" spans="1:7" x14ac:dyDescent="0.25">
      <c r="E479" s="122"/>
    </row>
    <row r="480" spans="1:7" x14ac:dyDescent="0.25">
      <c r="E480" s="122"/>
    </row>
    <row r="481" spans="5:5" x14ac:dyDescent="0.25">
      <c r="E481" s="122"/>
    </row>
    <row r="482" spans="5:5" x14ac:dyDescent="0.25">
      <c r="E482" s="122"/>
    </row>
    <row r="483" spans="5:5" x14ac:dyDescent="0.25">
      <c r="E483" s="122"/>
    </row>
    <row r="484" spans="5:5" x14ac:dyDescent="0.25">
      <c r="E484" s="122"/>
    </row>
    <row r="485" spans="5:5" x14ac:dyDescent="0.25">
      <c r="E485" s="122"/>
    </row>
    <row r="486" spans="5:5" x14ac:dyDescent="0.25">
      <c r="E486" s="122"/>
    </row>
    <row r="487" spans="5:5" x14ac:dyDescent="0.25">
      <c r="E487" s="122"/>
    </row>
    <row r="488" spans="5:5" x14ac:dyDescent="0.25">
      <c r="E488" s="122"/>
    </row>
    <row r="489" spans="5:5" x14ac:dyDescent="0.25">
      <c r="E489" s="122"/>
    </row>
    <row r="490" spans="5:5" x14ac:dyDescent="0.25">
      <c r="E490" s="122"/>
    </row>
    <row r="491" spans="5:5" x14ac:dyDescent="0.25">
      <c r="E491" s="122"/>
    </row>
    <row r="492" spans="5:5" x14ac:dyDescent="0.25">
      <c r="E492" s="122"/>
    </row>
    <row r="493" spans="5:5" x14ac:dyDescent="0.25">
      <c r="E493" s="122"/>
    </row>
    <row r="494" spans="5:5" x14ac:dyDescent="0.25">
      <c r="E494" s="122"/>
    </row>
    <row r="495" spans="5:5" x14ac:dyDescent="0.25">
      <c r="E495" s="122"/>
    </row>
    <row r="496" spans="5:5" x14ac:dyDescent="0.25">
      <c r="E496" s="122"/>
    </row>
    <row r="497" spans="1:7" x14ac:dyDescent="0.25">
      <c r="E497" s="122"/>
    </row>
    <row r="498" spans="1:7" x14ac:dyDescent="0.25">
      <c r="E498" s="122"/>
    </row>
    <row r="499" spans="1:7" x14ac:dyDescent="0.25">
      <c r="E499" s="122"/>
    </row>
    <row r="500" spans="1:7" x14ac:dyDescent="0.25">
      <c r="E500" s="122"/>
    </row>
    <row r="501" spans="1:7" x14ac:dyDescent="0.25">
      <c r="E501" s="122"/>
    </row>
    <row r="502" spans="1:7" x14ac:dyDescent="0.25">
      <c r="E502" s="122"/>
    </row>
    <row r="503" spans="1:7" x14ac:dyDescent="0.25">
      <c r="E503" s="122"/>
    </row>
    <row r="504" spans="1:7" x14ac:dyDescent="0.25">
      <c r="E504" s="122"/>
    </row>
    <row r="505" spans="1:7" x14ac:dyDescent="0.25">
      <c r="E505" s="122"/>
    </row>
    <row r="506" spans="1:7" x14ac:dyDescent="0.25">
      <c r="A506" s="163"/>
      <c r="B506" s="163"/>
    </row>
    <row r="507" spans="1:7" ht="13" x14ac:dyDescent="0.3">
      <c r="A507" s="162"/>
      <c r="B507" s="162"/>
      <c r="C507" s="165"/>
      <c r="D507" s="165"/>
      <c r="E507" s="166"/>
      <c r="F507" s="165"/>
      <c r="G507" s="167"/>
    </row>
    <row r="508" spans="1:7" x14ac:dyDescent="0.25">
      <c r="A508" s="168"/>
      <c r="B508" s="168"/>
      <c r="C508" s="162"/>
      <c r="D508" s="162"/>
      <c r="E508" s="169"/>
      <c r="F508" s="162"/>
      <c r="G508" s="162"/>
    </row>
    <row r="509" spans="1:7" x14ac:dyDescent="0.25">
      <c r="A509" s="162"/>
      <c r="B509" s="162"/>
      <c r="C509" s="162"/>
      <c r="D509" s="162"/>
      <c r="E509" s="169"/>
      <c r="F509" s="162"/>
      <c r="G509" s="162"/>
    </row>
    <row r="510" spans="1:7" x14ac:dyDescent="0.25">
      <c r="A510" s="162"/>
      <c r="B510" s="162"/>
      <c r="C510" s="162"/>
      <c r="D510" s="162"/>
      <c r="E510" s="169"/>
      <c r="F510" s="162"/>
      <c r="G510" s="162"/>
    </row>
    <row r="511" spans="1:7" x14ac:dyDescent="0.25">
      <c r="A511" s="162"/>
      <c r="B511" s="162"/>
      <c r="C511" s="162"/>
      <c r="D511" s="162"/>
      <c r="E511" s="169"/>
      <c r="F511" s="162"/>
      <c r="G511" s="162"/>
    </row>
    <row r="512" spans="1:7" x14ac:dyDescent="0.25">
      <c r="A512" s="162"/>
      <c r="B512" s="162"/>
      <c r="C512" s="162"/>
      <c r="D512" s="162"/>
      <c r="E512" s="169"/>
      <c r="F512" s="162"/>
      <c r="G512" s="162"/>
    </row>
    <row r="513" spans="1:7" x14ac:dyDescent="0.25">
      <c r="A513" s="162"/>
      <c r="B513" s="162"/>
      <c r="C513" s="162"/>
      <c r="D513" s="162"/>
      <c r="E513" s="169"/>
      <c r="F513" s="162"/>
      <c r="G513" s="162"/>
    </row>
    <row r="514" spans="1:7" x14ac:dyDescent="0.25">
      <c r="A514" s="162"/>
      <c r="B514" s="162"/>
      <c r="C514" s="162"/>
      <c r="D514" s="162"/>
      <c r="E514" s="169"/>
      <c r="F514" s="162"/>
      <c r="G514" s="162"/>
    </row>
    <row r="515" spans="1:7" x14ac:dyDescent="0.25">
      <c r="A515" s="162"/>
      <c r="B515" s="162"/>
      <c r="C515" s="162"/>
      <c r="D515" s="162"/>
      <c r="E515" s="169"/>
      <c r="F515" s="162"/>
      <c r="G515" s="162"/>
    </row>
    <row r="516" spans="1:7" x14ac:dyDescent="0.25">
      <c r="A516" s="162"/>
      <c r="B516" s="162"/>
      <c r="C516" s="162"/>
      <c r="D516" s="162"/>
      <c r="E516" s="169"/>
      <c r="F516" s="162"/>
      <c r="G516" s="162"/>
    </row>
    <row r="517" spans="1:7" x14ac:dyDescent="0.25">
      <c r="A517" s="162"/>
      <c r="B517" s="162"/>
      <c r="C517" s="162"/>
      <c r="D517" s="162"/>
      <c r="E517" s="169"/>
      <c r="F517" s="162"/>
      <c r="G517" s="162"/>
    </row>
    <row r="518" spans="1:7" x14ac:dyDescent="0.25">
      <c r="A518" s="162"/>
      <c r="B518" s="162"/>
      <c r="C518" s="162"/>
      <c r="D518" s="162"/>
      <c r="E518" s="169"/>
      <c r="F518" s="162"/>
      <c r="G518" s="162"/>
    </row>
    <row r="519" spans="1:7" x14ac:dyDescent="0.25">
      <c r="A519" s="162"/>
      <c r="B519" s="162"/>
      <c r="C519" s="162"/>
      <c r="D519" s="162"/>
      <c r="E519" s="169"/>
      <c r="F519" s="162"/>
      <c r="G519" s="162"/>
    </row>
    <row r="520" spans="1:7" x14ac:dyDescent="0.25">
      <c r="A520" s="162"/>
      <c r="B520" s="162"/>
      <c r="C520" s="162"/>
      <c r="D520" s="162"/>
      <c r="E520" s="169"/>
      <c r="F520" s="162"/>
      <c r="G520" s="162"/>
    </row>
  </sheetData>
  <mergeCells count="220">
    <mergeCell ref="C434:D434"/>
    <mergeCell ref="C439:D439"/>
    <mergeCell ref="C440:D440"/>
    <mergeCell ref="C424:D424"/>
    <mergeCell ref="C425:D425"/>
    <mergeCell ref="C426:D426"/>
    <mergeCell ref="C427:D427"/>
    <mergeCell ref="C428:D428"/>
    <mergeCell ref="C429:D429"/>
    <mergeCell ref="C430:D430"/>
    <mergeCell ref="C407:D407"/>
    <mergeCell ref="C394:D394"/>
    <mergeCell ref="C409:D409"/>
    <mergeCell ref="C411:D411"/>
    <mergeCell ref="C416:D416"/>
    <mergeCell ref="C417:D417"/>
    <mergeCell ref="C395:D395"/>
    <mergeCell ref="C400:D400"/>
    <mergeCell ref="C401:D401"/>
    <mergeCell ref="C402:D402"/>
    <mergeCell ref="C403:D403"/>
    <mergeCell ref="C406:D406"/>
    <mergeCell ref="C372:D372"/>
    <mergeCell ref="C373:D373"/>
    <mergeCell ref="C375:D375"/>
    <mergeCell ref="C376:D376"/>
    <mergeCell ref="C404:D404"/>
    <mergeCell ref="C405:D405"/>
    <mergeCell ref="C367:D367"/>
    <mergeCell ref="C368:D368"/>
    <mergeCell ref="C381:D381"/>
    <mergeCell ref="C383:D383"/>
    <mergeCell ref="C385:D385"/>
    <mergeCell ref="C386:D386"/>
    <mergeCell ref="C389:D389"/>
    <mergeCell ref="C390:D390"/>
    <mergeCell ref="C392:D392"/>
    <mergeCell ref="C354:D354"/>
    <mergeCell ref="C361:D361"/>
    <mergeCell ref="C369:D369"/>
    <mergeCell ref="C370:D370"/>
    <mergeCell ref="C362:D362"/>
    <mergeCell ref="C363:D363"/>
    <mergeCell ref="C364:D364"/>
    <mergeCell ref="C365:D365"/>
    <mergeCell ref="C366:D366"/>
    <mergeCell ref="C275:D275"/>
    <mergeCell ref="C277:D277"/>
    <mergeCell ref="C242:D242"/>
    <mergeCell ref="C243:D243"/>
    <mergeCell ref="C245:D245"/>
    <mergeCell ref="C252:D252"/>
    <mergeCell ref="C254:D254"/>
    <mergeCell ref="C261:D261"/>
    <mergeCell ref="C355:D355"/>
    <mergeCell ref="C334:D334"/>
    <mergeCell ref="C316:D316"/>
    <mergeCell ref="C319:D319"/>
    <mergeCell ref="C291:D291"/>
    <mergeCell ref="C293:D293"/>
    <mergeCell ref="C295:D295"/>
    <mergeCell ref="C297:D297"/>
    <mergeCell ref="C299:D299"/>
    <mergeCell ref="C346:D346"/>
    <mergeCell ref="C347:D347"/>
    <mergeCell ref="C348:D348"/>
    <mergeCell ref="C349:D349"/>
    <mergeCell ref="C350:D350"/>
    <mergeCell ref="C351:D351"/>
    <mergeCell ref="C353:D353"/>
    <mergeCell ref="C240:D240"/>
    <mergeCell ref="C241:D241"/>
    <mergeCell ref="C201:D201"/>
    <mergeCell ref="C203:D203"/>
    <mergeCell ref="C204:D204"/>
    <mergeCell ref="C206:D206"/>
    <mergeCell ref="C207:D207"/>
    <mergeCell ref="C209:D209"/>
    <mergeCell ref="C211:D211"/>
    <mergeCell ref="C213:D213"/>
    <mergeCell ref="C232:D232"/>
    <mergeCell ref="C233:D233"/>
    <mergeCell ref="C234:D234"/>
    <mergeCell ref="C235:D235"/>
    <mergeCell ref="C236:D236"/>
    <mergeCell ref="C238:D238"/>
    <mergeCell ref="C225:D225"/>
    <mergeCell ref="C217:D217"/>
    <mergeCell ref="C193:D193"/>
    <mergeCell ref="C194:D194"/>
    <mergeCell ref="C195:D195"/>
    <mergeCell ref="C196:D196"/>
    <mergeCell ref="C219:D219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84:D184"/>
    <mergeCell ref="C188:D188"/>
    <mergeCell ref="C189:D189"/>
    <mergeCell ref="C171:D171"/>
    <mergeCell ref="C172:D172"/>
    <mergeCell ref="C173:D173"/>
    <mergeCell ref="C174:D174"/>
    <mergeCell ref="C176:D176"/>
    <mergeCell ref="C181:D181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28:D128"/>
    <mergeCell ref="C130:D130"/>
    <mergeCell ref="C132:D132"/>
    <mergeCell ref="C134:D134"/>
    <mergeCell ref="C135:D135"/>
    <mergeCell ref="C136:D136"/>
    <mergeCell ref="C137:D137"/>
    <mergeCell ref="C139:D139"/>
    <mergeCell ref="C143:D143"/>
    <mergeCell ref="C122:D122"/>
    <mergeCell ref="C124:D124"/>
    <mergeCell ref="C125:D125"/>
    <mergeCell ref="C127:D127"/>
    <mergeCell ref="C87:D87"/>
    <mergeCell ref="C88:D88"/>
    <mergeCell ref="C90:D90"/>
    <mergeCell ref="C91:D91"/>
    <mergeCell ref="C92:D92"/>
    <mergeCell ref="C93:D93"/>
    <mergeCell ref="C116:D116"/>
    <mergeCell ref="C119:D119"/>
    <mergeCell ref="C120:D120"/>
    <mergeCell ref="C99:D99"/>
    <mergeCell ref="C100:D100"/>
    <mergeCell ref="C101:D101"/>
    <mergeCell ref="C107:D107"/>
    <mergeCell ref="C108:D108"/>
    <mergeCell ref="C109:D109"/>
    <mergeCell ref="C111:D111"/>
    <mergeCell ref="C113:D113"/>
    <mergeCell ref="C115:D115"/>
    <mergeCell ref="C71:D71"/>
    <mergeCell ref="C72:D72"/>
    <mergeCell ref="C73:D73"/>
    <mergeCell ref="C74:D74"/>
    <mergeCell ref="C75:D75"/>
    <mergeCell ref="C76:D76"/>
    <mergeCell ref="C77:D77"/>
    <mergeCell ref="C81:D81"/>
    <mergeCell ref="C83:D83"/>
    <mergeCell ref="C61:D61"/>
    <mergeCell ref="C63:D63"/>
    <mergeCell ref="C64:D64"/>
    <mergeCell ref="C65:D65"/>
    <mergeCell ref="C66:D66"/>
    <mergeCell ref="C67:D67"/>
    <mergeCell ref="C68:D68"/>
    <mergeCell ref="C69:D69"/>
    <mergeCell ref="C70:D70"/>
    <mergeCell ref="C60:D60"/>
    <mergeCell ref="C38:D38"/>
    <mergeCell ref="C39:D39"/>
    <mergeCell ref="C40:D40"/>
    <mergeCell ref="C41:D41"/>
    <mergeCell ref="C45:D45"/>
    <mergeCell ref="C46:D46"/>
    <mergeCell ref="C47:D47"/>
    <mergeCell ref="C48:D48"/>
    <mergeCell ref="C49:D49"/>
    <mergeCell ref="C50:D50"/>
    <mergeCell ref="C52:D52"/>
    <mergeCell ref="C53:D53"/>
    <mergeCell ref="C57:D57"/>
    <mergeCell ref="C58:D58"/>
    <mergeCell ref="C28:D28"/>
    <mergeCell ref="C29:D29"/>
    <mergeCell ref="C30:D30"/>
    <mergeCell ref="C31:D31"/>
    <mergeCell ref="C33:D33"/>
    <mergeCell ref="C34:D34"/>
    <mergeCell ref="C35:D35"/>
    <mergeCell ref="C36:D36"/>
    <mergeCell ref="C59:D59"/>
    <mergeCell ref="C17:D17"/>
    <mergeCell ref="C18:D18"/>
    <mergeCell ref="C19:D19"/>
    <mergeCell ref="C20:D20"/>
    <mergeCell ref="C22:D22"/>
    <mergeCell ref="C24:D24"/>
    <mergeCell ref="C25:D25"/>
    <mergeCell ref="C26:D26"/>
    <mergeCell ref="C27:D27"/>
    <mergeCell ref="C13:D13"/>
    <mergeCell ref="C15:D15"/>
    <mergeCell ref="A1:G1"/>
    <mergeCell ref="A3:B3"/>
    <mergeCell ref="A4:B4"/>
    <mergeCell ref="E4:G4"/>
    <mergeCell ref="C9:D9"/>
    <mergeCell ref="C11:D11"/>
    <mergeCell ref="C16:D16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OWEh3RmKjj7ZNsfyyPYlAZz2d0g=</DigestValue>
    </Reference>
    <Reference URI="#idOfficeObject" Type="http://www.w3.org/2000/09/xmldsig#Object">
      <DigestMethod Algorithm="http://www.w3.org/2000/09/xmldsig#sha1"/>
      <DigestValue>pEBLYXoqYlzAKi3M/xFEIh4PWD8=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Z8oese4njmIgKlvFSX2vyO++A1c=</DigestValue>
    </Reference>
    <Reference URI="#idValidSigLnImg" Type="http://www.w3.org/2000/09/xmldsig#Object">
      <DigestMethod Algorithm="http://www.w3.org/2000/09/xmldsig#sha1"/>
      <DigestValue>p5CHxaaJunbJbNrxemhHIGCT1c0=</DigestValue>
    </Reference>
    <Reference URI="#idInvalidSigLnImg" Type="http://www.w3.org/2000/09/xmldsig#Object">
      <DigestMethod Algorithm="http://www.w3.org/2000/09/xmldsig#sha1"/>
      <DigestValue>geYb+iA84byKayGnappPbMJRt8k=</DigestValue>
    </Reference>
  </SignedInfo>
  <SignatureValue>WXvtKpFWhG3S6Z+MiVMub30kfdLW2S6G8N7aHnFv2eL3uitc3oVT4XQzT3uldN5NjtMtJsJHst+W
b8vQuSI3MHwngS/YsnwrzGHqMY8aYFxfSND65mOiGMQzgrqFQqHbLwv0oTbDvhWA3DQqs5g0bIPa
4yE2OLGurAdbnXj419VwWe923MsKULeYogrblnVhxe4qSzZllqV5pq8YXnFTNp9Xr/xtS9KVSmU0
8dKlUCxJbqOgNNe4WfZ+JB0hEbPgzSs6Dt4hIus6N60tlvAzvtQYrdA9i6BEqkr1+mRGf+tveR0Z
7ojSguj2qPS0BwtjD2jaH1SgY5F08wlF0oR4JQ==</SignatureValue>
  <KeyInfo>
    <X509Data>
      <X509Certificate>MIIGvDCCBaSgAwIBAgIDGLGRMA0GCSqGSIb3DQEBCwUAMF8xCzAJBgNVBAYTAkNaMSwwKgYDVQQK
DCPEjGVza8OhIHBvxaF0YSwgcy5wLiBbScSMIDQ3MTE0OTgzXTEiMCAGA1UEAxMZUG9zdFNpZ251
bSBRdWFsaWZpZWQgQ0EgMjAeFw0xNDA0MTExNTQ1MTFaFw0xNTA1MDExNTQ1MTFaMIGXMQswCQYD
VQQGEwJDWjEkMCIGA1UECgwbT2JlYyBPaHJvYmVjIFtJxIwgMDAyNDE0OTFdMRUwEwYDVQQLEwxP
YmVjIE9ocm9iZWMxCzAJBgNVBAsTAjAyMRkwFwYDVQQDDBBQZXRyYSBQYXZlbGtvdsOhMRAwDgYD
VQQFEwdQMTE4MzMyMREwDwYDVQQMEwhla29ub21rYTCCASIwDQYJKoZIhvcNAQEBBQADggEPADCC
AQoCggEBALW99uOdDr4MTtubxhmBEYIS/RgQ4EQZQbbbvLc6Sob3oCazbYP4PYHto0DehIbTh7O5
zka+TMrB2UA0FkmWhJWFRl9IgtGYyyRGBNODhJTLqo9oFuhz9RrZ4G92EC2u8dQviQ4ct9R8KsoL
+8DPLa68MTg6jDq+s2OEgVBIDmzke8P6n5XEQMEfTbZbLXb9ZrhbHdcFdHNiQ1CAMHrJZFE04Sj2
1t7rHUfOlo9Kp+5C91AVOJZv/Jte64zDzcAYne7Dg24lbRP/PN2c1p4mcSnw5tQ2dXnVMIHQd831
AsYga1/EQp3KILalTQOFsSQhiB1vqW/jlVzyjxQNdPMggnsCAwEAAaOCA0YwggNCMEUGA1UdEQQ+
MDyBFHBhdmVsa292YUBvaHJvYmVjLmN6oBkGCSsGAQQB3BkCAaAMEwoxNzY0MTA3NDIyoAkGA1UE
DaACEwAwggEOBgNVHSAEggEFMIIBATCB/gYJZ4EGAQQBB4IsMIHwMIHHBggrBgEFBQcCAjCBuhqB
t1RlbnRvIGt2YWxpZmlrb3ZhbnkgY2VydGlmaWthdCBieWwgdnlkYW4gcG9kbGUgemFrb25hIDIy
Ny8yMDAwU2IuIGEgbmF2YXpueWNoIHByZWRwaXN1Li9UaGlzIHF1YWxpZmllZCBjZXJ0aWZpY2F0
ZSB3YXMgaXNzdWVkIGFjY29yZGluZyB0byBMYXcgTm8gMjI3LzIwMDBDb2xsLiBhbmQgcmVsYXRl
ZCByZWd1bGF0aW9uczAkBggrBgEFBQcCARYYaHR0cDovL3d3dy5wb3N0c2lnbnVtLmN6MBgGCCsG
AQUFBwEDBAwwCjAIBgYEAI5GAQEwgcgGCCsGAQUFBwEBBIG7MIG4MDsGCCsGAQUFBzAChi9odHRw
Oi8vd3d3LnBvc3RzaWdudW0uY3ovY3J0L3BzcXVhbGlmaWVkY2EyLmNydDA8BggrBgEFBQcwAoYw
aHR0cDovL3d3dzIucG9zdHNpZ251bS5jei9jcnQvcHNxdWFsaWZpZWRjYTIuY3J0MDsGCCsGAQUF
BzAChi9odHRwOi8vcG9zdHNpZ251bS50dGMuY3ovY3J0L3BzcXVhbGlmaWVkY2EyLmNydDAOBgNV
HQ8BAf8EBAMCBeAwHwYDVR0jBBgwFoAUiehM34smOT7XJC4SDnrn5ifl1pcwgbEGA1UdHwSBqTCB
pjA1oDOgMYYvaHR0cDovL3d3dy5wb3N0c2lnbnVtLmN6L2NybC9wc3F1YWxpZmllZGNhMi5jcmww
NqA0oDKGMGh0dHA6Ly93d3cyLnBvc3RzaWdudW0uY3ovY3JsL3BzcXVhbGlmaWVkY2EyLmNybDA1
oDOgMYYvaHR0cDovL3Bvc3RzaWdudW0udHRjLmN6L2NybC9wc3F1YWxpZmllZGNhMi5jcmwwHQYD
VR0OBBYEFGOWTMatk3t9aZv7Gr+gKCpgObnwMA0GCSqGSIb3DQEBCwUAA4IBAQBQmzsx6xvrGufS
u1frgp0mqn7uMf+iIgHfn+c1r2Wy1i23ptGErxclOnoUQMvwQMT859aaEnqnDdGOD87SkigHf8jk
lhjj2rP9vwfhRbbpipA/8yEEdcdZ4ndr0p2eIt/Z0fBc+NCDssSkzewGhp0XDLrmjhHV+6bWVu8J
NVjulC+TknjQml/21s+NTcmwAy2EI87hCJWSwTiSJfsZY7nTEFddaQiM6toSgBwqjRqnriVEwiLk
ilMMPqbPbAJY0/R/KSHRHLnmuyhq8QXTKzohloP72nr1pR7glPPw3qUDFtDEXSOX0GaFl8qc5oL2
ceQ94gOaPwjTq+G5o1kmdsoN</X509Certificate>
    </X509Data>
  </KeyInfo>
  <Object xmlns:mdssi="http://schemas.openxmlformats.org/package/2006/digital-signature" Id="idPackageObject">
    <Manifest>
      <Reference URI="/xl/calcChain.xml?ContentType=application/vnd.openxmlformats-officedocument.spreadsheetml.calcChain+xml">
        <DigestMethod Algorithm="http://www.w3.org/2000/09/xmldsig#sha1"/>
        <DigestValue>k5VJeo37NEpOPi5JyjPbB0v4aeg=</DigestValue>
      </Reference>
      <Reference URI="/xl/styles.xml?ContentType=application/vnd.openxmlformats-officedocument.spreadsheetml.styles+xml">
        <DigestMethod Algorithm="http://www.w3.org/2000/09/xmldsig#sha1"/>
        <DigestValue>Nrc6eofIapJZIUpAIia2aqSh7+U=</DigestValue>
      </Reference>
      <Reference URI="/xl/sharedStrings.xml?ContentType=application/vnd.openxmlformats-officedocument.spreadsheetml.sharedStrings+xml">
        <DigestMethod Algorithm="http://www.w3.org/2000/09/xmldsig#sha1"/>
        <DigestValue>slLXbE7IsyWi9vqAJZhAodJhWaQ=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sheets/sheet5.xml?ContentType=application/vnd.openxmlformats-officedocument.spreadsheetml.worksheet+xml">
        <DigestMethod Algorithm="http://www.w3.org/2000/09/xmldsig#sha1"/>
        <DigestValue>Ehpu8PMmeuisZuqaxywQ6VulRTw=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xnwY2IR6fgnM99XjrHTdBXwOkrE=</DigestValue>
      </Reference>
      <Reference URI="/xl/externalLinks/externalLink1.xml?ContentType=application/vnd.openxmlformats-officedocument.spreadsheetml.externalLink+xml">
        <DigestMethod Algorithm="http://www.w3.org/2000/09/xmldsig#sha1"/>
        <DigestValue>0nSBKs5xNw0dX6TW33dwKr751cw=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xnwY2IR6fgnM99XjrHTdBXwOkrE=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c24Nk/LQ1qOOgEUz4t/umHwG+Rs=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6ZkOtOOFaLx3g6IiYl2xjitANZE=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xnwY2IR6fgnM99XjrHTdBXwOkrE=</DigestValue>
      </Reference>
      <Reference URI="/xl/media/image1.emf?ContentType=image/x-emf">
        <DigestMethod Algorithm="http://www.w3.org/2000/09/xmldsig#sha1"/>
        <DigestValue>B5l+3PYLw+JR/cm445BgVyUr4Uo=</DigestValue>
      </Reference>
      <Reference URI="/xl/workbook.xml?ContentType=application/vnd.openxmlformats-officedocument.spreadsheetml.sheet.main+xml">
        <DigestMethod Algorithm="http://www.w3.org/2000/09/xmldsig#sha1"/>
        <DigestValue>h+Vn1iwR6voFtqgi+ralLUeUJXg=</DigestValue>
      </Reference>
      <Reference URI="/xl/worksheets/sheet4.xml?ContentType=application/vnd.openxmlformats-officedocument.spreadsheetml.worksheet+xml">
        <DigestMethod Algorithm="http://www.w3.org/2000/09/xmldsig#sha1"/>
        <DigestValue>SYIck8rQ1NflNDJrRAXRuh/VoDo=</DigestValue>
      </Reference>
      <Reference URI="/xl/drawings/vmlDrawing1.vml?ContentType=application/vnd.openxmlformats-officedocument.vmlDrawing">
        <DigestMethod Algorithm="http://www.w3.org/2000/09/xmldsig#sha1"/>
        <DigestValue>2c2LPy32LGmZDtutp3jMYlTFGNI=</DigestValue>
      </Reference>
      <Reference URI="/xl/worksheets/sheet3.xml?ContentType=application/vnd.openxmlformats-officedocument.spreadsheetml.worksheet+xml">
        <DigestMethod Algorithm="http://www.w3.org/2000/09/xmldsig#sha1"/>
        <DigestValue>JrUYSECypbQVf0ZJWS830U2caSs=</DigestValue>
      </Reference>
      <Reference URI="/xl/worksheets/sheet2.xml?ContentType=application/vnd.openxmlformats-officedocument.spreadsheetml.worksheet+xml">
        <DigestMethod Algorithm="http://www.w3.org/2000/09/xmldsig#sha1"/>
        <DigestValue>0TM76qyFM22bWkBJj+C25Vvp914=</DigestValue>
      </Reference>
      <Reference URI="/xl/worksheets/sheet1.xml?ContentType=application/vnd.openxmlformats-officedocument.spreadsheetml.worksheet+xml">
        <DigestMethod Algorithm="http://www.w3.org/2000/09/xmldsig#sha1"/>
        <DigestValue>sMAmeBMvw1DCEg5Tx9g1b1m/ZAo=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oWIHWJ4A6YoMMfRtxtpNmkRAiOg=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10"/>
            <mdssi:RelationshipReference SourceId="rId4"/>
            <mdssi:RelationshipReference SourceId="rId9"/>
          </Transform>
          <Transform Algorithm="http://www.w3.org/TR/2001/REC-xml-c14n-20010315"/>
        </Transforms>
        <DigestMethod Algorithm="http://www.w3.org/2000/09/xmldsig#sha1"/>
        <DigestValue>5AgxtFiPIZPgGd8zyO2pIClE71s=</DigestValue>
      </Reference>
    </Manifest>
    <SignatureProperties>
      <SignatureProperty Id="idSignatureTime" Target="#idPackageSignature">
        <mdssi:SignatureTime>
          <mdssi:Format>YYYY-MM-DDThh:mm:ssTZD</mdssi:Format>
          <mdssi:Value>2015-01-22T12:48:40Z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{98936BCB-5983-44D8-8808-0F360CE5C2A9}</SetupID>
          <SignatureText>Petra Pavelková</SignatureText>
          <SignatureImage/>
          <SignatureComments/>
          <WindowsVersion>6.1</WindowsVersion>
          <OfficeVersion>14.0</OfficeVersion>
          <ApplicationVersion>14.0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2015-01-22T12:48:40Z</xd:SigningTime>
          <xd:SigningCertificate>
            <xd:Cert>
              <xd:CertDigest>
                <DigestMethod Algorithm="http://www.w3.org/2000/09/xmldsig#sha1"/>
                <DigestValue>loVoTx6tft+k4X+btu7bWTc08dI=</DigestValue>
              </xd:CertDigest>
              <xd:IssuerSerial>
                <X509IssuerName>CN=PostSignum Qualified CA 2, O="Česká pošta, s.p. [IČ 47114983]", C=CZ</X509IssuerName>
                <X509SerialNumber>1618321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  <Object Id="idValidSigLnImg">AQAAAGwAAAAAAAAAAAAAAH8BAAC/AAAAAAAAAAAAAADzNAAAbhoAACBFTUYAAAEARBsAAKoAAAAGAAAAAAAAAAAAAAAAAAAAkAYAABoEAABRAgAAcgEAAAAAAAAAAAAAAAAAABoLCQDwpgU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CcBAAAHAAAAcQEAABkAAAAnAQAABwAAAEsAAAATAAAAIQDwAAAAAAAAAAAAAACAPwAAAAAAAAAAAACAPwAAAAAAAAAAAAAAAAAAAAAAAAAAAAAAAAAAAAAAAAAAJQAAAAwAAAAAAACAKAAAAAwAAAABAAAAUgAAAHABAAABAAAA8P///wAAAAAAAAAAAAAAAJABAAAAAAABAAAAAHQAYQBoAG8AbQBhAAAAAAAAAAAAAAAAAAAAAAAAAAAAAAAAAAAAAAAAAAAAAAAAAAAAAAAAAAAAAAAAAAAAAAAAAPZevL8yAO4AAACAAUQDIMEyAAAAAAAEwDIAdMf2Xry/MgCAAUQDAQAAAIABRAMBAAAAkMf2XgECAAAIwTIA4K7yAgDBMgCAAUQDsL8yAIABUnUOXE114FtNdbC/MgBkAQAAAAAAAAAAAACNYtV2jWLVdlgpvQEACAAAAAIAAAAAAADYvzIAImrVdgAAAAAAAAAACsEyAAcAAAD8wDIABwAAAAAAAAAAAAAA/MAyABDAMgDu6tR2AAAAAAACAAAAADIABwAAAPzAMgAHAAAATBLWdgAAAAAAAAAA/MAyAAcAAADwwfUBPMAyAJUu1HYAAAAAAAIAAPzAMgAHAAAAZHYACAAAAAAlAAAADAAAAAEAAAAYAAAADAAAAAAAAAISAAAADAAAAAEAAAAeAAAAGAAAACcBAAAHAAAAcgEAABoAAAAlAAAADAAAAAEAAABUAAAAhAAAACgBAAAHAAAAcAEAABkAAAABAAAAwzANQs/zDEIoAQAABwAAAAkAAABMAAAAAAAAAAAAAAAAAAAA//////////9gAAAAMgAyAC4AMQAuADIAMAAxADUAAAAJAAAACQAAAAUAAAAJAAAABQAAAAkAAAAJAAAACQAAAAkAAABLAAAAQAAAADAAAAAFAAAAIAAAAAEAAAABAAAAEAAAAAAAAAAAAAAAgAEAAMAAAAAAAAAAAAAAAIABAADAAAAAUgAAAHABAAACAAAAFAAAAAkAAAAAAAAAAAAAALwCAAAAAADuAQICIlMAeQBzAHQAZQBtAAAAAAAAAAAA4gAAAAAAAAAsY40CgPj//wAAAAAAAAAAAAAAAAAAAAAQY40CgPj//zqXAAAAALkBBAAAAPAWEgCAFhIAvDK9AYTCMgD8jd1e8BYSAAAfuQHuV91eAAAAAIAWEgC8Mr0BwE/BAe5X3V4AAAAAgBUSAPDB9QEAYlgDqMIyAGBX3V4w/zYA/AEAAOTCMgAkV91e/AEAAAAAAACNYtV2jWLVdvwBAAAACAAAAAIAAAAAAAD8wjIAImrVdgAAAAAAAAAALsQyAAcAAAAgxDIABwAAAAAAAAAAAAAAIMQyADTDMgDu6tR2AAAAAAACAAAAADIABwAAACDEMgAHAAAATBLWdgAAAAAAAAAAIMQyAAcAAADwwfUBYMMyAJUu1HYAAAAAAAIAACDEMgAHAAAAZHYACAAAAAAlAAAADAAAAAIAAAAnAAAAGAAAAAMAAAAAAAAAAAAAAAAAAAAlAAAADAAAAAMAAABMAAAAZAAAAAAAAAAAAAAA//////////8AAAAAIgAAAAAAAABPAAAAIQDwAAAAAAAAAAAAAACAPwAAAAAAAAAAAACAPwAAAAAAAAAAAAAAAAAAAAAAAAAAAAAAAAAAAAAAAAAAJQAAAAwAAAAAAACAKAAAAAwAAAADAAAAJwAAABgAAAADAAAAAAAAAAAAAAAAAAAAJQAAAAwAAAADAAAATAAAAGQAAAAAAAAAAAAAAP//////////AAAAACIAAACAAQAAAAAAACEA8AAAAAAAAAAAAAAAgD8AAAAAAAAAAAAAgD8AAAAAAAAAAAAAAAAAAAAAAAAAAAAAAAAAAAAAAAAAACUAAAAMAAAAAAAAgCgAAAAMAAAAAwAAACcAAAAYAAAAAwAAAAAAAAAAAAAAAAAAACUAAAAMAAAAAwAAAEwAAABkAAAAAAAAAAAAAAD//////////4ABAAAiAAAAAAAAAE8AAAAhAPAAAAAAAAAAAAAAAIA/AAAAAAAAAAAAAIA/AAAAAAAAAAAAAAAAAAAAAAAAAAAAAAAAAAAAAAAAAAAlAAAADAAAAAAAAIAoAAAADAAAAAMAAAAnAAAAGAAAAAMAAAAAAAAAAAAAAAAAAAAlAAAADAAAAAMAAABMAAAAZAAAAAAAAABxAAAAfwEAAHIAAAAAAAAAcQAAAIABAAACAAAAIQDwAAAAAAAAAAAAAACAPwAAAAAAAAAAAACAPwAAAAAAAAAAAAAAAAAAAAAAAAAAAAAAAAAAAAAAAAAAJQAAAAwAAAAAAACAKAAAAAwAAAADAAAAJwAAABgAAAADAAAAAAAAAP///wAAAAAAJQAAAAwAAAADAAAATAAAAGQAAAAAAAAAIgAAAH8BAABwAAAAAAAAACIAAACAAQAATwAAACEA8AAAAAAAAAAAAAAAgD8AAAAAAAAAAAAAgD8AAAAAAAAAAAAAAAAAAAAAAAAAAAAAAAAAAAAAAAAAACUAAAAMAAAAAAAAgCgAAAAMAAAAAwAAACcAAAAYAAAAAwAAAAAAAAD///8AAAAAACUAAAAMAAAAAwAAAEwAAABkAAAADgAAAE0AAAAkAAAAcAAAAA4AAABNAAAAFwAAACQAAAAhAPAAAAAAAAAAAAAAAIA/AAAAAAAAAAAAAIA/AAAAAAAAAAAAAAAAAAAAAAAAAAAAAAAAAAAAAAAAAAAlAAAADAAAAAAAAIAoAAAADAAAAAMAAABSAAAAcAEAAAMAAADg////AAAAAAAAAAAAAAAAkAEAAAAAAAEAAAAAYQByAGkAYQBsAAAAAAAAAAAAAAAAAAAAAAAAAAAAAAAAAAAAAAAAAAAAAAAAAAAAAAAAAAAAAAAAAAAAAAAAAAAA4l4c4TIA6obnXjjbD18BAAAAZDULX4g1DF/ge3cCONsPXwEAAABkNQtffDULXwD6/AEA+vwBZOEyAG9p4l4ArA9fAQAAAGQ1C19w4TIAgAFSdQ5cTXXgW011cOEyAGQBAAAAAAAAAAAAAI1i1XaNYtV2aCu9AQAIAAAAAgAAAAAAAJjhMgAiatV2AAAAAAAAAADI4jIABgAAALziMgAGAAAAAAAAAAAAAAC84jIA0OEyAO7q1HYAAAAAAAIAAAAAMgAGAAAAvOIyAAYAAABMEtZ2AAAAAAAAAAC84jIABgAAAPDB9QH84TIAlS7UdgAAAAAAAgAAvOIyAAYAAABkdgAIAAAAACUAAAAMAAAAAwAAABgAAAAMAAAAAAAAAhIAAAAMAAAAAQAAABYAAAAMAAAACAAAAFQAAABUAAAADwAAAE0AAAAjAAAAcAAAAAEAAADDMA1Cz/MMQg8AAABxAAAAAQAAAEwAAAAEAAAADgAAAE0AAAAlAAAAcQAAAFAAAABYADIAFQAAABYAAAAMAAAAAAAAACUAAAAMAAAAAgAAACcAAAAYAAAABAAAAAAAAAD///8AAAAAACUAAAAMAAAABAAAAEwAAABkAAAAMwAAACcAAABxAQAAcAAAADMAAAAnAAAAPwEAAEoAAAAhAPAAAAAAAAAAAAAAAIA/AAAAAAAAAAAAAIA/AAAAAAAAAAAAAAAAAAAAAAAAAAAAAAAAAAAAAAAAAAAlAAAADAAAAAAAAIAoAAAADAAAAAQAAAAnAAAAGAAAAAQAAAAAAAAA////AAAAAAAlAAAADAAAAAQAAABMAAAAZAAAADMAAAAnAAAAcQEAAGsAAAAzAAAAJwAAAD8BAABFAAAAIQDwAAAAAAAAAAAAAACAPwAAAAAAAAAAAACAPwAAAAAAAAAAAAAAAAAAAAAAAAAAAAAAAAAAAAAAAAAAJQAAAAwAAAAAAACAKAAAAAwAAAAEAAAAJwAAABgAAAAEAAAAAAAAAP///wAAAAAAJQAAAAwAAAAEAAAATAAAAGQAAAAzAAAATwAAAN4AAABrAAAAMwAAAE8AAACsAAAAHQAAACEA8AAAAAAAAAAAAAAAgD8AAAAAAAAAAAAAgD8AAAAAAAAAAAAAAAAAAAAAAAAAAAAAAAAAAAAAAAAAACUAAAAMAAAAAAAAgCgAAAAMAAAABAAAAFIAAABwAQAABAAAAOj///8AAAAAAAAAAAAAAACQAQAAAAAAAQAAAAB0AGEAaABvAG0AYQAAAAAAAAAAAAAAAAAAAAAAAAAAAAAAAAAAAAAAAAAAAAAAAAAAAAAAAAAAAAAAAAAAAAAAAAAyAFI96V4AAAAAFwAAACQJGV9iPelekx8K3pSU+QLgrvICQEvJAgAAAAAAAAAAAAAAACAAAAC8AgAAAAAA7gECAiJTAHkAcwB0ANDgMgCAAVJ1DlxNdeBbTXXQ4DIAZAEAAAAAAAAAAAAAjWLVdo1i1XYQK70BAAgAAAACAAAAAAAA+OAyACJq1XYAAAAAAAAAACriMgAHAAAAHOIyAAcAAAAAAAAAAAAAABziMgAw4TIA7urUdgAAAAAAAgAAAAAyAAcAAAAc4jIABwAAAEwS1nYAAAAAAAAAABziMgAHAAAA8MH1AVzhMgCVLtR2AAAAAAACAAAc4jIABwAAAGR2AAgAAAAAJQAAAAwAAAAEAAAAGAAAAAwAAAAAAAACEgAAAAwAAAABAAAAHgAAABgAAAAzAAAATwAAAN8AAABsAAAAJQAAAAwAAAAEAAAAVAAAAKgAAAA0AAAATwAAAN0AAABrAAAAAQAAAMMwDULP8wxCNAAAAE8AAAAPAAAATAAAAAAAAAAAAAAAAAAAAP//////////bAAAAFAAZQB0AHIAYQAgAFAAYQB2AGUAbABrAG8AdgDhAAAADQAAAA0AAAAIAAAACQAAAA0AAAAIAAAADQAAAA0AAAAMAAAADQAAAAUAAAAMAAAADQAAAAwAAAANAAAASwAAAEAAAAAwAAAABQAAACAAAAABAAAAAQAAABAAAAAAAAAAAAAAAIABAADAAAAAAAAAAAAAAACAAQAAwAAAACUAAAAMAAAAAgAAACcAAAAYAAAABQAAAAAAAAD///8AAAAAACUAAAAMAAAABQAAAEwAAABkAAAAAAAAAHgAAAB/AQAAugAAAAAAAAB4AAAAgAEAAEMAAAAhAPAAAAAAAAAAAAAAAIA/AAAAAAAAAAAAAIA/AAAAAAAAAAAAAAAAAAAAAAAAAAAAAAAAAAAAAAAAAAAlAAAADAAAAAAAAIAoAAAADAAAAAUAAAAnAAAAGAAAAAUAAAAAAAAA////AAAAAAAlAAAADAAAAAUAAABMAAAAZAAAAA4AAAB4AAAAcQEAAIoAAAAOAAAAeAAAAGQBAAATAAAAIQDwAAAAAAAAAAAAAACAPwAAAAAAAAAAAACAPwAAAAAAAAAAAAAAAAAAAAAAAAAAAAAAAAAAAAAAAAAAJQAAAAwAAAAAAACAKAAAAAwAAAAFAAAAJQAAAAwAAAABAAAAGAAAAAwAAAAAAAACEgAAAAwAAAABAAAAHgAAABgAAAAOAAAAeAAAAHIBAACLAAAAJQAAAAwAAAABAAAAVAAAAKgAAAAPAAAAeAAAAH0AAACKAAAAAQAAAMMwDULP8wxCDwAAAHgAAAAPAAAATAAAAAAAAAAAAAAAAAAAAP//////////bAAAAFAAZQB0AHIAYQAgAFAAYQB2AGUAbABrAG8AdgDhAAAACQAAAAgAAAAFAAAABgAAAAgAAAAFAAAACQAAAAgAAAAIAAAACAAAAAQAAAAIAAAACQAAAAgAAAAIAAAASwAAAEAAAAAwAAAABQAAACAAAAABAAAAAQAAABAAAAAAAAAAAAAAAIABAADAAAAAAAAAAAAAAACAAQAAwAAAACUAAAAMAAAAAgAAACcAAAAYAAAABQAAAAAAAAD///8AAAAAACUAAAAMAAAABQAAAEwAAABkAAAADgAAAJAAAABxAQAAogAAAA4AAACQAAAAZAEAABMAAAAhAPAAAAAAAAAAAAAAAIA/AAAAAAAAAAAAAIA/AAAAAAAAAAAAAAAAAAAAAAAAAAAAAAAAAAAAAAAAAAAlAAAADAAAAAAAAIAoAAAADAAAAAUAAAAlAAAADAAAAAEAAAAYAAAADAAAAAAAAAISAAAADAAAAAEAAAAeAAAAGAAAAA4AAACQAAAAcgEAAKMAAAAlAAAADAAAAAEAAABUAAAAcAAAAA8AAACQAAAARwAAAKIAAAABAAAAwzANQs/zDEIPAAAAkAAAAAYAAABMAAAAAAAAAAAAAAAAAAAA//////////9YAAAAZQBrAG8AbgBvAG0ACAAAAAgAAAAJAAAACQAAAAkAAAAOAAAASwAAAEAAAAAwAAAABQAAACAAAAABAAAAAQAAABAAAAAAAAAAAAAAAIABAADAAAAAAAAAAAAAAACAAQAAwAAAACUAAAAMAAAAAgAAACcAAAAYAAAABQAAAAAAAAD///8AAAAAACUAAAAMAAAABQAAAEwAAABkAAAADgAAAKgAAADcAAAAugAAAA4AAACoAAAAzwAAABMAAAAhAPAAAAAAAAAAAAAAAIA/AAAAAAAAAAAAAIA/AAAAAAAAAAAAAAAAAAAAAAAAAAAAAAAAAAAAAAAAAAAlAAAADAAAAAAAAIAoAAAADAAAAAUAAAAlAAAADAAAAAEAAAAYAAAADAAAAAAAAAISAAAADAAAAAEAAAAWAAAADAAAAAAAAABUAAAA9AAAAA8AAACoAAAA2wAAALoAAAABAAAAwzANQs/zDEIPAAAAqAAAABwAAABMAAAABAAAAA4AAACoAAAA3QAAALsAAACEAAAAUABvAGQAZQBwAHMAYQBsACgAYQApADoAIABQAGUAdAByAGEAIABQAGEAdgBlAGwAawBvAHYA4QAJAAAACQAAAAkAAAAIAAAACQAAAAcAAAAIAAAABAAAAAYAAAAIAAAABgAAAAYAAAAFAAAACQAAAAgAAAAFAAAABgAAAAgAAAAFAAAACQAAAAgAAAAIAAAACAAAAAQAAAAIAAAACQAAAAgAAAAIAAAAFgAAAAwAAAAAAAAAJQAAAAwAAAACAAAADgAAABQAAAAAAAAAEAAAABQAAAA=</Object>
  <Object Id="idInvalidSigLnImg">AQAAAGwAAAAAAAAAAAAAAH8BAAC/AAAAAAAAAAAAAADzNAAAbhoAACBFTUYAAAEAVCIAALAAAAAGAAAAAAAAAAAAAAAAAAAAkAYAABoEAABRAgAAcgEAAAAAAAAAAAAAAAAAABoLCQDwpgUACgAAABAAAAAAAAAAAAAAAEsAAAAQAAAAAAAAAAUAAAAeAAAAGAAAAAAAAAAAAAAAgAEAAMAAAAAnAAAAGAAAAAEAAAAAAAAAAAAA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8PDwAAAAAAAlAAAADAAAAAEAAABMAAAAZAAAAAAAAAAAAAAAfwEAAL8AAAAAAAAAAAAAAIABAADAAAAAIQDwAAAAAAAAAAAAAACAPwAAAAAAAAAAAACAPwAAAAAAAAAAAAAAAAAAAAAAAAAAAAAAAAAAAAAAAAAAJQAAAAwAAAAAAACAKAAAAAwAAAABAAAAJwAAABgAAAABAAAAAAAAAPDw8AAAAAAAJQAAAAwAAAABAAAATAAAAGQAAAAAAAAAAAAAAH8BAAC/AAAAAAAAAAAAAACAAQAAwAAAACEA8AAAAAAAAAAAAAAAgD8AAAAAAAAAAAAAgD8AAAAAAAAAAAAAAAAAAAAAAAAAAAAAAAAAAAAAAAAAACUAAAAMAAAAAAAAgCgAAAAMAAAAAQAAACcAAAAYAAAAAQAAAAAAAADw8PAAAAAAACUAAAAMAAAAAQAAAEwAAABkAAAAAAAAAAAAAAB/AQAAvwAAAAAAAAAAAAAAgAEAAMAAAAAhAPAAAAAAAAAAAAAAAIA/AAAAAAAAAAAAAIA/AAAAAAAAAAAAAAAAAAAAAAAAAAAAAAAAAAAAAAAAAAAlAAAADAAAAAAAAIAoAAAADAAAAAEAAAAnAAAAGAAAAAEAAAAAAAAA////AAAAAAAlAAAADAAAAAEAAABMAAAAZAAAAAAAAAAAAAAAfwEAAL8AAAAAAAAAAAAAAIABAADAAAAAIQDwAAAAAAAAAAAAAACAPwAAAAAAAAAAAACAPwAAAAAAAAAAAAAAAAAAAAAAAAAAAAAAAAAAAAAAAAAAJQAAAAwAAAAAAACAKAAAAAwAAAABAAAAJwAAABgAAAABAAAAAAAAAP///wAAAAAAJQAAAAwAAAABAAAATAAAAGQAAAAAAAAAAAAAAH8BAAC/AAAAAAAAAAAAAACAAQAAwAAAACEA8AAAAAAAAAAAAAAAgD8AAAAAAAAAAAAAgD8AAAAAAAAAAAAAAAAAAAAAAAAAAAAAAAAAAAAAAAAAACUAAAAMAAAAAAAAgCgAAAAMAAAAAQAAACcAAAAYAAAAAQAAAAAAAAD///8AAAAAACUAAAAMAAAAAQAAAEwAAABkAAAAAAAAAAUAAAB/AQAAHAAAAAAAAAAFAAAAgAEAABgAAAAhAPAAAAAAAAAAAAAAAIA/AAAAAAAAAAAAAIA/AAAAAAAAAAAAAAAAAAAAAAAAAAAAAAAAAAAAAAAAAAAlAAAADAAAAAAAAIAoAAAADAAAAAEAAAAnAAAAGAAAAAEAAAAAAAAA////AAAAAAAlAAAADAAAAAEAAABMAAAAZAAAAA4AAAAFAAAAJQAAABwAAAAOAAAABQAAABgAAAAYAAAAIQDwAAAAAAAAAAAAAACAPwAAAAAAAAAAAACAPwAAAAAAAAAAAAAAAAAAAAAAAAAAAAAAAAAAAAAAAAAAJQAAAAwAAAAAAACAKAAAAAwAAAABAAAAUAAAAEwGAAAPAAAABQAAACQAAAAaAAAADwAAAAUAAAAAAAAAAAAAABYAAAAWAAAATAAAACgAAAB0AAAA2AUAAAAAAAAAAAAAFgAAACgAAAAWAAAAFgAAAAEAGAAAAAAAAAAAAAAAAAAAAAAAAAAAAAAAAAAAAAAAAAAAAAAAAAAAAAAAAAAAAAACAgIaGho6OjpTVF1QVIBrfNJueq9JTFcyMzQREREFBQUXFxdRUVFLT2Q4P2mqqgAAAAAAAAAAAAAAAAAAAAAAAAAAAAICAhoaGkNDRl9iejxMskJZ31RjxVxih1BQUyUlJSEhIUhISmRpiVFYiEJJfP//AAAAAAAAAAAAAAAAAAAAAAAAAAAAAgICGhoaT09UaG+fBCryDCryIDfgTlvAdnd+R0dIT1BTgYSZQFLFP0urTFGO//8AAAAAAAAAAAAAAAAAAAAAAAAAAAACAgIaGhpTU1R5gKIcRP0SOf0QM/s2TeWChJZycnV5fpZne+EZL8g2QaVITIdkAB8tMx8tMyIvNiYzOSYzOSItNjdCSmJvdmx3gH+Kko2csYWe6z5f+R9D/yhJ911v2oSNtXiFvidH7idB4VVdmktMWkYAUHKFbZKjao6dWnqKWnqKbY6hbY2hW3eLYnuSg5yto7vFtMTOfpPtTWv8LFD/L1D/YXrlV3LhGjzvVGbCVlptLi4uRwBVfJSbyNqOtMJfeYVfeYWgw8+gwM9fcoVfcoeftsfI3+iotbTI0N+WqPZIZv8zVP8oTf8sUP9JYu9aX28qKywODg7tAISft22SqZymq9/FtN/FtOzTw+zTw9/Etd/Iv+vb1fTo4e3k1/Tu6dnc9p+w/0hs/zte/2Z9/62z72dobyQkJQICAmkAfpquibHEwMfG/9jA/9jA/9jA/9jA/9jB/97N/+bY/+3i//Do7OXzv8X7h5r/V3X/UXH/ZoD/jJv0io6hRkdJERERdAB4lqiZwdHO1dP61L7nvqTlu6HmvqTqxKz008H75df57ujp4vTAw/yMmv9ke/93i/+Fmf94kf9fe/qOntlscYM8PUJ1AJCowG2Knairre3LuKh6W6BwUKV4W7SNdde1pPDe0uno9LDA/3WL/2B4/3GG/7fA/+jm/8rP/22G/1V6/2l+y254oGsAbZColr/Rzt3e+uXT58qx5cOt5sOw6sq59N7Xz8vunqv8dYv/ZX3/ipr/xcn96eL1+O3s6OnwuM/6fZHZa33PaHnOIAB1lq6MtcnE19z07+XK39+kzNWXws2mxszW5OixwPh/lP9nf/+MnPrAxPTx6O/96+n/7N7j4NauxdCLm8B1gKlocJd0AIqjunids7HFz+Tw8XnO7TWz3h+lzzupyZnV46PC9JOl/Imc/MzP8/Ho6P/t4P/o4P/n1dXPxIumsIibqXJ3ezc3NyAAcpKipM/f1/H51fD4LrnkJrnoLrrnNrfcasHUu9vj8+7x8u3x+e7w/evo/+jg/+jg/+PV5ePdst7sc4+ZW2FjFBQUbgCEn7SDqb670t7V8Pkut+JBx/BJy/MzvOhTu9202eb/8vD/8vD/8Oj/7OP/6OD/6OD/5tXRz8d/pLRmhZIrMTQBAQF2AISftIOpvrvS3uH0+mnJ6FXI7kHF8Cq76VvE5rre6//y8P/w8P/w5P/t4P/q4P/o4P/o2dHQy3+ktGGAkhIYGwAAAGwAcpKipdDf2PL69Pv8yuvyacXoLrLiMLvkhNru0e7x//bw//Dw//Dl//Dg/+7g/+jg/+ff5ObmrtrqY4CWEBUaAAAAIACKo7qBprO4z9T8/v70+/zh8/rV7/nV8fnm9/v1+/z/+/j/9vD/8e3/8Of/7uD/6OD/49fLxcFvkqJggJESGRwAAABtAH6ft5O8zKXHz7HGy7HGy8zl7Mnj7KjCy6i+y8Td587l7Ki2u6izu8DO09Pj5a2xuaKlqpusso62xmKAkxEXGwAAAG4AcJiwmsbZk7zMeJyoeJyomMLPk8DPbZaobZGojLXJlr/RbYqdbYqdhqq7m8PUcoyjZYGVeJusmsTTXnyQEBUaAAAAcABwmLBwmLB+n7eQqMCQqMB7nat7nauQqMCQqMB1lq5tkKiQqMCQqMB6lapoh5iLpLuQqMB4k6hQcIBQcIAQFhoAAAAAACcAAAAYAAAAAQAAAAAAAAD///8AAAAAACUAAAAMAAAAAQAAAEwAAABkAAAANAAAAAcAAACnAAAAGQAAADQAAAAHAAAAdAAAABMAAAAhAPAAAAAAAAAAAAAAAIA/AAAAAAAAAAAAAIA/AAAAAAAAAAAAAAAAAAAAAAAAAAAAAAAAAAAAAAAAAAAlAAAADAAAAAAAAIAoAAAADAAAAAEAAABSAAAAcAEAAAEAAADw////AAAAAAAAAAAAAAAAkAEAAAAAAAEAAAAAdABhAGgAbwBtAGEAAAAAAAAAAAAAAAAAAAAAAAAAAAAAAAAAAAAAAAAAAAAAAAAAAAAAAAAAAAAAAAAAAAAAAAAA9l68vzIA7gAAAIABRAMgwTIAAAAAAATAMgB0x/ZevL8yAIABRAMBAAAAgAFEAwEAAACQx/ZeAQIAAAjBMgDgrvICAMEyAIABRAOwvzIAgAFSdQ5cTXXgW011sL8yAGQBAAAAAAAAAAAAAI1i1XaNYtV2WCm9AQAIAAAAAgAAAAAAANi/MgAiatV2AAAAAAAAAAAKwTIABwAAAPzAMgAHAAAAAAAAAAAAAAD8wDIAEMAyAO7q1HYAAAAAAAIAAAAAMgAHAAAA/MAyAAcAAABMEtZ2AAAAAAAAAAD8wDIABwAAAPDB9QE8wDIAlS7UdgAAAAAAAgAA/MAyAAcAAABkdgAIAAAAACUAAAAMAAAAAQAAABgAAAAMAAAA/wAAAhIAAAAMAAAAAQAAAB4AAAAYAAAANAAAAAcAAACoAAAAGgAAACUAAAAMAAAAAQAAAFQAAACoAAAANQAAAAcAAACmAAAAGQAAAAEAAADDMA1Cz/MMQjUAAAAHAAAADwAAAEwAAAAAAAAAAAAAAAAAAAD//////////2wAAABOAGUAcABsAGEAdABuAP0AIABwAG8AZABwAGkAcwDUdgsAAAAIAAAACQAAAAQAAAAIAAAABQAAAAkAAAAIAAAABQAAAAkAAAAJAAAACQAAAAkAAAAEAAAABwAAAEsAAABAAAAAMAAAAAUAAAAgAAAAAQAAAAEAAAAQAAAAAAAAAAAAAACAAQAAwAAAAAAAAAAAAAAAgAEAAMAAAABSAAAAcAEAAAIAAAAUAAAACQAAAAAAAAAAAAAAvAIAAAAAAO4BAgIiUwB5AHMAdABlAG0AAAAAAAAAAADiAAAAAAAAACxjjQKA+P//AAAAAAAAAAAAAAAAAAAAABBjjQKA+P//OpcAAAAAuQEEAAAA8BYSAIAWEgC8Mr0BhMIyAPyN3V7wFhIAAB+5Ae5X3V4AAAAAgBYSALwyvQHAT8EB7lfdXgAAAACAFRIA8MH1AQBiWAOowjIAYFfdXjD/NgD8AQAA5MIyACRX3V78AQAAAAAAAI1i1XaNYtV2/AEAAAAIAAAAAgAAAAAAAPzCMgAiatV2AAAAAAAAAAAuxDIABwAAACDEMgAHAAAAAAAAAAAAAAAgxDIANMMyAO7q1HYAAAAAAAIAAAAAMgAHAAAAIMQyAAcAAABMEtZ2AAAAAAAAAAAgxDIABwAAAPDB9QFgwzIAlS7UdgAAAAAAAgAAIMQyAAcAAABkdgAIAAAAACUAAAAMAAAAAgAAACcAAAAYAAAAAwAAAAAAAAAAAAAAAAAAACUAAAAMAAAAAwAAAEwAAABkAAAAAAAAAAAAAAD//////////wAAAAAiAAAAAAAAAE8AAAAhAPAAAAAAAAAAAAAAAIA/AAAAAAAAAAAAAIA/AAAAAAAAAAAAAAAAAAAAAAAAAAAAAAAAAAAAAAAAAAAlAAAADAAAAAAAAIAoAAAADAAAAAMAAAAnAAAAGAAAAAMAAAAAAAAAAAAAAAAAAAAlAAAADAAAAAMAAABMAAAAZAAAAAAAAAAAAAAA//////////8AAAAAIgAAAIABAAAAAAAAIQDwAAAAAAAAAAAAAACAPwAAAAAAAAAAAACAPwAAAAAAAAAAAAAAAAAAAAAAAAAAAAAAAAAAAAAAAAAAJQAAAAwAAAAAAACAKAAAAAwAAAADAAAAJwAAABgAAAADAAAAAAAAAAAAAAAAAAAAJQAAAAwAAAADAAAATAAAAGQAAAAAAAAAAAAAAP//////////gAEAACIAAAAAAAAATwAAACEA8AAAAAAAAAAAAAAAgD8AAAAAAAAAAAAAgD8AAAAAAAAAAAAAAAAAAAAAAAAAAAAAAAAAAAAAAAAAACUAAAAMAAAAAAAAgCgAAAAMAAAAAwAAACcAAAAYAAAAAwAAAAAAAAAAAAAAAAAAACUAAAAMAAAAAwAAAEwAAABkAAAAAAAAAHEAAAB/AQAAcgAAAAAAAABxAAAAgAEAAAIAAAAhAPAAAAAAAAAAAAAAAIA/AAAAAAAAAAAAAIA/AAAAAAAAAAAAAAAAAAAAAAAAAAAAAAAAAAAAAAAAAAAlAAAADAAAAAAAAIAoAAAADAAAAAMAAAAnAAAAGAAAAAMAAAAAAAAA////AAAAAAAlAAAADAAAAAMAAABMAAAAZAAAAAAAAAAiAAAAfwEAAHAAAAAAAAAAIgAAAIABAABPAAAAIQDwAAAAAAAAAAAAAACAPwAAAAAAAAAAAACAPwAAAAAAAAAAAAAAAAAAAAAAAAAAAAAAAAAAAAAAAAAAJQAAAAwAAAAAAACAKAAAAAwAAAADAAAAJwAAABgAAAADAAAAAAAAAP///wAAAAAAJQAAAAwAAAADAAAATAAAAGQAAAAOAAAATQAAACQAAABwAAAADgAAAE0AAAAXAAAAJAAAACEA8AAAAAAAAAAAAAAAgD8AAAAAAAAAAAAAgD8AAAAAAAAAAAAAAAAAAAAAAAAAAAAAAAAAAAAAAAAAACUAAAAMAAAAAAAAgCgAAAAMAAAAAwAAAFIAAABwAQAAAwAAAOD///8AAAAAAAAAAAAAAACQAQAAAAAAAQAAAABhAHIAaQBhAGwAAAAAAAAAAAAAAAAAAAAAAAAAAAAAAAAAAAAAAAAAAAAAAAAAAAAAAAAAAAAAAAAAAAAAAAAAAADiXhzhMgDqhudeONsPXwEAAABkNQtfiDUMX+B7dwI42w9fAQAAAGQ1C198NQtfAPr8AQD6/AFk4TIAb2niXgCsD18BAAAAZDULX3DhMgCAAVJ1DlxNdeBbTXVw4TIAZAEAAAAAAAAAAAAAjWLVdo1i1XZoK70BAAgAAAACAAAAAAAAmOEyACJq1XYAAAAAAAAAAMjiMgAGAAAAvOIyAAYAAAAAAAAAAAAAALziMgDQ4TIA7urUdgAAAAAAAgAAAAAyAAYAAAC84jIABgAAAEwS1nYAAAAAAAAAALziMgAGAAAA8MH1AfzhMgCVLtR2AAAAAAACAAC84jIABgAAAGR2AAgAAAAAJQAAAAwAAAADAAAAGAAAAAwAAAAAAAACEgAAAAwAAAABAAAAFgAAAAwAAAAIAAAAVAAAAFQAAAAPAAAATQAAACMAAABwAAAAAQAAAMMwDULP8wxCDwAAAHEAAAABAAAATAAAAAQAAAAOAAAATQAAACUAAABxAAAAUAAAAFgAAAAVAAAAFgAAAAwAAAAAAAAAJQAAAAwAAAACAAAAJwAAABgAAAAEAAAAAAAAAP///wAAAAAAJQAAAAwAAAAEAAAATAAAAGQAAAAzAAAAJwAAAHEBAABwAAAAMwAAACcAAAA/AQAASgAAACEA8AAAAAAAAAAAAAAAgD8AAAAAAAAAAAAAgD8AAAAAAAAAAAAAAAAAAAAAAAAAAAAAAAAAAAAAAAAAACUAAAAMAAAAAAAAgCgAAAAMAAAABAAAACcAAAAYAAAABAAAAAAAAAD///8AAAAAACUAAAAMAAAABAAAAEwAAABkAAAAMwAAACcAAABxAQAAawAAADMAAAAnAAAAPwEAAEUAAAAhAPAAAAAAAAAAAAAAAIA/AAAAAAAAAAAAAIA/AAAAAAAAAAAAAAAAAAAAAAAAAAAAAAAAAAAAAAAAAAAlAAAADAAAAAAAAIAoAAAADAAAAAQAAAAnAAAAGAAAAAQAAAAAAAAA////AAAAAAAlAAAADAAAAAQAAABMAAAAZAAAADMAAABPAAAA3gAAAGsAAAAzAAAATwAAAKwAAAAdAAAAIQDwAAAAAAAAAAAAAACAPwAAAAAAAAAAAACAPwAAAAAAAAAAAAAAAAAAAAAAAAAAAAAAAAAAAAAAAAAAJQAAAAwAAAAAAACAKAAAAAwAAAAEAAAAUgAAAHABAAAEAAAA6P///wAAAAAAAAAAAAAAAJABAAAAAAABAAAAAHQAYQBoAG8AbQBhAAAAAAAAAAAAAAAAAAAAAAAAAAAAAAAAAAAAAAAAAAAAAAAAAAAAAAAAAAAAAAAAAAAAAAAAADIAUj3pXgAAAAAXAAAAJAkZX2I96V6THwrelJT5AuCu8gJAS8kCAAAAAAAAAAAAAAAAIAAAALwCAAAAAADuAQICIlMAeQBzAHQA0OAyAIABUnUOXE114FtNddDgMgBkAQAAAAAAAAAAAACNYtV2jWLVdhArvQEACAAAAAIAAAAAAAD44DIAImrVdgAAAAAAAAAAKuIyAAcAAAAc4jIABwAAAAAAAAAAAAAAHOIyADDhMgDu6tR2AAAAAAACAAAAADIABwAAABziMgAHAAAATBLWdgAAAAAAAAAAHOIyAAcAAADwwfUBXOEyAJUu1HYAAAAAAAIAABziMgAHAAAAZHYACAAAAAAlAAAADAAAAAQAAAAYAAAADAAAAAAAAAISAAAADAAAAAEAAAAeAAAAGAAAADMAAABPAAAA3wAAAGwAAAAlAAAADAAAAAQAAABUAAAAqAAAADQAAABPAAAA3QAAAGsAAAABAAAAwzANQs/zDEI0AAAATwAAAA8AAABMAAAAAAAAAAAAAAAAAAAA//////////9sAAAAUABlAHQAcgBhACAAUABhAHYAZQBsAGsAbwB2AOEAAAANAAAADQAAAAgAAAAJAAAADQAAAAgAAAANAAAADQAAAAwAAAANAAAABQAAAAwAAAANAAAADAAAAA0AAABLAAAAQAAAADAAAAAFAAAAIAAAAAEAAAABAAAAEAAAAAAAAAAAAAAAgAEAAMAAAAAAAAAAAAAAAIABAADAAAAAJQAAAAwAAAACAAAAJwAAABgAAAAFAAAAAAAAAP///wAAAAAAJQAAAAwAAAAFAAAATAAAAGQAAAAAAAAAeAAAAH8BAAC6AAAAAAAAAHgAAACAAQAAQwAAACEA8AAAAAAAAAAAAAAAgD8AAAAAAAAAAAAAgD8AAAAAAAAAAAAAAAAAAAAAAAAAAAAAAAAAAAAAAAAAACUAAAAMAAAAAAAAgCgAAAAMAAAABQAAACcAAAAYAAAABQAAAAAAAAD///8AAAAAACUAAAAMAAAABQAAAEwAAABkAAAADgAAAHgAAABxAQAAigAAAA4AAAB4AAAAZAEAABMAAAAhAPAAAAAAAAAAAAAAAIA/AAAAAAAAAAAAAIA/AAAAAAAAAAAAAAAAAAAAAAAAAAAAAAAAAAAAAAAAAAAlAAAADAAAAAAAAIAoAAAADAAAAAUAAAAlAAAADAAAAAEAAAAYAAAADAAAAAAAAAISAAAADAAAAAEAAAAeAAAAGAAAAA4AAAB4AAAAcgEAAIsAAAAlAAAADAAAAAEAAABUAAAAqAAAAA8AAAB4AAAAfQAAAIoAAAABAAAAwzANQs/zDEIPAAAAeAAAAA8AAABMAAAAAAAAAAAAAAAAAAAA//////////9sAAAAUABlAHQAcgBhACAAUABhAHYAZQBsAGsAbwB2AOEAAAAJAAAACAAAAAUAAAAGAAAACAAAAAUAAAAJAAAACAAAAAgAAAAIAAAABAAAAAgAAAAJAAAACAAAAAgAAABLAAAAQAAAADAAAAAFAAAAIAAAAAEAAAABAAAAEAAAAAAAAAAAAAAAgAEAAMAAAAAAAAAAAAAAAIABAADAAAAAJQAAAAwAAAACAAAAJwAAABgAAAAFAAAAAAAAAP///wAAAAAAJQAAAAwAAAAFAAAATAAAAGQAAAAOAAAAkAAAAHEBAACiAAAADgAAAJAAAABkAQAAEwAAACEA8AAAAAAAAAAAAAAAgD8AAAAAAAAAAAAAgD8AAAAAAAAAAAAAAAAAAAAAAAAAAAAAAAAAAAAAAAAAACUAAAAMAAAAAAAAgCgAAAAMAAAABQAAACUAAAAMAAAAAQAAABgAAAAMAAAAAAAAAhIAAAAMAAAAAQAAAB4AAAAYAAAADgAAAJAAAAByAQAAowAAACUAAAAMAAAAAQAAAFQAAABwAAAADwAAAJAAAABHAAAAogAAAAEAAADDMA1Cz/MMQg8AAACQAAAABgAAAEwAAAAAAAAAAAAAAAAAAAD//////////1gAAABlAGsAbwBuAG8AbQAIAAAACAAAAAkAAAAJAAAACQAAAA4AAABLAAAAQAAAADAAAAAFAAAAIAAAAAEAAAABAAAAEAAAAAAAAAAAAAAAgAEAAMAAAAAAAAAAAAAAAIABAADAAAAAJQAAAAwAAAACAAAAJwAAABgAAAAFAAAAAAAAAP///wAAAAAAJQAAAAwAAAAFAAAATAAAAGQAAAAOAAAAqAAAANwAAAC6AAAADgAAAKgAAADPAAAAEwAAACEA8AAAAAAAAAAAAAAAgD8AAAAAAAAAAAAAgD8AAAAAAAAAAAAAAAAAAAAAAAAAAAAAAAAAAAAAAAAAACUAAAAMAAAAAAAAgCgAAAAMAAAABQAAACUAAAAMAAAAAQAAABgAAAAMAAAAAAAAAhIAAAAMAAAAAQAAABYAAAAMAAAAAAAAAFQAAAD0AAAADwAAAKgAAADbAAAAugAAAAEAAADDMA1Cz/MMQg8AAACoAAAAHAAAAEwAAAAEAAAADgAAAKgAAADdAAAAuwAAAIQAAABQAG8AZABlAHAAcwBhAGwAKABhACkAOgAgAFAAZQB0AHIAYQAgAFAAYQB2AGUAbABrAG8AdgDhAAkAAAAJAAAACQAAAAgAAAAJAAAABwAAAAgAAAAEAAAABgAAAAgAAAAGAAAABgAAAAUAAAAJAAAACAAAAAUAAAAGAAAACAAAAAUAAAAJAAAACAAAAAgAAAAIAAAABAAAAAgAAAAJAAAACAAAAAg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44</vt:i4>
      </vt:variant>
    </vt:vector>
  </HeadingPairs>
  <TitlesOfParts>
    <vt:vector size="49" baseType="lpstr">
      <vt:lpstr>Krycí list</vt:lpstr>
      <vt:lpstr>Rekapitulace</vt:lpstr>
      <vt:lpstr>Položky</vt:lpstr>
      <vt:lpstr>Elektro</vt:lpstr>
      <vt:lpstr>výkaz výměr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'výkaz výměr'!Názvy_tisku</vt:lpstr>
      <vt:lpstr>Objednatel</vt:lpstr>
      <vt:lpstr>'Krycí list'!Oblast_tisku</vt:lpstr>
      <vt:lpstr>Položky!Oblast_tisku</vt:lpstr>
      <vt:lpstr>Rekapitulace!Oblast_tisku</vt:lpstr>
      <vt:lpstr>'výkaz výměr'!Oblast_tisku</vt:lpstr>
      <vt:lpstr>PocetMJ</vt:lpstr>
      <vt:lpstr>Poznamka</vt:lpstr>
      <vt:lpstr>Projektant</vt:lpstr>
      <vt:lpstr>PSV</vt:lpstr>
      <vt:lpstr>'výkaz výměr'!SloupecCC</vt:lpstr>
      <vt:lpstr>SloupecCC</vt:lpstr>
      <vt:lpstr>'výkaz výměr'!SloupecCisloPol</vt:lpstr>
      <vt:lpstr>SloupecCisloPol</vt:lpstr>
      <vt:lpstr>'výkaz výměr'!SloupecJC</vt:lpstr>
      <vt:lpstr>SloupecJC</vt:lpstr>
      <vt:lpstr>'výkaz výměr'!SloupecMJ</vt:lpstr>
      <vt:lpstr>SloupecMJ</vt:lpstr>
      <vt:lpstr>'výkaz výměr'!SloupecMnozstvi</vt:lpstr>
      <vt:lpstr>SloupecMnozstvi</vt:lpstr>
      <vt:lpstr>'výkaz výměr'!SloupecNazPol</vt:lpstr>
      <vt:lpstr>SloupecNazPol</vt:lpstr>
      <vt:lpstr>'výkaz výměr'!SloupecPC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Boukalová</dc:creator>
  <cp:lastModifiedBy>Pavelková</cp:lastModifiedBy>
  <cp:lastPrinted>2013-12-10T07:24:18Z</cp:lastPrinted>
  <dcterms:created xsi:type="dcterms:W3CDTF">2013-12-09T17:57:07Z</dcterms:created>
  <dcterms:modified xsi:type="dcterms:W3CDTF">2015-01-22T12:48:40Z</dcterms:modified>
</cp:coreProperties>
</file>