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X:\Hanka\___VŘ na zakázku\_2024 (VŘ)\2024_08(1)_Novosedlice (tůně)\1) zadání\"/>
    </mc:Choice>
  </mc:AlternateContent>
  <xr:revisionPtr revIDLastSave="0" documentId="13_ncr:1_{A39214FC-25DB-4CB0-9554-36327BD47C33}" xr6:coauthVersionLast="47" xr6:coauthVersionMax="47" xr10:uidLastSave="{00000000-0000-0000-0000-000000000000}"/>
  <bookViews>
    <workbookView xWindow="1116" yWindow="1116" windowWidth="12948" windowHeight="8952" xr2:uid="{00000000-000D-0000-FFFF-FFFF00000000}"/>
  </bookViews>
  <sheets>
    <sheet name="Rekapitulace stavby" sheetId="1" r:id="rId1"/>
    <sheet name="SO 1 - Tůň" sheetId="2" r:id="rId2"/>
    <sheet name="SO 2 - Vyhlídkové místo" sheetId="3" r:id="rId3"/>
    <sheet name="SO 3 - Odbahnění" sheetId="4" r:id="rId4"/>
    <sheet name="SO 4 - Kácení a mýcení kř..." sheetId="5" r:id="rId5"/>
    <sheet name="SO 5 - Výsadba" sheetId="6" r:id="rId6"/>
    <sheet name="00 - Vedlejší rozpočtové ..." sheetId="7" r:id="rId7"/>
    <sheet name="Pokyny pro vyplnění" sheetId="8" r:id="rId8"/>
  </sheets>
  <definedNames>
    <definedName name="_xlnm._FilterDatabase" localSheetId="6" hidden="1">'00 - Vedlejší rozpočtové ...'!$C$81:$K$120</definedName>
    <definedName name="_xlnm._FilterDatabase" localSheetId="1" hidden="1">'SO 1 - Tůň'!$C$78:$K$377</definedName>
    <definedName name="_xlnm._FilterDatabase" localSheetId="2" hidden="1">'SO 2 - Vyhlídkové místo'!$C$80:$K$446</definedName>
    <definedName name="_xlnm._FilterDatabase" localSheetId="3" hidden="1">'SO 3 - Odbahnění'!$C$80:$K$112</definedName>
    <definedName name="_xlnm._FilterDatabase" localSheetId="4" hidden="1">'SO 4 - Kácení a mýcení kř...'!$C$80:$K$171</definedName>
    <definedName name="_xlnm._FilterDatabase" localSheetId="5" hidden="1">'SO 5 - Výsadba'!$C$78:$K$200</definedName>
    <definedName name="_xlnm.Print_Titles" localSheetId="6">'00 - Vedlejší rozpočtové ...'!$81:$81</definedName>
    <definedName name="_xlnm.Print_Titles" localSheetId="0">'Rekapitulace stavby'!$52:$52</definedName>
    <definedName name="_xlnm.Print_Titles" localSheetId="1">'SO 1 - Tůň'!$78:$78</definedName>
    <definedName name="_xlnm.Print_Titles" localSheetId="2">'SO 2 - Vyhlídkové místo'!$80:$80</definedName>
    <definedName name="_xlnm.Print_Titles" localSheetId="3">'SO 3 - Odbahnění'!$80:$80</definedName>
    <definedName name="_xlnm.Print_Titles" localSheetId="4">'SO 4 - Kácení a mýcení kř...'!$80:$80</definedName>
    <definedName name="_xlnm.Print_Titles" localSheetId="5">'SO 5 - Výsadba'!$78:$78</definedName>
    <definedName name="_xlnm.Print_Area" localSheetId="6">'00 - Vedlejší rozpočtové ...'!$C$4:$J$39,'00 - Vedlejší rozpočtové ...'!$C$45:$J$63,'00 - Vedlejší rozpočtové ...'!$C$69:$K$120</definedName>
    <definedName name="_xlnm.Print_Area" localSheetId="7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1">'SO 1 - Tůň'!$C$4:$J$39,'SO 1 - Tůň'!$C$45:$J$60,'SO 1 - Tůň'!$C$66:$K$377</definedName>
    <definedName name="_xlnm.Print_Area" localSheetId="2">'SO 2 - Vyhlídkové místo'!$C$4:$J$39,'SO 2 - Vyhlídkové místo'!$C$45:$J$62,'SO 2 - Vyhlídkové místo'!$C$68:$K$446</definedName>
    <definedName name="_xlnm.Print_Area" localSheetId="3">'SO 3 - Odbahnění'!$C$4:$J$39,'SO 3 - Odbahnění'!$C$45:$J$62,'SO 3 - Odbahnění'!$C$68:$K$112</definedName>
    <definedName name="_xlnm.Print_Area" localSheetId="4">'SO 4 - Kácení a mýcení kř...'!$C$4:$J$39,'SO 4 - Kácení a mýcení kř...'!$C$45:$J$62,'SO 4 - Kácení a mýcení kř...'!$C$68:$K$171</definedName>
    <definedName name="_xlnm.Print_Area" localSheetId="5">'SO 5 - Výsadba'!$C$4:$J$39,'SO 5 - Výsadba'!$C$45:$J$60,'SO 5 - Výsadba'!$C$66:$K$200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60" i="1" s="1"/>
  <c r="J35" i="7"/>
  <c r="AX60" i="1"/>
  <c r="BI120" i="7"/>
  <c r="BH120" i="7"/>
  <c r="BG120" i="7"/>
  <c r="BF120" i="7"/>
  <c r="T120" i="7"/>
  <c r="R120" i="7"/>
  <c r="P120" i="7"/>
  <c r="BI117" i="7"/>
  <c r="BH117" i="7"/>
  <c r="BG117" i="7"/>
  <c r="BF117" i="7"/>
  <c r="T117" i="7"/>
  <c r="R117" i="7"/>
  <c r="P117" i="7"/>
  <c r="BI113" i="7"/>
  <c r="BH113" i="7"/>
  <c r="BG113" i="7"/>
  <c r="BF113" i="7"/>
  <c r="T113" i="7"/>
  <c r="R113" i="7"/>
  <c r="P113" i="7"/>
  <c r="BI110" i="7"/>
  <c r="BH110" i="7"/>
  <c r="BG110" i="7"/>
  <c r="BF110" i="7"/>
  <c r="T110" i="7"/>
  <c r="R110" i="7"/>
  <c r="P110" i="7"/>
  <c r="BI107" i="7"/>
  <c r="BH107" i="7"/>
  <c r="BG107" i="7"/>
  <c r="BF107" i="7"/>
  <c r="T107" i="7"/>
  <c r="R107" i="7"/>
  <c r="P107" i="7"/>
  <c r="BI104" i="7"/>
  <c r="BH104" i="7"/>
  <c r="BG104" i="7"/>
  <c r="BF104" i="7"/>
  <c r="T104" i="7"/>
  <c r="R104" i="7"/>
  <c r="P104" i="7"/>
  <c r="BI101" i="7"/>
  <c r="BH101" i="7"/>
  <c r="BG101" i="7"/>
  <c r="BF101" i="7"/>
  <c r="T101" i="7"/>
  <c r="R101" i="7"/>
  <c r="P101" i="7"/>
  <c r="BI98" i="7"/>
  <c r="BH98" i="7"/>
  <c r="BG98" i="7"/>
  <c r="BF98" i="7"/>
  <c r="T98" i="7"/>
  <c r="R98" i="7"/>
  <c r="P98" i="7"/>
  <c r="BI96" i="7"/>
  <c r="BH96" i="7"/>
  <c r="BG96" i="7"/>
  <c r="BF96" i="7"/>
  <c r="T96" i="7"/>
  <c r="R96" i="7"/>
  <c r="P96" i="7"/>
  <c r="BI95" i="7"/>
  <c r="BH95" i="7"/>
  <c r="BG95" i="7"/>
  <c r="BF95" i="7"/>
  <c r="T95" i="7"/>
  <c r="R95" i="7"/>
  <c r="P95" i="7"/>
  <c r="BI94" i="7"/>
  <c r="BH94" i="7"/>
  <c r="BG94" i="7"/>
  <c r="F35" i="7" s="1"/>
  <c r="BF94" i="7"/>
  <c r="T94" i="7"/>
  <c r="R94" i="7"/>
  <c r="P94" i="7"/>
  <c r="BI91" i="7"/>
  <c r="BH91" i="7"/>
  <c r="BG91" i="7"/>
  <c r="BF91" i="7"/>
  <c r="T91" i="7"/>
  <c r="R91" i="7"/>
  <c r="P91" i="7"/>
  <c r="BI88" i="7"/>
  <c r="BH88" i="7"/>
  <c r="BG88" i="7"/>
  <c r="BF88" i="7"/>
  <c r="T88" i="7"/>
  <c r="R88" i="7"/>
  <c r="P88" i="7"/>
  <c r="BI87" i="7"/>
  <c r="BH87" i="7"/>
  <c r="BG87" i="7"/>
  <c r="BF87" i="7"/>
  <c r="T87" i="7"/>
  <c r="R87" i="7"/>
  <c r="P87" i="7"/>
  <c r="BI85" i="7"/>
  <c r="BH85" i="7"/>
  <c r="BG85" i="7"/>
  <c r="BF85" i="7"/>
  <c r="T85" i="7"/>
  <c r="R85" i="7"/>
  <c r="P85" i="7"/>
  <c r="BI84" i="7"/>
  <c r="BH84" i="7"/>
  <c r="BG84" i="7"/>
  <c r="BF84" i="7"/>
  <c r="T84" i="7"/>
  <c r="R84" i="7"/>
  <c r="P84" i="7"/>
  <c r="J79" i="7"/>
  <c r="J78" i="7"/>
  <c r="F78" i="7"/>
  <c r="F76" i="7"/>
  <c r="E74" i="7"/>
  <c r="J55" i="7"/>
  <c r="J54" i="7"/>
  <c r="F54" i="7"/>
  <c r="F52" i="7"/>
  <c r="E50" i="7"/>
  <c r="J18" i="7"/>
  <c r="E18" i="7"/>
  <c r="F79" i="7" s="1"/>
  <c r="J17" i="7"/>
  <c r="J12" i="7"/>
  <c r="J52" i="7"/>
  <c r="E7" i="7"/>
  <c r="E72" i="7" s="1"/>
  <c r="J37" i="6"/>
  <c r="J36" i="6"/>
  <c r="AY59" i="1" s="1"/>
  <c r="J35" i="6"/>
  <c r="AX59" i="1"/>
  <c r="BI196" i="6"/>
  <c r="BH196" i="6"/>
  <c r="BG196" i="6"/>
  <c r="BF196" i="6"/>
  <c r="T196" i="6"/>
  <c r="R196" i="6"/>
  <c r="P196" i="6"/>
  <c r="BI194" i="6"/>
  <c r="BH194" i="6"/>
  <c r="BG194" i="6"/>
  <c r="BF194" i="6"/>
  <c r="T194" i="6"/>
  <c r="R194" i="6"/>
  <c r="P194" i="6"/>
  <c r="BI184" i="6"/>
  <c r="BH184" i="6"/>
  <c r="BG184" i="6"/>
  <c r="BF184" i="6"/>
  <c r="T184" i="6"/>
  <c r="R184" i="6"/>
  <c r="P184" i="6"/>
  <c r="BI179" i="6"/>
  <c r="BH179" i="6"/>
  <c r="BG179" i="6"/>
  <c r="BF179" i="6"/>
  <c r="T179" i="6"/>
  <c r="R179" i="6"/>
  <c r="P179" i="6"/>
  <c r="BI171" i="6"/>
  <c r="BH171" i="6"/>
  <c r="BG171" i="6"/>
  <c r="BF171" i="6"/>
  <c r="T171" i="6"/>
  <c r="R171" i="6"/>
  <c r="P171" i="6"/>
  <c r="BI167" i="6"/>
  <c r="BH167" i="6"/>
  <c r="BG167" i="6"/>
  <c r="BF167" i="6"/>
  <c r="T167" i="6"/>
  <c r="R167" i="6"/>
  <c r="P167" i="6"/>
  <c r="BI159" i="6"/>
  <c r="BH159" i="6"/>
  <c r="BG159" i="6"/>
  <c r="BF159" i="6"/>
  <c r="T159" i="6"/>
  <c r="R159" i="6"/>
  <c r="P159" i="6"/>
  <c r="BI150" i="6"/>
  <c r="BH150" i="6"/>
  <c r="BG150" i="6"/>
  <c r="BF150" i="6"/>
  <c r="T150" i="6"/>
  <c r="R150" i="6"/>
  <c r="P150" i="6"/>
  <c r="BI145" i="6"/>
  <c r="BH145" i="6"/>
  <c r="BG145" i="6"/>
  <c r="BF145" i="6"/>
  <c r="T145" i="6"/>
  <c r="R145" i="6"/>
  <c r="P145" i="6"/>
  <c r="BI140" i="6"/>
  <c r="BH140" i="6"/>
  <c r="BG140" i="6"/>
  <c r="BF140" i="6"/>
  <c r="T140" i="6"/>
  <c r="R140" i="6"/>
  <c r="P140" i="6"/>
  <c r="BI135" i="6"/>
  <c r="BH135" i="6"/>
  <c r="BG135" i="6"/>
  <c r="BF135" i="6"/>
  <c r="T135" i="6"/>
  <c r="R135" i="6"/>
  <c r="P135" i="6"/>
  <c r="BI130" i="6"/>
  <c r="BH130" i="6"/>
  <c r="BG130" i="6"/>
  <c r="BF130" i="6"/>
  <c r="T130" i="6"/>
  <c r="R130" i="6"/>
  <c r="P130" i="6"/>
  <c r="BI126" i="6"/>
  <c r="BH126" i="6"/>
  <c r="BG126" i="6"/>
  <c r="BF126" i="6"/>
  <c r="T126" i="6"/>
  <c r="R126" i="6"/>
  <c r="P126" i="6"/>
  <c r="BI118" i="6"/>
  <c r="BH118" i="6"/>
  <c r="BG118" i="6"/>
  <c r="BF118" i="6"/>
  <c r="T118" i="6"/>
  <c r="R118" i="6"/>
  <c r="P118" i="6"/>
  <c r="BI114" i="6"/>
  <c r="BH114" i="6"/>
  <c r="BG114" i="6"/>
  <c r="BF114" i="6"/>
  <c r="T114" i="6"/>
  <c r="R114" i="6"/>
  <c r="P114" i="6"/>
  <c r="BI109" i="6"/>
  <c r="BH109" i="6"/>
  <c r="BG109" i="6"/>
  <c r="BF109" i="6"/>
  <c r="T109" i="6"/>
  <c r="R109" i="6"/>
  <c r="P109" i="6"/>
  <c r="BI106" i="6"/>
  <c r="BH106" i="6"/>
  <c r="BG106" i="6"/>
  <c r="BF106" i="6"/>
  <c r="T106" i="6"/>
  <c r="R106" i="6"/>
  <c r="P106" i="6"/>
  <c r="BI101" i="6"/>
  <c r="BH101" i="6"/>
  <c r="BG101" i="6"/>
  <c r="BF101" i="6"/>
  <c r="T101" i="6"/>
  <c r="R101" i="6"/>
  <c r="P101" i="6"/>
  <c r="BI93" i="6"/>
  <c r="BH93" i="6"/>
  <c r="BG93" i="6"/>
  <c r="BF93" i="6"/>
  <c r="J34" i="6" s="1"/>
  <c r="T93" i="6"/>
  <c r="R93" i="6"/>
  <c r="P93" i="6"/>
  <c r="BI88" i="6"/>
  <c r="BH88" i="6"/>
  <c r="BG88" i="6"/>
  <c r="BF88" i="6"/>
  <c r="T88" i="6"/>
  <c r="R88" i="6"/>
  <c r="P88" i="6"/>
  <c r="BI80" i="6"/>
  <c r="BH80" i="6"/>
  <c r="BG80" i="6"/>
  <c r="BF80" i="6"/>
  <c r="T80" i="6"/>
  <c r="R80" i="6"/>
  <c r="P80" i="6"/>
  <c r="J76" i="6"/>
  <c r="J75" i="6"/>
  <c r="F75" i="6"/>
  <c r="F73" i="6"/>
  <c r="E71" i="6"/>
  <c r="J55" i="6"/>
  <c r="J54" i="6"/>
  <c r="F54" i="6"/>
  <c r="F52" i="6"/>
  <c r="E50" i="6"/>
  <c r="J18" i="6"/>
  <c r="E18" i="6"/>
  <c r="F55" i="6"/>
  <c r="J17" i="6"/>
  <c r="J12" i="6"/>
  <c r="J73" i="6" s="1"/>
  <c r="E7" i="6"/>
  <c r="E69" i="6" s="1"/>
  <c r="J37" i="5"/>
  <c r="J36" i="5"/>
  <c r="AY58" i="1"/>
  <c r="J35" i="5"/>
  <c r="AX58" i="1"/>
  <c r="BI168" i="5"/>
  <c r="BH168" i="5"/>
  <c r="BG168" i="5"/>
  <c r="BF168" i="5"/>
  <c r="T168" i="5"/>
  <c r="R168" i="5"/>
  <c r="P168" i="5"/>
  <c r="BI164" i="5"/>
  <c r="BH164" i="5"/>
  <c r="BG164" i="5"/>
  <c r="BF164" i="5"/>
  <c r="T164" i="5"/>
  <c r="R164" i="5"/>
  <c r="P164" i="5"/>
  <c r="BI160" i="5"/>
  <c r="BH160" i="5"/>
  <c r="BG160" i="5"/>
  <c r="BF160" i="5"/>
  <c r="T160" i="5"/>
  <c r="R160" i="5"/>
  <c r="P160" i="5"/>
  <c r="BI156" i="5"/>
  <c r="BH156" i="5"/>
  <c r="BG156" i="5"/>
  <c r="BF156" i="5"/>
  <c r="T156" i="5"/>
  <c r="R156" i="5"/>
  <c r="P156" i="5"/>
  <c r="BI152" i="5"/>
  <c r="BH152" i="5"/>
  <c r="BG152" i="5"/>
  <c r="BF152" i="5"/>
  <c r="T152" i="5"/>
  <c r="R152" i="5"/>
  <c r="P152" i="5"/>
  <c r="BI148" i="5"/>
  <c r="BH148" i="5"/>
  <c r="BG148" i="5"/>
  <c r="BF148" i="5"/>
  <c r="T148" i="5"/>
  <c r="R148" i="5"/>
  <c r="P148" i="5"/>
  <c r="BI144" i="5"/>
  <c r="BH144" i="5"/>
  <c r="BG144" i="5"/>
  <c r="BF144" i="5"/>
  <c r="T144" i="5"/>
  <c r="R144" i="5"/>
  <c r="P144" i="5"/>
  <c r="BI140" i="5"/>
  <c r="BH140" i="5"/>
  <c r="BG140" i="5"/>
  <c r="BF140" i="5"/>
  <c r="T140" i="5"/>
  <c r="R140" i="5"/>
  <c r="P140" i="5"/>
  <c r="BI136" i="5"/>
  <c r="BH136" i="5"/>
  <c r="BG136" i="5"/>
  <c r="BF136" i="5"/>
  <c r="T136" i="5"/>
  <c r="R136" i="5"/>
  <c r="P136" i="5"/>
  <c r="BI132" i="5"/>
  <c r="BH132" i="5"/>
  <c r="BG132" i="5"/>
  <c r="BF132" i="5"/>
  <c r="T132" i="5"/>
  <c r="R132" i="5"/>
  <c r="P132" i="5"/>
  <c r="BI128" i="5"/>
  <c r="BH128" i="5"/>
  <c r="BG128" i="5"/>
  <c r="BF128" i="5"/>
  <c r="T128" i="5"/>
  <c r="R128" i="5"/>
  <c r="P128" i="5"/>
  <c r="BI124" i="5"/>
  <c r="BH124" i="5"/>
  <c r="BG124" i="5"/>
  <c r="BF124" i="5"/>
  <c r="T124" i="5"/>
  <c r="R124" i="5"/>
  <c r="P124" i="5"/>
  <c r="BI120" i="5"/>
  <c r="BH120" i="5"/>
  <c r="BG120" i="5"/>
  <c r="BF120" i="5"/>
  <c r="T120" i="5"/>
  <c r="R120" i="5"/>
  <c r="P120" i="5"/>
  <c r="BI116" i="5"/>
  <c r="BH116" i="5"/>
  <c r="BG116" i="5"/>
  <c r="BF116" i="5"/>
  <c r="T116" i="5"/>
  <c r="R116" i="5"/>
  <c r="P116" i="5"/>
  <c r="BI112" i="5"/>
  <c r="BH112" i="5"/>
  <c r="BG112" i="5"/>
  <c r="BF112" i="5"/>
  <c r="T112" i="5"/>
  <c r="R112" i="5"/>
  <c r="P112" i="5"/>
  <c r="BI108" i="5"/>
  <c r="BH108" i="5"/>
  <c r="BG108" i="5"/>
  <c r="BF108" i="5"/>
  <c r="T108" i="5"/>
  <c r="R108" i="5"/>
  <c r="P108" i="5"/>
  <c r="BI104" i="5"/>
  <c r="BH104" i="5"/>
  <c r="BG104" i="5"/>
  <c r="BF104" i="5"/>
  <c r="T104" i="5"/>
  <c r="R104" i="5"/>
  <c r="P104" i="5"/>
  <c r="BI100" i="5"/>
  <c r="BH100" i="5"/>
  <c r="BG100" i="5"/>
  <c r="BF100" i="5"/>
  <c r="T100" i="5"/>
  <c r="R100" i="5"/>
  <c r="P100" i="5"/>
  <c r="BI96" i="5"/>
  <c r="BH96" i="5"/>
  <c r="BG96" i="5"/>
  <c r="BF96" i="5"/>
  <c r="T96" i="5"/>
  <c r="R96" i="5"/>
  <c r="P96" i="5"/>
  <c r="BI92" i="5"/>
  <c r="BH92" i="5"/>
  <c r="BG92" i="5"/>
  <c r="F35" i="5" s="1"/>
  <c r="BF92" i="5"/>
  <c r="T92" i="5"/>
  <c r="R92" i="5"/>
  <c r="P92" i="5"/>
  <c r="BI88" i="5"/>
  <c r="BH88" i="5"/>
  <c r="BG88" i="5"/>
  <c r="BF88" i="5"/>
  <c r="T88" i="5"/>
  <c r="R88" i="5"/>
  <c r="P88" i="5"/>
  <c r="BI84" i="5"/>
  <c r="BH84" i="5"/>
  <c r="BG84" i="5"/>
  <c r="BF84" i="5"/>
  <c r="T84" i="5"/>
  <c r="R84" i="5"/>
  <c r="P84" i="5"/>
  <c r="J78" i="5"/>
  <c r="J77" i="5"/>
  <c r="F77" i="5"/>
  <c r="F75" i="5"/>
  <c r="E73" i="5"/>
  <c r="J55" i="5"/>
  <c r="J54" i="5"/>
  <c r="F54" i="5"/>
  <c r="F52" i="5"/>
  <c r="E50" i="5"/>
  <c r="J18" i="5"/>
  <c r="E18" i="5"/>
  <c r="F55" i="5" s="1"/>
  <c r="J17" i="5"/>
  <c r="J12" i="5"/>
  <c r="J75" i="5"/>
  <c r="E7" i="5"/>
  <c r="E71" i="5"/>
  <c r="AX57" i="1"/>
  <c r="J37" i="4"/>
  <c r="J36" i="4"/>
  <c r="AY57" i="1" s="1"/>
  <c r="J35" i="4"/>
  <c r="BI110" i="4"/>
  <c r="BH110" i="4"/>
  <c r="BG110" i="4"/>
  <c r="BF110" i="4"/>
  <c r="T110" i="4"/>
  <c r="R110" i="4"/>
  <c r="P110" i="4"/>
  <c r="BI103" i="4"/>
  <c r="BH103" i="4"/>
  <c r="BG103" i="4"/>
  <c r="BF103" i="4"/>
  <c r="T103" i="4"/>
  <c r="R103" i="4"/>
  <c r="P103" i="4"/>
  <c r="BI95" i="4"/>
  <c r="BH95" i="4"/>
  <c r="BG95" i="4"/>
  <c r="BF95" i="4"/>
  <c r="T95" i="4"/>
  <c r="R95" i="4"/>
  <c r="P95" i="4"/>
  <c r="BI89" i="4"/>
  <c r="BH89" i="4"/>
  <c r="BG89" i="4"/>
  <c r="BF89" i="4"/>
  <c r="T89" i="4"/>
  <c r="R89" i="4"/>
  <c r="P89" i="4"/>
  <c r="BI84" i="4"/>
  <c r="BH84" i="4"/>
  <c r="BG84" i="4"/>
  <c r="BF84" i="4"/>
  <c r="T84" i="4"/>
  <c r="R84" i="4"/>
  <c r="R83" i="4" s="1"/>
  <c r="R82" i="4" s="1"/>
  <c r="R81" i="4" s="1"/>
  <c r="P84" i="4"/>
  <c r="J78" i="4"/>
  <c r="J77" i="4"/>
  <c r="F77" i="4"/>
  <c r="F75" i="4"/>
  <c r="E73" i="4"/>
  <c r="J55" i="4"/>
  <c r="J54" i="4"/>
  <c r="F54" i="4"/>
  <c r="F52" i="4"/>
  <c r="E50" i="4"/>
  <c r="J18" i="4"/>
  <c r="E18" i="4"/>
  <c r="F78" i="4"/>
  <c r="J17" i="4"/>
  <c r="J12" i="4"/>
  <c r="J52" i="4"/>
  <c r="E7" i="4"/>
  <c r="E48" i="4" s="1"/>
  <c r="J37" i="3"/>
  <c r="J36" i="3"/>
  <c r="AY56" i="1"/>
  <c r="J35" i="3"/>
  <c r="AX56" i="1"/>
  <c r="BI445" i="3"/>
  <c r="BH445" i="3"/>
  <c r="BG445" i="3"/>
  <c r="BF445" i="3"/>
  <c r="T445" i="3"/>
  <c r="R445" i="3"/>
  <c r="P445" i="3"/>
  <c r="BI442" i="3"/>
  <c r="BH442" i="3"/>
  <c r="BG442" i="3"/>
  <c r="BF442" i="3"/>
  <c r="T442" i="3"/>
  <c r="R442" i="3"/>
  <c r="P442" i="3"/>
  <c r="BI435" i="3"/>
  <c r="BH435" i="3"/>
  <c r="BG435" i="3"/>
  <c r="BF435" i="3"/>
  <c r="T435" i="3"/>
  <c r="R435" i="3"/>
  <c r="P435" i="3"/>
  <c r="BI428" i="3"/>
  <c r="BH428" i="3"/>
  <c r="BG428" i="3"/>
  <c r="BF428" i="3"/>
  <c r="T428" i="3"/>
  <c r="R428" i="3"/>
  <c r="P428" i="3"/>
  <c r="BI421" i="3"/>
  <c r="BH421" i="3"/>
  <c r="BG421" i="3"/>
  <c r="BF421" i="3"/>
  <c r="T421" i="3"/>
  <c r="R421" i="3"/>
  <c r="P421" i="3"/>
  <c r="BI414" i="3"/>
  <c r="BH414" i="3"/>
  <c r="BG414" i="3"/>
  <c r="BF414" i="3"/>
  <c r="T414" i="3"/>
  <c r="R414" i="3"/>
  <c r="P414" i="3"/>
  <c r="BI407" i="3"/>
  <c r="BH407" i="3"/>
  <c r="BG407" i="3"/>
  <c r="BF407" i="3"/>
  <c r="T407" i="3"/>
  <c r="R407" i="3"/>
  <c r="P407" i="3"/>
  <c r="BI400" i="3"/>
  <c r="BH400" i="3"/>
  <c r="BG400" i="3"/>
  <c r="BF400" i="3"/>
  <c r="T400" i="3"/>
  <c r="R400" i="3"/>
  <c r="P400" i="3"/>
  <c r="BI393" i="3"/>
  <c r="BH393" i="3"/>
  <c r="BG393" i="3"/>
  <c r="BF393" i="3"/>
  <c r="T393" i="3"/>
  <c r="R393" i="3"/>
  <c r="P393" i="3"/>
  <c r="BI386" i="3"/>
  <c r="BH386" i="3"/>
  <c r="BG386" i="3"/>
  <c r="BF386" i="3"/>
  <c r="T386" i="3"/>
  <c r="R386" i="3"/>
  <c r="P386" i="3"/>
  <c r="BI379" i="3"/>
  <c r="BH379" i="3"/>
  <c r="BG379" i="3"/>
  <c r="BF379" i="3"/>
  <c r="T379" i="3"/>
  <c r="R379" i="3"/>
  <c r="P379" i="3"/>
  <c r="BI372" i="3"/>
  <c r="BH372" i="3"/>
  <c r="BG372" i="3"/>
  <c r="BF372" i="3"/>
  <c r="T372" i="3"/>
  <c r="R372" i="3"/>
  <c r="P372" i="3"/>
  <c r="BI366" i="3"/>
  <c r="BH366" i="3"/>
  <c r="BG366" i="3"/>
  <c r="BF366" i="3"/>
  <c r="T366" i="3"/>
  <c r="R366" i="3"/>
  <c r="P366" i="3"/>
  <c r="BI360" i="3"/>
  <c r="BH360" i="3"/>
  <c r="BG360" i="3"/>
  <c r="BF360" i="3"/>
  <c r="T360" i="3"/>
  <c r="R360" i="3"/>
  <c r="P360" i="3"/>
  <c r="BI354" i="3"/>
  <c r="BH354" i="3"/>
  <c r="BG354" i="3"/>
  <c r="BF354" i="3"/>
  <c r="T354" i="3"/>
  <c r="R354" i="3"/>
  <c r="P354" i="3"/>
  <c r="BI348" i="3"/>
  <c r="BH348" i="3"/>
  <c r="BG348" i="3"/>
  <c r="BF348" i="3"/>
  <c r="T348" i="3"/>
  <c r="R348" i="3"/>
  <c r="P348" i="3"/>
  <c r="BI342" i="3"/>
  <c r="BH342" i="3"/>
  <c r="BG342" i="3"/>
  <c r="BF342" i="3"/>
  <c r="T342" i="3"/>
  <c r="R342" i="3"/>
  <c r="P342" i="3"/>
  <c r="BI336" i="3"/>
  <c r="BH336" i="3"/>
  <c r="BG336" i="3"/>
  <c r="BF336" i="3"/>
  <c r="T336" i="3"/>
  <c r="R336" i="3"/>
  <c r="P336" i="3"/>
  <c r="BI333" i="3"/>
  <c r="BH333" i="3"/>
  <c r="BG333" i="3"/>
  <c r="BF333" i="3"/>
  <c r="T333" i="3"/>
  <c r="R333" i="3"/>
  <c r="P333" i="3"/>
  <c r="BI326" i="3"/>
  <c r="BH326" i="3"/>
  <c r="BG326" i="3"/>
  <c r="BF326" i="3"/>
  <c r="T326" i="3"/>
  <c r="R326" i="3"/>
  <c r="P326" i="3"/>
  <c r="BI318" i="3"/>
  <c r="BH318" i="3"/>
  <c r="BG318" i="3"/>
  <c r="BF318" i="3"/>
  <c r="T318" i="3"/>
  <c r="R318" i="3"/>
  <c r="P318" i="3"/>
  <c r="BI311" i="3"/>
  <c r="BH311" i="3"/>
  <c r="BG311" i="3"/>
  <c r="BF311" i="3"/>
  <c r="T311" i="3"/>
  <c r="R311" i="3"/>
  <c r="P311" i="3"/>
  <c r="BI304" i="3"/>
  <c r="BH304" i="3"/>
  <c r="BG304" i="3"/>
  <c r="BF304" i="3"/>
  <c r="T304" i="3"/>
  <c r="R304" i="3"/>
  <c r="P304" i="3"/>
  <c r="BI293" i="3"/>
  <c r="BH293" i="3"/>
  <c r="BG293" i="3"/>
  <c r="BF293" i="3"/>
  <c r="T293" i="3"/>
  <c r="R293" i="3"/>
  <c r="P293" i="3"/>
  <c r="BI286" i="3"/>
  <c r="BH286" i="3"/>
  <c r="BG286" i="3"/>
  <c r="BF286" i="3"/>
  <c r="T286" i="3"/>
  <c r="R286" i="3"/>
  <c r="P286" i="3"/>
  <c r="BI276" i="3"/>
  <c r="BH276" i="3"/>
  <c r="BG276" i="3"/>
  <c r="BF276" i="3"/>
  <c r="T276" i="3"/>
  <c r="R276" i="3"/>
  <c r="P276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2" i="3"/>
  <c r="BH252" i="3"/>
  <c r="BG252" i="3"/>
  <c r="BF252" i="3"/>
  <c r="T252" i="3"/>
  <c r="R252" i="3"/>
  <c r="P252" i="3"/>
  <c r="BI245" i="3"/>
  <c r="BH245" i="3"/>
  <c r="BG245" i="3"/>
  <c r="BF245" i="3"/>
  <c r="T245" i="3"/>
  <c r="R245" i="3"/>
  <c r="P245" i="3"/>
  <c r="BI236" i="3"/>
  <c r="BH236" i="3"/>
  <c r="BG236" i="3"/>
  <c r="BF236" i="3"/>
  <c r="T236" i="3"/>
  <c r="R236" i="3"/>
  <c r="P236" i="3"/>
  <c r="BI230" i="3"/>
  <c r="BH230" i="3"/>
  <c r="BG230" i="3"/>
  <c r="BF230" i="3"/>
  <c r="T230" i="3"/>
  <c r="R230" i="3"/>
  <c r="P230" i="3"/>
  <c r="BI224" i="3"/>
  <c r="BH224" i="3"/>
  <c r="BG224" i="3"/>
  <c r="BF224" i="3"/>
  <c r="T224" i="3"/>
  <c r="R224" i="3"/>
  <c r="P224" i="3"/>
  <c r="BI216" i="3"/>
  <c r="BH216" i="3"/>
  <c r="BG216" i="3"/>
  <c r="BF216" i="3"/>
  <c r="T216" i="3"/>
  <c r="R216" i="3"/>
  <c r="P216" i="3"/>
  <c r="BI210" i="3"/>
  <c r="BH210" i="3"/>
  <c r="BG210" i="3"/>
  <c r="BF210" i="3"/>
  <c r="T210" i="3"/>
  <c r="R210" i="3"/>
  <c r="P210" i="3"/>
  <c r="BI204" i="3"/>
  <c r="BH204" i="3"/>
  <c r="BG204" i="3"/>
  <c r="BF204" i="3"/>
  <c r="T204" i="3"/>
  <c r="R204" i="3"/>
  <c r="P204" i="3"/>
  <c r="BI197" i="3"/>
  <c r="BH197" i="3"/>
  <c r="BG197" i="3"/>
  <c r="BF197" i="3"/>
  <c r="T197" i="3"/>
  <c r="R197" i="3"/>
  <c r="P197" i="3"/>
  <c r="BI191" i="3"/>
  <c r="BH191" i="3"/>
  <c r="BG191" i="3"/>
  <c r="BF191" i="3"/>
  <c r="T191" i="3"/>
  <c r="R191" i="3"/>
  <c r="P191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79" i="3"/>
  <c r="BH179" i="3"/>
  <c r="BG179" i="3"/>
  <c r="BF179" i="3"/>
  <c r="T179" i="3"/>
  <c r="R179" i="3"/>
  <c r="P179" i="3"/>
  <c r="BI173" i="3"/>
  <c r="BH173" i="3"/>
  <c r="BG173" i="3"/>
  <c r="BF173" i="3"/>
  <c r="T173" i="3"/>
  <c r="R173" i="3"/>
  <c r="P173" i="3"/>
  <c r="BI167" i="3"/>
  <c r="BH167" i="3"/>
  <c r="BG167" i="3"/>
  <c r="BF167" i="3"/>
  <c r="T167" i="3"/>
  <c r="R167" i="3"/>
  <c r="P167" i="3"/>
  <c r="BI160" i="3"/>
  <c r="BH160" i="3"/>
  <c r="BG160" i="3"/>
  <c r="BF160" i="3"/>
  <c r="T160" i="3"/>
  <c r="R160" i="3"/>
  <c r="P160" i="3"/>
  <c r="BI153" i="3"/>
  <c r="BH153" i="3"/>
  <c r="BG153" i="3"/>
  <c r="BF153" i="3"/>
  <c r="T153" i="3"/>
  <c r="R153" i="3"/>
  <c r="P153" i="3"/>
  <c r="BI140" i="3"/>
  <c r="BH140" i="3"/>
  <c r="BG140" i="3"/>
  <c r="BF140" i="3"/>
  <c r="T140" i="3"/>
  <c r="R140" i="3"/>
  <c r="P140" i="3"/>
  <c r="BI129" i="3"/>
  <c r="BH129" i="3"/>
  <c r="BG129" i="3"/>
  <c r="BF129" i="3"/>
  <c r="T129" i="3"/>
  <c r="R129" i="3"/>
  <c r="P129" i="3"/>
  <c r="BI116" i="3"/>
  <c r="BH116" i="3"/>
  <c r="BG116" i="3"/>
  <c r="BF116" i="3"/>
  <c r="T116" i="3"/>
  <c r="R116" i="3"/>
  <c r="P116" i="3"/>
  <c r="BI109" i="3"/>
  <c r="BH109" i="3"/>
  <c r="BG109" i="3"/>
  <c r="BF109" i="3"/>
  <c r="T109" i="3"/>
  <c r="R109" i="3"/>
  <c r="P109" i="3"/>
  <c r="BI102" i="3"/>
  <c r="BH102" i="3"/>
  <c r="BG102" i="3"/>
  <c r="BF102" i="3"/>
  <c r="T102" i="3"/>
  <c r="R102" i="3"/>
  <c r="P102" i="3"/>
  <c r="BI95" i="3"/>
  <c r="BH95" i="3"/>
  <c r="BG95" i="3"/>
  <c r="BF95" i="3"/>
  <c r="T95" i="3"/>
  <c r="R95" i="3"/>
  <c r="P95" i="3"/>
  <c r="BI84" i="3"/>
  <c r="BH84" i="3"/>
  <c r="BG84" i="3"/>
  <c r="BF84" i="3"/>
  <c r="T84" i="3"/>
  <c r="R84" i="3"/>
  <c r="P84" i="3"/>
  <c r="J78" i="3"/>
  <c r="J77" i="3"/>
  <c r="F77" i="3"/>
  <c r="F75" i="3"/>
  <c r="E73" i="3"/>
  <c r="J55" i="3"/>
  <c r="J54" i="3"/>
  <c r="F54" i="3"/>
  <c r="F52" i="3"/>
  <c r="E50" i="3"/>
  <c r="J18" i="3"/>
  <c r="E18" i="3"/>
  <c r="F55" i="3"/>
  <c r="J17" i="3"/>
  <c r="J12" i="3"/>
  <c r="J52" i="3"/>
  <c r="E7" i="3"/>
  <c r="E71" i="3" s="1"/>
  <c r="J37" i="2"/>
  <c r="J36" i="2"/>
  <c r="AY55" i="1"/>
  <c r="J35" i="2"/>
  <c r="AX55" i="1"/>
  <c r="BI374" i="2"/>
  <c r="BH374" i="2"/>
  <c r="BG374" i="2"/>
  <c r="BF374" i="2"/>
  <c r="T374" i="2"/>
  <c r="R374" i="2"/>
  <c r="P374" i="2"/>
  <c r="BI371" i="2"/>
  <c r="BH371" i="2"/>
  <c r="BG371" i="2"/>
  <c r="BF371" i="2"/>
  <c r="T371" i="2"/>
  <c r="R371" i="2"/>
  <c r="P371" i="2"/>
  <c r="BI368" i="2"/>
  <c r="BH368" i="2"/>
  <c r="BG368" i="2"/>
  <c r="BF368" i="2"/>
  <c r="T368" i="2"/>
  <c r="R368" i="2"/>
  <c r="P368" i="2"/>
  <c r="BI365" i="2"/>
  <c r="BH365" i="2"/>
  <c r="BG365" i="2"/>
  <c r="BF365" i="2"/>
  <c r="T365" i="2"/>
  <c r="R365" i="2"/>
  <c r="P365" i="2"/>
  <c r="BI362" i="2"/>
  <c r="BH362" i="2"/>
  <c r="BG362" i="2"/>
  <c r="BF362" i="2"/>
  <c r="T362" i="2"/>
  <c r="R362" i="2"/>
  <c r="P362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2" i="2"/>
  <c r="BH352" i="2"/>
  <c r="BG352" i="2"/>
  <c r="BF352" i="2"/>
  <c r="T352" i="2"/>
  <c r="R352" i="2"/>
  <c r="P352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38" i="2"/>
  <c r="BH338" i="2"/>
  <c r="BG338" i="2"/>
  <c r="BF338" i="2"/>
  <c r="T338" i="2"/>
  <c r="R338" i="2"/>
  <c r="P338" i="2"/>
  <c r="BI333" i="2"/>
  <c r="BH333" i="2"/>
  <c r="BG333" i="2"/>
  <c r="BF333" i="2"/>
  <c r="T333" i="2"/>
  <c r="R333" i="2"/>
  <c r="P333" i="2"/>
  <c r="BI328" i="2"/>
  <c r="BH328" i="2"/>
  <c r="BG328" i="2"/>
  <c r="BF328" i="2"/>
  <c r="T328" i="2"/>
  <c r="R328" i="2"/>
  <c r="P328" i="2"/>
  <c r="BI322" i="2"/>
  <c r="BH322" i="2"/>
  <c r="BG322" i="2"/>
  <c r="BF322" i="2"/>
  <c r="T322" i="2"/>
  <c r="R322" i="2"/>
  <c r="P322" i="2"/>
  <c r="BI317" i="2"/>
  <c r="BH317" i="2"/>
  <c r="BG317" i="2"/>
  <c r="BF317" i="2"/>
  <c r="T317" i="2"/>
  <c r="R317" i="2"/>
  <c r="P317" i="2"/>
  <c r="BI310" i="2"/>
  <c r="BH310" i="2"/>
  <c r="BG310" i="2"/>
  <c r="BF310" i="2"/>
  <c r="T310" i="2"/>
  <c r="R310" i="2"/>
  <c r="P310" i="2"/>
  <c r="BI303" i="2"/>
  <c r="BH303" i="2"/>
  <c r="BG303" i="2"/>
  <c r="BF303" i="2"/>
  <c r="T303" i="2"/>
  <c r="R303" i="2"/>
  <c r="P303" i="2"/>
  <c r="BI297" i="2"/>
  <c r="BH297" i="2"/>
  <c r="BG297" i="2"/>
  <c r="BF297" i="2"/>
  <c r="T297" i="2"/>
  <c r="R297" i="2"/>
  <c r="P297" i="2"/>
  <c r="BI284" i="2"/>
  <c r="BH284" i="2"/>
  <c r="BG284" i="2"/>
  <c r="BF284" i="2"/>
  <c r="T284" i="2"/>
  <c r="R284" i="2"/>
  <c r="P28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2" i="2"/>
  <c r="BH232" i="2"/>
  <c r="BG232" i="2"/>
  <c r="BF232" i="2"/>
  <c r="T232" i="2"/>
  <c r="R232" i="2"/>
  <c r="P232" i="2"/>
  <c r="BI226" i="2"/>
  <c r="BH226" i="2"/>
  <c r="BG226" i="2"/>
  <c r="BF226" i="2"/>
  <c r="T226" i="2"/>
  <c r="R226" i="2"/>
  <c r="P226" i="2"/>
  <c r="BI220" i="2"/>
  <c r="BH220" i="2"/>
  <c r="BG220" i="2"/>
  <c r="BF220" i="2"/>
  <c r="T220" i="2"/>
  <c r="R220" i="2"/>
  <c r="P220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R211" i="2"/>
  <c r="P211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6" i="2"/>
  <c r="BH196" i="2"/>
  <c r="BG196" i="2"/>
  <c r="BF196" i="2"/>
  <c r="T196" i="2"/>
  <c r="R196" i="2"/>
  <c r="P196" i="2"/>
  <c r="BI192" i="2"/>
  <c r="BH192" i="2"/>
  <c r="BG192" i="2"/>
  <c r="BF192" i="2"/>
  <c r="T192" i="2"/>
  <c r="R192" i="2"/>
  <c r="P192" i="2"/>
  <c r="BI186" i="2"/>
  <c r="BH186" i="2"/>
  <c r="BG186" i="2"/>
  <c r="BF186" i="2"/>
  <c r="T186" i="2"/>
  <c r="R186" i="2"/>
  <c r="P186" i="2"/>
  <c r="BI180" i="2"/>
  <c r="BH180" i="2"/>
  <c r="BG180" i="2"/>
  <c r="BF180" i="2"/>
  <c r="T180" i="2"/>
  <c r="R180" i="2"/>
  <c r="P180" i="2"/>
  <c r="BI174" i="2"/>
  <c r="BH174" i="2"/>
  <c r="BG174" i="2"/>
  <c r="BF174" i="2"/>
  <c r="T174" i="2"/>
  <c r="R174" i="2"/>
  <c r="P174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1" i="2"/>
  <c r="BH161" i="2"/>
  <c r="BG161" i="2"/>
  <c r="BF161" i="2"/>
  <c r="T161" i="2"/>
  <c r="R161" i="2"/>
  <c r="P161" i="2"/>
  <c r="BI157" i="2"/>
  <c r="BH157" i="2"/>
  <c r="BG157" i="2"/>
  <c r="BF157" i="2"/>
  <c r="T157" i="2"/>
  <c r="R157" i="2"/>
  <c r="P157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2" i="2"/>
  <c r="BH142" i="2"/>
  <c r="BG142" i="2"/>
  <c r="BF142" i="2"/>
  <c r="T142" i="2"/>
  <c r="R142" i="2"/>
  <c r="P142" i="2"/>
  <c r="BI130" i="2"/>
  <c r="BH130" i="2"/>
  <c r="BG130" i="2"/>
  <c r="BF130" i="2"/>
  <c r="T130" i="2"/>
  <c r="R130" i="2"/>
  <c r="P130" i="2"/>
  <c r="BI119" i="2"/>
  <c r="BH119" i="2"/>
  <c r="BG119" i="2"/>
  <c r="BF119" i="2"/>
  <c r="T119" i="2"/>
  <c r="R119" i="2"/>
  <c r="P119" i="2"/>
  <c r="BI113" i="2"/>
  <c r="BH113" i="2"/>
  <c r="BG113" i="2"/>
  <c r="BF113" i="2"/>
  <c r="T113" i="2"/>
  <c r="R113" i="2"/>
  <c r="P113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1" i="2"/>
  <c r="BH91" i="2"/>
  <c r="BG91" i="2"/>
  <c r="BF91" i="2"/>
  <c r="T91" i="2"/>
  <c r="R91" i="2"/>
  <c r="P91" i="2"/>
  <c r="BI85" i="2"/>
  <c r="BH85" i="2"/>
  <c r="BG85" i="2"/>
  <c r="BF85" i="2"/>
  <c r="T85" i="2"/>
  <c r="R85" i="2"/>
  <c r="P85" i="2"/>
  <c r="BI80" i="2"/>
  <c r="BH80" i="2"/>
  <c r="BG80" i="2"/>
  <c r="BF80" i="2"/>
  <c r="T80" i="2"/>
  <c r="R80" i="2"/>
  <c r="P80" i="2"/>
  <c r="J76" i="2"/>
  <c r="J75" i="2"/>
  <c r="F75" i="2"/>
  <c r="F73" i="2"/>
  <c r="E71" i="2"/>
  <c r="J55" i="2"/>
  <c r="J54" i="2"/>
  <c r="F54" i="2"/>
  <c r="F52" i="2"/>
  <c r="E50" i="2"/>
  <c r="J18" i="2"/>
  <c r="E18" i="2"/>
  <c r="F76" i="2" s="1"/>
  <c r="J17" i="2"/>
  <c r="J12" i="2"/>
  <c r="J52" i="2"/>
  <c r="E7" i="2"/>
  <c r="E69" i="2"/>
  <c r="L50" i="1"/>
  <c r="AM50" i="1"/>
  <c r="AM49" i="1"/>
  <c r="L49" i="1"/>
  <c r="AM47" i="1"/>
  <c r="L47" i="1"/>
  <c r="L45" i="1"/>
  <c r="L44" i="1"/>
  <c r="BK355" i="2"/>
  <c r="J160" i="3"/>
  <c r="BK135" i="6"/>
  <c r="J85" i="7"/>
  <c r="J326" i="3"/>
  <c r="BK108" i="5"/>
  <c r="BK261" i="2"/>
  <c r="BK113" i="2"/>
  <c r="BK145" i="6"/>
  <c r="BK371" i="2"/>
  <c r="BK210" i="3"/>
  <c r="BK194" i="6"/>
  <c r="BK230" i="3"/>
  <c r="J120" i="5"/>
  <c r="BK179" i="6"/>
  <c r="J180" i="2"/>
  <c r="BK104" i="5"/>
  <c r="J109" i="3"/>
  <c r="BK93" i="6"/>
  <c r="BK333" i="2"/>
  <c r="BK106" i="6"/>
  <c r="J89" i="4"/>
  <c r="J428" i="3"/>
  <c r="BK346" i="2"/>
  <c r="J226" i="2"/>
  <c r="BK372" i="3"/>
  <c r="BK186" i="2"/>
  <c r="BK267" i="3"/>
  <c r="BK188" i="3"/>
  <c r="BK130" i="6"/>
  <c r="BK207" i="2"/>
  <c r="J110" i="4"/>
  <c r="J106" i="6"/>
  <c r="BK88" i="7"/>
  <c r="J161" i="2"/>
  <c r="BK84" i="3"/>
  <c r="BK240" i="2"/>
  <c r="BK442" i="3"/>
  <c r="BK271" i="2"/>
  <c r="BK116" i="3"/>
  <c r="J250" i="2"/>
  <c r="J400" i="3"/>
  <c r="J101" i="6"/>
  <c r="BK96" i="7"/>
  <c r="J166" i="2"/>
  <c r="J276" i="3"/>
  <c r="J170" i="2"/>
  <c r="J245" i="3"/>
  <c r="J318" i="3"/>
  <c r="J160" i="5"/>
  <c r="J130" i="6"/>
  <c r="J349" i="2"/>
  <c r="J153" i="3"/>
  <c r="J371" i="2"/>
  <c r="J140" i="3"/>
  <c r="BK136" i="5"/>
  <c r="BK202" i="2"/>
  <c r="BK153" i="3"/>
  <c r="BK157" i="2"/>
  <c r="BK192" i="2"/>
  <c r="J167" i="6"/>
  <c r="J303" i="2"/>
  <c r="J297" i="2"/>
  <c r="J179" i="3"/>
  <c r="J230" i="3"/>
  <c r="J333" i="3"/>
  <c r="J265" i="2"/>
  <c r="J393" i="3"/>
  <c r="BK366" i="3"/>
  <c r="BK286" i="3"/>
  <c r="BK160" i="5"/>
  <c r="BK174" i="2"/>
  <c r="J264" i="3"/>
  <c r="J196" i="6"/>
  <c r="BK365" i="2"/>
  <c r="BK374" i="2"/>
  <c r="J103" i="4"/>
  <c r="J120" i="7"/>
  <c r="J336" i="3"/>
  <c r="J84" i="4"/>
  <c r="BK120" i="5"/>
  <c r="J365" i="2"/>
  <c r="BK304" i="3"/>
  <c r="J286" i="3"/>
  <c r="J84" i="5"/>
  <c r="BK317" i="2"/>
  <c r="BK303" i="2"/>
  <c r="BK148" i="5"/>
  <c r="BK80" i="6"/>
  <c r="BK435" i="3"/>
  <c r="J168" i="5"/>
  <c r="J88" i="7"/>
  <c r="J374" i="2"/>
  <c r="BK88" i="6"/>
  <c r="BK310" i="2"/>
  <c r="J88" i="5"/>
  <c r="J192" i="2"/>
  <c r="J345" i="2"/>
  <c r="J109" i="6"/>
  <c r="BK362" i="2"/>
  <c r="J342" i="3"/>
  <c r="BK180" i="2"/>
  <c r="BK336" i="3"/>
  <c r="BK92" i="5"/>
  <c r="J284" i="2"/>
  <c r="J191" i="3"/>
  <c r="BK89" i="4"/>
  <c r="J110" i="7"/>
  <c r="J150" i="2"/>
  <c r="J407" i="3"/>
  <c r="J136" i="5"/>
  <c r="BK170" i="2"/>
  <c r="J142" i="2"/>
  <c r="J197" i="3"/>
  <c r="J117" i="7"/>
  <c r="BK245" i="3"/>
  <c r="BK91" i="2"/>
  <c r="J360" i="3"/>
  <c r="J338" i="2"/>
  <c r="J188" i="3"/>
  <c r="J94" i="7"/>
  <c r="J173" i="3"/>
  <c r="BK124" i="5"/>
  <c r="BK95" i="7"/>
  <c r="BK95" i="3"/>
  <c r="BK101" i="6"/>
  <c r="J107" i="7"/>
  <c r="J310" i="2"/>
  <c r="BK107" i="2"/>
  <c r="BK156" i="5"/>
  <c r="BK318" i="3"/>
  <c r="BK84" i="5"/>
  <c r="J91" i="2"/>
  <c r="BK85" i="7"/>
  <c r="BK237" i="2"/>
  <c r="J210" i="3"/>
  <c r="J354" i="3"/>
  <c r="J92" i="5"/>
  <c r="J104" i="7"/>
  <c r="BK243" i="2"/>
  <c r="J88" i="6"/>
  <c r="J152" i="2"/>
  <c r="BK236" i="3"/>
  <c r="BK100" i="5"/>
  <c r="BK211" i="2"/>
  <c r="J116" i="5"/>
  <c r="J372" i="3"/>
  <c r="J179" i="6"/>
  <c r="J268" i="2"/>
  <c r="J84" i="3"/>
  <c r="J80" i="2"/>
  <c r="BK119" i="2"/>
  <c r="J140" i="6"/>
  <c r="J101" i="7"/>
  <c r="BK197" i="3"/>
  <c r="J87" i="7"/>
  <c r="J174" i="2"/>
  <c r="J196" i="2"/>
  <c r="J224" i="3"/>
  <c r="BK368" i="2"/>
  <c r="BK328" i="2"/>
  <c r="J237" i="2"/>
  <c r="J333" i="2"/>
  <c r="BK345" i="2"/>
  <c r="BK421" i="3"/>
  <c r="BK101" i="7"/>
  <c r="BK85" i="2"/>
  <c r="J421" i="3"/>
  <c r="J129" i="3"/>
  <c r="J128" i="5"/>
  <c r="J368" i="2"/>
  <c r="J164" i="5"/>
  <c r="J267" i="3"/>
  <c r="BK110" i="7"/>
  <c r="J304" i="3"/>
  <c r="BK96" i="5"/>
  <c r="BK102" i="2"/>
  <c r="BK185" i="3"/>
  <c r="BK84" i="4"/>
  <c r="J114" i="6"/>
  <c r="J253" i="2"/>
  <c r="BK109" i="3"/>
  <c r="BK130" i="2"/>
  <c r="BK393" i="3"/>
  <c r="BK159" i="6"/>
  <c r="J220" i="2"/>
  <c r="BK116" i="5"/>
  <c r="BK359" i="2"/>
  <c r="J185" i="3"/>
  <c r="BK293" i="3"/>
  <c r="BK204" i="3"/>
  <c r="BK80" i="2"/>
  <c r="J258" i="3"/>
  <c r="BK167" i="3"/>
  <c r="BK91" i="7"/>
  <c r="BK102" i="3"/>
  <c r="J108" i="5"/>
  <c r="BK297" i="2"/>
  <c r="J95" i="7"/>
  <c r="BK338" i="2"/>
  <c r="BK342" i="3"/>
  <c r="J93" i="6"/>
  <c r="J113" i="2"/>
  <c r="BK258" i="3"/>
  <c r="BK95" i="4"/>
  <c r="BK114" i="6"/>
  <c r="BK152" i="2"/>
  <c r="BK140" i="3"/>
  <c r="BK113" i="7"/>
  <c r="J211" i="2"/>
  <c r="BK150" i="6"/>
  <c r="J236" i="3"/>
  <c r="J352" i="2"/>
  <c r="J152" i="5"/>
  <c r="BK348" i="3"/>
  <c r="BK94" i="7"/>
  <c r="J102" i="2"/>
  <c r="BK173" i="3"/>
  <c r="J167" i="3"/>
  <c r="J157" i="2"/>
  <c r="J216" i="3"/>
  <c r="J271" i="2"/>
  <c r="J261" i="3"/>
  <c r="J104" i="5"/>
  <c r="J317" i="2"/>
  <c r="J140" i="5"/>
  <c r="BK120" i="7"/>
  <c r="BK352" i="2"/>
  <c r="BK379" i="3"/>
  <c r="BK184" i="6"/>
  <c r="J232" i="2"/>
  <c r="BK118" i="6"/>
  <c r="BK270" i="3"/>
  <c r="BK166" i="2"/>
  <c r="BK247" i="2"/>
  <c r="J126" i="6"/>
  <c r="BK250" i="2"/>
  <c r="BK179" i="3"/>
  <c r="J132" i="5"/>
  <c r="BK161" i="2"/>
  <c r="BK268" i="2"/>
  <c r="BK140" i="6"/>
  <c r="J359" i="2"/>
  <c r="J159" i="6"/>
  <c r="BK167" i="6"/>
  <c r="BK311" i="3"/>
  <c r="J85" i="2"/>
  <c r="BK386" i="3"/>
  <c r="J379" i="3"/>
  <c r="J247" i="2"/>
  <c r="BK407" i="3"/>
  <c r="J95" i="4"/>
  <c r="J194" i="6"/>
  <c r="BK216" i="2"/>
  <c r="BK168" i="5"/>
  <c r="BK284" i="2"/>
  <c r="J270" i="3"/>
  <c r="AS54" i="1"/>
  <c r="J112" i="5"/>
  <c r="J207" i="2"/>
  <c r="BK445" i="3"/>
  <c r="BK152" i="5"/>
  <c r="BK117" i="7"/>
  <c r="BK360" i="3"/>
  <c r="J96" i="5"/>
  <c r="BK356" i="2"/>
  <c r="BK196" i="6"/>
  <c r="BK128" i="5"/>
  <c r="J145" i="6"/>
  <c r="J442" i="3"/>
  <c r="J135" i="6"/>
  <c r="J130" i="2"/>
  <c r="J118" i="6"/>
  <c r="BK97" i="2"/>
  <c r="BK276" i="3"/>
  <c r="J148" i="5"/>
  <c r="J322" i="2"/>
  <c r="J386" i="3"/>
  <c r="BK126" i="6"/>
  <c r="J362" i="2"/>
  <c r="J252" i="3"/>
  <c r="BK84" i="7"/>
  <c r="J328" i="2"/>
  <c r="BK326" i="3"/>
  <c r="J113" i="7"/>
  <c r="J243" i="2"/>
  <c r="BK103" i="4"/>
  <c r="BK110" i="4"/>
  <c r="J257" i="2"/>
  <c r="BK322" i="2"/>
  <c r="BK88" i="5"/>
  <c r="J202" i="2"/>
  <c r="BK354" i="3"/>
  <c r="BK261" i="3"/>
  <c r="BK107" i="7"/>
  <c r="J311" i="3"/>
  <c r="J144" i="5"/>
  <c r="J107" i="2"/>
  <c r="J414" i="3"/>
  <c r="J150" i="6"/>
  <c r="BK257" i="2"/>
  <c r="BK144" i="5"/>
  <c r="J84" i="7"/>
  <c r="BK333" i="3"/>
  <c r="BK112" i="5"/>
  <c r="BK104" i="7"/>
  <c r="J95" i="3"/>
  <c r="BK142" i="2"/>
  <c r="J435" i="3"/>
  <c r="J119" i="2"/>
  <c r="BK252" i="3"/>
  <c r="BK171" i="6"/>
  <c r="J216" i="2"/>
  <c r="BK150" i="2"/>
  <c r="J171" i="6"/>
  <c r="BK265" i="2"/>
  <c r="BK226" i="2"/>
  <c r="BK160" i="3"/>
  <c r="J124" i="5"/>
  <c r="J98" i="7"/>
  <c r="J116" i="3"/>
  <c r="J100" i="5"/>
  <c r="BK216" i="3"/>
  <c r="J240" i="2"/>
  <c r="J366" i="3"/>
  <c r="BK129" i="3"/>
  <c r="BK98" i="7"/>
  <c r="BK232" i="2"/>
  <c r="BK414" i="3"/>
  <c r="J80" i="6"/>
  <c r="J186" i="2"/>
  <c r="J293" i="3"/>
  <c r="BK196" i="2"/>
  <c r="BK264" i="3"/>
  <c r="J346" i="2"/>
  <c r="J348" i="3"/>
  <c r="J91" i="7"/>
  <c r="BK349" i="2"/>
  <c r="BK191" i="3"/>
  <c r="J184" i="6"/>
  <c r="BK220" i="2"/>
  <c r="J156" i="5"/>
  <c r="BK109" i="6"/>
  <c r="BK253" i="2"/>
  <c r="BK224" i="3"/>
  <c r="J97" i="2"/>
  <c r="BK140" i="5"/>
  <c r="J445" i="3"/>
  <c r="J355" i="2"/>
  <c r="BK132" i="5"/>
  <c r="BK87" i="7"/>
  <c r="J356" i="2"/>
  <c r="J204" i="3"/>
  <c r="BK400" i="3"/>
  <c r="BK428" i="3"/>
  <c r="J96" i="7"/>
  <c r="J261" i="2"/>
  <c r="J102" i="3"/>
  <c r="BK164" i="5"/>
  <c r="T79" i="2" l="1"/>
  <c r="T83" i="3"/>
  <c r="T82" i="3" s="1"/>
  <c r="T81" i="3" s="1"/>
  <c r="P83" i="5"/>
  <c r="P82" i="5" s="1"/>
  <c r="P81" i="5" s="1"/>
  <c r="AU58" i="1" s="1"/>
  <c r="T83" i="5"/>
  <c r="T82" i="5"/>
  <c r="T81" i="5" s="1"/>
  <c r="R83" i="5"/>
  <c r="R82" i="5" s="1"/>
  <c r="R81" i="5" s="1"/>
  <c r="P83" i="4"/>
  <c r="P82" i="4"/>
  <c r="P81" i="4" s="1"/>
  <c r="AU57" i="1" s="1"/>
  <c r="P79" i="2"/>
  <c r="AU55" i="1" s="1"/>
  <c r="T83" i="4"/>
  <c r="T82" i="4" s="1"/>
  <c r="T81" i="4" s="1"/>
  <c r="BK83" i="5"/>
  <c r="J83" i="5" s="1"/>
  <c r="J61" i="5" s="1"/>
  <c r="R79" i="2"/>
  <c r="T79" i="6"/>
  <c r="BK83" i="3"/>
  <c r="J83" i="3" s="1"/>
  <c r="J61" i="3" s="1"/>
  <c r="BK79" i="6"/>
  <c r="J79" i="6" s="1"/>
  <c r="BK79" i="2"/>
  <c r="J79" i="2" s="1"/>
  <c r="P83" i="3"/>
  <c r="P82" i="3"/>
  <c r="P81" i="3"/>
  <c r="AU56" i="1" s="1"/>
  <c r="BK83" i="4"/>
  <c r="J83" i="4"/>
  <c r="J61" i="4" s="1"/>
  <c r="R79" i="6"/>
  <c r="P79" i="6"/>
  <c r="AU59" i="1"/>
  <c r="R86" i="7"/>
  <c r="R83" i="3"/>
  <c r="R82" i="3"/>
  <c r="R81" i="3"/>
  <c r="BK86" i="7"/>
  <c r="J86" i="7"/>
  <c r="J61" i="7" s="1"/>
  <c r="P86" i="7"/>
  <c r="T86" i="7"/>
  <c r="BK116" i="7"/>
  <c r="J116" i="7" s="1"/>
  <c r="J62" i="7" s="1"/>
  <c r="P116" i="7"/>
  <c r="R116" i="7"/>
  <c r="T116" i="7"/>
  <c r="E48" i="7"/>
  <c r="F55" i="7"/>
  <c r="BE84" i="7"/>
  <c r="BE95" i="7"/>
  <c r="J76" i="7"/>
  <c r="BE85" i="7"/>
  <c r="BE107" i="7"/>
  <c r="BE91" i="7"/>
  <c r="BE94" i="7"/>
  <c r="BE96" i="7"/>
  <c r="BE98" i="7"/>
  <c r="BE113" i="7"/>
  <c r="BE101" i="7"/>
  <c r="BE104" i="7"/>
  <c r="BE120" i="7"/>
  <c r="BE88" i="7"/>
  <c r="BE117" i="7"/>
  <c r="BB60" i="1"/>
  <c r="BE110" i="7"/>
  <c r="BE87" i="7"/>
  <c r="BE150" i="6"/>
  <c r="J52" i="6"/>
  <c r="BE106" i="6"/>
  <c r="BE135" i="6"/>
  <c r="BE167" i="6"/>
  <c r="E48" i="6"/>
  <c r="BE80" i="6"/>
  <c r="BE171" i="6"/>
  <c r="BE101" i="6"/>
  <c r="BE159" i="6"/>
  <c r="BE179" i="6"/>
  <c r="BE194" i="6"/>
  <c r="BE109" i="6"/>
  <c r="BE126" i="6"/>
  <c r="BE184" i="6"/>
  <c r="BE196" i="6"/>
  <c r="BE130" i="6"/>
  <c r="BE145" i="6"/>
  <c r="F76" i="6"/>
  <c r="BE114" i="6"/>
  <c r="BE140" i="6"/>
  <c r="BE88" i="6"/>
  <c r="BE93" i="6"/>
  <c r="BE118" i="6"/>
  <c r="AW59" i="1"/>
  <c r="J52" i="5"/>
  <c r="BE92" i="5"/>
  <c r="BE132" i="5"/>
  <c r="BK82" i="4"/>
  <c r="J82" i="4"/>
  <c r="J60" i="4" s="1"/>
  <c r="E48" i="5"/>
  <c r="BE100" i="5"/>
  <c r="BE128" i="5"/>
  <c r="BE148" i="5"/>
  <c r="BE156" i="5"/>
  <c r="F78" i="5"/>
  <c r="BE96" i="5"/>
  <c r="BE124" i="5"/>
  <c r="BE168" i="5"/>
  <c r="BE88" i="5"/>
  <c r="BE140" i="5"/>
  <c r="BE104" i="5"/>
  <c r="BE120" i="5"/>
  <c r="BE144" i="5"/>
  <c r="BE164" i="5"/>
  <c r="BB58" i="1"/>
  <c r="BE112" i="5"/>
  <c r="BE136" i="5"/>
  <c r="BE152" i="5"/>
  <c r="BE160" i="5"/>
  <c r="BE84" i="5"/>
  <c r="BE116" i="5"/>
  <c r="BE108" i="5"/>
  <c r="F55" i="4"/>
  <c r="J75" i="4"/>
  <c r="BE84" i="4"/>
  <c r="E71" i="4"/>
  <c r="BE95" i="4"/>
  <c r="BE103" i="4"/>
  <c r="BE110" i="4"/>
  <c r="BE89" i="4"/>
  <c r="BE179" i="3"/>
  <c r="BE188" i="3"/>
  <c r="BE261" i="3"/>
  <c r="J75" i="3"/>
  <c r="BE304" i="3"/>
  <c r="BE326" i="3"/>
  <c r="BE366" i="3"/>
  <c r="BE407" i="3"/>
  <c r="BE414" i="3"/>
  <c r="BE204" i="3"/>
  <c r="BE393" i="3"/>
  <c r="BE428" i="3"/>
  <c r="F78" i="3"/>
  <c r="BE318" i="3"/>
  <c r="BE360" i="3"/>
  <c r="BE379" i="3"/>
  <c r="BE153" i="3"/>
  <c r="BE311" i="3"/>
  <c r="BE435" i="3"/>
  <c r="BE445" i="3"/>
  <c r="E48" i="3"/>
  <c r="BE102" i="3"/>
  <c r="BE421" i="3"/>
  <c r="BE442" i="3"/>
  <c r="BE95" i="3"/>
  <c r="BE160" i="3"/>
  <c r="BE197" i="3"/>
  <c r="BE216" i="3"/>
  <c r="BE293" i="3"/>
  <c r="BE400" i="3"/>
  <c r="BE129" i="3"/>
  <c r="BE167" i="3"/>
  <c r="BE116" i="3"/>
  <c r="BE252" i="3"/>
  <c r="BE258" i="3"/>
  <c r="BE267" i="3"/>
  <c r="BE270" i="3"/>
  <c r="BE333" i="3"/>
  <c r="BE342" i="3"/>
  <c r="BE386" i="3"/>
  <c r="BE173" i="3"/>
  <c r="BE224" i="3"/>
  <c r="BE236" i="3"/>
  <c r="BE264" i="3"/>
  <c r="BE354" i="3"/>
  <c r="BE191" i="3"/>
  <c r="BE230" i="3"/>
  <c r="BE245" i="3"/>
  <c r="BE336" i="3"/>
  <c r="BE84" i="3"/>
  <c r="BE109" i="3"/>
  <c r="BE210" i="3"/>
  <c r="BE286" i="3"/>
  <c r="BE372" i="3"/>
  <c r="BE140" i="3"/>
  <c r="BE185" i="3"/>
  <c r="BE276" i="3"/>
  <c r="BE348" i="3"/>
  <c r="BE166" i="2"/>
  <c r="BE196" i="2"/>
  <c r="BE250" i="2"/>
  <c r="BE271" i="2"/>
  <c r="BE333" i="2"/>
  <c r="BE317" i="2"/>
  <c r="BE338" i="2"/>
  <c r="BE359" i="2"/>
  <c r="BE97" i="2"/>
  <c r="BE119" i="2"/>
  <c r="BE247" i="2"/>
  <c r="BE268" i="2"/>
  <c r="BE349" i="2"/>
  <c r="BE355" i="2"/>
  <c r="BE253" i="2"/>
  <c r="BE365" i="2"/>
  <c r="BE142" i="2"/>
  <c r="BE202" i="2"/>
  <c r="BE211" i="2"/>
  <c r="BE240" i="2"/>
  <c r="BE374" i="2"/>
  <c r="F55" i="2"/>
  <c r="J73" i="2"/>
  <c r="BE303" i="2"/>
  <c r="BE352" i="2"/>
  <c r="BE371" i="2"/>
  <c r="E48" i="2"/>
  <c r="BE174" i="2"/>
  <c r="BE113" i="2"/>
  <c r="BE192" i="2"/>
  <c r="BE328" i="2"/>
  <c r="BE91" i="2"/>
  <c r="BE130" i="2"/>
  <c r="BE345" i="2"/>
  <c r="BE161" i="2"/>
  <c r="BE180" i="2"/>
  <c r="BE216" i="2"/>
  <c r="BE232" i="2"/>
  <c r="BE257" i="2"/>
  <c r="BE284" i="2"/>
  <c r="BE170" i="2"/>
  <c r="BE297" i="2"/>
  <c r="BE85" i="2"/>
  <c r="BE102" i="2"/>
  <c r="BE150" i="2"/>
  <c r="BE226" i="2"/>
  <c r="BE237" i="2"/>
  <c r="BE107" i="2"/>
  <c r="BE368" i="2"/>
  <c r="BE265" i="2"/>
  <c r="BE356" i="2"/>
  <c r="BE362" i="2"/>
  <c r="BE80" i="2"/>
  <c r="BE152" i="2"/>
  <c r="BE186" i="2"/>
  <c r="BE207" i="2"/>
  <c r="BE220" i="2"/>
  <c r="BE243" i="2"/>
  <c r="BE261" i="2"/>
  <c r="BE322" i="2"/>
  <c r="BE346" i="2"/>
  <c r="BE157" i="2"/>
  <c r="BE310" i="2"/>
  <c r="F36" i="6"/>
  <c r="BC59" i="1" s="1"/>
  <c r="F37" i="7"/>
  <c r="BD60" i="1"/>
  <c r="F36" i="7"/>
  <c r="BC60" i="1"/>
  <c r="F37" i="4"/>
  <c r="BD57" i="1" s="1"/>
  <c r="F34" i="7"/>
  <c r="BA60" i="1" s="1"/>
  <c r="F34" i="4"/>
  <c r="BA57" i="1"/>
  <c r="F35" i="4"/>
  <c r="BB57" i="1"/>
  <c r="J34" i="3"/>
  <c r="AW56" i="1" s="1"/>
  <c r="F34" i="3"/>
  <c r="BA56" i="1" s="1"/>
  <c r="F37" i="6"/>
  <c r="BD59" i="1" s="1"/>
  <c r="F37" i="5"/>
  <c r="BD58" i="1"/>
  <c r="F36" i="5"/>
  <c r="BC58" i="1"/>
  <c r="J34" i="2"/>
  <c r="AW55" i="1"/>
  <c r="F36" i="2"/>
  <c r="BC55" i="1" s="1"/>
  <c r="J34" i="4"/>
  <c r="AW57" i="1"/>
  <c r="F35" i="3"/>
  <c r="BB56" i="1"/>
  <c r="F37" i="2"/>
  <c r="BD55" i="1"/>
  <c r="F35" i="6"/>
  <c r="BB59" i="1" s="1"/>
  <c r="F35" i="2"/>
  <c r="BB55" i="1"/>
  <c r="J34" i="5"/>
  <c r="AW58" i="1" s="1"/>
  <c r="F34" i="5"/>
  <c r="BA58" i="1"/>
  <c r="J34" i="7"/>
  <c r="AW60" i="1"/>
  <c r="F34" i="2"/>
  <c r="BA55" i="1" s="1"/>
  <c r="F36" i="4"/>
  <c r="BC57" i="1" s="1"/>
  <c r="F37" i="3"/>
  <c r="BD56" i="1"/>
  <c r="F34" i="6"/>
  <c r="BA59" i="1"/>
  <c r="F36" i="3"/>
  <c r="BC56" i="1" s="1"/>
  <c r="J59" i="6" l="1"/>
  <c r="J30" i="6"/>
  <c r="J30" i="2"/>
  <c r="J59" i="2"/>
  <c r="BK82" i="5"/>
  <c r="J82" i="5" s="1"/>
  <c r="J60" i="5" s="1"/>
  <c r="P83" i="7"/>
  <c r="P82" i="7"/>
  <c r="AU60" i="1"/>
  <c r="AU54" i="1" s="1"/>
  <c r="R83" i="7"/>
  <c r="R82" i="7"/>
  <c r="T83" i="7"/>
  <c r="T82" i="7"/>
  <c r="BK83" i="7"/>
  <c r="BK82" i="7" s="1"/>
  <c r="J82" i="7" s="1"/>
  <c r="J59" i="7" s="1"/>
  <c r="J83" i="7"/>
  <c r="J60" i="7"/>
  <c r="BK82" i="3"/>
  <c r="BK81" i="3" s="1"/>
  <c r="J81" i="3" s="1"/>
  <c r="AG59" i="1"/>
  <c r="BK81" i="5"/>
  <c r="J81" i="5" s="1"/>
  <c r="J59" i="5" s="1"/>
  <c r="BK81" i="4"/>
  <c r="J81" i="4"/>
  <c r="AG55" i="1"/>
  <c r="J33" i="3"/>
  <c r="AV56" i="1" s="1"/>
  <c r="AT56" i="1" s="1"/>
  <c r="J33" i="2"/>
  <c r="AV55" i="1" s="1"/>
  <c r="AT55" i="1" s="1"/>
  <c r="AN55" i="1" s="1"/>
  <c r="F33" i="4"/>
  <c r="AZ57" i="1" s="1"/>
  <c r="BA54" i="1"/>
  <c r="W30" i="1" s="1"/>
  <c r="F33" i="7"/>
  <c r="AZ60" i="1" s="1"/>
  <c r="F33" i="2"/>
  <c r="AZ55" i="1" s="1"/>
  <c r="F33" i="3"/>
  <c r="AZ56" i="1" s="1"/>
  <c r="J33" i="7"/>
  <c r="AV60" i="1" s="1"/>
  <c r="AT60" i="1" s="1"/>
  <c r="J33" i="5"/>
  <c r="AV58" i="1"/>
  <c r="AT58" i="1"/>
  <c r="BC54" i="1"/>
  <c r="W32" i="1" s="1"/>
  <c r="J33" i="4"/>
  <c r="AV57" i="1" s="1"/>
  <c r="AT57" i="1" s="1"/>
  <c r="F33" i="6"/>
  <c r="AZ59" i="1"/>
  <c r="J33" i="6"/>
  <c r="AV59" i="1" s="1"/>
  <c r="AT59" i="1" s="1"/>
  <c r="BD54" i="1"/>
  <c r="W33" i="1"/>
  <c r="F33" i="5"/>
  <c r="AZ58" i="1" s="1"/>
  <c r="BB54" i="1"/>
  <c r="AX54" i="1"/>
  <c r="J30" i="4"/>
  <c r="AG57" i="1"/>
  <c r="J59" i="3" l="1"/>
  <c r="J30" i="3"/>
  <c r="AG56" i="1" s="1"/>
  <c r="AN59" i="1"/>
  <c r="J82" i="3"/>
  <c r="J60" i="3" s="1"/>
  <c r="J39" i="6"/>
  <c r="AN57" i="1"/>
  <c r="J59" i="4"/>
  <c r="AN56" i="1"/>
  <c r="J39" i="4"/>
  <c r="J39" i="3"/>
  <c r="J39" i="2"/>
  <c r="J30" i="7"/>
  <c r="AG60" i="1"/>
  <c r="J30" i="5"/>
  <c r="AG58" i="1"/>
  <c r="AN58" i="1"/>
  <c r="AZ54" i="1"/>
  <c r="W29" i="1"/>
  <c r="W31" i="1"/>
  <c r="AW54" i="1"/>
  <c r="AK30" i="1"/>
  <c r="AY54" i="1"/>
  <c r="J39" i="7" l="1"/>
  <c r="J39" i="5"/>
  <c r="AN60" i="1"/>
  <c r="AV54" i="1"/>
  <c r="AK29" i="1" s="1"/>
  <c r="AG54" i="1"/>
  <c r="AK26" i="1"/>
  <c r="AK35" i="1" l="1"/>
  <c r="AT54" i="1"/>
  <c r="AN54" i="1"/>
</calcChain>
</file>

<file path=xl/sharedStrings.xml><?xml version="1.0" encoding="utf-8"?>
<sst xmlns="http://schemas.openxmlformats.org/spreadsheetml/2006/main" count="10579" uniqueCount="1346">
  <si>
    <t>Export Komplet</t>
  </si>
  <si>
    <t>VZ</t>
  </si>
  <si>
    <t>2.0</t>
  </si>
  <si>
    <t>ZAMOK</t>
  </si>
  <si>
    <t>False</t>
  </si>
  <si>
    <t>{a9ed042b-c477-40ce-b7c0-89d6a6960efb}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</si>
  <si>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</si>
  <si>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</si>
  <si>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</si>
  <si>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</si>
  <si>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</si>
  <si>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</si>
  <si>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</si>
  <si>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</si>
  <si>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1371/006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</si>
  <si>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</si>
  <si>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</si>
  <si>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Revitalizace tůně s vytvořením místa environmentální výchovy – p.p.č. 351, k.ú. Novosedlice</t>
  </si>
  <si>
    <t>KSO:</t>
  </si>
  <si>
    <t/>
  </si>
  <si>
    <t>CC-CZ:</t>
  </si>
  <si>
    <t>Místo:</t>
  </si>
  <si>
    <t>Obec Novosedlice</t>
  </si>
  <si>
    <t>Datum:</t>
  </si>
  <si>
    <t>4. 1. 2024</t>
  </si>
  <si>
    <t>Zadavatel:</t>
  </si>
  <si>
    <t>IČ:</t>
  </si>
  <si>
    <t>00266531</t>
  </si>
  <si>
    <t xml:space="preserve">Obec Novosedlice </t>
  </si>
  <si>
    <t>DIČ:</t>
  </si>
  <si>
    <t>CZ00266531</t>
  </si>
  <si>
    <t>Uchazeč:</t>
  </si>
  <si>
    <t>Vyplň údaj</t>
  </si>
  <si>
    <t>Projektant:</t>
  </si>
  <si>
    <t>47116901</t>
  </si>
  <si>
    <t>Vodohospodářský rozvoj a výstavba a. s.</t>
  </si>
  <si>
    <t>CZ47116901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</si>
  <si>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</si>
  <si>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</si>
  <si>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</si>
  <si>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</si>
  <si>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</si>
  <si>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</si>
  <si>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</si>
  <si>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</si>
  <si>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</si>
  <si>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</si>
  <si>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</si>
  <si>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</si>
  <si>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</si>
  <si>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</si>
  <si>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</si>
  <si>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</si>
  <si>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</si>
  <si>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</si>
  <si>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</si>
  <si>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</si>
  <si>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</si>
  <si>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</si>
  <si>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</si>
  <si>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</si>
  <si>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</si>
  <si>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</si>
  <si>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</si>
  <si>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</si>
  <si>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</si>
  <si>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</si>
  <si>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</si>
  <si>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</si>
  <si>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</si>
  <si>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</si>
  <si>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</si>
  <si>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</si>
  <si>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</si>
  <si>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</si>
  <si>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</si>
  <si>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</si>
  <si>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</si>
  <si>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</si>
  <si>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</si>
  <si>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</t>
  </si>
  <si>
    <t>Tůň</t>
  </si>
  <si>
    <t>STA</t>
  </si>
  <si>
    <t>1</t>
  </si>
  <si>
    <t>{2ba07c8e-a440-423c-9b97-ce5dde3b5dfd}</t>
  </si>
  <si>
    <t>2</t>
  </si>
  <si>
    <t>SO 2</t>
  </si>
  <si>
    <t>Vyhlídkové místo</t>
  </si>
  <si>
    <t>{bd41003a-aeb5-4270-ae76-b310cd1097d0}</t>
  </si>
  <si>
    <t>SO 3</t>
  </si>
  <si>
    <t>Odbahnění</t>
  </si>
  <si>
    <t>{5b379e82-9981-4e56-9e8c-3a2d42402a5d}</t>
  </si>
  <si>
    <t>SO 4</t>
  </si>
  <si>
    <t>Kácení a mýcení křovin</t>
  </si>
  <si>
    <t>{fe19be28-c138-4c49-aeb8-15146abcafba}</t>
  </si>
  <si>
    <t>SO 5</t>
  </si>
  <si>
    <t>Výsadba</t>
  </si>
  <si>
    <t>{64dd6395-ed28-4534-986e-1fef7a613126}</t>
  </si>
  <si>
    <t>00</t>
  </si>
  <si>
    <t>Vedlejší rozpočtové náklady stavby</t>
  </si>
  <si>
    <t>{22b1c494-6d16-42f2-a575-7c810508a084}</t>
  </si>
  <si>
    <t>KRYCÍ LIST SOUPISU PRACÍ</t>
  </si>
  <si>
    <t>Objekt:</t>
  </si>
  <si>
    <t>SO 1 - Tůň</t>
  </si>
  <si>
    <t>Vodohospodářeský rozvoj a výstavba a. s.</t>
  </si>
  <si>
    <t>REKAPITULACE ČLENĚNÍ SOUPISU PRACÍ</t>
  </si>
  <si>
    <t>Kód dílu - Popis</t>
  </si>
  <si>
    <t>Cena celkem [CZK]</t>
  </si>
  <si>
    <t>-1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</si>
  <si>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</si>
  <si>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</si>
  <si>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</si>
  <si>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</si>
  <si>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</si>
  <si>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</si>
  <si>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</si>
  <si>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</si>
  <si>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</si>
  <si>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</si>
  <si>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</si>
  <si>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</si>
  <si>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</si>
  <si>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30</t>
  </si>
  <si>
    <t>K</t>
  </si>
  <si>
    <t>121151113</t>
  </si>
  <si>
    <t>Sejmutí ornice strojně při souvislé ploše přes 100 do 500 m2, tl. vrstvy do 200 mm</t>
  </si>
  <si>
    <t>m2</t>
  </si>
  <si>
    <t>CS ÚRS 2024 01</t>
  </si>
  <si>
    <t>4</t>
  </si>
  <si>
    <t>ROZPOCET</t>
  </si>
  <si>
    <t>249587168</t>
  </si>
  <si>
    <t>Online PSC</t>
  </si>
  <si>
    <t>https://podminky.urs.cz/item/CS_URS_2024_01/121151113</t>
  </si>
  <si>
    <t>VV</t>
  </si>
  <si>
    <t>Sejmutí ornice v okolí tůně a uplocení</t>
  </si>
  <si>
    <t>170</t>
  </si>
  <si>
    <t>Součet</t>
  </si>
  <si>
    <t>32</t>
  </si>
  <si>
    <t>167151101</t>
  </si>
  <si>
    <t>Nakládání, skládání a překládání neulehlého výkopku nebo sypaniny strojně nakládání, množství do 100 m3, z horniny třídy těžitelnosti I, skupiny 1 až 3</t>
  </si>
  <si>
    <t>m3</t>
  </si>
  <si>
    <t>2025594949</t>
  </si>
  <si>
    <t>https://podminky.urs.cz/item/CS_URS_2024_01/167151101</t>
  </si>
  <si>
    <t>Naložení sejmuté ornice</t>
  </si>
  <si>
    <t>objem</t>
  </si>
  <si>
    <t xml:space="preserve">26 </t>
  </si>
  <si>
    <t>44</t>
  </si>
  <si>
    <t>162451105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</si>
  <si>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</si>
  <si>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1982423868</t>
  </si>
  <si>
    <t>https://podminky.urs.cz/item/CS_URS_2024_01/162451105</t>
  </si>
  <si>
    <t>Odovoz ornice na mezideponii</t>
  </si>
  <si>
    <t>26</t>
  </si>
  <si>
    <t>122251104</t>
  </si>
  <si>
    <t>Odkopávky a prokopávky nezapažené strojně v hornině třídy těžitelnosti I skupiny 3 přes 100 do 500 m3</t>
  </si>
  <si>
    <t>157805868</t>
  </si>
  <si>
    <t>https://podminky.urs.cz/item/CS_URS_2024_01/122251104</t>
  </si>
  <si>
    <t>Zemní práce v tůni  a jejím okolí</t>
  </si>
  <si>
    <t>130</t>
  </si>
  <si>
    <t>171151103</t>
  </si>
  <si>
    <t>Uložení sypanin do násypů strojně s rozprostřením sypaniny ve vrstvách a s hrubým urovnáním zhutněných z hornin soudržných jakékoliv třídy těžitelnosti</t>
  </si>
  <si>
    <t>1652411234</t>
  </si>
  <si>
    <t>https://podminky.urs.cz/item/CS_URS_2024_01/171151103</t>
  </si>
  <si>
    <t>Zemní práce v tůni  a jejím okolí včetně kamenného opevnění u plotu</t>
  </si>
  <si>
    <t>182151111</t>
  </si>
  <si>
    <t>Svahování trvalých svahů do projektovaných profilů strojně s potřebným přemístěním výkopku při svahování v zářezech v hornině třídy těžitelnosti I, skupiny 1 až 3</t>
  </si>
  <si>
    <t>-1181671575</t>
  </si>
  <si>
    <t>https://podminky.urs.cz/item/CS_URS_2024_01/182151111</t>
  </si>
  <si>
    <t>Svahování tůně</t>
  </si>
  <si>
    <t>"Viz.: D.</t>
  </si>
  <si>
    <t>"plocha půdorysná"100</t>
  </si>
  <si>
    <t>19</t>
  </si>
  <si>
    <t>457315814</t>
  </si>
  <si>
    <t>Těsnicí nebo opevňovací vrstva z prostého betonu pro prostředí s mrazovými cykly tř. C 30/37, tl. vrstvy 250 mm</t>
  </si>
  <si>
    <t>1546746495</t>
  </si>
  <si>
    <t>https://podminky.urs.cz/item/CS_URS_2024_01/457315814</t>
  </si>
  <si>
    <t>Těsnění odtoku z tůně</t>
  </si>
  <si>
    <t>šířka * delka</t>
  </si>
  <si>
    <t>0,38*2,4</t>
  </si>
  <si>
    <t>43</t>
  </si>
  <si>
    <t>461211711R</t>
  </si>
  <si>
    <t>Patka z lomového kamene na sucho bez výplně spár</t>
  </si>
  <si>
    <t>1375259272</t>
  </si>
  <si>
    <t>https://podminky.urs.cz/item/CS_URS_2024_01/461211711R</t>
  </si>
  <si>
    <t>Stabilizace svahu kamenem v patě svahu</t>
  </si>
  <si>
    <t>Stabilzační kámen v patě svahu</t>
  </si>
  <si>
    <t>U svahu v tůni</t>
  </si>
  <si>
    <t>Plocha kamene * délka</t>
  </si>
  <si>
    <t>0,22*8,8</t>
  </si>
  <si>
    <t>U plotu</t>
  </si>
  <si>
    <t>0,22*8</t>
  </si>
  <si>
    <t>6</t>
  </si>
  <si>
    <t>462511161</t>
  </si>
  <si>
    <t>Zához z lomového kamene neupraveného provedený ze břehu nebo z lešení, do sucha nebo do vody tříděného, hmotnost jednotlivých kamenů do 80 kg bez výplně mezer</t>
  </si>
  <si>
    <t>-1231837905</t>
  </si>
  <si>
    <t>https://podminky.urs.cz/item/CS_URS_2024_01/462511161</t>
  </si>
  <si>
    <t>Stabilizace břehů tůně</t>
  </si>
  <si>
    <t>plocha * mocnost 0,2 m</t>
  </si>
  <si>
    <t>"plocha pravého břehu =" 80 "m2" *0,2</t>
  </si>
  <si>
    <t>"plocha pravého břehu u odtoku =" 11,3 "m2" * 0,2</t>
  </si>
  <si>
    <t>"plocha levého horního břehu =" 40,2 "m2" * 0,2</t>
  </si>
  <si>
    <t>"plocha levého horního břehu =" 36,5 "m2" *0,2</t>
  </si>
  <si>
    <t>Zához u oplocení</t>
  </si>
  <si>
    <t>plocha v řezu * délka</t>
  </si>
  <si>
    <t>0,078*8</t>
  </si>
  <si>
    <t>7</t>
  </si>
  <si>
    <t>463211142</t>
  </si>
  <si>
    <t>Rovnanina z lomového kamene neupraveného pro podélné i příčné objekty objemu do 3 m3 z kamene tříděného, s urovnáním líce a vyklínováním spár úlomky kamene hmotnost jednotlivých kamenů přes 80 do 200 kg</t>
  </si>
  <si>
    <t>1762545267</t>
  </si>
  <si>
    <t>https://podminky.urs.cz/item/CS_URS_2024_01/463211142</t>
  </si>
  <si>
    <t>Opevnění přítoku a odtoku</t>
  </si>
  <si>
    <t>Přítok = plocha * mocnost</t>
  </si>
  <si>
    <t>7 * 0,36</t>
  </si>
  <si>
    <t>Odtok = plocha * mocnost</t>
  </si>
  <si>
    <t>3,8 * 0,36</t>
  </si>
  <si>
    <t>8</t>
  </si>
  <si>
    <t>998332011</t>
  </si>
  <si>
    <t>Přesun hmot pro úpravy vodních toků a kanály, hráze rybníků apod. dopravní vzdálenost do 500 m</t>
  </si>
  <si>
    <t>t</t>
  </si>
  <si>
    <t>991208460</t>
  </si>
  <si>
    <t>https://podminky.urs.cz/item/CS_URS_2024_01/998332011</t>
  </si>
  <si>
    <t>9</t>
  </si>
  <si>
    <t>339921153R</t>
  </si>
  <si>
    <t>Osazování palisád dřevěných jednotlivých se zabetonováním výšky palisády přes 1000 do 1500 mm</t>
  </si>
  <si>
    <t>kus</t>
  </si>
  <si>
    <t>597917388</t>
  </si>
  <si>
    <t>https://podminky.urs.cz/item/CS_URS_2024_01/339921153R</t>
  </si>
  <si>
    <t>Počet palisád</t>
  </si>
  <si>
    <t>88</t>
  </si>
  <si>
    <t>M</t>
  </si>
  <si>
    <t>R26</t>
  </si>
  <si>
    <t>Dřevěnná palisáda - dřevěný kůl 10/250cm impregnovaný s nerezovým kotvícím trnem</t>
  </si>
  <si>
    <t>1124229505</t>
  </si>
  <si>
    <t>56</t>
  </si>
  <si>
    <t>871261211</t>
  </si>
  <si>
    <t>Montáž vodovodního potrubí z polyetylenu PE100 RC v otevřeném výkopu svařovaných elektrotvarovkou SDR 11/PN16 d 125 x 11,4 mm</t>
  </si>
  <si>
    <t>m</t>
  </si>
  <si>
    <t>813022067</t>
  </si>
  <si>
    <t>https://podminky.urs.cz/item/CS_URS_2024_01/871261211</t>
  </si>
  <si>
    <t>Prodloužení výustního potrubí o 1,5 m</t>
  </si>
  <si>
    <t>1,5</t>
  </si>
  <si>
    <t>41</t>
  </si>
  <si>
    <t>28615976</t>
  </si>
  <si>
    <t>elektrospojka SDR11 PE 100 PN16 D 125mm</t>
  </si>
  <si>
    <t>-606314268</t>
  </si>
  <si>
    <t>napojení na stávající potrubí</t>
  </si>
  <si>
    <t>42</t>
  </si>
  <si>
    <t>28613117</t>
  </si>
  <si>
    <t>potrubí vodovodní jednovrstvé PE100 RC PN 16 SDR11 125x11,4mm</t>
  </si>
  <si>
    <t>-1765592642</t>
  </si>
  <si>
    <t>potrubí</t>
  </si>
  <si>
    <t>53</t>
  </si>
  <si>
    <t>966003818</t>
  </si>
  <si>
    <t>Rozebrání dřevěného oplocení se sloupky osové vzdálenosti do 4,00 m, výšky do 2,50 m, osazených do hloubky 1,00 m s příčníky a ocelovými sloupky z prken a latí</t>
  </si>
  <si>
    <t>867650724</t>
  </si>
  <si>
    <t>https://podminky.urs.cz/item/CS_URS_2024_01/966003818</t>
  </si>
  <si>
    <t>Rozbrání oplocení na u pozemků 350/1 a 342/1</t>
  </si>
  <si>
    <t>délka oploceni</t>
  </si>
  <si>
    <t>28,5</t>
  </si>
  <si>
    <t>54</t>
  </si>
  <si>
    <t>966071822</t>
  </si>
  <si>
    <t>Rozebrání oplocení z pletiva drátěného se čtvercovými oky, výšky přes 1,6 do 2,0 m</t>
  </si>
  <si>
    <t>-1983389143</t>
  </si>
  <si>
    <t>https://podminky.urs.cz/item/CS_URS_2024_01/966071822</t>
  </si>
  <si>
    <t xml:space="preserve">Rozbrání oplocení u pozemků 341/4 a 337/2 </t>
  </si>
  <si>
    <t>Délka oplocení</t>
  </si>
  <si>
    <t>55</t>
  </si>
  <si>
    <t>966073810</t>
  </si>
  <si>
    <t>Rozebrání vrat a vrátek k oplocení plochy jednotlivě do 2 m2</t>
  </si>
  <si>
    <t>1018578875</t>
  </si>
  <si>
    <t>https://podminky.urs.cz/item/CS_URS_2024_01/966073810</t>
  </si>
  <si>
    <t>Vrátka u odtoku</t>
  </si>
  <si>
    <t>40</t>
  </si>
  <si>
    <t>R_31</t>
  </si>
  <si>
    <t xml:space="preserve">Likividace odstraněného oplocení a vrátek dle platné legislativy </t>
  </si>
  <si>
    <t>929757797</t>
  </si>
  <si>
    <t xml:space="preserve">Délka </t>
  </si>
  <si>
    <t>28+28</t>
  </si>
  <si>
    <t>457572114</t>
  </si>
  <si>
    <t>Filtrační vrstvy jakékoliv tloušťky a sklonu ze štěrkopísků se zhutněním do 10 pojezdů/m3, frakce od 0-45 do 0-63 mm</t>
  </si>
  <si>
    <t>1855219631</t>
  </si>
  <si>
    <t>https://podminky.urs.cz/item/CS_URS_2024_01/457572114</t>
  </si>
  <si>
    <t>Podsyp pod kamenné schody</t>
  </si>
  <si>
    <t>plocha v řezu *šířka schodů</t>
  </si>
  <si>
    <t>7,72*2,1</t>
  </si>
  <si>
    <t>11</t>
  </si>
  <si>
    <t>465210113R</t>
  </si>
  <si>
    <t>Schody z lomového kamene lomařsky upraveného pro dlažbu na sucho, se zalitím spár cementovou maltou, se zatřením spár, tl. kamene do 450 mm</t>
  </si>
  <si>
    <t>1208159733</t>
  </si>
  <si>
    <t>Kamenné schody</t>
  </si>
  <si>
    <t>ploca v řezu * šířka</t>
  </si>
  <si>
    <t>0,6*2,1</t>
  </si>
  <si>
    <t>13</t>
  </si>
  <si>
    <t>R_23</t>
  </si>
  <si>
    <t>Dřevěnné zábradlí - dodávka + montáž</t>
  </si>
  <si>
    <t>-1875587181</t>
  </si>
  <si>
    <t>Délka zábradlí</t>
  </si>
  <si>
    <t>3,5+3,7+2,2</t>
  </si>
  <si>
    <t>14</t>
  </si>
  <si>
    <t>596911111</t>
  </si>
  <si>
    <t>Kladení šlapáků z jednotlivých kusů do lože ze štěrkopísku nebo z prohozené zeminy v rovině nebo na svahu do 1:5</t>
  </si>
  <si>
    <t>1808255972</t>
  </si>
  <si>
    <t>https://podminky.urs.cz/item/CS_URS_2024_01/596911111</t>
  </si>
  <si>
    <t>Plocha ze šlapáku</t>
  </si>
  <si>
    <t>18,6</t>
  </si>
  <si>
    <t>15</t>
  </si>
  <si>
    <t>R_24</t>
  </si>
  <si>
    <t>Silný šlapák - tl. 4-8 cm</t>
  </si>
  <si>
    <t>-824622423</t>
  </si>
  <si>
    <t>Plocha šlapáků</t>
  </si>
  <si>
    <t>16</t>
  </si>
  <si>
    <t>464571111R</t>
  </si>
  <si>
    <t>Pohoz dna nebo svahů jakékoliv tloušťky ze štěrkopísků, z terénu, frakce do 63 mm</t>
  </si>
  <si>
    <t>1454602405</t>
  </si>
  <si>
    <t>https://podminky.urs.cz/item/CS_URS_2024_01/464571111R</t>
  </si>
  <si>
    <t>Oblázky na pláž a vstup do vody</t>
  </si>
  <si>
    <t>Plocha * mocnost</t>
  </si>
  <si>
    <t>60*0,15</t>
  </si>
  <si>
    <t>17</t>
  </si>
  <si>
    <t>457971122</t>
  </si>
  <si>
    <t>Zřízení vrstvy z geotextilie s přesahem bez připevnění k podkladu, s potřebným dočasným zatěžováním včetně zakotvení okraje o sklonu přes 10° do 35°, šířky geotextilie přes 3 do 7,5 m</t>
  </si>
  <si>
    <t>-2041580537</t>
  </si>
  <si>
    <t>https://podminky.urs.cz/item/CS_URS_2024_01/457971122</t>
  </si>
  <si>
    <t>Geotextílie na pláž a vstup do vody</t>
  </si>
  <si>
    <t>Plocha</t>
  </si>
  <si>
    <t>60</t>
  </si>
  <si>
    <t>18</t>
  </si>
  <si>
    <t>69311089</t>
  </si>
  <si>
    <t>geotextilie netkaná separační, ochranná, filtrační, drenážní PES 600g/m2</t>
  </si>
  <si>
    <t>78657194</t>
  </si>
  <si>
    <t>plocha</t>
  </si>
  <si>
    <t>20</t>
  </si>
  <si>
    <t>R_25</t>
  </si>
  <si>
    <t>Provedení dětské pojistky u stávající vstupní brány do areálu</t>
  </si>
  <si>
    <t>-1083487816</t>
  </si>
  <si>
    <t>31</t>
  </si>
  <si>
    <t>R_30</t>
  </si>
  <si>
    <t>Osazení mrtvého dřeva</t>
  </si>
  <si>
    <t>soubor</t>
  </si>
  <si>
    <t>770056155</t>
  </si>
  <si>
    <t>46</t>
  </si>
  <si>
    <t>R_37</t>
  </si>
  <si>
    <t>Opatření pro zamezení průchodu domácích zvířat plotem skrz koryto</t>
  </si>
  <si>
    <t>-1753150429</t>
  </si>
  <si>
    <t>Na přítoku a odtoku</t>
  </si>
  <si>
    <t>47</t>
  </si>
  <si>
    <t>R_38</t>
  </si>
  <si>
    <t>Osázení břečťanu podél nového oplocení</t>
  </si>
  <si>
    <t>1852232775</t>
  </si>
  <si>
    <t>48</t>
  </si>
  <si>
    <t>R_39</t>
  </si>
  <si>
    <t>Jednokřídlá uzamykatelná branka o šířce 1 m - dodávka + montáž</t>
  </si>
  <si>
    <t>-811450950</t>
  </si>
  <si>
    <t>49</t>
  </si>
  <si>
    <t>R_40</t>
  </si>
  <si>
    <t>Plotový sloupek včetně dodávky a montáže</t>
  </si>
  <si>
    <t>944921859</t>
  </si>
  <si>
    <t>počet sloupků</t>
  </si>
  <si>
    <t>4+2+2+6+7+3</t>
  </si>
  <si>
    <t>50</t>
  </si>
  <si>
    <t>R_41</t>
  </si>
  <si>
    <t>Výplň plotu plotovými panely a s osazením podhrabových desek v rovině včetně dodávky a montáže</t>
  </si>
  <si>
    <t>-1806438665</t>
  </si>
  <si>
    <t>Navržené oplocení v rovině</t>
  </si>
  <si>
    <t>52</t>
  </si>
  <si>
    <t>R_42</t>
  </si>
  <si>
    <t>Výplň plotu pletivem a s osazením upravených podhrabových desek ve svahu včetně dodávky a montáže</t>
  </si>
  <si>
    <t>501913610</t>
  </si>
  <si>
    <t>Navržené oplocení ve svahu</t>
  </si>
  <si>
    <t>10</t>
  </si>
  <si>
    <t>22</t>
  </si>
  <si>
    <t>R27</t>
  </si>
  <si>
    <t>Lavička - dodávka + montáž</t>
  </si>
  <si>
    <t>1529594145</t>
  </si>
  <si>
    <t>23</t>
  </si>
  <si>
    <t>R29</t>
  </si>
  <si>
    <t>Naučná tabule- dodávka + montáž</t>
  </si>
  <si>
    <t>436733247</t>
  </si>
  <si>
    <t>24</t>
  </si>
  <si>
    <t>129951123</t>
  </si>
  <si>
    <t>Bourání konstrukcí v odkopávkách a prokopávkách strojně s přemístěním suti na hromady na vzdálenost do 20 m nebo s naložením na dopravní prostředek z betonu železového nebo předpjatého</t>
  </si>
  <si>
    <t>484570203</t>
  </si>
  <si>
    <t>https://podminky.urs.cz/item/CS_URS_2024_01/129951123</t>
  </si>
  <si>
    <t>Odstranění železobetonvého výtokového čela</t>
  </si>
  <si>
    <t>Výška * šířka * délka</t>
  </si>
  <si>
    <t>1,1*03*2,2</t>
  </si>
  <si>
    <t xml:space="preserve">Odstranění podezdívky plotu na hranici pozemků 341/4, 337/2 </t>
  </si>
  <si>
    <t>0,6*0,3*18</t>
  </si>
  <si>
    <t>Odstranění bet. zakákladů sloupků na hranici pozemku 350/1 a 342,1</t>
  </si>
  <si>
    <t>jeden sloupek = 0,08 m3</t>
  </si>
  <si>
    <t>počet sloupků * objem jednoho sloupku</t>
  </si>
  <si>
    <t>0,08*11</t>
  </si>
  <si>
    <t>25</t>
  </si>
  <si>
    <t>997321211</t>
  </si>
  <si>
    <t>Svislá doprava suti a vybouraných hmot s naložením do dopravního zařízení a s vyprázdněním dopravního zařízení na hromadu nebo do dopravního prostředku na výšku do 4 m</t>
  </si>
  <si>
    <t>1664827484</t>
  </si>
  <si>
    <t>https://podminky.urs.cz/item/CS_URS_2024_01/997321211</t>
  </si>
  <si>
    <t>Výška * šířka * délka * objemová hmotnost železobetonu (0,25 t/m3)</t>
  </si>
  <si>
    <t>1,1*03*2,2*0,25</t>
  </si>
  <si>
    <t>0,6*0,3*18*0,252</t>
  </si>
  <si>
    <t>počet sloupků * objem jednoho sloupku* objemová hmotnost železobetonu (0,25 t/m3)</t>
  </si>
  <si>
    <t>0,08*11*0,252</t>
  </si>
  <si>
    <t>997006512</t>
  </si>
  <si>
    <t>Vodorovná doprava suti na skládku s naložením na dopravní prostředek a složením přes 100 m do 1 km</t>
  </si>
  <si>
    <t>1783811129</t>
  </si>
  <si>
    <t>https://podminky.urs.cz/item/CS_URS_2024_01/997006512</t>
  </si>
  <si>
    <t>Převoz odstraněného bet. objektu na skládku</t>
  </si>
  <si>
    <t>(objem objektu * objemová hmotnost) / 1000 [převod na tuny]</t>
  </si>
  <si>
    <t>(2.853*2500)/10000</t>
  </si>
  <si>
    <t>27</t>
  </si>
  <si>
    <t>997006519</t>
  </si>
  <si>
    <t>Vodorovná doprava suti na skládku Příplatek k ceně -6512 za každý další i započatý 1 km</t>
  </si>
  <si>
    <t>-1966811117</t>
  </si>
  <si>
    <t>https://podminky.urs.cz/item/CS_URS_2024_01/997006519</t>
  </si>
  <si>
    <t>Převoz odstraněných betonových konstrukcí</t>
  </si>
  <si>
    <t>Vzdálenost sklády = 1,7 km</t>
  </si>
  <si>
    <t>((objem objektu * objemová hmotnost) / 1000 [převod na tuny])*(vzdálenost skládky - 1 km)</t>
  </si>
  <si>
    <t>((11,38*2500)/10000)*0,7</t>
  </si>
  <si>
    <t>28</t>
  </si>
  <si>
    <t>997006551</t>
  </si>
  <si>
    <t>Hrubé urovnání suti na skládce bez zhutnění</t>
  </si>
  <si>
    <t>-1061897115</t>
  </si>
  <si>
    <t>https://podminky.urs.cz/item/CS_URS_2024_01/997006551</t>
  </si>
  <si>
    <t>Urovnání suti na skládce</t>
  </si>
  <si>
    <t>B.8.9.</t>
  </si>
  <si>
    <t>(11,38*2500)/10000</t>
  </si>
  <si>
    <t>34</t>
  </si>
  <si>
    <t>-1680647714</t>
  </si>
  <si>
    <t>Naložení ornice z mezideponie</t>
  </si>
  <si>
    <t>45</t>
  </si>
  <si>
    <t>940261030</t>
  </si>
  <si>
    <t>Přemístění ornice z mezideponie</t>
  </si>
  <si>
    <t>37</t>
  </si>
  <si>
    <t>182351027</t>
  </si>
  <si>
    <t>Rozprostření a urovnání ornice ve svahu sklonu přes 1:5 strojně při souvislé ploše do 100 m2, tl. vrstvy přes 400 do 500 mm</t>
  </si>
  <si>
    <t>1577131065</t>
  </si>
  <si>
    <t>https://podminky.urs.cz/item/CS_URS_2024_01/182351027</t>
  </si>
  <si>
    <t>Zatravnění svahů</t>
  </si>
  <si>
    <t>38</t>
  </si>
  <si>
    <t>181351007</t>
  </si>
  <si>
    <t>Rozprostření a urovnání ornice v rovině nebo ve svahu sklonu do 1:5 strojně při souvislé ploše do 100 m2, tl. vrstvy přes 400 do 500 mm</t>
  </si>
  <si>
    <t>989155178</t>
  </si>
  <si>
    <t>https://podminky.urs.cz/item/CS_URS_2024_01/181351007</t>
  </si>
  <si>
    <t>Zatravnění ploch</t>
  </si>
  <si>
    <t>39</t>
  </si>
  <si>
    <t>00572474</t>
  </si>
  <si>
    <t>osivo směs travní krajinná-svahová</t>
  </si>
  <si>
    <t>kg</t>
  </si>
  <si>
    <t>-754987677</t>
  </si>
  <si>
    <t>Osetí ornice</t>
  </si>
  <si>
    <t xml:space="preserve">Namíchaná směs osiva z geograficky původních a místě se vyskytující trav. </t>
  </si>
  <si>
    <t>potřeba osiva 0,015 kg na m2</t>
  </si>
  <si>
    <t>plocha k osetí*potřeba osiva</t>
  </si>
  <si>
    <t>37*0,015</t>
  </si>
  <si>
    <t>57</t>
  </si>
  <si>
    <t>R_69</t>
  </si>
  <si>
    <t>Ostatní opatření z důvody ochrany vzácené fauny a flory</t>
  </si>
  <si>
    <t>366774678</t>
  </si>
  <si>
    <t>58</t>
  </si>
  <si>
    <t>R_72</t>
  </si>
  <si>
    <t>Likvidace křídlatky japonské s projednáním s orgánem OP.</t>
  </si>
  <si>
    <t>300000</t>
  </si>
  <si>
    <t>-537084767</t>
  </si>
  <si>
    <t>59</t>
  </si>
  <si>
    <t>R_73</t>
  </si>
  <si>
    <t>Opatření pro podporu hnízdních a úkrytových možností</t>
  </si>
  <si>
    <t>-917177698</t>
  </si>
  <si>
    <t>R_74</t>
  </si>
  <si>
    <t>Biologický dozor včetně provedení kontrolního přirodovědeckého průzkumu, komunikace s orgánem OP, vedení deníku, fotodokumentace a závěrečná zpráva z biologického dozoru</t>
  </si>
  <si>
    <t>1317791177</t>
  </si>
  <si>
    <t>66</t>
  </si>
  <si>
    <t>R_06</t>
  </si>
  <si>
    <t>Uvedení dotčených pozemků a komunikací do původního (popř. zasmluvněného) stavu.</t>
  </si>
  <si>
    <t>-376851557</t>
  </si>
  <si>
    <t>67</t>
  </si>
  <si>
    <t>R_07</t>
  </si>
  <si>
    <t>Převedení vody pomocí potrubí na dřevéné konstrukci a čerpání po celou dobu stavby</t>
  </si>
  <si>
    <t>-895963970</t>
  </si>
  <si>
    <t>68</t>
  </si>
  <si>
    <t>R_12</t>
  </si>
  <si>
    <t>Zajištění čištění vozidel staveništění dopravy před vjezdem na veřejné komunikace, zajištění čištění (mytí) komunikace znečištěné staveništní dopravou</t>
  </si>
  <si>
    <t>soub.</t>
  </si>
  <si>
    <t>512</t>
  </si>
  <si>
    <t>-799652793</t>
  </si>
  <si>
    <t>61</t>
  </si>
  <si>
    <t>R_75</t>
  </si>
  <si>
    <t>Opatření zamezující vstup živočichů do prostoru stavby</t>
  </si>
  <si>
    <t>1941539266</t>
  </si>
  <si>
    <t>62</t>
  </si>
  <si>
    <t>R_32</t>
  </si>
  <si>
    <t>Sejmutí ornice v místě přístupové trasy, její deponie a uvedení přístupové trasy do původního stavu</t>
  </si>
  <si>
    <t>-1080052881</t>
  </si>
  <si>
    <t>63</t>
  </si>
  <si>
    <t>R_33</t>
  </si>
  <si>
    <t>Zřízení přístupové trasy ze štěrku a geotextílie a její zrušení</t>
  </si>
  <si>
    <t>1343106846</t>
  </si>
  <si>
    <t>64</t>
  </si>
  <si>
    <t>R_34</t>
  </si>
  <si>
    <t>Dočasná demontáž stávajícího oplocení a včetně jeho obnovení</t>
  </si>
  <si>
    <t>-556433449</t>
  </si>
  <si>
    <t>3</t>
  </si>
  <si>
    <t>65</t>
  </si>
  <si>
    <t>R_35</t>
  </si>
  <si>
    <t>Dosypání přístupové trasy vytěženou zeminou včetně její odstranění</t>
  </si>
  <si>
    <t>-1017401539</t>
  </si>
  <si>
    <t>SO 2 - Vyhlídkové místo</t>
  </si>
  <si>
    <t>N00 - Vyhlídkové místo</t>
  </si>
  <si>
    <t xml:space="preserve">    HSV - Práce a dodávky HSV</t>
  </si>
  <si>
    <t>N00</t>
  </si>
  <si>
    <t>HSV</t>
  </si>
  <si>
    <t>Práce a dodávky HSV</t>
  </si>
  <si>
    <t>122251101</t>
  </si>
  <si>
    <t>Odkopávky a prokopávky nezapažené strojně v hornině třídy těžitelnosti I skupiny 3 do 20 m3</t>
  </si>
  <si>
    <t>-2073977729</t>
  </si>
  <si>
    <t>https://podminky.urs.cz/item/CS_URS_2024_01/122251101</t>
  </si>
  <si>
    <t>Výkop pro základy</t>
  </si>
  <si>
    <t>Viz D.8.</t>
  </si>
  <si>
    <t>Základový pas</t>
  </si>
  <si>
    <t>plocha v příčném řezu * délka pasu</t>
  </si>
  <si>
    <t>0,55*3</t>
  </si>
  <si>
    <t xml:space="preserve">zákakladová patka </t>
  </si>
  <si>
    <t>plocha v příčném řezu * délka pataka *počet patek</t>
  </si>
  <si>
    <t>0,6*1,2*2</t>
  </si>
  <si>
    <t>321366111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</si>
  <si>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průměru do 12 mm, z oceli 10 505 (R) nebo BSt 500</t>
  </si>
  <si>
    <t>-1940403620</t>
  </si>
  <si>
    <t>https://podminky.urs.cz/item/CS_URS_2024_01/321366111</t>
  </si>
  <si>
    <t>Výztuž základového pasu</t>
  </si>
  <si>
    <t>Viz D.8.8.</t>
  </si>
  <si>
    <t>Hmotnost výztuže * 5 % rezerva</t>
  </si>
  <si>
    <t>0,035*1,05</t>
  </si>
  <si>
    <t>321366112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</si>
  <si>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jednotlivé pruty přes 12 do 32 mm, z oceli 10 505 (R) nebo BSt 500</t>
  </si>
  <si>
    <t>-1171205393</t>
  </si>
  <si>
    <t>https://podminky.urs.cz/item/CS_URS_2024_01/321366112</t>
  </si>
  <si>
    <t>Viz D8.8.</t>
  </si>
  <si>
    <t>0,0553*1,05</t>
  </si>
  <si>
    <t>321368211</t>
  </si>
  <si>
    <t>Výztuž železobetonových konstrukcí vodních staveb přehrad, jezů a plavebních komor, spodní stavby vodních elektráren, jader přehrad, odběrných věží a výpustných zařízení, opěrných zdí, šachet, šachtic a ostatních konstrukcí svařované sítě z ocelových tažených drátů jakéhokoliv druhu oceli jakéhokoliv průměru a roztečí</t>
  </si>
  <si>
    <t>1025683613</t>
  </si>
  <si>
    <t>https://podminky.urs.cz/item/CS_URS_2024_01/321368211</t>
  </si>
  <si>
    <t>Kari síť do základových patek</t>
  </si>
  <si>
    <t>délka * šířka * počet patek * objemová hmotnost na m2 * rezerva 10 %</t>
  </si>
  <si>
    <t>1,6*1,2*2*0,0031*1,1</t>
  </si>
  <si>
    <t>321351010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</si>
  <si>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zřízení ploch rovinných</t>
  </si>
  <si>
    <t>603141068</t>
  </si>
  <si>
    <t>https://podminky.urs.cz/item/CS_URS_2024_01/321351010</t>
  </si>
  <si>
    <t>Zřízení bednění základů</t>
  </si>
  <si>
    <t>Základové patky</t>
  </si>
  <si>
    <t>půdorysné rozměr * průměrná výška bednění * počet patek</t>
  </si>
  <si>
    <t>1,6*1,2*0,84*2</t>
  </si>
  <si>
    <t>půdorysné rozměr * průměrná výška bednění</t>
  </si>
  <si>
    <t>1*3*0,75</t>
  </si>
  <si>
    <t>Bednění kalichů</t>
  </si>
  <si>
    <t>(obvod kalichu * výška kalichů) + dno * počet kalichů</t>
  </si>
  <si>
    <t>(0,6*0,25) + (0,25*0,2) * 2</t>
  </si>
  <si>
    <t>321321115</t>
  </si>
  <si>
    <t>Konstrukce vodních staveb z betonu přehrad, jezů a plavebních komor, spodní stavby vodních elektráren, jader přehrad, odběrných věží a výpustných zařízení, opěrných zdí, šachet, šachtic a ostatních konstrukcí železového pro prostředí s mrazovými cykly tř. C 25/30</t>
  </si>
  <si>
    <t>972966789</t>
  </si>
  <si>
    <t>https://podminky.urs.cz/item/CS_URS_2024_01/321321115</t>
  </si>
  <si>
    <t>Betonová základu</t>
  </si>
  <si>
    <t>rozměry patky * počet patek</t>
  </si>
  <si>
    <t>1,2*1,2*1,6*2</t>
  </si>
  <si>
    <t>rozměry pasu</t>
  </si>
  <si>
    <t>1*1*3</t>
  </si>
  <si>
    <t>321352010</t>
  </si>
  <si>
    <t>Bednění konstrukcí z betonu prostého nebo železového vodních staveb přehrad, jezů a plavebních komor, spodní stavby vodních elektráren, jader přehrad, odběrných věží a výpustných zařízení, opěrných zdí, šachet, šachtic a ostatních konstrukcí odstranění ploch rovinných</t>
  </si>
  <si>
    <t>1596504398</t>
  </si>
  <si>
    <t>https://podminky.urs.cz/item/CS_URS_2024_01/321352010</t>
  </si>
  <si>
    <t>Odstranění bednění základů</t>
  </si>
  <si>
    <t>zakladové patky</t>
  </si>
  <si>
    <t>základový pas</t>
  </si>
  <si>
    <t>kalich</t>
  </si>
  <si>
    <t>451317123</t>
  </si>
  <si>
    <t>Podklad pod dlažbu z betonu prostého pro prostředí s mrazovými cykly tř. C 30/37 tl. přes 150 do 200 mm</t>
  </si>
  <si>
    <t>-1188912193</t>
  </si>
  <si>
    <t>https://podminky.urs.cz/item/CS_URS_2024_01/451317123</t>
  </si>
  <si>
    <t>Podkladní beton pod dlažby</t>
  </si>
  <si>
    <t>plocha jedné kostky * počet kostek * mocnost betonu</t>
  </si>
  <si>
    <t>0,2*0,2*23*0,1</t>
  </si>
  <si>
    <t>465512127</t>
  </si>
  <si>
    <t>Dlažba z lomového kamene lomařsky upraveného na sucho se zalitím spár cementovou maltou, tl. kamene 200 mm</t>
  </si>
  <si>
    <t>-1139226810</t>
  </si>
  <si>
    <t>https://podminky.urs.cz/item/CS_URS_2024_01/465512127</t>
  </si>
  <si>
    <t>Dlážba u Lávky</t>
  </si>
  <si>
    <t>objem jedné kostky * počet kostek</t>
  </si>
  <si>
    <t>(0,2*0,2*0,2)*23</t>
  </si>
  <si>
    <t>13515130</t>
  </si>
  <si>
    <t>ocel široká jakost S235JR 200x20mm</t>
  </si>
  <si>
    <t>-544939252</t>
  </si>
  <si>
    <t>Kotvíci deska</t>
  </si>
  <si>
    <t>rozměry * objemová hmotnost ocele * počet desek</t>
  </si>
  <si>
    <t>0,3*0,2*0,002*7,9*2</t>
  </si>
  <si>
    <t>783304100</t>
  </si>
  <si>
    <t>Provedení nátěru zámečnických konstrukcí základního nebo základního antikorozního jednonásobného</t>
  </si>
  <si>
    <t>1435125146</t>
  </si>
  <si>
    <t>https://podminky.urs.cz/item/CS_URS_2024_01/783304100</t>
  </si>
  <si>
    <t>Antikorozní nátěrový systém</t>
  </si>
  <si>
    <t>(plocha 1 m profilu 80*160 mm = 0,48 m2) * délka profilů</t>
  </si>
  <si>
    <t>0,48*29,3</t>
  </si>
  <si>
    <t>R_49</t>
  </si>
  <si>
    <t>Kotvení nosníků chemickou kotvou včetně vyvrtání otvoru</t>
  </si>
  <si>
    <t>-2104180429</t>
  </si>
  <si>
    <t>Kotvení oc. konstrukce k základovým patkám</t>
  </si>
  <si>
    <t>Počet chemických kotev</t>
  </si>
  <si>
    <t>R_50</t>
  </si>
  <si>
    <t>Svařovaní ocelových prvků a spojovací materiál</t>
  </si>
  <si>
    <t>-10658076</t>
  </si>
  <si>
    <t>71</t>
  </si>
  <si>
    <t>R_67</t>
  </si>
  <si>
    <t>Manipulace s ocelovými prvky + montáž</t>
  </si>
  <si>
    <t>858505645</t>
  </si>
  <si>
    <t>36</t>
  </si>
  <si>
    <t>R_51</t>
  </si>
  <si>
    <t>Terasové prkno tl. 30 cm</t>
  </si>
  <si>
    <t>-1158640549</t>
  </si>
  <si>
    <t>Terasová podlaha</t>
  </si>
  <si>
    <t>plocha altánu + plocha lávky</t>
  </si>
  <si>
    <t>(4,76*2,68)+(2,8*2,3)</t>
  </si>
  <si>
    <t>762595001</t>
  </si>
  <si>
    <t>Spojovací prostředky podlah a podkladových konstrukcí hřebíky, vruty</t>
  </si>
  <si>
    <t>1641436242</t>
  </si>
  <si>
    <t>https://podminky.urs.cz/item/CS_URS_2024_01/762595001</t>
  </si>
  <si>
    <t>viz D.8.</t>
  </si>
  <si>
    <t>R_52</t>
  </si>
  <si>
    <t>Položení terasové podlahy</t>
  </si>
  <si>
    <t>1824746093</t>
  </si>
  <si>
    <t>R_55</t>
  </si>
  <si>
    <t>Montáž spoje ocele a dřev. nosníku 160x160 mm včetně materiálu</t>
  </si>
  <si>
    <t>543932173</t>
  </si>
  <si>
    <t>Připojení svislých sloupů k ocelové konstrukci</t>
  </si>
  <si>
    <t>Počet spojů</t>
  </si>
  <si>
    <t xml:space="preserve">8 </t>
  </si>
  <si>
    <t>35</t>
  </si>
  <si>
    <t>60512125</t>
  </si>
  <si>
    <t>hranol stavební řezivo průřezu do 120cm2 do dl 6m</t>
  </si>
  <si>
    <t>1345549447</t>
  </si>
  <si>
    <t>Dřev. nosník 80/120 mm</t>
  </si>
  <si>
    <t>objem 1 m = 0,0096</t>
  </si>
  <si>
    <t>Hranoly pro podlahu</t>
  </si>
  <si>
    <t>délka * objem na 1 m</t>
  </si>
  <si>
    <t>((2*8)+(1,22*8))*0,0096</t>
  </si>
  <si>
    <t>R_53</t>
  </si>
  <si>
    <t>Tlakově impregnovaná frézovaná kulatina o průměr 120 mm</t>
  </si>
  <si>
    <t>-1653995392</t>
  </si>
  <si>
    <t>Dřev. sloupek zábradlí</t>
  </si>
  <si>
    <t>Délka jednoho sloupku * počet sloupků</t>
  </si>
  <si>
    <t>1,2*4</t>
  </si>
  <si>
    <t>R_54</t>
  </si>
  <si>
    <t>Tlakově impregnovaná frézovaná kulatina o průměr 100 mm</t>
  </si>
  <si>
    <t>-1035788694</t>
  </si>
  <si>
    <t>Svlaky zábradlí</t>
  </si>
  <si>
    <t>délka v obvodu * počet řad</t>
  </si>
  <si>
    <t>((1,16*2)+(1,14*2)+(1,14*4)+(1,16*4)+1,84)*3</t>
  </si>
  <si>
    <t>33</t>
  </si>
  <si>
    <t>61223274</t>
  </si>
  <si>
    <t>hranol konstrukční DUO/TRIO lepený průřezu 160x160-240mm</t>
  </si>
  <si>
    <t>-926834852</t>
  </si>
  <si>
    <t>Dřev. nosník 160 x 160</t>
  </si>
  <si>
    <t>Objem 1 m nosníku = 0,0256</t>
  </si>
  <si>
    <t>Délka jednoho nosníku * počet nosníků * objem na 1 m</t>
  </si>
  <si>
    <t>2,5*8*0,0256</t>
  </si>
  <si>
    <t>Pozednice</t>
  </si>
  <si>
    <t>Délka pozednice * počet pozednic * objem 1 m</t>
  </si>
  <si>
    <t>4,760*2*0,0256</t>
  </si>
  <si>
    <t>R_57</t>
  </si>
  <si>
    <t>Montáž spoje ocele a dřev. nosníku 80x120 mm podlahy včetně materiálu</t>
  </si>
  <si>
    <t>244631817</t>
  </si>
  <si>
    <t>Přípojení vodorovných dřev. nosníku podlahy k ocelové konstrukci</t>
  </si>
  <si>
    <t>Lávka + altán</t>
  </si>
  <si>
    <t>6+(8*3)</t>
  </si>
  <si>
    <t>1326071627</t>
  </si>
  <si>
    <t>Přípojení slouplů zábradlí k ocelové konstrukci</t>
  </si>
  <si>
    <t>Počet připojení</t>
  </si>
  <si>
    <t>R58</t>
  </si>
  <si>
    <t>Montáž dřevěných svlaků zábradlí z kulatiny o průměru 100 m včetně matariálu</t>
  </si>
  <si>
    <t>-518129267</t>
  </si>
  <si>
    <t>R_59</t>
  </si>
  <si>
    <t>Nátěr všech dřevěných prvků jako preventivní opatření proti dřevokazným houbám a hmyzu včetně materiálu</t>
  </si>
  <si>
    <t>1950654218</t>
  </si>
  <si>
    <t>R_60</t>
  </si>
  <si>
    <t>Nátěr a lazura všech dřevěných prvků podle požadavků investora včetně materiálu</t>
  </si>
  <si>
    <t>-2057558867</t>
  </si>
  <si>
    <t>72</t>
  </si>
  <si>
    <t>R_68</t>
  </si>
  <si>
    <t>Manipulace s hlavními dřevěnámi konstrukčními prvky + montáž</t>
  </si>
  <si>
    <t>-1387792556</t>
  </si>
  <si>
    <t>R_61</t>
  </si>
  <si>
    <t>Montáž spoje u zavětrování včetně materiálu a manipulace s trámem</t>
  </si>
  <si>
    <t>-149400778</t>
  </si>
  <si>
    <t>Montáž zavětrování</t>
  </si>
  <si>
    <t>počet spojů</t>
  </si>
  <si>
    <t>61223269</t>
  </si>
  <si>
    <t>hranol konstrukční KVH lepený průřezu 80x80-280mm pohledový</t>
  </si>
  <si>
    <t>313118001</t>
  </si>
  <si>
    <t>Zavětrování</t>
  </si>
  <si>
    <t>objem 1 m = 0,0064 m3</t>
  </si>
  <si>
    <t>délka zavětrování * objem na 1 m</t>
  </si>
  <si>
    <t>((1,6*4)+ (1,51*4))*0,0064</t>
  </si>
  <si>
    <t>Středový sloupek krovu</t>
  </si>
  <si>
    <t>délka * počet *objem na 1 m</t>
  </si>
  <si>
    <t>0,051 * 6 * 0,0064</t>
  </si>
  <si>
    <t>R_62</t>
  </si>
  <si>
    <t>hranol konstrukční KVH lepený průřezu 80x160 do délky 6 m pohledový</t>
  </si>
  <si>
    <t>-1940787184</t>
  </si>
  <si>
    <t>Krov - Vazní trám 80x160mm</t>
  </si>
  <si>
    <t>objem na 1 bm = 0,0128</t>
  </si>
  <si>
    <t>délka * objem na 1 bm</t>
  </si>
  <si>
    <t>(2,44*6)*0,0128</t>
  </si>
  <si>
    <t>51</t>
  </si>
  <si>
    <t>R_63</t>
  </si>
  <si>
    <t>hranol konstrukční KVH lepený průřezu 80x120 do délky 6 m pohledový</t>
  </si>
  <si>
    <t>1545045688</t>
  </si>
  <si>
    <t>Konstrukce krovu</t>
  </si>
  <si>
    <t>Objem na 1 bm = 0,0096</t>
  </si>
  <si>
    <t>Vrcholová vaznice</t>
  </si>
  <si>
    <t>4,76 * 0,0096</t>
  </si>
  <si>
    <t>Krokve</t>
  </si>
  <si>
    <t>délka krokve * počet kroví * objem na 1 bm</t>
  </si>
  <si>
    <t>1,62*12 * 0,0096</t>
  </si>
  <si>
    <t>762332533</t>
  </si>
  <si>
    <t>Montáž vázaných konstrukcí krovů střech pultových, sedlových, valbových, stanových čtvercového nebo obdélníkového půdorysu z řeziva hoblovaného průřezové plochy přes 224 do 288 cm2</t>
  </si>
  <si>
    <t>-252472241</t>
  </si>
  <si>
    <t>https://podminky.urs.cz/item/CS_URS_2024_01/762332533</t>
  </si>
  <si>
    <t>Montáž pozednic</t>
  </si>
  <si>
    <t>Délka pozednice</t>
  </si>
  <si>
    <t>2*4,76</t>
  </si>
  <si>
    <t>762332542</t>
  </si>
  <si>
    <t>Montáž vázaných konstrukcí krovů střech pultových, sedlových, valbových, stanových čtvercového nebo obdélníkového půdorysu z řeziva hoblovaného s použitím ocelových spojek (spojky ve specifikaci) průřezové plochy přes 120 do 224 cm2</t>
  </si>
  <si>
    <t>-338999481</t>
  </si>
  <si>
    <t>https://podminky.urs.cz/item/CS_URS_2024_01/762332542</t>
  </si>
  <si>
    <t>Montáž vazních trámů</t>
  </si>
  <si>
    <t>Délka vazních trámů</t>
  </si>
  <si>
    <t>6*2,44</t>
  </si>
  <si>
    <t>762332541</t>
  </si>
  <si>
    <t>Montáž vázaných konstrukcí krovů střech pultových, sedlových, valbových, stanových čtvercového nebo obdélníkového půdorysu z řeziva hoblovaného s použitím ocelových spojek (spojky ve specifikaci) průřezové plochy přes 50 do 120 cm2</t>
  </si>
  <si>
    <t>17007404</t>
  </si>
  <si>
    <t>https://podminky.urs.cz/item/CS_URS_2024_01/762332541</t>
  </si>
  <si>
    <t>Montáž středového sloupku a vrcholové vaznice</t>
  </si>
  <si>
    <t>Délka středového sloupku</t>
  </si>
  <si>
    <t>0,51*6</t>
  </si>
  <si>
    <t>Délka vrcholové vaznice</t>
  </si>
  <si>
    <t>4,76</t>
  </si>
  <si>
    <t>762332531</t>
  </si>
  <si>
    <t>Montáž vázaných konstrukcí krovů střech pultových, sedlových, valbových, stanových čtvercového nebo obdélníkového půdorysu z řeziva hoblovaného průřezové plochy přes 50 do 120 cm2</t>
  </si>
  <si>
    <t>-1750440160</t>
  </si>
  <si>
    <t>https://podminky.urs.cz/item/CS_URS_2024_01/762332531</t>
  </si>
  <si>
    <t>Montáž krokví</t>
  </si>
  <si>
    <t>Délka krokve * počet kroví</t>
  </si>
  <si>
    <t>1,65*12</t>
  </si>
  <si>
    <t>R_65</t>
  </si>
  <si>
    <t>Spojovací materiál pro montáž krokví</t>
  </si>
  <si>
    <t>-1689540722</t>
  </si>
  <si>
    <t>R_64</t>
  </si>
  <si>
    <t>Ocelové třmeny pozinkované včetně spojovacího materiálu</t>
  </si>
  <si>
    <t>314375042</t>
  </si>
  <si>
    <t>počet</t>
  </si>
  <si>
    <t>60726286</t>
  </si>
  <si>
    <t>deska dřevoštěpková OSB 3 P+D broušená tl 25mm</t>
  </si>
  <si>
    <t>179825838</t>
  </si>
  <si>
    <t>Konstruce střechy - OSB deska</t>
  </si>
  <si>
    <t>plocha střechy + 10 % rezervy</t>
  </si>
  <si>
    <t>(1,67*2)*4,76*1,1</t>
  </si>
  <si>
    <t>13814060</t>
  </si>
  <si>
    <t>okapní plech Pz</t>
  </si>
  <si>
    <t>1826431897</t>
  </si>
  <si>
    <t>Konstrukce střechy</t>
  </si>
  <si>
    <t>Délka krajů střechy + 10 % rezervy</t>
  </si>
  <si>
    <t>(2*4,76)*1,1</t>
  </si>
  <si>
    <t>55345028</t>
  </si>
  <si>
    <t>lišta závětrná Pz plech s povrchovou úpravou rš 312mm</t>
  </si>
  <si>
    <t>1816031735</t>
  </si>
  <si>
    <t>Délka čel + 10 % rezerva</t>
  </si>
  <si>
    <t>(1,67*2)*1,1</t>
  </si>
  <si>
    <t>ISV.5450208026350</t>
  </si>
  <si>
    <t>TYVEK SOLID, 50 000 × 1500mm, role 75 m², kontaktní pojistná hydroizolace určená pro šikmé střechy a aplikaci na bednění.</t>
  </si>
  <si>
    <t>145638860</t>
  </si>
  <si>
    <t>Plocha střechy + 10 % rezervy</t>
  </si>
  <si>
    <t>62866511</t>
  </si>
  <si>
    <t>šindel asfaltový zesílený na skelné vložce tvar bobrovka</t>
  </si>
  <si>
    <t>-235496425</t>
  </si>
  <si>
    <t>762341017</t>
  </si>
  <si>
    <t>Bednění střech střech rovných sklonu do 60° s vyřezáním otvorů z dřevoštěpkových desek OSB šroubovaných na krokve na sraz, tloušťky desky 25 mm</t>
  </si>
  <si>
    <t>-1631786468</t>
  </si>
  <si>
    <t>https://podminky.urs.cz/item/CS_URS_2024_01/762341017</t>
  </si>
  <si>
    <t>Montáž OSB desek</t>
  </si>
  <si>
    <t>Plocha střechy + 10 % rezerva</t>
  </si>
  <si>
    <t>764202105</t>
  </si>
  <si>
    <t>Montáž oplechování střešních prvků štítu závětrnou lištou</t>
  </si>
  <si>
    <t>1839006205</t>
  </si>
  <si>
    <t>https://podminky.urs.cz/item/CS_URS_2024_01/764202105</t>
  </si>
  <si>
    <t xml:space="preserve">Montáž sřechy - klempírské práce </t>
  </si>
  <si>
    <t>765191051</t>
  </si>
  <si>
    <t>Montáž pojistné hydroizolační nebo parotěsné fólie hřebene nebo nároží, střechy větrané</t>
  </si>
  <si>
    <t>1584259593</t>
  </si>
  <si>
    <t>https://podminky.urs.cz/item/CS_URS_2024_01/765191051</t>
  </si>
  <si>
    <t>Montáž střechy</t>
  </si>
  <si>
    <t>Délka hřebene</t>
  </si>
  <si>
    <t>765191071</t>
  </si>
  <si>
    <t>Montáž pojistné hydroizolační nebo parotěsné fólie okapu přesahem na okapnici</t>
  </si>
  <si>
    <t>1227156082</t>
  </si>
  <si>
    <t>https://podminky.urs.cz/item/CS_URS_2024_01/765191071</t>
  </si>
  <si>
    <t>765191023</t>
  </si>
  <si>
    <t>Montáž pojistné hydroizolační nebo parotěsné fólie kladené ve sklonu přes 20° s lepenými přesahy na bednění nebo tepelnou izolaci</t>
  </si>
  <si>
    <t>-1447893578</t>
  </si>
  <si>
    <t>https://podminky.urs.cz/item/CS_URS_2024_01/765191023</t>
  </si>
  <si>
    <t xml:space="preserve">Konstrukce střechy </t>
  </si>
  <si>
    <t>Plocha střechy + 10 % rezervna</t>
  </si>
  <si>
    <t>764202134</t>
  </si>
  <si>
    <t>Montáž oplechování střešních prvků okapu okapovým plechem rovným</t>
  </si>
  <si>
    <t>-2025450285</t>
  </si>
  <si>
    <t>https://podminky.urs.cz/item/CS_URS_2024_01/764202134</t>
  </si>
  <si>
    <t>765151002</t>
  </si>
  <si>
    <t>Montáž krytiny bitumenové ze šindelů na bednění, sklonu přes 20 do 30°</t>
  </si>
  <si>
    <t>1763220083</t>
  </si>
  <si>
    <t>https://podminky.urs.cz/item/CS_URS_2024_01/765151002</t>
  </si>
  <si>
    <t>Montáž střešní krytiny</t>
  </si>
  <si>
    <t>765151021</t>
  </si>
  <si>
    <t>Montáž krytiny bitumenové ze šindelů okapové hrany na plech</t>
  </si>
  <si>
    <t>-1885865383</t>
  </si>
  <si>
    <t>https://podminky.urs.cz/item/CS_URS_2024_01/765151021</t>
  </si>
  <si>
    <t>765151061</t>
  </si>
  <si>
    <t>Montáž krytiny bitumenové ze šindelů štítové hrany plechem</t>
  </si>
  <si>
    <t>378608728</t>
  </si>
  <si>
    <t>https://podminky.urs.cz/item/CS_URS_2024_01/765151061</t>
  </si>
  <si>
    <t>765151041</t>
  </si>
  <si>
    <t>Montáž krytiny bitumenové ze šindelů hřebene oboustranně z hřebenového dílu</t>
  </si>
  <si>
    <t>1958569715</t>
  </si>
  <si>
    <t>https://podminky.urs.cz/item/CS_URS_2024_01/765151041</t>
  </si>
  <si>
    <t>69</t>
  </si>
  <si>
    <t>R_66</t>
  </si>
  <si>
    <t>Spojovací materiál pro konstrukci střechy</t>
  </si>
  <si>
    <t>464334427</t>
  </si>
  <si>
    <t>70</t>
  </si>
  <si>
    <t>143676302</t>
  </si>
  <si>
    <t>SO 3 - Odbahnění</t>
  </si>
  <si>
    <t>HSV - Práce a dodávky HSV</t>
  </si>
  <si>
    <t xml:space="preserve">    1 - Zemní práce</t>
  </si>
  <si>
    <t>Zemní práce</t>
  </si>
  <si>
    <t>12270360R</t>
  </si>
  <si>
    <t>Odstranění nánosů z vypuštěných vodních nádrží nebo rybníků s uložením do hromad na vzdálenost do 20 m ve výkopišti pro všechny únosnosti dna</t>
  </si>
  <si>
    <t>1522619425</t>
  </si>
  <si>
    <t>P</t>
  </si>
  <si>
    <t>Poznámka k položce:_x000D_
Předpoklad: únosnost dna přes 60 kPa 80%, přes 40 kPa do 60 kPa 10% a do 40 kPa 10%</t>
  </si>
  <si>
    <t>Množství sedimentu vid B.</t>
  </si>
  <si>
    <t>160</t>
  </si>
  <si>
    <t>1622531_R</t>
  </si>
  <si>
    <t>Vodorovné přemístění nánosu z vodních nádrží nebo rybníků s vyklopením a hrubým urovnáním skládky pro všechny únosnosti dna, na vzdálenost přes 20 do 60 m</t>
  </si>
  <si>
    <t>474987555</t>
  </si>
  <si>
    <t>Objem sedimentu</t>
  </si>
  <si>
    <t>Mezisoučet</t>
  </si>
  <si>
    <t>162253901R</t>
  </si>
  <si>
    <t>Vodorovné přemístění nánosu z vodních nádrží nebo rybníků s vyklopením a hrubým urovnáním skládky Příplatek k ceně -3101 za každých dalších i započatých 40 m přes 60 m</t>
  </si>
  <si>
    <t>-277804893</t>
  </si>
  <si>
    <t>https://podminky.urs.cz/item/CS_URS_2024_01/162253901R</t>
  </si>
  <si>
    <t>Převoz sedimentu na stavbu "Tůň Novosedlice"</t>
  </si>
  <si>
    <t>Celková vzádlenost =  1300 m</t>
  </si>
  <si>
    <t>Objem sedimentu = 160 m3</t>
  </si>
  <si>
    <t>objem sediment (vzádlenost / 60 m)</t>
  </si>
  <si>
    <t>160*(1300/60)</t>
  </si>
  <si>
    <t>R31_04</t>
  </si>
  <si>
    <t>Odstranění odpadu ze sedimentu, větví apod. včetně likvidace dle platné legislativy (předpoklad 1% objemu sedimentu)</t>
  </si>
  <si>
    <t>1036055603</t>
  </si>
  <si>
    <t>Poznámka k položce:_x000D_
výkaz množství sedimentu k vytřídění, likvidace dopadu (předpoklad 1%), možná skládka Trhový Štěpánov 15 km</t>
  </si>
  <si>
    <t>Viz B</t>
  </si>
  <si>
    <t>0,3 % z objemu sedimentu</t>
  </si>
  <si>
    <t>160*0.3</t>
  </si>
  <si>
    <t>48*0,01 'Přepočtené koeficientem množství</t>
  </si>
  <si>
    <t>5</t>
  </si>
  <si>
    <t>R31_06</t>
  </si>
  <si>
    <t>Odstranění sedimentu z nádrže vč. finálního uložení sedimentu</t>
  </si>
  <si>
    <t>soub</t>
  </si>
  <si>
    <t>-743472262</t>
  </si>
  <si>
    <t>Poznámka k položce:_x000D_
Jedná se o kompletní zajištění odstranění a uložení/likvidace sedimentu v souladu s legislativou. Navrhované řešení obsahuje:_x000D_
naložení, vodorovné přemístění, uložení sedimentu vč. případných mezideponií (množství sedimentu 1215,672 m3), dále operace na cca 3,3 ha zemědělských pozemků: sběr kamene a odpadu, likvidace sebraného kamene a odpadu v souladu s legislativou (např. skládka Trhový Štěpánov 15 km), orba, vápnění v dávce 6t/ha včetně materiálu a splnění podmínek zemědělce/majitele pozemků - úhrada 40 000 Kč.</t>
  </si>
  <si>
    <t>SO 4 - Kácení a mýcení křovin</t>
  </si>
  <si>
    <t>111251202</t>
  </si>
  <si>
    <t>Odstranění křovin a stromů s odstraněním kořenů strojně průměru kmene do 100 mm v rovině nebo ve svahu sklonu terénu přes 1:5, při celkové ploše přes 100 do 500 m2</t>
  </si>
  <si>
    <t>652921589</t>
  </si>
  <si>
    <t>https://podminky.urs.cz/item/CS_URS_2024_01/111251202</t>
  </si>
  <si>
    <t>251</t>
  </si>
  <si>
    <t>111209111</t>
  </si>
  <si>
    <t>Spálení proutí, klestu z prořezávek a odstraněných křovin pro jakoukoliv dřevinu</t>
  </si>
  <si>
    <t>-1990481568</t>
  </si>
  <si>
    <t>https://podminky.urs.cz/item/CS_URS_2024_01/111209111</t>
  </si>
  <si>
    <t>112101101</t>
  </si>
  <si>
    <t>Odstranění stromů s odřezáním kmene a s odvětvením listnatých, průměru kmene přes 100 do 300 mm</t>
  </si>
  <si>
    <t>-1351534874</t>
  </si>
  <si>
    <t>https://podminky.urs.cz/item/CS_URS_2024_01/112101101</t>
  </si>
  <si>
    <t>112101102</t>
  </si>
  <si>
    <t>Odstranění stromů s odřezáním kmene a s odvětvením listnatých, průměru kmene přes 300 do 500 mm</t>
  </si>
  <si>
    <t>1578195402</t>
  </si>
  <si>
    <t>https://podminky.urs.cz/item/CS_URS_2024_01/112101102</t>
  </si>
  <si>
    <t>112101106</t>
  </si>
  <si>
    <t>Odstranění stromů s odřezáním kmene a s odvětvením listnatých, průměru kmene přes 1100 do 1300 mm</t>
  </si>
  <si>
    <t>-1946240111</t>
  </si>
  <si>
    <t>https://podminky.urs.cz/item/CS_URS_2024_01/112101106</t>
  </si>
  <si>
    <t>111211241</t>
  </si>
  <si>
    <t>Snesení větví stromů na hromady nebo naložení na dopravní prostředek listnatých v rovině nebo ve svahu přes 1:3, průměru kmene do 30 cm</t>
  </si>
  <si>
    <t>-880276393</t>
  </si>
  <si>
    <t>https://podminky.urs.cz/item/CS_URS_2024_01/111211241</t>
  </si>
  <si>
    <t>111211242</t>
  </si>
  <si>
    <t>Snesení větví stromů na hromady nebo naložení na dopravní prostředek listnatých v rovině nebo ve svahu přes 1:3, průměru kmene přes 30 cm</t>
  </si>
  <si>
    <t>298454366</t>
  </si>
  <si>
    <t>https://podminky.urs.cz/item/CS_URS_2024_01/111211242</t>
  </si>
  <si>
    <t>112111111</t>
  </si>
  <si>
    <t>Spálení větví stromů všech druhů stromů o průměru kmene přes 0,10 m na hromadách</t>
  </si>
  <si>
    <t>1087091080</t>
  </si>
  <si>
    <t>https://podminky.urs.cz/item/CS_URS_2024_01/112111111</t>
  </si>
  <si>
    <t>112251101</t>
  </si>
  <si>
    <t>Odstranění pařezů strojně s jejich vykopáním nebo vytrháním průměru přes 100 do 300 mm</t>
  </si>
  <si>
    <t>602204495</t>
  </si>
  <si>
    <t>https://podminky.urs.cz/item/CS_URS_2024_01/112251101</t>
  </si>
  <si>
    <t>112251102</t>
  </si>
  <si>
    <t>Odstranění pařezů strojně s jejich vykopáním nebo vytrháním průměru přes 300 do 500 mm</t>
  </si>
  <si>
    <t>-492437867</t>
  </si>
  <si>
    <t>https://podminky.urs.cz/item/CS_URS_2024_01/112251102</t>
  </si>
  <si>
    <t>112251103</t>
  </si>
  <si>
    <t>Odstranění pařezů strojně s jejich vykopáním nebo vytrháním průměru přes 500 do 700 mm</t>
  </si>
  <si>
    <t>-841119601</t>
  </si>
  <si>
    <t>https://podminky.urs.cz/item/CS_URS_2024_01/112251103</t>
  </si>
  <si>
    <t>112251105</t>
  </si>
  <si>
    <t>Odstranění pařezů strojně s jejich vykopáním nebo vytrháním průměru přes 900 do 1100 mm</t>
  </si>
  <si>
    <t>-1939041289</t>
  </si>
  <si>
    <t>https://podminky.urs.cz/item/CS_URS_2024_01/112251105</t>
  </si>
  <si>
    <t>112251108</t>
  </si>
  <si>
    <t>Odstranění pařezů strojně s jejich vykopáním nebo vytrháním průměru přes 1300 do 1500 mm</t>
  </si>
  <si>
    <t>1110438764</t>
  </si>
  <si>
    <t>https://podminky.urs.cz/item/CS_URS_2024_01/112251108</t>
  </si>
  <si>
    <t>174251201</t>
  </si>
  <si>
    <t>Zásyp jam po pařezech strojně výkopkem z horniny získané při dobývání pařezů s hrubým urovnáním povrchu zasypávky průměru pařezu přes 100 do 300 mm</t>
  </si>
  <si>
    <t>1202215486</t>
  </si>
  <si>
    <t>https://podminky.urs.cz/item/CS_URS_2024_01/174251201</t>
  </si>
  <si>
    <t>174251202</t>
  </si>
  <si>
    <t>Zásyp jam po pařezech strojně výkopkem z horniny získané při dobývání pařezů s hrubým urovnáním povrchu zasypávky průměru pařezu přes 300 do 500 mm</t>
  </si>
  <si>
    <t>-1510002828</t>
  </si>
  <si>
    <t>https://podminky.urs.cz/item/CS_URS_2024_01/174251202</t>
  </si>
  <si>
    <t>174251203</t>
  </si>
  <si>
    <t>Zásyp jam po pařezech strojně výkopkem z horniny získané při dobývání pařezů s hrubým urovnáním povrchu zasypávky průměru pařezu přes 500 do 700 mm</t>
  </si>
  <si>
    <t>-1341899328</t>
  </si>
  <si>
    <t>https://podminky.urs.cz/item/CS_URS_2024_01/174251203</t>
  </si>
  <si>
    <t>174251205</t>
  </si>
  <si>
    <t>Zásyp jam po pařezech strojně výkopkem z horniny získané při dobývání pařezů s hrubým urovnáním povrchu zasypávky průměru pařezu přes 900 do 1100 mm</t>
  </si>
  <si>
    <t>937539829</t>
  </si>
  <si>
    <t>https://podminky.urs.cz/item/CS_URS_2024_01/174251205</t>
  </si>
  <si>
    <t>174251207</t>
  </si>
  <si>
    <t>Zásyp jam po pařezech strojně výkopkem z horniny získané při dobývání pařezů s hrubým urovnáním povrchu zasypávky průměru pařezu přes 1300 do 1500 mm</t>
  </si>
  <si>
    <t>-1840257647</t>
  </si>
  <si>
    <t>https://podminky.urs.cz/item/CS_URS_2024_01/174251207</t>
  </si>
  <si>
    <t>112211111</t>
  </si>
  <si>
    <t>Spálení pařezů na hromadách průměru přes 0,10 do 0,30 m</t>
  </si>
  <si>
    <t>-390531366</t>
  </si>
  <si>
    <t>https://podminky.urs.cz/item/CS_URS_2024_01/112211111</t>
  </si>
  <si>
    <t>112211112</t>
  </si>
  <si>
    <t>Spálení pařezů na hromadách průměru přes 0,30 do 0,50 m</t>
  </si>
  <si>
    <t>1093645684</t>
  </si>
  <si>
    <t>https://podminky.urs.cz/item/CS_URS_2024_01/112211112</t>
  </si>
  <si>
    <t>112211113</t>
  </si>
  <si>
    <t>Spálení pařezů na hromadách průměru přes 0,50 do 1,00 m</t>
  </si>
  <si>
    <t>1829359830</t>
  </si>
  <si>
    <t>https://podminky.urs.cz/item/CS_URS_2024_01/112211113</t>
  </si>
  <si>
    <t>112211114</t>
  </si>
  <si>
    <t>Spálení pařezů na hromadách průměru přes 1,00 m</t>
  </si>
  <si>
    <t>1912439403</t>
  </si>
  <si>
    <t>https://podminky.urs.cz/item/CS_URS_2024_01/112211114</t>
  </si>
  <si>
    <t>SO 5 - Výsadba</t>
  </si>
  <si>
    <t>183101214</t>
  </si>
  <si>
    <t>Hloubení jamek pro vysazování rostlin v zemině skupiny 1 až 4 s výměnou půdy z 50% v rovině nebo na svahu do 1:5, objemu přes 0,05 do 0,125 m3</t>
  </si>
  <si>
    <t>-1546948172</t>
  </si>
  <si>
    <t>https://podminky.urs.cz/item/CS_URS_2024_01/183101214</t>
  </si>
  <si>
    <t xml:space="preserve">Výsaba stromů </t>
  </si>
  <si>
    <t>počet stromů + následná péče</t>
  </si>
  <si>
    <t>2+1</t>
  </si>
  <si>
    <t>Výsadba keřů</t>
  </si>
  <si>
    <t>4+1</t>
  </si>
  <si>
    <t>183101226</t>
  </si>
  <si>
    <t>Hloubení jamek pro vysazování rostlin v zemině skupiny 1 až 4 s výměnou půdy z 50% v rovině nebo na svahu do 1:5, objemu přes 5,00 do 6,00 m3</t>
  </si>
  <si>
    <t>216765612</t>
  </si>
  <si>
    <t>https://podminky.urs.cz/item/CS_URS_2024_01/183101226</t>
  </si>
  <si>
    <t>počet skupin mokřadních rostlin</t>
  </si>
  <si>
    <t>10321100</t>
  </si>
  <si>
    <t>zahradní substrát pro výsadbu VL</t>
  </si>
  <si>
    <t>1601708388</t>
  </si>
  <si>
    <t>počet keřů * koeficien množství</t>
  </si>
  <si>
    <t>5 * 0,038</t>
  </si>
  <si>
    <t>počet stromů * koeficient množství</t>
  </si>
  <si>
    <t>3 * 0,0625</t>
  </si>
  <si>
    <t>plocha mokřadních rostlin * mocnost substrátu * 10% (následná péče)</t>
  </si>
  <si>
    <t>23,4*0,1*1,1</t>
  </si>
  <si>
    <t>184102114</t>
  </si>
  <si>
    <t>Výsadba dřeviny s balem do předem vyhloubené jamky se zalitím v rovině nebo na svahu do 1:5, při průměru balu přes 400 do 500 mm</t>
  </si>
  <si>
    <t>-935338866</t>
  </si>
  <si>
    <t>https://podminky.urs.cz/item/CS_URS_2024_01/184102114</t>
  </si>
  <si>
    <t>Počet stromů + následná péče</t>
  </si>
  <si>
    <t>02650483</t>
  </si>
  <si>
    <t>vrba kroucená /Salix erythroflexuosa/ 120-150cm</t>
  </si>
  <si>
    <t>1155928669</t>
  </si>
  <si>
    <t>184215132</t>
  </si>
  <si>
    <t>Ukotvení dřeviny kůly v rovině nebo na svahu do 1:5 třemi kůly, délky přes 1 do 2 m</t>
  </si>
  <si>
    <t>19116350</t>
  </si>
  <si>
    <t>https://podminky.urs.cz/item/CS_URS_2024_01/184215132</t>
  </si>
  <si>
    <t>Výsadba 2 kusů stromu + 1 (obnova následné péče)</t>
  </si>
  <si>
    <t>60591253</t>
  </si>
  <si>
    <t>kůl vyvazovací dřevěný impregnovaný D 8cm dl 2m</t>
  </si>
  <si>
    <t>1375610376</t>
  </si>
  <si>
    <t>3 x počet stromů (Výsadba 2 kusů stromu + 1 (obnova následné péče))</t>
  </si>
  <si>
    <t>3*(2+1)</t>
  </si>
  <si>
    <t>184102311</t>
  </si>
  <si>
    <t>Výsadba keře bez balu do předem vyhloubené jamky se zalitím v rovině nebo na svahu do 1:5 výšky do 2 m v terénu</t>
  </si>
  <si>
    <t>1812415755</t>
  </si>
  <si>
    <t>https://podminky.urs.cz/item/CS_URS_2024_01/184102311</t>
  </si>
  <si>
    <t>Výsadba 4 kusů keřů + 1 (obnova následné péče)</t>
  </si>
  <si>
    <t>2 kusy mokřadních rostlin na 1 m2</t>
  </si>
  <si>
    <t>(plocha mokřadních * počet rostlin na m2) * 1,1 (následná péče)</t>
  </si>
  <si>
    <t>(23,4*2)*1,1</t>
  </si>
  <si>
    <t>R16</t>
  </si>
  <si>
    <t>listnatý keř o výšce 100-200 cm</t>
  </si>
  <si>
    <t>340191153</t>
  </si>
  <si>
    <t>Výsadba 3 kusů keřů + 1 (obnova následné péče)</t>
  </si>
  <si>
    <t>3+1</t>
  </si>
  <si>
    <t>183901118</t>
  </si>
  <si>
    <t>Příprava nádob pro vysazování rostlin plocha nádoby přes 5,00 do 7,00 m2</t>
  </si>
  <si>
    <t>-602245528</t>
  </si>
  <si>
    <t>https://podminky.urs.cz/item/CS_URS_2024_01/183901118</t>
  </si>
  <si>
    <t>Počet skupin mokřadních rostlin</t>
  </si>
  <si>
    <t>R17</t>
  </si>
  <si>
    <t>mokřadní rostlina o výšce 100-200 cm</t>
  </si>
  <si>
    <t>-380219469</t>
  </si>
  <si>
    <t>184813121</t>
  </si>
  <si>
    <t>Ochrana dřevin před okusem zvěří ručně v rovině nebo ve svahu do 1:5, pletivem, výšky do 2 m</t>
  </si>
  <si>
    <t>-438415880</t>
  </si>
  <si>
    <t>https://podminky.urs.cz/item/CS_URS_2024_01/184813121</t>
  </si>
  <si>
    <t>Počet stromů + skupin keřů + skupin mokřadních rostlin + počet při následné péči</t>
  </si>
  <si>
    <t>3+4+1</t>
  </si>
  <si>
    <t>184816111</t>
  </si>
  <si>
    <t>Hnojení sazenic průmyslovými hnojivy v množství do 0,25 kg k jedné sazenici</t>
  </si>
  <si>
    <t>81810349</t>
  </si>
  <si>
    <t>https://podminky.urs.cz/item/CS_URS_2024_01/184816111</t>
  </si>
  <si>
    <t>Počet stromů +počet keřů + počet mokřadních rostlin (včetně následné péče)</t>
  </si>
  <si>
    <t>3+4+52</t>
  </si>
  <si>
    <t>25191155</t>
  </si>
  <si>
    <t>hnojivo průmyslové</t>
  </si>
  <si>
    <t>1295923152</t>
  </si>
  <si>
    <t>0,10 kg na jeden keř</t>
  </si>
  <si>
    <t>0,05 na jednu mokřadní rostlinu</t>
  </si>
  <si>
    <t>0,25 kg na jeden strom</t>
  </si>
  <si>
    <t>včetně následné péče</t>
  </si>
  <si>
    <t>0,1*4</t>
  </si>
  <si>
    <t>0,05*52</t>
  </si>
  <si>
    <t>0,25*3</t>
  </si>
  <si>
    <t>184911421</t>
  </si>
  <si>
    <t>Mulčování vysazených rostlin mulčovací kůrou, tl. do 100 mm v rovině nebo na svahu do 1:5</t>
  </si>
  <si>
    <t>-737238128</t>
  </si>
  <si>
    <t>https://podminky.urs.cz/item/CS_URS_2024_01/184911421</t>
  </si>
  <si>
    <t>0,13 m2 na jeden keř</t>
  </si>
  <si>
    <t>0,8 m2 na jeden strom</t>
  </si>
  <si>
    <t>0,13*5</t>
  </si>
  <si>
    <t>0,8*3</t>
  </si>
  <si>
    <t>10391100</t>
  </si>
  <si>
    <t>kůra mulčovací VL</t>
  </si>
  <si>
    <t>1023072180</t>
  </si>
  <si>
    <t>plochu mulče * mocnost mulče</t>
  </si>
  <si>
    <t>5*0,1</t>
  </si>
  <si>
    <t>185804312</t>
  </si>
  <si>
    <t>Zalití rostlin vodou plochy záhonů jednotlivě přes 20 m2</t>
  </si>
  <si>
    <t>1778577622</t>
  </si>
  <si>
    <t>https://podminky.urs.cz/item/CS_URS_2024_01/185804312</t>
  </si>
  <si>
    <t>10 l na jeden strom</t>
  </si>
  <si>
    <t>5 l na jeden keř</t>
  </si>
  <si>
    <t>včetně následné péče (6 x ročně po dobu 3 let)</t>
  </si>
  <si>
    <t>6*0,1*6</t>
  </si>
  <si>
    <t>12*0,050*6</t>
  </si>
  <si>
    <t>184806112</t>
  </si>
  <si>
    <t>Řez stromů, keřů nebo růží průklestem stromů netrnitých, o průměru koruny přes 2 do 4 m</t>
  </si>
  <si>
    <t>-1315186187</t>
  </si>
  <si>
    <t>https://podminky.urs.cz/item/CS_URS_2024_01/184806112</t>
  </si>
  <si>
    <t>Počet stromů a keřů včetně následné péče</t>
  </si>
  <si>
    <t>3+4</t>
  </si>
  <si>
    <t>998231411</t>
  </si>
  <si>
    <t>Přesun hmot pro sadovnické a krajinářské úpravy ručně (bez užití mechanizace) dopravní vzdálenost do 100 m</t>
  </si>
  <si>
    <t>-1635919784</t>
  </si>
  <si>
    <t>https://podminky.urs.cz/item/CS_URS_2024_01/998231411</t>
  </si>
  <si>
    <t>hmotnost jednoho stromu = 40 kg</t>
  </si>
  <si>
    <t>hmotnost jednoho keře = 20 kg</t>
  </si>
  <si>
    <t>hmotnost jedné mokřádní rostliny = 1 kg</t>
  </si>
  <si>
    <t>včetně následné péčet</t>
  </si>
  <si>
    <t>3*0,08</t>
  </si>
  <si>
    <t>4*0,02</t>
  </si>
  <si>
    <t>52*0,001</t>
  </si>
  <si>
    <t>-1181497913</t>
  </si>
  <si>
    <t>184804117</t>
  </si>
  <si>
    <t>Odstranění ochrany proti okusu zvěří v rovině nebo na svahu do 1:5, chráničem z drátěného pletiva</t>
  </si>
  <si>
    <t>1413955432</t>
  </si>
  <si>
    <t>https://podminky.urs.cz/item/CS_URS_2024_01/184804117</t>
  </si>
  <si>
    <t>00 - Vedlejší rozpočtové náklady stavby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</si>
  <si>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</si>
  <si>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</si>
  <si>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</si>
  <si>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VRN</t>
  </si>
  <si>
    <t>Vedlejší rozpočtové náklady</t>
  </si>
  <si>
    <t>R_46</t>
  </si>
  <si>
    <t>Komunikace s vodoprávním úřadem</t>
  </si>
  <si>
    <t>-170929001</t>
  </si>
  <si>
    <t>R_47</t>
  </si>
  <si>
    <t>Sledování hydrologické situace</t>
  </si>
  <si>
    <t>175850562</t>
  </si>
  <si>
    <t>VRN1</t>
  </si>
  <si>
    <t>Průzkumné, geodetické a projektové práce</t>
  </si>
  <si>
    <t>R_01</t>
  </si>
  <si>
    <t>Geodetické práce před stavbou</t>
  </si>
  <si>
    <t>kpl</t>
  </si>
  <si>
    <t>1024</t>
  </si>
  <si>
    <t>529348647</t>
  </si>
  <si>
    <t>R_45</t>
  </si>
  <si>
    <t>Písmné oznámení orgánu ZPF</t>
  </si>
  <si>
    <t>1044364086</t>
  </si>
  <si>
    <t>R_09</t>
  </si>
  <si>
    <t>Zpracování, aktualizace, doplnění a potvrzení havarijního plánu</t>
  </si>
  <si>
    <t>605272554</t>
  </si>
  <si>
    <t>R_02</t>
  </si>
  <si>
    <t>Vytýčení inženýrských sítí a zařízení, včetně zajištění případné aktualizace vyjádření správců sítí, která pozbudou platnosti v období mezi předáním staveniště a vytyčením sítí.</t>
  </si>
  <si>
    <t>721521487</t>
  </si>
  <si>
    <t>R_03</t>
  </si>
  <si>
    <t>Informování vlastníků stavbou dotčených pozemků a komunikací o vstupu na pozemky, včetně protokolárního předání dotčených pozemků a komunikací uvedených do původního stavu, zpět jejich vlastníkům.</t>
  </si>
  <si>
    <t>1721384300</t>
  </si>
  <si>
    <t>R_04</t>
  </si>
  <si>
    <t>Zpracování a předání dokumentace skutečného provedení stavby (3 paré + 1 v elektronické formě) objednateli a zaměření skutečného provedení stavby – geodetická část dokumentace (3 paré + 1 v elektronické formě) v rozsahu odpovídajícím příslušným právním předpisům. Pořízení fotodokumentace stavby.</t>
  </si>
  <si>
    <t>1423735471</t>
  </si>
  <si>
    <t>Poznámka k položce:_x000D_
Poznámka k položce: - součástí geodetické části bude polohové a výškové geodetické zaměření pat a hran nového opevnění - zaměření bude provedeno dle ČSN 01 3410</t>
  </si>
  <si>
    <t>R_13</t>
  </si>
  <si>
    <t>Vyhotovení fotodokumentace a videozáznamu dotčených pozemků, komunikací a staveb na těchto pozemcích ležících. Fotodokumentace a videozáznam budou předány objednateli před zahájením stavebních prací v elektronické podobě (1x CD/DVD).</t>
  </si>
  <si>
    <t>1069938421</t>
  </si>
  <si>
    <t>R_14</t>
  </si>
  <si>
    <t>Zaměření skutečného provedení stavby</t>
  </si>
  <si>
    <t>664977456</t>
  </si>
  <si>
    <t>R_11</t>
  </si>
  <si>
    <t>Zpracování, aktualizace, přizpůsobení a doplnění plánu BOZP</t>
  </si>
  <si>
    <t>1367251988</t>
  </si>
  <si>
    <t>R_15</t>
  </si>
  <si>
    <t>Archeologický dohled + souvisejcící ohlášení</t>
  </si>
  <si>
    <t>288191669</t>
  </si>
  <si>
    <t>R_70</t>
  </si>
  <si>
    <t>Zpracování, aktualizace, doplnění a potvrzení dopravně inženýreského opatření</t>
  </si>
  <si>
    <t>-732402701</t>
  </si>
  <si>
    <t>R_71</t>
  </si>
  <si>
    <t>Ostatní inženýrská činnost a smluvní dojednání</t>
  </si>
  <si>
    <t>-637529257</t>
  </si>
  <si>
    <t>VRN3</t>
  </si>
  <si>
    <t>Zařízení staveniště</t>
  </si>
  <si>
    <t>034503000</t>
  </si>
  <si>
    <t>Informační tabule na staveništi</t>
  </si>
  <si>
    <t>1120051995</t>
  </si>
  <si>
    <t>https://podminky.urs.cz/item/CS_URS_2024_01/034503000</t>
  </si>
  <si>
    <t xml:space="preserve">Poznámka k položce:_x000D_
- zajištění umístění na podkladní desku OSB; štítku o povolení stavby, stejnopislu oznámení prací oblastnímu inspektorátu práce, _x000D_
 informační tabule stavby _x000D_
</t>
  </si>
  <si>
    <t>R_05</t>
  </si>
  <si>
    <t xml:space="preserve">Zřízení a likvidace zařízení staveniště včetně uvedení pozemku pod ZS do původního stavu. _x000D_
</t>
  </si>
  <si>
    <t>-207228476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</si>
  <si>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</si>
  <si>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</si>
  <si>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</si>
  <si>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</si>
  <si>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</si>
  <si>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</si>
  <si>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</si>
  <si>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</si>
  <si>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</si>
  <si>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</si>
  <si>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</si>
  <si>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</si>
  <si>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</si>
  <si>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</si>
  <si>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</si>
  <si>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</si>
  <si>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</si>
  <si>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</si>
  <si>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</si>
  <si>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</si>
  <si>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</si>
  <si>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</si>
  <si>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</si>
  <si>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</si>
  <si>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</si>
  <si>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</si>
  <si>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</si>
  <si>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</si>
  <si>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</si>
  <si>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</si>
  <si>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</si>
  <si>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</si>
  <si>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</si>
  <si>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</si>
  <si>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</si>
  <si>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</si>
  <si>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</si>
  <si>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</si>
  <si>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</si>
  <si>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</si>
  <si>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</si>
  <si>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</si>
  <si>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</si>
  <si>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</si>
  <si>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</si>
  <si>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</si>
  <si>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</si>
  <si>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</si>
  <si>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</si>
  <si>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</si>
  <si>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</si>
  <si>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</si>
  <si>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</si>
  <si>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</si>
  <si>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</si>
  <si>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</si>
  <si>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</si>
  <si>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</si>
  <si>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</si>
  <si>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</si>
  <si>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</si>
  <si>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</si>
  <si>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</si>
  <si>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</si>
  <si>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</si>
  <si>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</si>
  <si>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</si>
  <si>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</si>
  <si>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</si>
  <si>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</si>
  <si>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</si>
  <si>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</si>
  <si>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</si>
  <si>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</si>
  <si>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</si>
  <si>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</si>
  <si>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</si>
  <si>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</si>
  <si>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</si>
  <si>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</si>
  <si>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</si>
  <si>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</si>
  <si>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</si>
  <si>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</si>
  <si>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</si>
  <si>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</si>
  <si>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</si>
  <si>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</si>
  <si>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</si>
  <si>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</si>
  <si>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</si>
  <si>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</si>
  <si>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</si>
  <si>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</si>
  <si>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</si>
  <si>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</si>
  <si>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</si>
  <si>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</si>
  <si>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</si>
  <si>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</si>
  <si>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</si>
  <si>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</si>
  <si>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</si>
  <si>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</si>
  <si>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</si>
  <si>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</si>
  <si>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</si>
  <si>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</si>
  <si>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</si>
  <si>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</si>
  <si>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</si>
  <si>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</si>
  <si>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</si>
  <si>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</si>
  <si>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</si>
  <si>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</si>
  <si>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</si>
  <si>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</si>
  <si>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</si>
  <si>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</si>
  <si>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</si>
  <si>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</si>
  <si>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</si>
  <si>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</si>
  <si>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</si>
  <si>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</si>
  <si>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</si>
  <si>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</si>
  <si>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</si>
  <si>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</si>
  <si>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</si>
  <si>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</si>
  <si>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</si>
  <si>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</si>
  <si>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</si>
  <si>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</si>
  <si>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</si>
  <si>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</si>
  <si>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</si>
  <si>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</si>
  <si>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</si>
  <si>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</si>
  <si>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</si>
  <si>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</si>
  <si>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</si>
  <si>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</si>
  <si>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</si>
  <si>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</si>
  <si>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</si>
  <si>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</si>
  <si>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</si>
  <si>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</si>
  <si>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</si>
  <si>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</si>
  <si>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</si>
  <si>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</si>
  <si>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</si>
  <si>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</si>
  <si>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</si>
  <si>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</si>
  <si>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</si>
  <si>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</si>
  <si>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</si>
  <si>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</si>
  <si>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</si>
  <si>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</si>
  <si>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</si>
  <si>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</si>
  <si>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</si>
  <si>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</si>
  <si>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</si>
  <si>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</si>
  <si>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</si>
  <si>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</si>
  <si>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</si>
  <si>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</si>
  <si>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</si>
  <si>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</si>
  <si>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</si>
  <si>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</si>
  <si>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</si>
  <si>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</si>
  <si>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</si>
  <si>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</si>
  <si>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</si>
  <si>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</si>
  <si>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</si>
  <si>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</si>
  <si>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 xml:space="preserve">Vyplň údaj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</si>
</sst>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vertical="center"/>
      <protection locked="0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7" fontId="7" fillId="0" borderId="0" xfId="0" applyNumberFormat="1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37" fillId="0" borderId="23" xfId="0" applyFont="1" applyBorder="1" applyAlignment="1">
      <alignment horizontal="center" vertical="center"/>
    </xf>
    <xf numFmtId="49" fontId="37" fillId="0" borderId="23" xfId="0" applyNumberFormat="1" applyFont="1" applyBorder="1" applyAlignment="1">
      <alignment horizontal="left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23" xfId="0" applyFont="1" applyBorder="1" applyAlignment="1">
      <alignment horizontal="center" vertical="center" wrapText="1"/>
    </xf>
    <xf numFmtId="167" fontId="37" fillId="0" borderId="23" xfId="0" applyNumberFormat="1" applyFont="1" applyBorder="1" applyAlignment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vertical="center"/>
    </xf>
    <xf numFmtId="4" fontId="9" fillId="0" borderId="21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4" fontId="10" fillId="0" borderId="21" xfId="0" applyNumberFormat="1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Protection="1">
      <protection locked="0"/>
    </xf>
    <xf numFmtId="4" fontId="9" fillId="0" borderId="0" xfId="0" applyNumberFormat="1" applyFont="1"/>
    <xf numFmtId="0" fontId="11" fillId="0" borderId="15" xfId="0" applyFont="1" applyBorder="1"/>
    <xf numFmtId="166" fontId="11" fillId="0" borderId="0" xfId="0" applyNumberFormat="1" applyFont="1"/>
    <xf numFmtId="166" fontId="11" fillId="0" borderId="16" xfId="0" applyNumberFormat="1" applyFont="1" applyBorder="1"/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39" fillId="0" borderId="0" xfId="0" applyFont="1" applyAlignment="1">
      <alignment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>
      <alignment horizontal="left" vertical="center"/>
    </xf>
    <xf numFmtId="0" fontId="50" fillId="0" borderId="1" xfId="0" applyFont="1" applyBorder="1" applyAlignment="1">
      <alignment vertical="top"/>
    </xf>
    <xf numFmtId="0" fontId="50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/>
    </xf>
    <xf numFmtId="49" fontId="50" fillId="0" borderId="1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61211711R" TargetMode="External"/><Relationship Id="rId13" Type="http://schemas.openxmlformats.org/officeDocument/2006/relationships/hyperlink" Target="https://podminky.urs.cz/item/CS_URS_2024_01/871261211" TargetMode="External"/><Relationship Id="rId18" Type="http://schemas.openxmlformats.org/officeDocument/2006/relationships/hyperlink" Target="https://podminky.urs.cz/item/CS_URS_2024_01/596911111" TargetMode="External"/><Relationship Id="rId26" Type="http://schemas.openxmlformats.org/officeDocument/2006/relationships/hyperlink" Target="https://podminky.urs.cz/item/CS_URS_2024_01/167151101" TargetMode="External"/><Relationship Id="rId3" Type="http://schemas.openxmlformats.org/officeDocument/2006/relationships/hyperlink" Target="https://podminky.urs.cz/item/CS_URS_2024_01/162451105" TargetMode="External"/><Relationship Id="rId21" Type="http://schemas.openxmlformats.org/officeDocument/2006/relationships/hyperlink" Target="https://podminky.urs.cz/item/CS_URS_2024_01/129951123" TargetMode="External"/><Relationship Id="rId7" Type="http://schemas.openxmlformats.org/officeDocument/2006/relationships/hyperlink" Target="https://podminky.urs.cz/item/CS_URS_2024_01/457315814" TargetMode="External"/><Relationship Id="rId12" Type="http://schemas.openxmlformats.org/officeDocument/2006/relationships/hyperlink" Target="https://podminky.urs.cz/item/CS_URS_2024_01/339921153R" TargetMode="External"/><Relationship Id="rId17" Type="http://schemas.openxmlformats.org/officeDocument/2006/relationships/hyperlink" Target="https://podminky.urs.cz/item/CS_URS_2024_01/457572114" TargetMode="External"/><Relationship Id="rId25" Type="http://schemas.openxmlformats.org/officeDocument/2006/relationships/hyperlink" Target="https://podminky.urs.cz/item/CS_URS_2024_01/997006551" TargetMode="External"/><Relationship Id="rId2" Type="http://schemas.openxmlformats.org/officeDocument/2006/relationships/hyperlink" Target="https://podminky.urs.cz/item/CS_URS_2024_01/167151101" TargetMode="External"/><Relationship Id="rId16" Type="http://schemas.openxmlformats.org/officeDocument/2006/relationships/hyperlink" Target="https://podminky.urs.cz/item/CS_URS_2024_01/966073810" TargetMode="External"/><Relationship Id="rId20" Type="http://schemas.openxmlformats.org/officeDocument/2006/relationships/hyperlink" Target="https://podminky.urs.cz/item/CS_URS_2024_01/457971122" TargetMode="External"/><Relationship Id="rId29" Type="http://schemas.openxmlformats.org/officeDocument/2006/relationships/hyperlink" Target="https://podminky.urs.cz/item/CS_URS_2024_01/181351007" TargetMode="External"/><Relationship Id="rId1" Type="http://schemas.openxmlformats.org/officeDocument/2006/relationships/hyperlink" Target="https://podminky.urs.cz/item/CS_URS_2024_01/121151113" TargetMode="External"/><Relationship Id="rId6" Type="http://schemas.openxmlformats.org/officeDocument/2006/relationships/hyperlink" Target="https://podminky.urs.cz/item/CS_URS_2024_01/182151111" TargetMode="External"/><Relationship Id="rId11" Type="http://schemas.openxmlformats.org/officeDocument/2006/relationships/hyperlink" Target="https://podminky.urs.cz/item/CS_URS_2024_01/998332011" TargetMode="External"/><Relationship Id="rId24" Type="http://schemas.openxmlformats.org/officeDocument/2006/relationships/hyperlink" Target="https://podminky.urs.cz/item/CS_URS_2024_01/997006519" TargetMode="External"/><Relationship Id="rId5" Type="http://schemas.openxmlformats.org/officeDocument/2006/relationships/hyperlink" Target="https://podminky.urs.cz/item/CS_URS_2024_01/171151103" TargetMode="External"/><Relationship Id="rId15" Type="http://schemas.openxmlformats.org/officeDocument/2006/relationships/hyperlink" Target="https://podminky.urs.cz/item/CS_URS_2024_01/966071822" TargetMode="External"/><Relationship Id="rId23" Type="http://schemas.openxmlformats.org/officeDocument/2006/relationships/hyperlink" Target="https://podminky.urs.cz/item/CS_URS_2024_01/997006512" TargetMode="External"/><Relationship Id="rId28" Type="http://schemas.openxmlformats.org/officeDocument/2006/relationships/hyperlink" Target="https://podminky.urs.cz/item/CS_URS_2024_01/182351027" TargetMode="External"/><Relationship Id="rId10" Type="http://schemas.openxmlformats.org/officeDocument/2006/relationships/hyperlink" Target="https://podminky.urs.cz/item/CS_URS_2024_01/463211142" TargetMode="External"/><Relationship Id="rId19" Type="http://schemas.openxmlformats.org/officeDocument/2006/relationships/hyperlink" Target="https://podminky.urs.cz/item/CS_URS_2024_01/464571111R" TargetMode="External"/><Relationship Id="rId4" Type="http://schemas.openxmlformats.org/officeDocument/2006/relationships/hyperlink" Target="https://podminky.urs.cz/item/CS_URS_2024_01/122251104" TargetMode="External"/><Relationship Id="rId9" Type="http://schemas.openxmlformats.org/officeDocument/2006/relationships/hyperlink" Target="https://podminky.urs.cz/item/CS_URS_2024_01/462511161" TargetMode="External"/><Relationship Id="rId14" Type="http://schemas.openxmlformats.org/officeDocument/2006/relationships/hyperlink" Target="https://podminky.urs.cz/item/CS_URS_2024_01/966003818" TargetMode="External"/><Relationship Id="rId22" Type="http://schemas.openxmlformats.org/officeDocument/2006/relationships/hyperlink" Target="https://podminky.urs.cz/item/CS_URS_2024_01/997321211" TargetMode="External"/><Relationship Id="rId27" Type="http://schemas.openxmlformats.org/officeDocument/2006/relationships/hyperlink" Target="https://podminky.urs.cz/item/CS_URS_2024_01/162451105" TargetMode="External"/><Relationship Id="rId30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451317123" TargetMode="External"/><Relationship Id="rId13" Type="http://schemas.openxmlformats.org/officeDocument/2006/relationships/hyperlink" Target="https://podminky.urs.cz/item/CS_URS_2024_01/762332542" TargetMode="External"/><Relationship Id="rId18" Type="http://schemas.openxmlformats.org/officeDocument/2006/relationships/hyperlink" Target="https://podminky.urs.cz/item/CS_URS_2024_01/765191051" TargetMode="External"/><Relationship Id="rId26" Type="http://schemas.openxmlformats.org/officeDocument/2006/relationships/hyperlink" Target="https://podminky.urs.cz/item/CS_URS_2024_01/998332011" TargetMode="External"/><Relationship Id="rId3" Type="http://schemas.openxmlformats.org/officeDocument/2006/relationships/hyperlink" Target="https://podminky.urs.cz/item/CS_URS_2024_01/321366112" TargetMode="External"/><Relationship Id="rId21" Type="http://schemas.openxmlformats.org/officeDocument/2006/relationships/hyperlink" Target="https://podminky.urs.cz/item/CS_URS_2024_01/764202134" TargetMode="External"/><Relationship Id="rId7" Type="http://schemas.openxmlformats.org/officeDocument/2006/relationships/hyperlink" Target="https://podminky.urs.cz/item/CS_URS_2024_01/321352010" TargetMode="External"/><Relationship Id="rId12" Type="http://schemas.openxmlformats.org/officeDocument/2006/relationships/hyperlink" Target="https://podminky.urs.cz/item/CS_URS_2024_01/762332533" TargetMode="External"/><Relationship Id="rId17" Type="http://schemas.openxmlformats.org/officeDocument/2006/relationships/hyperlink" Target="https://podminky.urs.cz/item/CS_URS_2024_01/764202105" TargetMode="External"/><Relationship Id="rId25" Type="http://schemas.openxmlformats.org/officeDocument/2006/relationships/hyperlink" Target="https://podminky.urs.cz/item/CS_URS_2024_01/765151041" TargetMode="External"/><Relationship Id="rId2" Type="http://schemas.openxmlformats.org/officeDocument/2006/relationships/hyperlink" Target="https://podminky.urs.cz/item/CS_URS_2024_01/321366111" TargetMode="External"/><Relationship Id="rId16" Type="http://schemas.openxmlformats.org/officeDocument/2006/relationships/hyperlink" Target="https://podminky.urs.cz/item/CS_URS_2024_01/762341017" TargetMode="External"/><Relationship Id="rId20" Type="http://schemas.openxmlformats.org/officeDocument/2006/relationships/hyperlink" Target="https://podminky.urs.cz/item/CS_URS_2024_01/765191023" TargetMode="External"/><Relationship Id="rId1" Type="http://schemas.openxmlformats.org/officeDocument/2006/relationships/hyperlink" Target="https://podminky.urs.cz/item/CS_URS_2024_01/122251101" TargetMode="External"/><Relationship Id="rId6" Type="http://schemas.openxmlformats.org/officeDocument/2006/relationships/hyperlink" Target="https://podminky.urs.cz/item/CS_URS_2024_01/321321115" TargetMode="External"/><Relationship Id="rId11" Type="http://schemas.openxmlformats.org/officeDocument/2006/relationships/hyperlink" Target="https://podminky.urs.cz/item/CS_URS_2024_01/762595001" TargetMode="External"/><Relationship Id="rId24" Type="http://schemas.openxmlformats.org/officeDocument/2006/relationships/hyperlink" Target="https://podminky.urs.cz/item/CS_URS_2024_01/765151061" TargetMode="External"/><Relationship Id="rId5" Type="http://schemas.openxmlformats.org/officeDocument/2006/relationships/hyperlink" Target="https://podminky.urs.cz/item/CS_URS_2024_01/321351010" TargetMode="External"/><Relationship Id="rId15" Type="http://schemas.openxmlformats.org/officeDocument/2006/relationships/hyperlink" Target="https://podminky.urs.cz/item/CS_URS_2024_01/762332531" TargetMode="External"/><Relationship Id="rId23" Type="http://schemas.openxmlformats.org/officeDocument/2006/relationships/hyperlink" Target="https://podminky.urs.cz/item/CS_URS_2024_01/765151021" TargetMode="External"/><Relationship Id="rId10" Type="http://schemas.openxmlformats.org/officeDocument/2006/relationships/hyperlink" Target="https://podminky.urs.cz/item/CS_URS_2024_01/783304100" TargetMode="External"/><Relationship Id="rId19" Type="http://schemas.openxmlformats.org/officeDocument/2006/relationships/hyperlink" Target="https://podminky.urs.cz/item/CS_URS_2024_01/765191071" TargetMode="External"/><Relationship Id="rId4" Type="http://schemas.openxmlformats.org/officeDocument/2006/relationships/hyperlink" Target="https://podminky.urs.cz/item/CS_URS_2024_01/321368211" TargetMode="External"/><Relationship Id="rId9" Type="http://schemas.openxmlformats.org/officeDocument/2006/relationships/hyperlink" Target="https://podminky.urs.cz/item/CS_URS_2024_01/465512127" TargetMode="External"/><Relationship Id="rId14" Type="http://schemas.openxmlformats.org/officeDocument/2006/relationships/hyperlink" Target="https://podminky.urs.cz/item/CS_URS_2024_01/762332541" TargetMode="External"/><Relationship Id="rId22" Type="http://schemas.openxmlformats.org/officeDocument/2006/relationships/hyperlink" Target="https://podminky.urs.cz/item/CS_URS_2024_01/765151002" TargetMode="External"/><Relationship Id="rId27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podminky.urs.cz/item/CS_URS_2024_01/162253901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12111111" TargetMode="External"/><Relationship Id="rId13" Type="http://schemas.openxmlformats.org/officeDocument/2006/relationships/hyperlink" Target="https://podminky.urs.cz/item/CS_URS_2024_01/112251108" TargetMode="External"/><Relationship Id="rId18" Type="http://schemas.openxmlformats.org/officeDocument/2006/relationships/hyperlink" Target="https://podminky.urs.cz/item/CS_URS_2024_01/174251207" TargetMode="External"/><Relationship Id="rId3" Type="http://schemas.openxmlformats.org/officeDocument/2006/relationships/hyperlink" Target="https://podminky.urs.cz/item/CS_URS_2024_01/112101101" TargetMode="External"/><Relationship Id="rId21" Type="http://schemas.openxmlformats.org/officeDocument/2006/relationships/hyperlink" Target="https://podminky.urs.cz/item/CS_URS_2024_01/112211113" TargetMode="External"/><Relationship Id="rId7" Type="http://schemas.openxmlformats.org/officeDocument/2006/relationships/hyperlink" Target="https://podminky.urs.cz/item/CS_URS_2024_01/111211242" TargetMode="External"/><Relationship Id="rId12" Type="http://schemas.openxmlformats.org/officeDocument/2006/relationships/hyperlink" Target="https://podminky.urs.cz/item/CS_URS_2024_01/112251105" TargetMode="External"/><Relationship Id="rId17" Type="http://schemas.openxmlformats.org/officeDocument/2006/relationships/hyperlink" Target="https://podminky.urs.cz/item/CS_URS_2024_01/174251205" TargetMode="External"/><Relationship Id="rId2" Type="http://schemas.openxmlformats.org/officeDocument/2006/relationships/hyperlink" Target="https://podminky.urs.cz/item/CS_URS_2024_01/111209111" TargetMode="External"/><Relationship Id="rId16" Type="http://schemas.openxmlformats.org/officeDocument/2006/relationships/hyperlink" Target="https://podminky.urs.cz/item/CS_URS_2024_01/174251203" TargetMode="External"/><Relationship Id="rId20" Type="http://schemas.openxmlformats.org/officeDocument/2006/relationships/hyperlink" Target="https://podminky.urs.cz/item/CS_URS_2024_01/112211112" TargetMode="External"/><Relationship Id="rId1" Type="http://schemas.openxmlformats.org/officeDocument/2006/relationships/hyperlink" Target="https://podminky.urs.cz/item/CS_URS_2024_01/111251202" TargetMode="External"/><Relationship Id="rId6" Type="http://schemas.openxmlformats.org/officeDocument/2006/relationships/hyperlink" Target="https://podminky.urs.cz/item/CS_URS_2024_01/111211241" TargetMode="External"/><Relationship Id="rId11" Type="http://schemas.openxmlformats.org/officeDocument/2006/relationships/hyperlink" Target="https://podminky.urs.cz/item/CS_URS_2024_01/112251103" TargetMode="External"/><Relationship Id="rId5" Type="http://schemas.openxmlformats.org/officeDocument/2006/relationships/hyperlink" Target="https://podminky.urs.cz/item/CS_URS_2024_01/112101106" TargetMode="External"/><Relationship Id="rId15" Type="http://schemas.openxmlformats.org/officeDocument/2006/relationships/hyperlink" Target="https://podminky.urs.cz/item/CS_URS_2024_01/174251202" TargetMode="External"/><Relationship Id="rId23" Type="http://schemas.openxmlformats.org/officeDocument/2006/relationships/drawing" Target="../drawings/drawing5.xml"/><Relationship Id="rId10" Type="http://schemas.openxmlformats.org/officeDocument/2006/relationships/hyperlink" Target="https://podminky.urs.cz/item/CS_URS_2024_01/112251102" TargetMode="External"/><Relationship Id="rId19" Type="http://schemas.openxmlformats.org/officeDocument/2006/relationships/hyperlink" Target="https://podminky.urs.cz/item/CS_URS_2024_01/112211111" TargetMode="External"/><Relationship Id="rId4" Type="http://schemas.openxmlformats.org/officeDocument/2006/relationships/hyperlink" Target="https://podminky.urs.cz/item/CS_URS_2024_01/112101102" TargetMode="External"/><Relationship Id="rId9" Type="http://schemas.openxmlformats.org/officeDocument/2006/relationships/hyperlink" Target="https://podminky.urs.cz/item/CS_URS_2024_01/112251101" TargetMode="External"/><Relationship Id="rId14" Type="http://schemas.openxmlformats.org/officeDocument/2006/relationships/hyperlink" Target="https://podminky.urs.cz/item/CS_URS_2024_01/174251201" TargetMode="External"/><Relationship Id="rId22" Type="http://schemas.openxmlformats.org/officeDocument/2006/relationships/hyperlink" Target="https://podminky.urs.cz/item/CS_URS_2024_01/112211114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84816111" TargetMode="External"/><Relationship Id="rId13" Type="http://schemas.openxmlformats.org/officeDocument/2006/relationships/hyperlink" Target="https://podminky.urs.cz/item/CS_URS_2024_01/998332011" TargetMode="External"/><Relationship Id="rId3" Type="http://schemas.openxmlformats.org/officeDocument/2006/relationships/hyperlink" Target="https://podminky.urs.cz/item/CS_URS_2024_01/184102114" TargetMode="External"/><Relationship Id="rId7" Type="http://schemas.openxmlformats.org/officeDocument/2006/relationships/hyperlink" Target="https://podminky.urs.cz/item/CS_URS_2024_01/184813121" TargetMode="External"/><Relationship Id="rId12" Type="http://schemas.openxmlformats.org/officeDocument/2006/relationships/hyperlink" Target="https://podminky.urs.cz/item/CS_URS_2024_01/998231411" TargetMode="External"/><Relationship Id="rId2" Type="http://schemas.openxmlformats.org/officeDocument/2006/relationships/hyperlink" Target="https://podminky.urs.cz/item/CS_URS_2024_01/183101226" TargetMode="External"/><Relationship Id="rId1" Type="http://schemas.openxmlformats.org/officeDocument/2006/relationships/hyperlink" Target="https://podminky.urs.cz/item/CS_URS_2024_01/183101214" TargetMode="External"/><Relationship Id="rId6" Type="http://schemas.openxmlformats.org/officeDocument/2006/relationships/hyperlink" Target="https://podminky.urs.cz/item/CS_URS_2024_01/183901118" TargetMode="External"/><Relationship Id="rId11" Type="http://schemas.openxmlformats.org/officeDocument/2006/relationships/hyperlink" Target="https://podminky.urs.cz/item/CS_URS_2024_01/184806112" TargetMode="External"/><Relationship Id="rId5" Type="http://schemas.openxmlformats.org/officeDocument/2006/relationships/hyperlink" Target="https://podminky.urs.cz/item/CS_URS_2024_01/184102311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podminky.urs.cz/item/CS_URS_2024_01/185804312" TargetMode="External"/><Relationship Id="rId4" Type="http://schemas.openxmlformats.org/officeDocument/2006/relationships/hyperlink" Target="https://podminky.urs.cz/item/CS_URS_2024_01/184215132" TargetMode="External"/><Relationship Id="rId9" Type="http://schemas.openxmlformats.org/officeDocument/2006/relationships/hyperlink" Target="https://podminky.urs.cz/item/CS_URS_2024_01/184911421" TargetMode="External"/><Relationship Id="rId14" Type="http://schemas.openxmlformats.org/officeDocument/2006/relationships/hyperlink" Target="https://podminky.urs.cz/item/CS_URS_2024_01/18480411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podminky.urs.cz/item/CS_URS_2024_01/034503000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2"/>
  <sheetViews>
    <sheetView showGridLines="0" tabSelected="1" workbookViewId="0">
      <selection activeCell="E14" sqref="E14:AJ14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" customHeight="1"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S2" s="18" t="s">
        <v>6</v>
      </c>
      <c r="BT2" s="18" t="s">
        <v>7</v>
      </c>
    </row>
    <row r="3" spans="1:74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303" t="s">
        <v>14</v>
      </c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  <c r="AI5" s="304"/>
      <c r="AJ5" s="304"/>
      <c r="AK5" s="304"/>
      <c r="AL5" s="304"/>
      <c r="AM5" s="304"/>
      <c r="AN5" s="304"/>
      <c r="AO5" s="304"/>
      <c r="AR5" s="21"/>
      <c r="BE5" s="300" t="s">
        <v>15</v>
      </c>
      <c r="BS5" s="18" t="s">
        <v>6</v>
      </c>
    </row>
    <row r="6" spans="1:74" ht="36.9" customHeight="1">
      <c r="B6" s="21"/>
      <c r="D6" s="27" t="s">
        <v>16</v>
      </c>
      <c r="K6" s="305" t="s">
        <v>17</v>
      </c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R6" s="21"/>
      <c r="BE6" s="301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301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301"/>
      <c r="BS8" s="18" t="s">
        <v>6</v>
      </c>
    </row>
    <row r="9" spans="1:74" ht="14.4" customHeight="1">
      <c r="B9" s="21"/>
      <c r="AR9" s="21"/>
      <c r="BE9" s="301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27</v>
      </c>
      <c r="AR10" s="21"/>
      <c r="BE10" s="301"/>
      <c r="BS10" s="18" t="s">
        <v>6</v>
      </c>
    </row>
    <row r="11" spans="1:74" ht="18.45" customHeight="1">
      <c r="B11" s="21"/>
      <c r="E11" s="26" t="s">
        <v>28</v>
      </c>
      <c r="AK11" s="28" t="s">
        <v>29</v>
      </c>
      <c r="AN11" s="26" t="s">
        <v>30</v>
      </c>
      <c r="AR11" s="21"/>
      <c r="BE11" s="301"/>
      <c r="BS11" s="18" t="s">
        <v>6</v>
      </c>
    </row>
    <row r="12" spans="1:74" ht="6.9" customHeight="1">
      <c r="B12" s="21"/>
      <c r="AR12" s="21"/>
      <c r="BE12" s="301"/>
      <c r="BS12" s="18" t="s">
        <v>6</v>
      </c>
    </row>
    <row r="13" spans="1:74" ht="12" customHeight="1">
      <c r="B13" s="21"/>
      <c r="D13" s="28" t="s">
        <v>31</v>
      </c>
      <c r="AK13" s="28" t="s">
        <v>26</v>
      </c>
      <c r="AN13" s="30" t="s">
        <v>32</v>
      </c>
      <c r="AR13" s="21"/>
      <c r="BE13" s="301"/>
      <c r="BS13" s="18" t="s">
        <v>6</v>
      </c>
    </row>
    <row r="14" spans="1:74" ht="13.2">
      <c r="B14" s="21"/>
      <c r="E14" s="306" t="s">
        <v>1345</v>
      </c>
      <c r="F14" s="307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28" t="s">
        <v>29</v>
      </c>
      <c r="AN14" s="30" t="s">
        <v>32</v>
      </c>
      <c r="AR14" s="21"/>
      <c r="BE14" s="301"/>
      <c r="BS14" s="18" t="s">
        <v>6</v>
      </c>
    </row>
    <row r="15" spans="1:74" ht="6.9" customHeight="1">
      <c r="B15" s="21"/>
      <c r="AR15" s="21"/>
      <c r="BE15" s="301"/>
      <c r="BS15" s="18" t="s">
        <v>4</v>
      </c>
    </row>
    <row r="16" spans="1:74" ht="12" customHeight="1">
      <c r="B16" s="21"/>
      <c r="D16" s="28" t="s">
        <v>33</v>
      </c>
      <c r="AK16" s="28" t="s">
        <v>26</v>
      </c>
      <c r="AN16" s="26" t="s">
        <v>34</v>
      </c>
      <c r="AR16" s="21"/>
      <c r="BE16" s="301"/>
      <c r="BS16" s="18" t="s">
        <v>4</v>
      </c>
    </row>
    <row r="17" spans="2:71" ht="18.45" customHeight="1">
      <c r="B17" s="21"/>
      <c r="E17" s="26" t="s">
        <v>35</v>
      </c>
      <c r="AK17" s="28" t="s">
        <v>29</v>
      </c>
      <c r="AN17" s="26" t="s">
        <v>36</v>
      </c>
      <c r="AR17" s="21"/>
      <c r="BE17" s="301"/>
      <c r="BS17" s="18" t="s">
        <v>37</v>
      </c>
    </row>
    <row r="18" spans="2:71" ht="6.9" customHeight="1">
      <c r="B18" s="21"/>
      <c r="AR18" s="21"/>
      <c r="BE18" s="301"/>
      <c r="BS18" s="18" t="s">
        <v>6</v>
      </c>
    </row>
    <row r="19" spans="2:71" ht="12" customHeight="1">
      <c r="B19" s="21"/>
      <c r="D19" s="28" t="s">
        <v>38</v>
      </c>
      <c r="AK19" s="28" t="s">
        <v>26</v>
      </c>
      <c r="AN19" s="26" t="s">
        <v>34</v>
      </c>
      <c r="AR19" s="21"/>
      <c r="BE19" s="301"/>
      <c r="BS19" s="18" t="s">
        <v>6</v>
      </c>
    </row>
    <row r="20" spans="2:71" ht="18.45" customHeight="1">
      <c r="B20" s="21"/>
      <c r="E20" s="26" t="s">
        <v>35</v>
      </c>
      <c r="AK20" s="28" t="s">
        <v>29</v>
      </c>
      <c r="AN20" s="26" t="s">
        <v>36</v>
      </c>
      <c r="AR20" s="21"/>
      <c r="BE20" s="301"/>
      <c r="BS20" s="18" t="s">
        <v>4</v>
      </c>
    </row>
    <row r="21" spans="2:71" ht="6.9" customHeight="1">
      <c r="B21" s="21"/>
      <c r="AR21" s="21"/>
      <c r="BE21" s="301"/>
    </row>
    <row r="22" spans="2:71" ht="12" customHeight="1">
      <c r="B22" s="21"/>
      <c r="D22" s="28" t="s">
        <v>39</v>
      </c>
      <c r="AR22" s="21"/>
      <c r="BE22" s="301"/>
    </row>
    <row r="23" spans="2:71" ht="47.25" customHeight="1">
      <c r="B23" s="21"/>
      <c r="E23" s="308" t="s">
        <v>40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R23" s="21"/>
      <c r="BE23" s="301"/>
    </row>
    <row r="24" spans="2:71" ht="6.9" customHeight="1">
      <c r="B24" s="21"/>
      <c r="AR24" s="21"/>
      <c r="BE24" s="301"/>
    </row>
    <row r="25" spans="2:71" ht="6.9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301"/>
    </row>
    <row r="26" spans="2:71" s="1" customFormat="1" ht="25.95" customHeight="1">
      <c r="B26" s="33"/>
      <c r="D26" s="34" t="s">
        <v>41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09">
        <f>ROUND(AG54,2)</f>
        <v>0</v>
      </c>
      <c r="AL26" s="310"/>
      <c r="AM26" s="310"/>
      <c r="AN26" s="310"/>
      <c r="AO26" s="310"/>
      <c r="AR26" s="33"/>
      <c r="BE26" s="301"/>
    </row>
    <row r="27" spans="2:71" s="1" customFormat="1" ht="6.9" customHeight="1">
      <c r="B27" s="33"/>
      <c r="AR27" s="33"/>
      <c r="BE27" s="301"/>
    </row>
    <row r="28" spans="2:71" s="1" customFormat="1" ht="13.2">
      <c r="B28" s="33"/>
      <c r="L28" s="311" t="s">
        <v>42</v>
      </c>
      <c r="M28" s="311"/>
      <c r="N28" s="311"/>
      <c r="O28" s="311"/>
      <c r="P28" s="311"/>
      <c r="W28" s="311" t="s">
        <v>43</v>
      </c>
      <c r="X28" s="311"/>
      <c r="Y28" s="311"/>
      <c r="Z28" s="311"/>
      <c r="AA28" s="311"/>
      <c r="AB28" s="311"/>
      <c r="AC28" s="311"/>
      <c r="AD28" s="311"/>
      <c r="AE28" s="311"/>
      <c r="AK28" s="311" t="s">
        <v>44</v>
      </c>
      <c r="AL28" s="311"/>
      <c r="AM28" s="311"/>
      <c r="AN28" s="311"/>
      <c r="AO28" s="311"/>
      <c r="AR28" s="33"/>
      <c r="BE28" s="301"/>
    </row>
    <row r="29" spans="2:71" s="2" customFormat="1" ht="14.4" customHeight="1">
      <c r="B29" s="37"/>
      <c r="D29" s="28" t="s">
        <v>45</v>
      </c>
      <c r="F29" s="28" t="s">
        <v>46</v>
      </c>
      <c r="L29" s="314">
        <v>0.21</v>
      </c>
      <c r="M29" s="313"/>
      <c r="N29" s="313"/>
      <c r="O29" s="313"/>
      <c r="P29" s="313"/>
      <c r="W29" s="312">
        <f>ROUND(AZ54, 2)</f>
        <v>0</v>
      </c>
      <c r="X29" s="313"/>
      <c r="Y29" s="313"/>
      <c r="Z29" s="313"/>
      <c r="AA29" s="313"/>
      <c r="AB29" s="313"/>
      <c r="AC29" s="313"/>
      <c r="AD29" s="313"/>
      <c r="AE29" s="313"/>
      <c r="AK29" s="312">
        <f>ROUND(AV54, 2)</f>
        <v>0</v>
      </c>
      <c r="AL29" s="313"/>
      <c r="AM29" s="313"/>
      <c r="AN29" s="313"/>
      <c r="AO29" s="313"/>
      <c r="AR29" s="37"/>
      <c r="BE29" s="302"/>
    </row>
    <row r="30" spans="2:71" s="2" customFormat="1" ht="14.4" customHeight="1">
      <c r="B30" s="37"/>
      <c r="F30" s="28" t="s">
        <v>47</v>
      </c>
      <c r="L30" s="314">
        <v>0.12</v>
      </c>
      <c r="M30" s="313"/>
      <c r="N30" s="313"/>
      <c r="O30" s="313"/>
      <c r="P30" s="313"/>
      <c r="W30" s="312">
        <f>ROUND(BA54, 2)</f>
        <v>0</v>
      </c>
      <c r="X30" s="313"/>
      <c r="Y30" s="313"/>
      <c r="Z30" s="313"/>
      <c r="AA30" s="313"/>
      <c r="AB30" s="313"/>
      <c r="AC30" s="313"/>
      <c r="AD30" s="313"/>
      <c r="AE30" s="313"/>
      <c r="AK30" s="312">
        <f>ROUND(AW54, 2)</f>
        <v>0</v>
      </c>
      <c r="AL30" s="313"/>
      <c r="AM30" s="313"/>
      <c r="AN30" s="313"/>
      <c r="AO30" s="313"/>
      <c r="AR30" s="37"/>
      <c r="BE30" s="302"/>
    </row>
    <row r="31" spans="2:71" s="2" customFormat="1" ht="14.4" hidden="1" customHeight="1">
      <c r="B31" s="37"/>
      <c r="F31" s="28" t="s">
        <v>48</v>
      </c>
      <c r="L31" s="314">
        <v>0.21</v>
      </c>
      <c r="M31" s="313"/>
      <c r="N31" s="313"/>
      <c r="O31" s="313"/>
      <c r="P31" s="313"/>
      <c r="W31" s="312">
        <f>ROUND(BB54, 2)</f>
        <v>0</v>
      </c>
      <c r="X31" s="313"/>
      <c r="Y31" s="313"/>
      <c r="Z31" s="313"/>
      <c r="AA31" s="313"/>
      <c r="AB31" s="313"/>
      <c r="AC31" s="313"/>
      <c r="AD31" s="313"/>
      <c r="AE31" s="313"/>
      <c r="AK31" s="312">
        <v>0</v>
      </c>
      <c r="AL31" s="313"/>
      <c r="AM31" s="313"/>
      <c r="AN31" s="313"/>
      <c r="AO31" s="313"/>
      <c r="AR31" s="37"/>
      <c r="BE31" s="302"/>
    </row>
    <row r="32" spans="2:71" s="2" customFormat="1" ht="14.4" hidden="1" customHeight="1">
      <c r="B32" s="37"/>
      <c r="F32" s="28" t="s">
        <v>49</v>
      </c>
      <c r="L32" s="314">
        <v>0.12</v>
      </c>
      <c r="M32" s="313"/>
      <c r="N32" s="313"/>
      <c r="O32" s="313"/>
      <c r="P32" s="313"/>
      <c r="W32" s="312">
        <f>ROUND(BC54, 2)</f>
        <v>0</v>
      </c>
      <c r="X32" s="313"/>
      <c r="Y32" s="313"/>
      <c r="Z32" s="313"/>
      <c r="AA32" s="313"/>
      <c r="AB32" s="313"/>
      <c r="AC32" s="313"/>
      <c r="AD32" s="313"/>
      <c r="AE32" s="313"/>
      <c r="AK32" s="312">
        <v>0</v>
      </c>
      <c r="AL32" s="313"/>
      <c r="AM32" s="313"/>
      <c r="AN32" s="313"/>
      <c r="AO32" s="313"/>
      <c r="AR32" s="37"/>
      <c r="BE32" s="302"/>
    </row>
    <row r="33" spans="2:44" s="2" customFormat="1" ht="14.4" hidden="1" customHeight="1">
      <c r="B33" s="37"/>
      <c r="F33" s="28" t="s">
        <v>50</v>
      </c>
      <c r="L33" s="314">
        <v>0</v>
      </c>
      <c r="M33" s="313"/>
      <c r="N33" s="313"/>
      <c r="O33" s="313"/>
      <c r="P33" s="313"/>
      <c r="W33" s="312">
        <f>ROUND(BD54, 2)</f>
        <v>0</v>
      </c>
      <c r="X33" s="313"/>
      <c r="Y33" s="313"/>
      <c r="Z33" s="313"/>
      <c r="AA33" s="313"/>
      <c r="AB33" s="313"/>
      <c r="AC33" s="313"/>
      <c r="AD33" s="313"/>
      <c r="AE33" s="313"/>
      <c r="AK33" s="312">
        <v>0</v>
      </c>
      <c r="AL33" s="313"/>
      <c r="AM33" s="313"/>
      <c r="AN33" s="313"/>
      <c r="AO33" s="313"/>
      <c r="AR33" s="37"/>
    </row>
    <row r="34" spans="2:44" s="1" customFormat="1" ht="6.9" customHeight="1">
      <c r="B34" s="33"/>
      <c r="AR34" s="33"/>
    </row>
    <row r="35" spans="2:44" s="1" customFormat="1" ht="25.95" customHeight="1">
      <c r="B35" s="33"/>
      <c r="C35" s="38"/>
      <c r="D35" s="39" t="s">
        <v>51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52</v>
      </c>
      <c r="U35" s="40"/>
      <c r="V35" s="40"/>
      <c r="W35" s="40"/>
      <c r="X35" s="318" t="s">
        <v>53</v>
      </c>
      <c r="Y35" s="316"/>
      <c r="Z35" s="316"/>
      <c r="AA35" s="316"/>
      <c r="AB35" s="316"/>
      <c r="AC35" s="40"/>
      <c r="AD35" s="40"/>
      <c r="AE35" s="40"/>
      <c r="AF35" s="40"/>
      <c r="AG35" s="40"/>
      <c r="AH35" s="40"/>
      <c r="AI35" s="40"/>
      <c r="AJ35" s="40"/>
      <c r="AK35" s="315">
        <f>SUM(AK26:AK33)</f>
        <v>0</v>
      </c>
      <c r="AL35" s="316"/>
      <c r="AM35" s="316"/>
      <c r="AN35" s="316"/>
      <c r="AO35" s="317"/>
      <c r="AP35" s="38"/>
      <c r="AQ35" s="38"/>
      <c r="AR35" s="33"/>
    </row>
    <row r="36" spans="2:44" s="1" customFormat="1" ht="6.9" customHeight="1">
      <c r="B36" s="33"/>
      <c r="AR36" s="33"/>
    </row>
    <row r="37" spans="2:44" s="1" customFormat="1" ht="6.9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>
      <c r="B42" s="33"/>
      <c r="C42" s="22" t="s">
        <v>54</v>
      </c>
      <c r="AR42" s="33"/>
    </row>
    <row r="43" spans="2:44" s="1" customFormat="1" ht="6.9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1371/006</v>
      </c>
      <c r="AR44" s="46"/>
    </row>
    <row r="45" spans="2:44" s="4" customFormat="1" ht="36.9" customHeight="1">
      <c r="B45" s="47"/>
      <c r="C45" s="48" t="s">
        <v>16</v>
      </c>
      <c r="L45" s="282" t="str">
        <f>K6</f>
        <v>Revitalizace tůně s vytvořením místa environmentální výchovy – p.p.č. 351, k.ú. Novosedlice</v>
      </c>
      <c r="M45" s="283"/>
      <c r="N45" s="283"/>
      <c r="O45" s="283"/>
      <c r="P45" s="283"/>
      <c r="Q45" s="283"/>
      <c r="R45" s="283"/>
      <c r="S45" s="283"/>
      <c r="T45" s="283"/>
      <c r="U45" s="283"/>
      <c r="V45" s="283"/>
      <c r="W45" s="283"/>
      <c r="X45" s="283"/>
      <c r="Y45" s="283"/>
      <c r="Z45" s="283"/>
      <c r="AA45" s="283"/>
      <c r="AB45" s="283"/>
      <c r="AC45" s="283"/>
      <c r="AD45" s="283"/>
      <c r="AE45" s="283"/>
      <c r="AF45" s="283"/>
      <c r="AG45" s="283"/>
      <c r="AH45" s="283"/>
      <c r="AI45" s="283"/>
      <c r="AJ45" s="283"/>
      <c r="AK45" s="283"/>
      <c r="AL45" s="283"/>
      <c r="AM45" s="283"/>
      <c r="AN45" s="283"/>
      <c r="AO45" s="283"/>
      <c r="AR45" s="47"/>
    </row>
    <row r="46" spans="2:44" s="1" customFormat="1" ht="6.9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Obec Novosedlice</v>
      </c>
      <c r="AI47" s="28" t="s">
        <v>23</v>
      </c>
      <c r="AM47" s="284" t="str">
        <f>IF(AN8= "","",AN8)</f>
        <v>4. 1. 2024</v>
      </c>
      <c r="AN47" s="284"/>
      <c r="AR47" s="33"/>
    </row>
    <row r="48" spans="2:44" s="1" customFormat="1" ht="6.9" customHeight="1">
      <c r="B48" s="33"/>
      <c r="AR48" s="33"/>
    </row>
    <row r="49" spans="1:91" s="1" customFormat="1" ht="25.65" customHeight="1">
      <c r="B49" s="33"/>
      <c r="C49" s="28" t="s">
        <v>25</v>
      </c>
      <c r="L49" s="3" t="str">
        <f>IF(E11= "","",E11)</f>
        <v xml:space="preserve">Obec Novosedlice </v>
      </c>
      <c r="AI49" s="28" t="s">
        <v>33</v>
      </c>
      <c r="AM49" s="285" t="str">
        <f>IF(E17="","",E17)</f>
        <v>Vodohospodářský rozvoj a výstavba a. s.</v>
      </c>
      <c r="AN49" s="286"/>
      <c r="AO49" s="286"/>
      <c r="AP49" s="286"/>
      <c r="AR49" s="33"/>
      <c r="AS49" s="287" t="s">
        <v>55</v>
      </c>
      <c r="AT49" s="288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25.65" customHeight="1">
      <c r="B50" s="33"/>
      <c r="C50" s="28" t="s">
        <v>31</v>
      </c>
      <c r="L50" s="3" t="str">
        <f>IF(E14= "Vyplň údaj","",E14)</f>
        <v xml:space="preserve">Vyplň údaj </v>
      </c>
      <c r="AI50" s="28" t="s">
        <v>38</v>
      </c>
      <c r="AM50" s="285" t="str">
        <f>IF(E20="","",E20)</f>
        <v>Vodohospodářský rozvoj a výstavba a. s.</v>
      </c>
      <c r="AN50" s="286"/>
      <c r="AO50" s="286"/>
      <c r="AP50" s="286"/>
      <c r="AR50" s="33"/>
      <c r="AS50" s="289"/>
      <c r="AT50" s="290"/>
      <c r="BD50" s="54"/>
    </row>
    <row r="51" spans="1:91" s="1" customFormat="1" ht="10.8" customHeight="1">
      <c r="B51" s="33"/>
      <c r="AR51" s="33"/>
      <c r="AS51" s="289"/>
      <c r="AT51" s="290"/>
      <c r="BD51" s="54"/>
    </row>
    <row r="52" spans="1:91" s="1" customFormat="1" ht="29.25" customHeight="1">
      <c r="B52" s="33"/>
      <c r="C52" s="291" t="s">
        <v>56</v>
      </c>
      <c r="D52" s="292"/>
      <c r="E52" s="292"/>
      <c r="F52" s="292"/>
      <c r="G52" s="292"/>
      <c r="H52" s="55"/>
      <c r="I52" s="294" t="s">
        <v>57</v>
      </c>
      <c r="J52" s="292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92"/>
      <c r="AD52" s="292"/>
      <c r="AE52" s="292"/>
      <c r="AF52" s="292"/>
      <c r="AG52" s="293" t="s">
        <v>58</v>
      </c>
      <c r="AH52" s="292"/>
      <c r="AI52" s="292"/>
      <c r="AJ52" s="292"/>
      <c r="AK52" s="292"/>
      <c r="AL52" s="292"/>
      <c r="AM52" s="292"/>
      <c r="AN52" s="294" t="s">
        <v>59</v>
      </c>
      <c r="AO52" s="292"/>
      <c r="AP52" s="292"/>
      <c r="AQ52" s="56" t="s">
        <v>60</v>
      </c>
      <c r="AR52" s="33"/>
      <c r="AS52" s="57" t="s">
        <v>61</v>
      </c>
      <c r="AT52" s="58" t="s">
        <v>62</v>
      </c>
      <c r="AU52" s="58" t="s">
        <v>63</v>
      </c>
      <c r="AV52" s="58" t="s">
        <v>64</v>
      </c>
      <c r="AW52" s="58" t="s">
        <v>65</v>
      </c>
      <c r="AX52" s="58" t="s">
        <v>66</v>
      </c>
      <c r="AY52" s="58" t="s">
        <v>67</v>
      </c>
      <c r="AZ52" s="58" t="s">
        <v>68</v>
      </c>
      <c r="BA52" s="58" t="s">
        <v>69</v>
      </c>
      <c r="BB52" s="58" t="s">
        <v>70</v>
      </c>
      <c r="BC52" s="58" t="s">
        <v>71</v>
      </c>
      <c r="BD52" s="59" t="s">
        <v>72</v>
      </c>
    </row>
    <row r="53" spans="1:91" s="1" customFormat="1" ht="10.8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" customHeight="1">
      <c r="B54" s="61"/>
      <c r="C54" s="62" t="s">
        <v>73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298">
        <f>ROUND(SUM(AG55:AG60),2)</f>
        <v>0</v>
      </c>
      <c r="AH54" s="298"/>
      <c r="AI54" s="298"/>
      <c r="AJ54" s="298"/>
      <c r="AK54" s="298"/>
      <c r="AL54" s="298"/>
      <c r="AM54" s="298"/>
      <c r="AN54" s="299">
        <f t="shared" ref="AN54:AN60" si="0">SUM(AG54,AT54)</f>
        <v>0</v>
      </c>
      <c r="AO54" s="299"/>
      <c r="AP54" s="299"/>
      <c r="AQ54" s="65" t="s">
        <v>19</v>
      </c>
      <c r="AR54" s="61"/>
      <c r="AS54" s="66">
        <f>ROUND(SUM(AS55:AS60),2)</f>
        <v>0</v>
      </c>
      <c r="AT54" s="67">
        <f t="shared" ref="AT54:AT60" si="1">ROUND(SUM(AV54:AW54),2)</f>
        <v>0</v>
      </c>
      <c r="AU54" s="68">
        <f>ROUND(SUM(AU55:AU60),5)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ROUND(SUM(AZ55:AZ60),2)</f>
        <v>0</v>
      </c>
      <c r="BA54" s="67">
        <f>ROUND(SUM(BA55:BA60),2)</f>
        <v>0</v>
      </c>
      <c r="BB54" s="67">
        <f>ROUND(SUM(BB55:BB60),2)</f>
        <v>0</v>
      </c>
      <c r="BC54" s="67">
        <f>ROUND(SUM(BC55:BC60),2)</f>
        <v>0</v>
      </c>
      <c r="BD54" s="69">
        <f>ROUND(SUM(BD55:BD60),2)</f>
        <v>0</v>
      </c>
      <c r="BS54" s="70" t="s">
        <v>74</v>
      </c>
      <c r="BT54" s="70" t="s">
        <v>75</v>
      </c>
      <c r="BU54" s="71" t="s">
        <v>76</v>
      </c>
      <c r="BV54" s="70" t="s">
        <v>77</v>
      </c>
      <c r="BW54" s="70" t="s">
        <v>5</v>
      </c>
      <c r="BX54" s="70" t="s">
        <v>78</v>
      </c>
      <c r="CL54" s="70" t="s">
        <v>19</v>
      </c>
    </row>
    <row r="55" spans="1:91" s="6" customFormat="1" ht="16.5" customHeight="1">
      <c r="A55" s="72" t="s">
        <v>79</v>
      </c>
      <c r="B55" s="73"/>
      <c r="C55" s="74"/>
      <c r="D55" s="295" t="s">
        <v>80</v>
      </c>
      <c r="E55" s="295"/>
      <c r="F55" s="295"/>
      <c r="G55" s="295"/>
      <c r="H55" s="295"/>
      <c r="I55" s="75"/>
      <c r="J55" s="295" t="s">
        <v>81</v>
      </c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6">
        <f>'SO 1 - Tůň'!J30</f>
        <v>0</v>
      </c>
      <c r="AH55" s="297"/>
      <c r="AI55" s="297"/>
      <c r="AJ55" s="297"/>
      <c r="AK55" s="297"/>
      <c r="AL55" s="297"/>
      <c r="AM55" s="297"/>
      <c r="AN55" s="296">
        <f t="shared" si="0"/>
        <v>0</v>
      </c>
      <c r="AO55" s="297"/>
      <c r="AP55" s="297"/>
      <c r="AQ55" s="76" t="s">
        <v>82</v>
      </c>
      <c r="AR55" s="73"/>
      <c r="AS55" s="77">
        <v>0</v>
      </c>
      <c r="AT55" s="78">
        <f t="shared" si="1"/>
        <v>0</v>
      </c>
      <c r="AU55" s="79">
        <f>'SO 1 - Tůň'!P79</f>
        <v>0</v>
      </c>
      <c r="AV55" s="78">
        <f>'SO 1 - Tůň'!J33</f>
        <v>0</v>
      </c>
      <c r="AW55" s="78">
        <f>'SO 1 - Tůň'!J34</f>
        <v>0</v>
      </c>
      <c r="AX55" s="78">
        <f>'SO 1 - Tůň'!J35</f>
        <v>0</v>
      </c>
      <c r="AY55" s="78">
        <f>'SO 1 - Tůň'!J36</f>
        <v>0</v>
      </c>
      <c r="AZ55" s="78">
        <f>'SO 1 - Tůň'!F33</f>
        <v>0</v>
      </c>
      <c r="BA55" s="78">
        <f>'SO 1 - Tůň'!F34</f>
        <v>0</v>
      </c>
      <c r="BB55" s="78">
        <f>'SO 1 - Tůň'!F35</f>
        <v>0</v>
      </c>
      <c r="BC55" s="78">
        <f>'SO 1 - Tůň'!F36</f>
        <v>0</v>
      </c>
      <c r="BD55" s="80">
        <f>'SO 1 - Tůň'!F37</f>
        <v>0</v>
      </c>
      <c r="BT55" s="81" t="s">
        <v>83</v>
      </c>
      <c r="BV55" s="81" t="s">
        <v>77</v>
      </c>
      <c r="BW55" s="81" t="s">
        <v>84</v>
      </c>
      <c r="BX55" s="81" t="s">
        <v>5</v>
      </c>
      <c r="CL55" s="81" t="s">
        <v>19</v>
      </c>
      <c r="CM55" s="81" t="s">
        <v>85</v>
      </c>
    </row>
    <row r="56" spans="1:91" s="6" customFormat="1" ht="16.5" customHeight="1">
      <c r="A56" s="72" t="s">
        <v>79</v>
      </c>
      <c r="B56" s="73"/>
      <c r="C56" s="74"/>
      <c r="D56" s="295" t="s">
        <v>86</v>
      </c>
      <c r="E56" s="295"/>
      <c r="F56" s="295"/>
      <c r="G56" s="295"/>
      <c r="H56" s="295"/>
      <c r="I56" s="75"/>
      <c r="J56" s="295" t="s">
        <v>87</v>
      </c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6">
        <f>'SO 2 - Vyhlídkové místo'!J30</f>
        <v>0</v>
      </c>
      <c r="AH56" s="297"/>
      <c r="AI56" s="297"/>
      <c r="AJ56" s="297"/>
      <c r="AK56" s="297"/>
      <c r="AL56" s="297"/>
      <c r="AM56" s="297"/>
      <c r="AN56" s="296">
        <f t="shared" si="0"/>
        <v>0</v>
      </c>
      <c r="AO56" s="297"/>
      <c r="AP56" s="297"/>
      <c r="AQ56" s="76" t="s">
        <v>82</v>
      </c>
      <c r="AR56" s="73"/>
      <c r="AS56" s="77">
        <v>0</v>
      </c>
      <c r="AT56" s="78">
        <f t="shared" si="1"/>
        <v>0</v>
      </c>
      <c r="AU56" s="79">
        <f>'SO 2 - Vyhlídkové místo'!P81</f>
        <v>0</v>
      </c>
      <c r="AV56" s="78">
        <f>'SO 2 - Vyhlídkové místo'!J33</f>
        <v>0</v>
      </c>
      <c r="AW56" s="78">
        <f>'SO 2 - Vyhlídkové místo'!J34</f>
        <v>0</v>
      </c>
      <c r="AX56" s="78">
        <f>'SO 2 - Vyhlídkové místo'!J35</f>
        <v>0</v>
      </c>
      <c r="AY56" s="78">
        <f>'SO 2 - Vyhlídkové místo'!J36</f>
        <v>0</v>
      </c>
      <c r="AZ56" s="78">
        <f>'SO 2 - Vyhlídkové místo'!F33</f>
        <v>0</v>
      </c>
      <c r="BA56" s="78">
        <f>'SO 2 - Vyhlídkové místo'!F34</f>
        <v>0</v>
      </c>
      <c r="BB56" s="78">
        <f>'SO 2 - Vyhlídkové místo'!F35</f>
        <v>0</v>
      </c>
      <c r="BC56" s="78">
        <f>'SO 2 - Vyhlídkové místo'!F36</f>
        <v>0</v>
      </c>
      <c r="BD56" s="80">
        <f>'SO 2 - Vyhlídkové místo'!F37</f>
        <v>0</v>
      </c>
      <c r="BT56" s="81" t="s">
        <v>83</v>
      </c>
      <c r="BV56" s="81" t="s">
        <v>77</v>
      </c>
      <c r="BW56" s="81" t="s">
        <v>88</v>
      </c>
      <c r="BX56" s="81" t="s">
        <v>5</v>
      </c>
      <c r="CL56" s="81" t="s">
        <v>19</v>
      </c>
      <c r="CM56" s="81" t="s">
        <v>85</v>
      </c>
    </row>
    <row r="57" spans="1:91" s="6" customFormat="1" ht="16.5" customHeight="1">
      <c r="A57" s="72" t="s">
        <v>79</v>
      </c>
      <c r="B57" s="73"/>
      <c r="C57" s="74"/>
      <c r="D57" s="295" t="s">
        <v>89</v>
      </c>
      <c r="E57" s="295"/>
      <c r="F57" s="295"/>
      <c r="G57" s="295"/>
      <c r="H57" s="295"/>
      <c r="I57" s="75"/>
      <c r="J57" s="295" t="s">
        <v>90</v>
      </c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6">
        <f>'SO 3 - Odbahnění'!J30</f>
        <v>0</v>
      </c>
      <c r="AH57" s="297"/>
      <c r="AI57" s="297"/>
      <c r="AJ57" s="297"/>
      <c r="AK57" s="297"/>
      <c r="AL57" s="297"/>
      <c r="AM57" s="297"/>
      <c r="AN57" s="296">
        <f t="shared" si="0"/>
        <v>0</v>
      </c>
      <c r="AO57" s="297"/>
      <c r="AP57" s="297"/>
      <c r="AQ57" s="76" t="s">
        <v>82</v>
      </c>
      <c r="AR57" s="73"/>
      <c r="AS57" s="77">
        <v>0</v>
      </c>
      <c r="AT57" s="78">
        <f t="shared" si="1"/>
        <v>0</v>
      </c>
      <c r="AU57" s="79">
        <f>'SO 3 - Odbahnění'!P81</f>
        <v>0</v>
      </c>
      <c r="AV57" s="78">
        <f>'SO 3 - Odbahnění'!J33</f>
        <v>0</v>
      </c>
      <c r="AW57" s="78">
        <f>'SO 3 - Odbahnění'!J34</f>
        <v>0</v>
      </c>
      <c r="AX57" s="78">
        <f>'SO 3 - Odbahnění'!J35</f>
        <v>0</v>
      </c>
      <c r="AY57" s="78">
        <f>'SO 3 - Odbahnění'!J36</f>
        <v>0</v>
      </c>
      <c r="AZ57" s="78">
        <f>'SO 3 - Odbahnění'!F33</f>
        <v>0</v>
      </c>
      <c r="BA57" s="78">
        <f>'SO 3 - Odbahnění'!F34</f>
        <v>0</v>
      </c>
      <c r="BB57" s="78">
        <f>'SO 3 - Odbahnění'!F35</f>
        <v>0</v>
      </c>
      <c r="BC57" s="78">
        <f>'SO 3 - Odbahnění'!F36</f>
        <v>0</v>
      </c>
      <c r="BD57" s="80">
        <f>'SO 3 - Odbahnění'!F37</f>
        <v>0</v>
      </c>
      <c r="BT57" s="81" t="s">
        <v>83</v>
      </c>
      <c r="BV57" s="81" t="s">
        <v>77</v>
      </c>
      <c r="BW57" s="81" t="s">
        <v>91</v>
      </c>
      <c r="BX57" s="81" t="s">
        <v>5</v>
      </c>
      <c r="CL57" s="81" t="s">
        <v>19</v>
      </c>
      <c r="CM57" s="81" t="s">
        <v>85</v>
      </c>
    </row>
    <row r="58" spans="1:91" s="6" customFormat="1" ht="16.5" customHeight="1">
      <c r="A58" s="72" t="s">
        <v>79</v>
      </c>
      <c r="B58" s="73"/>
      <c r="C58" s="74"/>
      <c r="D58" s="295" t="s">
        <v>92</v>
      </c>
      <c r="E58" s="295"/>
      <c r="F58" s="295"/>
      <c r="G58" s="295"/>
      <c r="H58" s="295"/>
      <c r="I58" s="75"/>
      <c r="J58" s="295" t="s">
        <v>93</v>
      </c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6">
        <f>'SO 4 - Kácení a mýcení kř...'!J30</f>
        <v>0</v>
      </c>
      <c r="AH58" s="297"/>
      <c r="AI58" s="297"/>
      <c r="AJ58" s="297"/>
      <c r="AK58" s="297"/>
      <c r="AL58" s="297"/>
      <c r="AM58" s="297"/>
      <c r="AN58" s="296">
        <f t="shared" si="0"/>
        <v>0</v>
      </c>
      <c r="AO58" s="297"/>
      <c r="AP58" s="297"/>
      <c r="AQ58" s="76" t="s">
        <v>82</v>
      </c>
      <c r="AR58" s="73"/>
      <c r="AS58" s="77">
        <v>0</v>
      </c>
      <c r="AT58" s="78">
        <f t="shared" si="1"/>
        <v>0</v>
      </c>
      <c r="AU58" s="79">
        <f>'SO 4 - Kácení a mýcení kř...'!P81</f>
        <v>0</v>
      </c>
      <c r="AV58" s="78">
        <f>'SO 4 - Kácení a mýcení kř...'!J33</f>
        <v>0</v>
      </c>
      <c r="AW58" s="78">
        <f>'SO 4 - Kácení a mýcení kř...'!J34</f>
        <v>0</v>
      </c>
      <c r="AX58" s="78">
        <f>'SO 4 - Kácení a mýcení kř...'!J35</f>
        <v>0</v>
      </c>
      <c r="AY58" s="78">
        <f>'SO 4 - Kácení a mýcení kř...'!J36</f>
        <v>0</v>
      </c>
      <c r="AZ58" s="78">
        <f>'SO 4 - Kácení a mýcení kř...'!F33</f>
        <v>0</v>
      </c>
      <c r="BA58" s="78">
        <f>'SO 4 - Kácení a mýcení kř...'!F34</f>
        <v>0</v>
      </c>
      <c r="BB58" s="78">
        <f>'SO 4 - Kácení a mýcení kř...'!F35</f>
        <v>0</v>
      </c>
      <c r="BC58" s="78">
        <f>'SO 4 - Kácení a mýcení kř...'!F36</f>
        <v>0</v>
      </c>
      <c r="BD58" s="80">
        <f>'SO 4 - Kácení a mýcení kř...'!F37</f>
        <v>0</v>
      </c>
      <c r="BT58" s="81" t="s">
        <v>83</v>
      </c>
      <c r="BV58" s="81" t="s">
        <v>77</v>
      </c>
      <c r="BW58" s="81" t="s">
        <v>94</v>
      </c>
      <c r="BX58" s="81" t="s">
        <v>5</v>
      </c>
      <c r="CL58" s="81" t="s">
        <v>19</v>
      </c>
      <c r="CM58" s="81" t="s">
        <v>85</v>
      </c>
    </row>
    <row r="59" spans="1:91" s="6" customFormat="1" ht="16.5" customHeight="1">
      <c r="A59" s="72" t="s">
        <v>79</v>
      </c>
      <c r="B59" s="73"/>
      <c r="C59" s="74"/>
      <c r="D59" s="295" t="s">
        <v>95</v>
      </c>
      <c r="E59" s="295"/>
      <c r="F59" s="295"/>
      <c r="G59" s="295"/>
      <c r="H59" s="295"/>
      <c r="I59" s="75"/>
      <c r="J59" s="295" t="s">
        <v>96</v>
      </c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6">
        <f>'SO 5 - Výsadba'!J30</f>
        <v>0</v>
      </c>
      <c r="AH59" s="297"/>
      <c r="AI59" s="297"/>
      <c r="AJ59" s="297"/>
      <c r="AK59" s="297"/>
      <c r="AL59" s="297"/>
      <c r="AM59" s="297"/>
      <c r="AN59" s="296">
        <f t="shared" si="0"/>
        <v>0</v>
      </c>
      <c r="AO59" s="297"/>
      <c r="AP59" s="297"/>
      <c r="AQ59" s="76" t="s">
        <v>82</v>
      </c>
      <c r="AR59" s="73"/>
      <c r="AS59" s="77">
        <v>0</v>
      </c>
      <c r="AT59" s="78">
        <f t="shared" si="1"/>
        <v>0</v>
      </c>
      <c r="AU59" s="79">
        <f>'SO 5 - Výsadba'!P79</f>
        <v>0</v>
      </c>
      <c r="AV59" s="78">
        <f>'SO 5 - Výsadba'!J33</f>
        <v>0</v>
      </c>
      <c r="AW59" s="78">
        <f>'SO 5 - Výsadba'!J34</f>
        <v>0</v>
      </c>
      <c r="AX59" s="78">
        <f>'SO 5 - Výsadba'!J35</f>
        <v>0</v>
      </c>
      <c r="AY59" s="78">
        <f>'SO 5 - Výsadba'!J36</f>
        <v>0</v>
      </c>
      <c r="AZ59" s="78">
        <f>'SO 5 - Výsadba'!F33</f>
        <v>0</v>
      </c>
      <c r="BA59" s="78">
        <f>'SO 5 - Výsadba'!F34</f>
        <v>0</v>
      </c>
      <c r="BB59" s="78">
        <f>'SO 5 - Výsadba'!F35</f>
        <v>0</v>
      </c>
      <c r="BC59" s="78">
        <f>'SO 5 - Výsadba'!F36</f>
        <v>0</v>
      </c>
      <c r="BD59" s="80">
        <f>'SO 5 - Výsadba'!F37</f>
        <v>0</v>
      </c>
      <c r="BT59" s="81" t="s">
        <v>83</v>
      </c>
      <c r="BV59" s="81" t="s">
        <v>77</v>
      </c>
      <c r="BW59" s="81" t="s">
        <v>97</v>
      </c>
      <c r="BX59" s="81" t="s">
        <v>5</v>
      </c>
      <c r="CL59" s="81" t="s">
        <v>19</v>
      </c>
      <c r="CM59" s="81" t="s">
        <v>85</v>
      </c>
    </row>
    <row r="60" spans="1:91" s="6" customFormat="1" ht="16.5" customHeight="1">
      <c r="A60" s="72" t="s">
        <v>79</v>
      </c>
      <c r="B60" s="73"/>
      <c r="C60" s="74"/>
      <c r="D60" s="295" t="s">
        <v>98</v>
      </c>
      <c r="E60" s="295"/>
      <c r="F60" s="295"/>
      <c r="G60" s="295"/>
      <c r="H60" s="295"/>
      <c r="I60" s="75"/>
      <c r="J60" s="295" t="s">
        <v>99</v>
      </c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6">
        <f>'00 - Vedlejší rozpočtové ...'!J30</f>
        <v>0</v>
      </c>
      <c r="AH60" s="297"/>
      <c r="AI60" s="297"/>
      <c r="AJ60" s="297"/>
      <c r="AK60" s="297"/>
      <c r="AL60" s="297"/>
      <c r="AM60" s="297"/>
      <c r="AN60" s="296">
        <f t="shared" si="0"/>
        <v>0</v>
      </c>
      <c r="AO60" s="297"/>
      <c r="AP60" s="297"/>
      <c r="AQ60" s="76" t="s">
        <v>82</v>
      </c>
      <c r="AR60" s="73"/>
      <c r="AS60" s="82">
        <v>0</v>
      </c>
      <c r="AT60" s="83">
        <f t="shared" si="1"/>
        <v>0</v>
      </c>
      <c r="AU60" s="84">
        <f>'00 - Vedlejší rozpočtové ...'!P82</f>
        <v>0</v>
      </c>
      <c r="AV60" s="83">
        <f>'00 - Vedlejší rozpočtové ...'!J33</f>
        <v>0</v>
      </c>
      <c r="AW60" s="83">
        <f>'00 - Vedlejší rozpočtové ...'!J34</f>
        <v>0</v>
      </c>
      <c r="AX60" s="83">
        <f>'00 - Vedlejší rozpočtové ...'!J35</f>
        <v>0</v>
      </c>
      <c r="AY60" s="83">
        <f>'00 - Vedlejší rozpočtové ...'!J36</f>
        <v>0</v>
      </c>
      <c r="AZ60" s="83">
        <f>'00 - Vedlejší rozpočtové ...'!F33</f>
        <v>0</v>
      </c>
      <c r="BA60" s="83">
        <f>'00 - Vedlejší rozpočtové ...'!F34</f>
        <v>0</v>
      </c>
      <c r="BB60" s="83">
        <f>'00 - Vedlejší rozpočtové ...'!F35</f>
        <v>0</v>
      </c>
      <c r="BC60" s="83">
        <f>'00 - Vedlejší rozpočtové ...'!F36</f>
        <v>0</v>
      </c>
      <c r="BD60" s="85">
        <f>'00 - Vedlejší rozpočtové ...'!F37</f>
        <v>0</v>
      </c>
      <c r="BT60" s="81" t="s">
        <v>83</v>
      </c>
      <c r="BV60" s="81" t="s">
        <v>77</v>
      </c>
      <c r="BW60" s="81" t="s">
        <v>100</v>
      </c>
      <c r="BX60" s="81" t="s">
        <v>5</v>
      </c>
      <c r="CL60" s="81" t="s">
        <v>19</v>
      </c>
      <c r="CM60" s="81" t="s">
        <v>85</v>
      </c>
    </row>
    <row r="61" spans="1:91" s="1" customFormat="1" ht="30" customHeight="1">
      <c r="B61" s="33"/>
      <c r="AR61" s="33"/>
    </row>
    <row r="62" spans="1:91" s="1" customFormat="1" ht="6.9" customHeight="1"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33"/>
    </row>
  </sheetData>
  <sheetProtection algorithmName="SHA-512" hashValue="v/zckgEJky3ObDFz0/3MA9CMNAfjqpyErmgudVQjAjJyk39P8nIrH3zU3sTAKuVRl4Wj39oel6FOTvAwZbejEg==" saltValue="ncFNnq4iHJOLI5nMlu6eQoWP+tPBGPHhZDRFMVbMtRtc2U6QQhm9ROTG3X4nwwa5YfZvtqma6LojKzaf5R1UWw==" spinCount="100000" sheet="1" objects="1" scenarios="1" formatColumns="0" formatRows="0"/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G54:AM54"/>
    <mergeCell ref="AN54:AP54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 1 - Tůň'!C2" display="/" xr:uid="{00000000-0004-0000-0000-000000000000}"/>
    <hyperlink ref="A56" location="'SO 2 - Vyhlídkové místo'!C2" display="/" xr:uid="{00000000-0004-0000-0000-000001000000}"/>
    <hyperlink ref="A57" location="'SO 3 - Odbahnění'!C2" display="/" xr:uid="{00000000-0004-0000-0000-000002000000}"/>
    <hyperlink ref="A58" location="'SO 4 - Kácení a mýcení kř...'!C2" display="/" xr:uid="{00000000-0004-0000-0000-000003000000}"/>
    <hyperlink ref="A59" location="'SO 5 - Výsadba'!C2" display="/" xr:uid="{00000000-0004-0000-0000-000004000000}"/>
    <hyperlink ref="A60" location="'00 - Vedlejší rozpočtové 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78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84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103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ROUND(J79,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ROUND((SUM(BE79:BE377)),  2)</f>
        <v>0</v>
      </c>
      <c r="I33" s="90">
        <v>0.21</v>
      </c>
      <c r="J33" s="89">
        <f>ROUND(((SUM(BE79:BE377))*I33),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ROUND((SUM(BF79:BF377)),  2)</f>
        <v>0</v>
      </c>
      <c r="I34" s="90">
        <v>0.12</v>
      </c>
      <c r="J34" s="89">
        <f>ROUND(((SUM(BF79:BF377))*I34),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ROUND((SUM(BG79:BG377)),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ROUND((SUM(BH79:BH377)),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ROUND((SUM(BI79:BI377)),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SO 1 - Tůň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J79</f>
        <v>0</v>
      </c>
      <c r="L59" s="33"/>
      <c r="AU59" s="18" t="s">
        <v>108</v>
      </c>
    </row>
    <row r="60" spans="2:47" s="1" customFormat="1" ht="21.75" customHeight="1">
      <c r="B60" s="33"/>
      <c r="L60" s="33"/>
    </row>
    <row r="61" spans="2:47" s="1" customFormat="1" ht="6.9" customHeight="1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33"/>
    </row>
    <row r="65" spans="2:65" s="1" customFormat="1" ht="6.9" customHeight="1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33"/>
    </row>
    <row r="66" spans="2:65" s="1" customFormat="1" ht="24.9" customHeight="1">
      <c r="B66" s="33"/>
      <c r="C66" s="22" t="s">
        <v>109</v>
      </c>
      <c r="L66" s="33"/>
    </row>
    <row r="67" spans="2:65" s="1" customFormat="1" ht="6.9" customHeight="1">
      <c r="B67" s="33"/>
      <c r="L67" s="33"/>
    </row>
    <row r="68" spans="2:65" s="1" customFormat="1" ht="12" customHeight="1">
      <c r="B68" s="33"/>
      <c r="C68" s="28" t="s">
        <v>16</v>
      </c>
      <c r="L68" s="33"/>
    </row>
    <row r="69" spans="2:65" s="1" customFormat="1" ht="16.5" customHeight="1">
      <c r="B69" s="33"/>
      <c r="E69" s="319" t="str">
        <f>E7</f>
        <v>Revitalizace tůně s vytvořením místa environmentální výchovy – p.p.č. 351, k.ú. Novosedlice</v>
      </c>
      <c r="F69" s="320"/>
      <c r="G69" s="320"/>
      <c r="H69" s="320"/>
      <c r="L69" s="33"/>
    </row>
    <row r="70" spans="2:65" s="1" customFormat="1" ht="12" customHeight="1">
      <c r="B70" s="33"/>
      <c r="C70" s="28" t="s">
        <v>102</v>
      </c>
      <c r="L70" s="33"/>
    </row>
    <row r="71" spans="2:65" s="1" customFormat="1" ht="16.5" customHeight="1">
      <c r="B71" s="33"/>
      <c r="E71" s="282" t="str">
        <f>E9</f>
        <v>SO 1 - Tůň</v>
      </c>
      <c r="F71" s="321"/>
      <c r="G71" s="321"/>
      <c r="H71" s="321"/>
      <c r="L71" s="33"/>
    </row>
    <row r="72" spans="2:65" s="1" customFormat="1" ht="6.9" customHeight="1">
      <c r="B72" s="33"/>
      <c r="L72" s="33"/>
    </row>
    <row r="73" spans="2:65" s="1" customFormat="1" ht="12" customHeight="1">
      <c r="B73" s="33"/>
      <c r="C73" s="28" t="s">
        <v>21</v>
      </c>
      <c r="F73" s="26" t="str">
        <f>F12</f>
        <v>Obec Novosedlice</v>
      </c>
      <c r="I73" s="28" t="s">
        <v>23</v>
      </c>
      <c r="J73" s="50" t="str">
        <f>IF(J12="","",J12)</f>
        <v>4. 1. 2024</v>
      </c>
      <c r="L73" s="33"/>
    </row>
    <row r="74" spans="2:65" s="1" customFormat="1" ht="6.9" customHeight="1">
      <c r="B74" s="33"/>
      <c r="L74" s="33"/>
    </row>
    <row r="75" spans="2:65" s="1" customFormat="1" ht="25.65" customHeight="1">
      <c r="B75" s="33"/>
      <c r="C75" s="28" t="s">
        <v>25</v>
      </c>
      <c r="F75" s="26" t="str">
        <f>E15</f>
        <v xml:space="preserve">Obec Novosedlice </v>
      </c>
      <c r="I75" s="28" t="s">
        <v>33</v>
      </c>
      <c r="J75" s="31" t="str">
        <f>E21</f>
        <v>Vodohospodářeský rozvoj a výstavba a. s.</v>
      </c>
      <c r="L75" s="33"/>
    </row>
    <row r="76" spans="2:65" s="1" customFormat="1" ht="25.65" customHeight="1">
      <c r="B76" s="33"/>
      <c r="C76" s="28" t="s">
        <v>31</v>
      </c>
      <c r="F76" s="26" t="str">
        <f>IF(E18="","",E18)</f>
        <v xml:space="preserve">Vyplň údaj </v>
      </c>
      <c r="I76" s="28" t="s">
        <v>38</v>
      </c>
      <c r="J76" s="31" t="str">
        <f>E24</f>
        <v>Vodohospodářeský rozvoj a výstavba a. s.</v>
      </c>
      <c r="L76" s="33"/>
    </row>
    <row r="77" spans="2:65" s="1" customFormat="1" ht="10.35" customHeight="1">
      <c r="B77" s="33"/>
      <c r="L77" s="33"/>
    </row>
    <row r="78" spans="2:65" s="8" customFormat="1" ht="29.25" customHeight="1">
      <c r="B78" s="100"/>
      <c r="C78" s="101" t="s">
        <v>110</v>
      </c>
      <c r="D78" s="102" t="s">
        <v>60</v>
      </c>
      <c r="E78" s="102" t="s">
        <v>56</v>
      </c>
      <c r="F78" s="102" t="s">
        <v>57</v>
      </c>
      <c r="G78" s="102" t="s">
        <v>111</v>
      </c>
      <c r="H78" s="102" t="s">
        <v>112</v>
      </c>
      <c r="I78" s="102" t="s">
        <v>113</v>
      </c>
      <c r="J78" s="102" t="s">
        <v>107</v>
      </c>
      <c r="K78" s="103" t="s">
        <v>114</v>
      </c>
      <c r="L78" s="100"/>
      <c r="M78" s="57" t="s">
        <v>19</v>
      </c>
      <c r="N78" s="58" t="s">
        <v>45</v>
      </c>
      <c r="O78" s="58" t="s">
        <v>115</v>
      </c>
      <c r="P78" s="58" t="s">
        <v>116</v>
      </c>
      <c r="Q78" s="58" t="s">
        <v>117</v>
      </c>
      <c r="R78" s="58" t="s">
        <v>118</v>
      </c>
      <c r="S78" s="58" t="s">
        <v>119</v>
      </c>
      <c r="T78" s="59" t="s">
        <v>120</v>
      </c>
    </row>
    <row r="79" spans="2:65" s="1" customFormat="1" ht="22.8" customHeight="1">
      <c r="B79" s="33"/>
      <c r="C79" s="62" t="s">
        <v>121</v>
      </c>
      <c r="J79" s="104">
        <f>BK79</f>
        <v>0</v>
      </c>
      <c r="L79" s="33"/>
      <c r="M79" s="60"/>
      <c r="N79" s="51"/>
      <c r="O79" s="51"/>
      <c r="P79" s="105">
        <f>SUM(P80:P377)</f>
        <v>0</v>
      </c>
      <c r="Q79" s="51"/>
      <c r="R79" s="105">
        <f>SUM(R80:R377)</f>
        <v>216.94234760000001</v>
      </c>
      <c r="S79" s="51"/>
      <c r="T79" s="106">
        <f>SUM(T80:T377)</f>
        <v>1.97268</v>
      </c>
      <c r="AT79" s="18" t="s">
        <v>74</v>
      </c>
      <c r="AU79" s="18" t="s">
        <v>108</v>
      </c>
      <c r="BK79" s="107">
        <f>SUM(BK80:BK377)</f>
        <v>0</v>
      </c>
    </row>
    <row r="80" spans="2:65" s="1" customFormat="1" ht="16.5" customHeight="1">
      <c r="B80" s="33"/>
      <c r="C80" s="108" t="s">
        <v>122</v>
      </c>
      <c r="D80" s="108" t="s">
        <v>123</v>
      </c>
      <c r="E80" s="109" t="s">
        <v>124</v>
      </c>
      <c r="F80" s="110" t="s">
        <v>125</v>
      </c>
      <c r="G80" s="111" t="s">
        <v>126</v>
      </c>
      <c r="H80" s="112">
        <v>170</v>
      </c>
      <c r="I80" s="113"/>
      <c r="J80" s="114">
        <f>ROUND(I80*H80,2)</f>
        <v>0</v>
      </c>
      <c r="K80" s="110" t="s">
        <v>127</v>
      </c>
      <c r="L80" s="33"/>
      <c r="M80" s="115" t="s">
        <v>19</v>
      </c>
      <c r="N80" s="116" t="s">
        <v>46</v>
      </c>
      <c r="P80" s="117">
        <f>O80*H80</f>
        <v>0</v>
      </c>
      <c r="Q80" s="117">
        <v>0</v>
      </c>
      <c r="R80" s="117">
        <f>Q80*H80</f>
        <v>0</v>
      </c>
      <c r="S80" s="117">
        <v>0</v>
      </c>
      <c r="T80" s="118">
        <f>S80*H80</f>
        <v>0</v>
      </c>
      <c r="AR80" s="119" t="s">
        <v>128</v>
      </c>
      <c r="AT80" s="119" t="s">
        <v>123</v>
      </c>
      <c r="AU80" s="119" t="s">
        <v>75</v>
      </c>
      <c r="AY80" s="18" t="s">
        <v>129</v>
      </c>
      <c r="BE80" s="120">
        <f>IF(N80="základní",J80,0)</f>
        <v>0</v>
      </c>
      <c r="BF80" s="120">
        <f>IF(N80="snížená",J80,0)</f>
        <v>0</v>
      </c>
      <c r="BG80" s="120">
        <f>IF(N80="zákl. přenesená",J80,0)</f>
        <v>0</v>
      </c>
      <c r="BH80" s="120">
        <f>IF(N80="sníž. přenesená",J80,0)</f>
        <v>0</v>
      </c>
      <c r="BI80" s="120">
        <f>IF(N80="nulová",J80,0)</f>
        <v>0</v>
      </c>
      <c r="BJ80" s="18" t="s">
        <v>83</v>
      </c>
      <c r="BK80" s="120">
        <f>ROUND(I80*H80,2)</f>
        <v>0</v>
      </c>
      <c r="BL80" s="18" t="s">
        <v>128</v>
      </c>
      <c r="BM80" s="119" t="s">
        <v>130</v>
      </c>
    </row>
    <row r="81" spans="2:65" s="1" customFormat="1" ht="10.199999999999999">
      <c r="B81" s="33"/>
      <c r="D81" s="121" t="s">
        <v>131</v>
      </c>
      <c r="F81" s="122" t="s">
        <v>132</v>
      </c>
      <c r="I81" s="123"/>
      <c r="L81" s="33"/>
      <c r="M81" s="124"/>
      <c r="T81" s="54"/>
      <c r="AT81" s="18" t="s">
        <v>131</v>
      </c>
      <c r="AU81" s="18" t="s">
        <v>75</v>
      </c>
    </row>
    <row r="82" spans="2:65" s="9" customFormat="1" ht="10.199999999999999">
      <c r="B82" s="125"/>
      <c r="D82" s="126" t="s">
        <v>133</v>
      </c>
      <c r="E82" s="127" t="s">
        <v>19</v>
      </c>
      <c r="F82" s="128" t="s">
        <v>134</v>
      </c>
      <c r="H82" s="127" t="s">
        <v>19</v>
      </c>
      <c r="I82" s="129"/>
      <c r="L82" s="125"/>
      <c r="M82" s="130"/>
      <c r="T82" s="131"/>
      <c r="AT82" s="127" t="s">
        <v>133</v>
      </c>
      <c r="AU82" s="127" t="s">
        <v>75</v>
      </c>
      <c r="AV82" s="9" t="s">
        <v>83</v>
      </c>
      <c r="AW82" s="9" t="s">
        <v>37</v>
      </c>
      <c r="AX82" s="9" t="s">
        <v>75</v>
      </c>
      <c r="AY82" s="127" t="s">
        <v>129</v>
      </c>
    </row>
    <row r="83" spans="2:65" s="10" customFormat="1" ht="10.199999999999999">
      <c r="B83" s="132"/>
      <c r="D83" s="126" t="s">
        <v>133</v>
      </c>
      <c r="E83" s="133" t="s">
        <v>19</v>
      </c>
      <c r="F83" s="134" t="s">
        <v>135</v>
      </c>
      <c r="H83" s="135">
        <v>170</v>
      </c>
      <c r="I83" s="136"/>
      <c r="L83" s="132"/>
      <c r="M83" s="137"/>
      <c r="T83" s="138"/>
      <c r="AT83" s="133" t="s">
        <v>133</v>
      </c>
      <c r="AU83" s="133" t="s">
        <v>75</v>
      </c>
      <c r="AV83" s="10" t="s">
        <v>85</v>
      </c>
      <c r="AW83" s="10" t="s">
        <v>37</v>
      </c>
      <c r="AX83" s="10" t="s">
        <v>75</v>
      </c>
      <c r="AY83" s="133" t="s">
        <v>129</v>
      </c>
    </row>
    <row r="84" spans="2:65" s="11" customFormat="1" ht="10.199999999999999">
      <c r="B84" s="139"/>
      <c r="D84" s="126" t="s">
        <v>133</v>
      </c>
      <c r="E84" s="140" t="s">
        <v>19</v>
      </c>
      <c r="F84" s="141" t="s">
        <v>136</v>
      </c>
      <c r="H84" s="142">
        <v>170</v>
      </c>
      <c r="I84" s="143"/>
      <c r="L84" s="139"/>
      <c r="M84" s="144"/>
      <c r="T84" s="145"/>
      <c r="AT84" s="140" t="s">
        <v>133</v>
      </c>
      <c r="AU84" s="140" t="s">
        <v>75</v>
      </c>
      <c r="AV84" s="11" t="s">
        <v>128</v>
      </c>
      <c r="AW84" s="11" t="s">
        <v>37</v>
      </c>
      <c r="AX84" s="11" t="s">
        <v>83</v>
      </c>
      <c r="AY84" s="140" t="s">
        <v>129</v>
      </c>
    </row>
    <row r="85" spans="2:65" s="1" customFormat="1" ht="24.15" customHeight="1">
      <c r="B85" s="33"/>
      <c r="C85" s="108" t="s">
        <v>137</v>
      </c>
      <c r="D85" s="108" t="s">
        <v>123</v>
      </c>
      <c r="E85" s="109" t="s">
        <v>138</v>
      </c>
      <c r="F85" s="110" t="s">
        <v>139</v>
      </c>
      <c r="G85" s="111" t="s">
        <v>140</v>
      </c>
      <c r="H85" s="112">
        <v>26</v>
      </c>
      <c r="I85" s="113"/>
      <c r="J85" s="114">
        <f>ROUND(I85*H85,2)</f>
        <v>0</v>
      </c>
      <c r="K85" s="110" t="s">
        <v>127</v>
      </c>
      <c r="L85" s="33"/>
      <c r="M85" s="115" t="s">
        <v>19</v>
      </c>
      <c r="N85" s="116" t="s">
        <v>46</v>
      </c>
      <c r="P85" s="117">
        <f>O85*H85</f>
        <v>0</v>
      </c>
      <c r="Q85" s="117">
        <v>0</v>
      </c>
      <c r="R85" s="117">
        <f>Q85*H85</f>
        <v>0</v>
      </c>
      <c r="S85" s="117">
        <v>0</v>
      </c>
      <c r="T85" s="118">
        <f>S85*H85</f>
        <v>0</v>
      </c>
      <c r="AR85" s="119" t="s">
        <v>128</v>
      </c>
      <c r="AT85" s="119" t="s">
        <v>123</v>
      </c>
      <c r="AU85" s="119" t="s">
        <v>75</v>
      </c>
      <c r="AY85" s="18" t="s">
        <v>129</v>
      </c>
      <c r="BE85" s="120">
        <f>IF(N85="základní",J85,0)</f>
        <v>0</v>
      </c>
      <c r="BF85" s="120">
        <f>IF(N85="snížená",J85,0)</f>
        <v>0</v>
      </c>
      <c r="BG85" s="120">
        <f>IF(N85="zákl. přenesená",J85,0)</f>
        <v>0</v>
      </c>
      <c r="BH85" s="120">
        <f>IF(N85="sníž. přenesená",J85,0)</f>
        <v>0</v>
      </c>
      <c r="BI85" s="120">
        <f>IF(N85="nulová",J85,0)</f>
        <v>0</v>
      </c>
      <c r="BJ85" s="18" t="s">
        <v>83</v>
      </c>
      <c r="BK85" s="120">
        <f>ROUND(I85*H85,2)</f>
        <v>0</v>
      </c>
      <c r="BL85" s="18" t="s">
        <v>128</v>
      </c>
      <c r="BM85" s="119" t="s">
        <v>141</v>
      </c>
    </row>
    <row r="86" spans="2:65" s="1" customFormat="1" ht="10.199999999999999">
      <c r="B86" s="33"/>
      <c r="D86" s="121" t="s">
        <v>131</v>
      </c>
      <c r="F86" s="122" t="s">
        <v>142</v>
      </c>
      <c r="I86" s="123"/>
      <c r="L86" s="33"/>
      <c r="M86" s="124"/>
      <c r="T86" s="54"/>
      <c r="AT86" s="18" t="s">
        <v>131</v>
      </c>
      <c r="AU86" s="18" t="s">
        <v>75</v>
      </c>
    </row>
    <row r="87" spans="2:65" s="9" customFormat="1" ht="10.199999999999999">
      <c r="B87" s="125"/>
      <c r="D87" s="126" t="s">
        <v>133</v>
      </c>
      <c r="E87" s="127" t="s">
        <v>19</v>
      </c>
      <c r="F87" s="128" t="s">
        <v>143</v>
      </c>
      <c r="H87" s="127" t="s">
        <v>19</v>
      </c>
      <c r="I87" s="129"/>
      <c r="L87" s="125"/>
      <c r="M87" s="130"/>
      <c r="T87" s="131"/>
      <c r="AT87" s="127" t="s">
        <v>133</v>
      </c>
      <c r="AU87" s="127" t="s">
        <v>75</v>
      </c>
      <c r="AV87" s="9" t="s">
        <v>83</v>
      </c>
      <c r="AW87" s="9" t="s">
        <v>37</v>
      </c>
      <c r="AX87" s="9" t="s">
        <v>75</v>
      </c>
      <c r="AY87" s="127" t="s">
        <v>129</v>
      </c>
    </row>
    <row r="88" spans="2:65" s="9" customFormat="1" ht="10.199999999999999">
      <c r="B88" s="125"/>
      <c r="D88" s="126" t="s">
        <v>133</v>
      </c>
      <c r="E88" s="127" t="s">
        <v>19</v>
      </c>
      <c r="F88" s="128" t="s">
        <v>144</v>
      </c>
      <c r="H88" s="127" t="s">
        <v>19</v>
      </c>
      <c r="I88" s="129"/>
      <c r="L88" s="125"/>
      <c r="M88" s="130"/>
      <c r="T88" s="131"/>
      <c r="AT88" s="127" t="s">
        <v>133</v>
      </c>
      <c r="AU88" s="127" t="s">
        <v>75</v>
      </c>
      <c r="AV88" s="9" t="s">
        <v>83</v>
      </c>
      <c r="AW88" s="9" t="s">
        <v>37</v>
      </c>
      <c r="AX88" s="9" t="s">
        <v>75</v>
      </c>
      <c r="AY88" s="127" t="s">
        <v>129</v>
      </c>
    </row>
    <row r="89" spans="2:65" s="10" customFormat="1" ht="10.199999999999999">
      <c r="B89" s="132"/>
      <c r="D89" s="126" t="s">
        <v>133</v>
      </c>
      <c r="E89" s="133" t="s">
        <v>19</v>
      </c>
      <c r="F89" s="134" t="s">
        <v>145</v>
      </c>
      <c r="H89" s="135">
        <v>26</v>
      </c>
      <c r="I89" s="136"/>
      <c r="L89" s="132"/>
      <c r="M89" s="137"/>
      <c r="T89" s="138"/>
      <c r="AT89" s="133" t="s">
        <v>133</v>
      </c>
      <c r="AU89" s="133" t="s">
        <v>75</v>
      </c>
      <c r="AV89" s="10" t="s">
        <v>85</v>
      </c>
      <c r="AW89" s="10" t="s">
        <v>37</v>
      </c>
      <c r="AX89" s="10" t="s">
        <v>75</v>
      </c>
      <c r="AY89" s="133" t="s">
        <v>129</v>
      </c>
    </row>
    <row r="90" spans="2:65" s="11" customFormat="1" ht="10.199999999999999">
      <c r="B90" s="139"/>
      <c r="D90" s="126" t="s">
        <v>133</v>
      </c>
      <c r="E90" s="140" t="s">
        <v>19</v>
      </c>
      <c r="F90" s="141" t="s">
        <v>136</v>
      </c>
      <c r="H90" s="142">
        <v>26</v>
      </c>
      <c r="I90" s="143"/>
      <c r="L90" s="139"/>
      <c r="M90" s="144"/>
      <c r="T90" s="145"/>
      <c r="AT90" s="140" t="s">
        <v>133</v>
      </c>
      <c r="AU90" s="140" t="s">
        <v>75</v>
      </c>
      <c r="AV90" s="11" t="s">
        <v>128</v>
      </c>
      <c r="AW90" s="11" t="s">
        <v>37</v>
      </c>
      <c r="AX90" s="11" t="s">
        <v>83</v>
      </c>
      <c r="AY90" s="140" t="s">
        <v>129</v>
      </c>
    </row>
    <row r="91" spans="2:65" s="1" customFormat="1" ht="37.799999999999997" customHeight="1">
      <c r="B91" s="33"/>
      <c r="C91" s="108" t="s">
        <v>146</v>
      </c>
      <c r="D91" s="108" t="s">
        <v>123</v>
      </c>
      <c r="E91" s="109" t="s">
        <v>147</v>
      </c>
      <c r="F91" s="110" t="s">
        <v>148</v>
      </c>
      <c r="G91" s="111" t="s">
        <v>140</v>
      </c>
      <c r="H91" s="112">
        <v>26</v>
      </c>
      <c r="I91" s="113"/>
      <c r="J91" s="114">
        <f>ROUND(I91*H91,2)</f>
        <v>0</v>
      </c>
      <c r="K91" s="110" t="s">
        <v>127</v>
      </c>
      <c r="L91" s="33"/>
      <c r="M91" s="115" t="s">
        <v>19</v>
      </c>
      <c r="N91" s="116" t="s">
        <v>46</v>
      </c>
      <c r="P91" s="117">
        <f>O91*H91</f>
        <v>0</v>
      </c>
      <c r="Q91" s="117">
        <v>0</v>
      </c>
      <c r="R91" s="117">
        <f>Q91*H91</f>
        <v>0</v>
      </c>
      <c r="S91" s="117">
        <v>0</v>
      </c>
      <c r="T91" s="118">
        <f>S91*H91</f>
        <v>0</v>
      </c>
      <c r="AR91" s="119" t="s">
        <v>128</v>
      </c>
      <c r="AT91" s="119" t="s">
        <v>123</v>
      </c>
      <c r="AU91" s="119" t="s">
        <v>75</v>
      </c>
      <c r="AY91" s="18" t="s">
        <v>129</v>
      </c>
      <c r="BE91" s="120">
        <f>IF(N91="základní",J91,0)</f>
        <v>0</v>
      </c>
      <c r="BF91" s="120">
        <f>IF(N91="snížená",J91,0)</f>
        <v>0</v>
      </c>
      <c r="BG91" s="120">
        <f>IF(N91="zákl. přenesená",J91,0)</f>
        <v>0</v>
      </c>
      <c r="BH91" s="120">
        <f>IF(N91="sníž. přenesená",J91,0)</f>
        <v>0</v>
      </c>
      <c r="BI91" s="120">
        <f>IF(N91="nulová",J91,0)</f>
        <v>0</v>
      </c>
      <c r="BJ91" s="18" t="s">
        <v>83</v>
      </c>
      <c r="BK91" s="120">
        <f>ROUND(I91*H91,2)</f>
        <v>0</v>
      </c>
      <c r="BL91" s="18" t="s">
        <v>128</v>
      </c>
      <c r="BM91" s="119" t="s">
        <v>149</v>
      </c>
    </row>
    <row r="92" spans="2:65" s="1" customFormat="1" ht="10.199999999999999">
      <c r="B92" s="33"/>
      <c r="D92" s="121" t="s">
        <v>131</v>
      </c>
      <c r="F92" s="122" t="s">
        <v>150</v>
      </c>
      <c r="I92" s="123"/>
      <c r="L92" s="33"/>
      <c r="M92" s="124"/>
      <c r="T92" s="54"/>
      <c r="AT92" s="18" t="s">
        <v>131</v>
      </c>
      <c r="AU92" s="18" t="s">
        <v>75</v>
      </c>
    </row>
    <row r="93" spans="2:65" s="9" customFormat="1" ht="10.199999999999999">
      <c r="B93" s="125"/>
      <c r="D93" s="126" t="s">
        <v>133</v>
      </c>
      <c r="E93" s="127" t="s">
        <v>19</v>
      </c>
      <c r="F93" s="128" t="s">
        <v>151</v>
      </c>
      <c r="H93" s="127" t="s">
        <v>19</v>
      </c>
      <c r="I93" s="129"/>
      <c r="L93" s="125"/>
      <c r="M93" s="130"/>
      <c r="T93" s="131"/>
      <c r="AT93" s="127" t="s">
        <v>133</v>
      </c>
      <c r="AU93" s="127" t="s">
        <v>75</v>
      </c>
      <c r="AV93" s="9" t="s">
        <v>83</v>
      </c>
      <c r="AW93" s="9" t="s">
        <v>37</v>
      </c>
      <c r="AX93" s="9" t="s">
        <v>75</v>
      </c>
      <c r="AY93" s="127" t="s">
        <v>129</v>
      </c>
    </row>
    <row r="94" spans="2:65" s="9" customFormat="1" ht="10.199999999999999">
      <c r="B94" s="125"/>
      <c r="D94" s="126" t="s">
        <v>133</v>
      </c>
      <c r="E94" s="127" t="s">
        <v>19</v>
      </c>
      <c r="F94" s="128" t="s">
        <v>144</v>
      </c>
      <c r="H94" s="127" t="s">
        <v>19</v>
      </c>
      <c r="I94" s="129"/>
      <c r="L94" s="125"/>
      <c r="M94" s="130"/>
      <c r="T94" s="131"/>
      <c r="AT94" s="127" t="s">
        <v>133</v>
      </c>
      <c r="AU94" s="127" t="s">
        <v>75</v>
      </c>
      <c r="AV94" s="9" t="s">
        <v>83</v>
      </c>
      <c r="AW94" s="9" t="s">
        <v>37</v>
      </c>
      <c r="AX94" s="9" t="s">
        <v>75</v>
      </c>
      <c r="AY94" s="127" t="s">
        <v>129</v>
      </c>
    </row>
    <row r="95" spans="2:65" s="10" customFormat="1" ht="10.199999999999999">
      <c r="B95" s="132"/>
      <c r="D95" s="126" t="s">
        <v>133</v>
      </c>
      <c r="E95" s="133" t="s">
        <v>19</v>
      </c>
      <c r="F95" s="134" t="s">
        <v>152</v>
      </c>
      <c r="H95" s="135">
        <v>26</v>
      </c>
      <c r="I95" s="136"/>
      <c r="L95" s="132"/>
      <c r="M95" s="137"/>
      <c r="T95" s="138"/>
      <c r="AT95" s="133" t="s">
        <v>133</v>
      </c>
      <c r="AU95" s="133" t="s">
        <v>75</v>
      </c>
      <c r="AV95" s="10" t="s">
        <v>85</v>
      </c>
      <c r="AW95" s="10" t="s">
        <v>37</v>
      </c>
      <c r="AX95" s="10" t="s">
        <v>75</v>
      </c>
      <c r="AY95" s="133" t="s">
        <v>129</v>
      </c>
    </row>
    <row r="96" spans="2:65" s="11" customFormat="1" ht="10.199999999999999">
      <c r="B96" s="139"/>
      <c r="D96" s="126" t="s">
        <v>133</v>
      </c>
      <c r="E96" s="140" t="s">
        <v>19</v>
      </c>
      <c r="F96" s="141" t="s">
        <v>136</v>
      </c>
      <c r="H96" s="142">
        <v>26</v>
      </c>
      <c r="I96" s="143"/>
      <c r="L96" s="139"/>
      <c r="M96" s="144"/>
      <c r="T96" s="145"/>
      <c r="AT96" s="140" t="s">
        <v>133</v>
      </c>
      <c r="AU96" s="140" t="s">
        <v>75</v>
      </c>
      <c r="AV96" s="11" t="s">
        <v>128</v>
      </c>
      <c r="AW96" s="11" t="s">
        <v>37</v>
      </c>
      <c r="AX96" s="11" t="s">
        <v>83</v>
      </c>
      <c r="AY96" s="140" t="s">
        <v>129</v>
      </c>
    </row>
    <row r="97" spans="2:65" s="1" customFormat="1" ht="21.75" customHeight="1">
      <c r="B97" s="33"/>
      <c r="C97" s="108" t="s">
        <v>83</v>
      </c>
      <c r="D97" s="108" t="s">
        <v>123</v>
      </c>
      <c r="E97" s="109" t="s">
        <v>153</v>
      </c>
      <c r="F97" s="110" t="s">
        <v>154</v>
      </c>
      <c r="G97" s="111" t="s">
        <v>140</v>
      </c>
      <c r="H97" s="112">
        <v>130</v>
      </c>
      <c r="I97" s="113"/>
      <c r="J97" s="114">
        <f>ROUND(I97*H97,2)</f>
        <v>0</v>
      </c>
      <c r="K97" s="110" t="s">
        <v>127</v>
      </c>
      <c r="L97" s="33"/>
      <c r="M97" s="115" t="s">
        <v>19</v>
      </c>
      <c r="N97" s="116" t="s">
        <v>46</v>
      </c>
      <c r="P97" s="117">
        <f>O97*H97</f>
        <v>0</v>
      </c>
      <c r="Q97" s="117">
        <v>0</v>
      </c>
      <c r="R97" s="117">
        <f>Q97*H97</f>
        <v>0</v>
      </c>
      <c r="S97" s="117">
        <v>0</v>
      </c>
      <c r="T97" s="118">
        <f>S97*H97</f>
        <v>0</v>
      </c>
      <c r="AR97" s="119" t="s">
        <v>128</v>
      </c>
      <c r="AT97" s="119" t="s">
        <v>123</v>
      </c>
      <c r="AU97" s="119" t="s">
        <v>75</v>
      </c>
      <c r="AY97" s="18" t="s">
        <v>129</v>
      </c>
      <c r="BE97" s="120">
        <f>IF(N97="základní",J97,0)</f>
        <v>0</v>
      </c>
      <c r="BF97" s="120">
        <f>IF(N97="snížená",J97,0)</f>
        <v>0</v>
      </c>
      <c r="BG97" s="120">
        <f>IF(N97="zákl. přenesená",J97,0)</f>
        <v>0</v>
      </c>
      <c r="BH97" s="120">
        <f>IF(N97="sníž. přenesená",J97,0)</f>
        <v>0</v>
      </c>
      <c r="BI97" s="120">
        <f>IF(N97="nulová",J97,0)</f>
        <v>0</v>
      </c>
      <c r="BJ97" s="18" t="s">
        <v>83</v>
      </c>
      <c r="BK97" s="120">
        <f>ROUND(I97*H97,2)</f>
        <v>0</v>
      </c>
      <c r="BL97" s="18" t="s">
        <v>128</v>
      </c>
      <c r="BM97" s="119" t="s">
        <v>155</v>
      </c>
    </row>
    <row r="98" spans="2:65" s="1" customFormat="1" ht="10.199999999999999">
      <c r="B98" s="33"/>
      <c r="D98" s="121" t="s">
        <v>131</v>
      </c>
      <c r="F98" s="122" t="s">
        <v>156</v>
      </c>
      <c r="I98" s="123"/>
      <c r="L98" s="33"/>
      <c r="M98" s="124"/>
      <c r="T98" s="54"/>
      <c r="AT98" s="18" t="s">
        <v>131</v>
      </c>
      <c r="AU98" s="18" t="s">
        <v>75</v>
      </c>
    </row>
    <row r="99" spans="2:65" s="9" customFormat="1" ht="10.199999999999999">
      <c r="B99" s="125"/>
      <c r="D99" s="126" t="s">
        <v>133</v>
      </c>
      <c r="E99" s="127" t="s">
        <v>19</v>
      </c>
      <c r="F99" s="128" t="s">
        <v>157</v>
      </c>
      <c r="H99" s="127" t="s">
        <v>19</v>
      </c>
      <c r="I99" s="129"/>
      <c r="L99" s="125"/>
      <c r="M99" s="130"/>
      <c r="T99" s="131"/>
      <c r="AT99" s="127" t="s">
        <v>133</v>
      </c>
      <c r="AU99" s="127" t="s">
        <v>75</v>
      </c>
      <c r="AV99" s="9" t="s">
        <v>83</v>
      </c>
      <c r="AW99" s="9" t="s">
        <v>37</v>
      </c>
      <c r="AX99" s="9" t="s">
        <v>75</v>
      </c>
      <c r="AY99" s="127" t="s">
        <v>129</v>
      </c>
    </row>
    <row r="100" spans="2:65" s="10" customFormat="1" ht="10.199999999999999">
      <c r="B100" s="132"/>
      <c r="D100" s="126" t="s">
        <v>133</v>
      </c>
      <c r="E100" s="133" t="s">
        <v>19</v>
      </c>
      <c r="F100" s="134" t="s">
        <v>158</v>
      </c>
      <c r="H100" s="135">
        <v>130</v>
      </c>
      <c r="I100" s="136"/>
      <c r="L100" s="132"/>
      <c r="M100" s="137"/>
      <c r="T100" s="138"/>
      <c r="AT100" s="133" t="s">
        <v>133</v>
      </c>
      <c r="AU100" s="133" t="s">
        <v>75</v>
      </c>
      <c r="AV100" s="10" t="s">
        <v>85</v>
      </c>
      <c r="AW100" s="10" t="s">
        <v>37</v>
      </c>
      <c r="AX100" s="10" t="s">
        <v>75</v>
      </c>
      <c r="AY100" s="133" t="s">
        <v>129</v>
      </c>
    </row>
    <row r="101" spans="2:65" s="11" customFormat="1" ht="10.199999999999999">
      <c r="B101" s="139"/>
      <c r="D101" s="126" t="s">
        <v>133</v>
      </c>
      <c r="E101" s="140" t="s">
        <v>19</v>
      </c>
      <c r="F101" s="141" t="s">
        <v>136</v>
      </c>
      <c r="H101" s="142">
        <v>130</v>
      </c>
      <c r="I101" s="143"/>
      <c r="L101" s="139"/>
      <c r="M101" s="144"/>
      <c r="T101" s="145"/>
      <c r="AT101" s="140" t="s">
        <v>133</v>
      </c>
      <c r="AU101" s="140" t="s">
        <v>75</v>
      </c>
      <c r="AV101" s="11" t="s">
        <v>128</v>
      </c>
      <c r="AW101" s="11" t="s">
        <v>37</v>
      </c>
      <c r="AX101" s="11" t="s">
        <v>83</v>
      </c>
      <c r="AY101" s="140" t="s">
        <v>129</v>
      </c>
    </row>
    <row r="102" spans="2:65" s="1" customFormat="1" ht="24.15" customHeight="1">
      <c r="B102" s="33"/>
      <c r="C102" s="108" t="s">
        <v>85</v>
      </c>
      <c r="D102" s="108" t="s">
        <v>123</v>
      </c>
      <c r="E102" s="109" t="s">
        <v>159</v>
      </c>
      <c r="F102" s="110" t="s">
        <v>160</v>
      </c>
      <c r="G102" s="111" t="s">
        <v>140</v>
      </c>
      <c r="H102" s="112">
        <v>130</v>
      </c>
      <c r="I102" s="113"/>
      <c r="J102" s="114">
        <f>ROUND(I102*H102,2)</f>
        <v>0</v>
      </c>
      <c r="K102" s="110" t="s">
        <v>127</v>
      </c>
      <c r="L102" s="33"/>
      <c r="M102" s="115" t="s">
        <v>19</v>
      </c>
      <c r="N102" s="116" t="s">
        <v>46</v>
      </c>
      <c r="P102" s="117">
        <f>O102*H102</f>
        <v>0</v>
      </c>
      <c r="Q102" s="117">
        <v>0</v>
      </c>
      <c r="R102" s="117">
        <f>Q102*H102</f>
        <v>0</v>
      </c>
      <c r="S102" s="117">
        <v>0</v>
      </c>
      <c r="T102" s="118">
        <f>S102*H102</f>
        <v>0</v>
      </c>
      <c r="AR102" s="119" t="s">
        <v>128</v>
      </c>
      <c r="AT102" s="119" t="s">
        <v>123</v>
      </c>
      <c r="AU102" s="119" t="s">
        <v>75</v>
      </c>
      <c r="AY102" s="18" t="s">
        <v>129</v>
      </c>
      <c r="BE102" s="120">
        <f>IF(N102="základní",J102,0)</f>
        <v>0</v>
      </c>
      <c r="BF102" s="120">
        <f>IF(N102="snížená",J102,0)</f>
        <v>0</v>
      </c>
      <c r="BG102" s="120">
        <f>IF(N102="zákl. přenesená",J102,0)</f>
        <v>0</v>
      </c>
      <c r="BH102" s="120">
        <f>IF(N102="sníž. přenesená",J102,0)</f>
        <v>0</v>
      </c>
      <c r="BI102" s="120">
        <f>IF(N102="nulová",J102,0)</f>
        <v>0</v>
      </c>
      <c r="BJ102" s="18" t="s">
        <v>83</v>
      </c>
      <c r="BK102" s="120">
        <f>ROUND(I102*H102,2)</f>
        <v>0</v>
      </c>
      <c r="BL102" s="18" t="s">
        <v>128</v>
      </c>
      <c r="BM102" s="119" t="s">
        <v>161</v>
      </c>
    </row>
    <row r="103" spans="2:65" s="1" customFormat="1" ht="10.199999999999999">
      <c r="B103" s="33"/>
      <c r="D103" s="121" t="s">
        <v>131</v>
      </c>
      <c r="F103" s="122" t="s">
        <v>162</v>
      </c>
      <c r="I103" s="123"/>
      <c r="L103" s="33"/>
      <c r="M103" s="124"/>
      <c r="T103" s="54"/>
      <c r="AT103" s="18" t="s">
        <v>131</v>
      </c>
      <c r="AU103" s="18" t="s">
        <v>75</v>
      </c>
    </row>
    <row r="104" spans="2:65" s="9" customFormat="1" ht="10.199999999999999">
      <c r="B104" s="125"/>
      <c r="D104" s="126" t="s">
        <v>133</v>
      </c>
      <c r="E104" s="127" t="s">
        <v>19</v>
      </c>
      <c r="F104" s="128" t="s">
        <v>163</v>
      </c>
      <c r="H104" s="127" t="s">
        <v>19</v>
      </c>
      <c r="I104" s="129"/>
      <c r="L104" s="125"/>
      <c r="M104" s="130"/>
      <c r="T104" s="131"/>
      <c r="AT104" s="127" t="s">
        <v>133</v>
      </c>
      <c r="AU104" s="127" t="s">
        <v>75</v>
      </c>
      <c r="AV104" s="9" t="s">
        <v>83</v>
      </c>
      <c r="AW104" s="9" t="s">
        <v>37</v>
      </c>
      <c r="AX104" s="9" t="s">
        <v>75</v>
      </c>
      <c r="AY104" s="127" t="s">
        <v>129</v>
      </c>
    </row>
    <row r="105" spans="2:65" s="10" customFormat="1" ht="10.199999999999999">
      <c r="B105" s="132"/>
      <c r="D105" s="126" t="s">
        <v>133</v>
      </c>
      <c r="E105" s="133" t="s">
        <v>19</v>
      </c>
      <c r="F105" s="134" t="s">
        <v>158</v>
      </c>
      <c r="H105" s="135">
        <v>130</v>
      </c>
      <c r="I105" s="136"/>
      <c r="L105" s="132"/>
      <c r="M105" s="137"/>
      <c r="T105" s="138"/>
      <c r="AT105" s="133" t="s">
        <v>133</v>
      </c>
      <c r="AU105" s="133" t="s">
        <v>75</v>
      </c>
      <c r="AV105" s="10" t="s">
        <v>85</v>
      </c>
      <c r="AW105" s="10" t="s">
        <v>37</v>
      </c>
      <c r="AX105" s="10" t="s">
        <v>75</v>
      </c>
      <c r="AY105" s="133" t="s">
        <v>129</v>
      </c>
    </row>
    <row r="106" spans="2:65" s="11" customFormat="1" ht="10.199999999999999">
      <c r="B106" s="139"/>
      <c r="D106" s="126" t="s">
        <v>133</v>
      </c>
      <c r="E106" s="140" t="s">
        <v>19</v>
      </c>
      <c r="F106" s="141" t="s">
        <v>136</v>
      </c>
      <c r="H106" s="142">
        <v>130</v>
      </c>
      <c r="I106" s="143"/>
      <c r="L106" s="139"/>
      <c r="M106" s="144"/>
      <c r="T106" s="145"/>
      <c r="AT106" s="140" t="s">
        <v>133</v>
      </c>
      <c r="AU106" s="140" t="s">
        <v>75</v>
      </c>
      <c r="AV106" s="11" t="s">
        <v>128</v>
      </c>
      <c r="AW106" s="11" t="s">
        <v>37</v>
      </c>
      <c r="AX106" s="11" t="s">
        <v>83</v>
      </c>
      <c r="AY106" s="140" t="s">
        <v>129</v>
      </c>
    </row>
    <row r="107" spans="2:65" s="1" customFormat="1" ht="24.15" customHeight="1">
      <c r="B107" s="33"/>
      <c r="C107" s="108" t="s">
        <v>128</v>
      </c>
      <c r="D107" s="108" t="s">
        <v>123</v>
      </c>
      <c r="E107" s="109" t="s">
        <v>164</v>
      </c>
      <c r="F107" s="110" t="s">
        <v>165</v>
      </c>
      <c r="G107" s="111" t="s">
        <v>126</v>
      </c>
      <c r="H107" s="112">
        <v>100</v>
      </c>
      <c r="I107" s="113"/>
      <c r="J107" s="114">
        <f>ROUND(I107*H107,2)</f>
        <v>0</v>
      </c>
      <c r="K107" s="110" t="s">
        <v>127</v>
      </c>
      <c r="L107" s="33"/>
      <c r="M107" s="115" t="s">
        <v>19</v>
      </c>
      <c r="N107" s="116" t="s">
        <v>46</v>
      </c>
      <c r="P107" s="117">
        <f>O107*H107</f>
        <v>0</v>
      </c>
      <c r="Q107" s="117">
        <v>0</v>
      </c>
      <c r="R107" s="117">
        <f>Q107*H107</f>
        <v>0</v>
      </c>
      <c r="S107" s="117">
        <v>0</v>
      </c>
      <c r="T107" s="118">
        <f>S107*H107</f>
        <v>0</v>
      </c>
      <c r="AR107" s="119" t="s">
        <v>128</v>
      </c>
      <c r="AT107" s="119" t="s">
        <v>123</v>
      </c>
      <c r="AU107" s="119" t="s">
        <v>75</v>
      </c>
      <c r="AY107" s="18" t="s">
        <v>129</v>
      </c>
      <c r="BE107" s="120">
        <f>IF(N107="základní",J107,0)</f>
        <v>0</v>
      </c>
      <c r="BF107" s="120">
        <f>IF(N107="snížená",J107,0)</f>
        <v>0</v>
      </c>
      <c r="BG107" s="120">
        <f>IF(N107="zákl. přenesená",J107,0)</f>
        <v>0</v>
      </c>
      <c r="BH107" s="120">
        <f>IF(N107="sníž. přenesená",J107,0)</f>
        <v>0</v>
      </c>
      <c r="BI107" s="120">
        <f>IF(N107="nulová",J107,0)</f>
        <v>0</v>
      </c>
      <c r="BJ107" s="18" t="s">
        <v>83</v>
      </c>
      <c r="BK107" s="120">
        <f>ROUND(I107*H107,2)</f>
        <v>0</v>
      </c>
      <c r="BL107" s="18" t="s">
        <v>128</v>
      </c>
      <c r="BM107" s="119" t="s">
        <v>166</v>
      </c>
    </row>
    <row r="108" spans="2:65" s="1" customFormat="1" ht="10.199999999999999">
      <c r="B108" s="33"/>
      <c r="D108" s="121" t="s">
        <v>131</v>
      </c>
      <c r="F108" s="122" t="s">
        <v>167</v>
      </c>
      <c r="I108" s="123"/>
      <c r="L108" s="33"/>
      <c r="M108" s="124"/>
      <c r="T108" s="54"/>
      <c r="AT108" s="18" t="s">
        <v>131</v>
      </c>
      <c r="AU108" s="18" t="s">
        <v>75</v>
      </c>
    </row>
    <row r="109" spans="2:65" s="9" customFormat="1" ht="10.199999999999999">
      <c r="B109" s="125"/>
      <c r="D109" s="126" t="s">
        <v>133</v>
      </c>
      <c r="E109" s="127" t="s">
        <v>19</v>
      </c>
      <c r="F109" s="128" t="s">
        <v>168</v>
      </c>
      <c r="H109" s="127" t="s">
        <v>19</v>
      </c>
      <c r="I109" s="129"/>
      <c r="L109" s="125"/>
      <c r="M109" s="130"/>
      <c r="T109" s="131"/>
      <c r="AT109" s="127" t="s">
        <v>133</v>
      </c>
      <c r="AU109" s="127" t="s">
        <v>75</v>
      </c>
      <c r="AV109" s="9" t="s">
        <v>83</v>
      </c>
      <c r="AW109" s="9" t="s">
        <v>37</v>
      </c>
      <c r="AX109" s="9" t="s">
        <v>75</v>
      </c>
      <c r="AY109" s="127" t="s">
        <v>129</v>
      </c>
    </row>
    <row r="110" spans="2:65" s="9" customFormat="1" ht="10.199999999999999">
      <c r="B110" s="125"/>
      <c r="D110" s="126" t="s">
        <v>133</v>
      </c>
      <c r="E110" s="127" t="s">
        <v>19</v>
      </c>
      <c r="F110" s="128" t="s">
        <v>169</v>
      </c>
      <c r="H110" s="127" t="s">
        <v>19</v>
      </c>
      <c r="I110" s="129"/>
      <c r="L110" s="125"/>
      <c r="M110" s="130"/>
      <c r="T110" s="131"/>
      <c r="AT110" s="127" t="s">
        <v>133</v>
      </c>
      <c r="AU110" s="127" t="s">
        <v>75</v>
      </c>
      <c r="AV110" s="9" t="s">
        <v>83</v>
      </c>
      <c r="AW110" s="9" t="s">
        <v>37</v>
      </c>
      <c r="AX110" s="9" t="s">
        <v>75</v>
      </c>
      <c r="AY110" s="127" t="s">
        <v>129</v>
      </c>
    </row>
    <row r="111" spans="2:65" s="10" customFormat="1" ht="10.199999999999999">
      <c r="B111" s="132"/>
      <c r="D111" s="126" t="s">
        <v>133</v>
      </c>
      <c r="E111" s="133" t="s">
        <v>19</v>
      </c>
      <c r="F111" s="134" t="s">
        <v>170</v>
      </c>
      <c r="H111" s="135">
        <v>100</v>
      </c>
      <c r="I111" s="136"/>
      <c r="L111" s="132"/>
      <c r="M111" s="137"/>
      <c r="T111" s="138"/>
      <c r="AT111" s="133" t="s">
        <v>133</v>
      </c>
      <c r="AU111" s="133" t="s">
        <v>75</v>
      </c>
      <c r="AV111" s="10" t="s">
        <v>85</v>
      </c>
      <c r="AW111" s="10" t="s">
        <v>37</v>
      </c>
      <c r="AX111" s="10" t="s">
        <v>75</v>
      </c>
      <c r="AY111" s="133" t="s">
        <v>129</v>
      </c>
    </row>
    <row r="112" spans="2:65" s="11" customFormat="1" ht="10.199999999999999">
      <c r="B112" s="139"/>
      <c r="D112" s="126" t="s">
        <v>133</v>
      </c>
      <c r="E112" s="140" t="s">
        <v>19</v>
      </c>
      <c r="F112" s="141" t="s">
        <v>136</v>
      </c>
      <c r="H112" s="142">
        <v>100</v>
      </c>
      <c r="I112" s="143"/>
      <c r="L112" s="139"/>
      <c r="M112" s="144"/>
      <c r="T112" s="145"/>
      <c r="AT112" s="140" t="s">
        <v>133</v>
      </c>
      <c r="AU112" s="140" t="s">
        <v>75</v>
      </c>
      <c r="AV112" s="11" t="s">
        <v>128</v>
      </c>
      <c r="AW112" s="11" t="s">
        <v>37</v>
      </c>
      <c r="AX112" s="11" t="s">
        <v>83</v>
      </c>
      <c r="AY112" s="140" t="s">
        <v>129</v>
      </c>
    </row>
    <row r="113" spans="2:65" s="1" customFormat="1" ht="21.75" customHeight="1">
      <c r="B113" s="33"/>
      <c r="C113" s="108" t="s">
        <v>171</v>
      </c>
      <c r="D113" s="108" t="s">
        <v>123</v>
      </c>
      <c r="E113" s="109" t="s">
        <v>172</v>
      </c>
      <c r="F113" s="110" t="s">
        <v>173</v>
      </c>
      <c r="G113" s="111" t="s">
        <v>126</v>
      </c>
      <c r="H113" s="112">
        <v>0.91200000000000003</v>
      </c>
      <c r="I113" s="113"/>
      <c r="J113" s="114">
        <f>ROUND(I113*H113,2)</f>
        <v>0</v>
      </c>
      <c r="K113" s="110" t="s">
        <v>127</v>
      </c>
      <c r="L113" s="33"/>
      <c r="M113" s="115" t="s">
        <v>19</v>
      </c>
      <c r="N113" s="116" t="s">
        <v>46</v>
      </c>
      <c r="P113" s="117">
        <f>O113*H113</f>
        <v>0</v>
      </c>
      <c r="Q113" s="117">
        <v>0</v>
      </c>
      <c r="R113" s="117">
        <f>Q113*H113</f>
        <v>0</v>
      </c>
      <c r="S113" s="117">
        <v>0</v>
      </c>
      <c r="T113" s="118">
        <f>S113*H113</f>
        <v>0</v>
      </c>
      <c r="AR113" s="119" t="s">
        <v>128</v>
      </c>
      <c r="AT113" s="119" t="s">
        <v>123</v>
      </c>
      <c r="AU113" s="119" t="s">
        <v>75</v>
      </c>
      <c r="AY113" s="18" t="s">
        <v>129</v>
      </c>
      <c r="BE113" s="120">
        <f>IF(N113="základní",J113,0)</f>
        <v>0</v>
      </c>
      <c r="BF113" s="120">
        <f>IF(N113="snížená",J113,0)</f>
        <v>0</v>
      </c>
      <c r="BG113" s="120">
        <f>IF(N113="zákl. přenesená",J113,0)</f>
        <v>0</v>
      </c>
      <c r="BH113" s="120">
        <f>IF(N113="sníž. přenesená",J113,0)</f>
        <v>0</v>
      </c>
      <c r="BI113" s="120">
        <f>IF(N113="nulová",J113,0)</f>
        <v>0</v>
      </c>
      <c r="BJ113" s="18" t="s">
        <v>83</v>
      </c>
      <c r="BK113" s="120">
        <f>ROUND(I113*H113,2)</f>
        <v>0</v>
      </c>
      <c r="BL113" s="18" t="s">
        <v>128</v>
      </c>
      <c r="BM113" s="119" t="s">
        <v>174</v>
      </c>
    </row>
    <row r="114" spans="2:65" s="1" customFormat="1" ht="10.199999999999999">
      <c r="B114" s="33"/>
      <c r="D114" s="121" t="s">
        <v>131</v>
      </c>
      <c r="F114" s="122" t="s">
        <v>175</v>
      </c>
      <c r="I114" s="123"/>
      <c r="L114" s="33"/>
      <c r="M114" s="124"/>
      <c r="T114" s="54"/>
      <c r="AT114" s="18" t="s">
        <v>131</v>
      </c>
      <c r="AU114" s="18" t="s">
        <v>75</v>
      </c>
    </row>
    <row r="115" spans="2:65" s="9" customFormat="1" ht="10.199999999999999">
      <c r="B115" s="125"/>
      <c r="D115" s="126" t="s">
        <v>133</v>
      </c>
      <c r="E115" s="127" t="s">
        <v>19</v>
      </c>
      <c r="F115" s="128" t="s">
        <v>176</v>
      </c>
      <c r="H115" s="127" t="s">
        <v>19</v>
      </c>
      <c r="I115" s="129"/>
      <c r="L115" s="125"/>
      <c r="M115" s="130"/>
      <c r="T115" s="131"/>
      <c r="AT115" s="127" t="s">
        <v>133</v>
      </c>
      <c r="AU115" s="127" t="s">
        <v>75</v>
      </c>
      <c r="AV115" s="9" t="s">
        <v>83</v>
      </c>
      <c r="AW115" s="9" t="s">
        <v>37</v>
      </c>
      <c r="AX115" s="9" t="s">
        <v>75</v>
      </c>
      <c r="AY115" s="127" t="s">
        <v>129</v>
      </c>
    </row>
    <row r="116" spans="2:65" s="9" customFormat="1" ht="10.199999999999999">
      <c r="B116" s="125"/>
      <c r="D116" s="126" t="s">
        <v>133</v>
      </c>
      <c r="E116" s="127" t="s">
        <v>19</v>
      </c>
      <c r="F116" s="128" t="s">
        <v>177</v>
      </c>
      <c r="H116" s="127" t="s">
        <v>19</v>
      </c>
      <c r="I116" s="129"/>
      <c r="L116" s="125"/>
      <c r="M116" s="130"/>
      <c r="T116" s="131"/>
      <c r="AT116" s="127" t="s">
        <v>133</v>
      </c>
      <c r="AU116" s="127" t="s">
        <v>75</v>
      </c>
      <c r="AV116" s="9" t="s">
        <v>83</v>
      </c>
      <c r="AW116" s="9" t="s">
        <v>37</v>
      </c>
      <c r="AX116" s="9" t="s">
        <v>75</v>
      </c>
      <c r="AY116" s="127" t="s">
        <v>129</v>
      </c>
    </row>
    <row r="117" spans="2:65" s="10" customFormat="1" ht="10.199999999999999">
      <c r="B117" s="132"/>
      <c r="D117" s="126" t="s">
        <v>133</v>
      </c>
      <c r="E117" s="133" t="s">
        <v>19</v>
      </c>
      <c r="F117" s="134" t="s">
        <v>178</v>
      </c>
      <c r="H117" s="135">
        <v>0.91200000000000003</v>
      </c>
      <c r="I117" s="136"/>
      <c r="L117" s="132"/>
      <c r="M117" s="137"/>
      <c r="T117" s="138"/>
      <c r="AT117" s="133" t="s">
        <v>133</v>
      </c>
      <c r="AU117" s="133" t="s">
        <v>75</v>
      </c>
      <c r="AV117" s="10" t="s">
        <v>85</v>
      </c>
      <c r="AW117" s="10" t="s">
        <v>37</v>
      </c>
      <c r="AX117" s="10" t="s">
        <v>75</v>
      </c>
      <c r="AY117" s="133" t="s">
        <v>129</v>
      </c>
    </row>
    <row r="118" spans="2:65" s="11" customFormat="1" ht="10.199999999999999">
      <c r="B118" s="139"/>
      <c r="D118" s="126" t="s">
        <v>133</v>
      </c>
      <c r="E118" s="140" t="s">
        <v>19</v>
      </c>
      <c r="F118" s="141" t="s">
        <v>136</v>
      </c>
      <c r="H118" s="142">
        <v>0.91200000000000003</v>
      </c>
      <c r="I118" s="143"/>
      <c r="L118" s="139"/>
      <c r="M118" s="144"/>
      <c r="T118" s="145"/>
      <c r="AT118" s="140" t="s">
        <v>133</v>
      </c>
      <c r="AU118" s="140" t="s">
        <v>75</v>
      </c>
      <c r="AV118" s="11" t="s">
        <v>128</v>
      </c>
      <c r="AW118" s="11" t="s">
        <v>37</v>
      </c>
      <c r="AX118" s="11" t="s">
        <v>83</v>
      </c>
      <c r="AY118" s="140" t="s">
        <v>129</v>
      </c>
    </row>
    <row r="119" spans="2:65" s="1" customFormat="1" ht="16.5" customHeight="1">
      <c r="B119" s="33"/>
      <c r="C119" s="108" t="s">
        <v>179</v>
      </c>
      <c r="D119" s="108" t="s">
        <v>123</v>
      </c>
      <c r="E119" s="109" t="s">
        <v>180</v>
      </c>
      <c r="F119" s="110" t="s">
        <v>181</v>
      </c>
      <c r="G119" s="111" t="s">
        <v>140</v>
      </c>
      <c r="H119" s="112">
        <v>3.6960000000000002</v>
      </c>
      <c r="I119" s="113"/>
      <c r="J119" s="114">
        <f>ROUND(I119*H119,2)</f>
        <v>0</v>
      </c>
      <c r="K119" s="110" t="s">
        <v>127</v>
      </c>
      <c r="L119" s="33"/>
      <c r="M119" s="115" t="s">
        <v>19</v>
      </c>
      <c r="N119" s="116" t="s">
        <v>46</v>
      </c>
      <c r="P119" s="117">
        <f>O119*H119</f>
        <v>0</v>
      </c>
      <c r="Q119" s="117">
        <v>1.9967999999999999</v>
      </c>
      <c r="R119" s="117">
        <f>Q119*H119</f>
        <v>7.3801728000000004</v>
      </c>
      <c r="S119" s="117">
        <v>0</v>
      </c>
      <c r="T119" s="118">
        <f>S119*H119</f>
        <v>0</v>
      </c>
      <c r="AR119" s="119" t="s">
        <v>128</v>
      </c>
      <c r="AT119" s="119" t="s">
        <v>123</v>
      </c>
      <c r="AU119" s="119" t="s">
        <v>75</v>
      </c>
      <c r="AY119" s="18" t="s">
        <v>129</v>
      </c>
      <c r="BE119" s="120">
        <f>IF(N119="základní",J119,0)</f>
        <v>0</v>
      </c>
      <c r="BF119" s="120">
        <f>IF(N119="snížená",J119,0)</f>
        <v>0</v>
      </c>
      <c r="BG119" s="120">
        <f>IF(N119="zákl. přenesená",J119,0)</f>
        <v>0</v>
      </c>
      <c r="BH119" s="120">
        <f>IF(N119="sníž. přenesená",J119,0)</f>
        <v>0</v>
      </c>
      <c r="BI119" s="120">
        <f>IF(N119="nulová",J119,0)</f>
        <v>0</v>
      </c>
      <c r="BJ119" s="18" t="s">
        <v>83</v>
      </c>
      <c r="BK119" s="120">
        <f>ROUND(I119*H119,2)</f>
        <v>0</v>
      </c>
      <c r="BL119" s="18" t="s">
        <v>128</v>
      </c>
      <c r="BM119" s="119" t="s">
        <v>182</v>
      </c>
    </row>
    <row r="120" spans="2:65" s="1" customFormat="1" ht="10.199999999999999">
      <c r="B120" s="33"/>
      <c r="D120" s="121" t="s">
        <v>131</v>
      </c>
      <c r="F120" s="122" t="s">
        <v>183</v>
      </c>
      <c r="I120" s="123"/>
      <c r="L120" s="33"/>
      <c r="M120" s="124"/>
      <c r="T120" s="54"/>
      <c r="AT120" s="18" t="s">
        <v>131</v>
      </c>
      <c r="AU120" s="18" t="s">
        <v>75</v>
      </c>
    </row>
    <row r="121" spans="2:65" s="9" customFormat="1" ht="10.199999999999999">
      <c r="B121" s="125"/>
      <c r="D121" s="126" t="s">
        <v>133</v>
      </c>
      <c r="E121" s="127" t="s">
        <v>19</v>
      </c>
      <c r="F121" s="128" t="s">
        <v>184</v>
      </c>
      <c r="H121" s="127" t="s">
        <v>19</v>
      </c>
      <c r="I121" s="129"/>
      <c r="L121" s="125"/>
      <c r="M121" s="130"/>
      <c r="T121" s="131"/>
      <c r="AT121" s="127" t="s">
        <v>133</v>
      </c>
      <c r="AU121" s="127" t="s">
        <v>75</v>
      </c>
      <c r="AV121" s="9" t="s">
        <v>83</v>
      </c>
      <c r="AW121" s="9" t="s">
        <v>37</v>
      </c>
      <c r="AX121" s="9" t="s">
        <v>75</v>
      </c>
      <c r="AY121" s="127" t="s">
        <v>129</v>
      </c>
    </row>
    <row r="122" spans="2:65" s="9" customFormat="1" ht="10.199999999999999">
      <c r="B122" s="125"/>
      <c r="D122" s="126" t="s">
        <v>133</v>
      </c>
      <c r="E122" s="127" t="s">
        <v>19</v>
      </c>
      <c r="F122" s="128" t="s">
        <v>185</v>
      </c>
      <c r="H122" s="127" t="s">
        <v>19</v>
      </c>
      <c r="I122" s="129"/>
      <c r="L122" s="125"/>
      <c r="M122" s="130"/>
      <c r="T122" s="131"/>
      <c r="AT122" s="127" t="s">
        <v>133</v>
      </c>
      <c r="AU122" s="127" t="s">
        <v>75</v>
      </c>
      <c r="AV122" s="9" t="s">
        <v>83</v>
      </c>
      <c r="AW122" s="9" t="s">
        <v>37</v>
      </c>
      <c r="AX122" s="9" t="s">
        <v>75</v>
      </c>
      <c r="AY122" s="127" t="s">
        <v>129</v>
      </c>
    </row>
    <row r="123" spans="2:65" s="9" customFormat="1" ht="10.199999999999999">
      <c r="B123" s="125"/>
      <c r="D123" s="126" t="s">
        <v>133</v>
      </c>
      <c r="E123" s="127" t="s">
        <v>19</v>
      </c>
      <c r="F123" s="128" t="s">
        <v>186</v>
      </c>
      <c r="H123" s="127" t="s">
        <v>19</v>
      </c>
      <c r="I123" s="129"/>
      <c r="L123" s="125"/>
      <c r="M123" s="130"/>
      <c r="T123" s="131"/>
      <c r="AT123" s="127" t="s">
        <v>133</v>
      </c>
      <c r="AU123" s="127" t="s">
        <v>75</v>
      </c>
      <c r="AV123" s="9" t="s">
        <v>83</v>
      </c>
      <c r="AW123" s="9" t="s">
        <v>37</v>
      </c>
      <c r="AX123" s="9" t="s">
        <v>75</v>
      </c>
      <c r="AY123" s="127" t="s">
        <v>129</v>
      </c>
    </row>
    <row r="124" spans="2:65" s="9" customFormat="1" ht="10.199999999999999">
      <c r="B124" s="125"/>
      <c r="D124" s="126" t="s">
        <v>133</v>
      </c>
      <c r="E124" s="127" t="s">
        <v>19</v>
      </c>
      <c r="F124" s="128" t="s">
        <v>187</v>
      </c>
      <c r="H124" s="127" t="s">
        <v>19</v>
      </c>
      <c r="I124" s="129"/>
      <c r="L124" s="125"/>
      <c r="M124" s="130"/>
      <c r="T124" s="131"/>
      <c r="AT124" s="127" t="s">
        <v>133</v>
      </c>
      <c r="AU124" s="127" t="s">
        <v>75</v>
      </c>
      <c r="AV124" s="9" t="s">
        <v>83</v>
      </c>
      <c r="AW124" s="9" t="s">
        <v>37</v>
      </c>
      <c r="AX124" s="9" t="s">
        <v>75</v>
      </c>
      <c r="AY124" s="127" t="s">
        <v>129</v>
      </c>
    </row>
    <row r="125" spans="2:65" s="10" customFormat="1" ht="10.199999999999999">
      <c r="B125" s="132"/>
      <c r="D125" s="126" t="s">
        <v>133</v>
      </c>
      <c r="E125" s="133" t="s">
        <v>19</v>
      </c>
      <c r="F125" s="134" t="s">
        <v>188</v>
      </c>
      <c r="H125" s="135">
        <v>1.9359999999999999</v>
      </c>
      <c r="I125" s="136"/>
      <c r="L125" s="132"/>
      <c r="M125" s="137"/>
      <c r="T125" s="138"/>
      <c r="AT125" s="133" t="s">
        <v>133</v>
      </c>
      <c r="AU125" s="133" t="s">
        <v>75</v>
      </c>
      <c r="AV125" s="10" t="s">
        <v>85</v>
      </c>
      <c r="AW125" s="10" t="s">
        <v>37</v>
      </c>
      <c r="AX125" s="10" t="s">
        <v>75</v>
      </c>
      <c r="AY125" s="133" t="s">
        <v>129</v>
      </c>
    </row>
    <row r="126" spans="2:65" s="9" customFormat="1" ht="10.199999999999999">
      <c r="B126" s="125"/>
      <c r="D126" s="126" t="s">
        <v>133</v>
      </c>
      <c r="E126" s="127" t="s">
        <v>19</v>
      </c>
      <c r="F126" s="128" t="s">
        <v>189</v>
      </c>
      <c r="H126" s="127" t="s">
        <v>19</v>
      </c>
      <c r="I126" s="129"/>
      <c r="L126" s="125"/>
      <c r="M126" s="130"/>
      <c r="T126" s="131"/>
      <c r="AT126" s="127" t="s">
        <v>133</v>
      </c>
      <c r="AU126" s="127" t="s">
        <v>75</v>
      </c>
      <c r="AV126" s="9" t="s">
        <v>83</v>
      </c>
      <c r="AW126" s="9" t="s">
        <v>37</v>
      </c>
      <c r="AX126" s="9" t="s">
        <v>75</v>
      </c>
      <c r="AY126" s="127" t="s">
        <v>129</v>
      </c>
    </row>
    <row r="127" spans="2:65" s="9" customFormat="1" ht="10.199999999999999">
      <c r="B127" s="125"/>
      <c r="D127" s="126" t="s">
        <v>133</v>
      </c>
      <c r="E127" s="127" t="s">
        <v>19</v>
      </c>
      <c r="F127" s="128" t="s">
        <v>187</v>
      </c>
      <c r="H127" s="127" t="s">
        <v>19</v>
      </c>
      <c r="I127" s="129"/>
      <c r="L127" s="125"/>
      <c r="M127" s="130"/>
      <c r="T127" s="131"/>
      <c r="AT127" s="127" t="s">
        <v>133</v>
      </c>
      <c r="AU127" s="127" t="s">
        <v>75</v>
      </c>
      <c r="AV127" s="9" t="s">
        <v>83</v>
      </c>
      <c r="AW127" s="9" t="s">
        <v>37</v>
      </c>
      <c r="AX127" s="9" t="s">
        <v>75</v>
      </c>
      <c r="AY127" s="127" t="s">
        <v>129</v>
      </c>
    </row>
    <row r="128" spans="2:65" s="10" customFormat="1" ht="10.199999999999999">
      <c r="B128" s="132"/>
      <c r="D128" s="126" t="s">
        <v>133</v>
      </c>
      <c r="E128" s="133" t="s">
        <v>19</v>
      </c>
      <c r="F128" s="134" t="s">
        <v>190</v>
      </c>
      <c r="H128" s="135">
        <v>1.76</v>
      </c>
      <c r="I128" s="136"/>
      <c r="L128" s="132"/>
      <c r="M128" s="137"/>
      <c r="T128" s="138"/>
      <c r="AT128" s="133" t="s">
        <v>133</v>
      </c>
      <c r="AU128" s="133" t="s">
        <v>75</v>
      </c>
      <c r="AV128" s="10" t="s">
        <v>85</v>
      </c>
      <c r="AW128" s="10" t="s">
        <v>37</v>
      </c>
      <c r="AX128" s="10" t="s">
        <v>75</v>
      </c>
      <c r="AY128" s="133" t="s">
        <v>129</v>
      </c>
    </row>
    <row r="129" spans="2:65" s="11" customFormat="1" ht="10.199999999999999">
      <c r="B129" s="139"/>
      <c r="D129" s="126" t="s">
        <v>133</v>
      </c>
      <c r="E129" s="140" t="s">
        <v>19</v>
      </c>
      <c r="F129" s="141" t="s">
        <v>136</v>
      </c>
      <c r="H129" s="142">
        <v>3.6960000000000002</v>
      </c>
      <c r="I129" s="143"/>
      <c r="L129" s="139"/>
      <c r="M129" s="144"/>
      <c r="T129" s="145"/>
      <c r="AT129" s="140" t="s">
        <v>133</v>
      </c>
      <c r="AU129" s="140" t="s">
        <v>75</v>
      </c>
      <c r="AV129" s="11" t="s">
        <v>128</v>
      </c>
      <c r="AW129" s="11" t="s">
        <v>37</v>
      </c>
      <c r="AX129" s="11" t="s">
        <v>83</v>
      </c>
      <c r="AY129" s="140" t="s">
        <v>129</v>
      </c>
    </row>
    <row r="130" spans="2:65" s="1" customFormat="1" ht="24.15" customHeight="1">
      <c r="B130" s="33"/>
      <c r="C130" s="108" t="s">
        <v>191</v>
      </c>
      <c r="D130" s="108" t="s">
        <v>123</v>
      </c>
      <c r="E130" s="109" t="s">
        <v>192</v>
      </c>
      <c r="F130" s="110" t="s">
        <v>193</v>
      </c>
      <c r="G130" s="111" t="s">
        <v>140</v>
      </c>
      <c r="H130" s="112">
        <v>34.223999999999997</v>
      </c>
      <c r="I130" s="113"/>
      <c r="J130" s="114">
        <f>ROUND(I130*H130,2)</f>
        <v>0</v>
      </c>
      <c r="K130" s="110" t="s">
        <v>127</v>
      </c>
      <c r="L130" s="33"/>
      <c r="M130" s="115" t="s">
        <v>19</v>
      </c>
      <c r="N130" s="116" t="s">
        <v>46</v>
      </c>
      <c r="P130" s="117">
        <f>O130*H130</f>
        <v>0</v>
      </c>
      <c r="Q130" s="117">
        <v>1.87</v>
      </c>
      <c r="R130" s="117">
        <f>Q130*H130</f>
        <v>63.99888</v>
      </c>
      <c r="S130" s="117">
        <v>0</v>
      </c>
      <c r="T130" s="118">
        <f>S130*H130</f>
        <v>0</v>
      </c>
      <c r="AR130" s="119" t="s">
        <v>128</v>
      </c>
      <c r="AT130" s="119" t="s">
        <v>123</v>
      </c>
      <c r="AU130" s="119" t="s">
        <v>75</v>
      </c>
      <c r="AY130" s="18" t="s">
        <v>129</v>
      </c>
      <c r="BE130" s="120">
        <f>IF(N130="základní",J130,0)</f>
        <v>0</v>
      </c>
      <c r="BF130" s="120">
        <f>IF(N130="snížená",J130,0)</f>
        <v>0</v>
      </c>
      <c r="BG130" s="120">
        <f>IF(N130="zákl. přenesená",J130,0)</f>
        <v>0</v>
      </c>
      <c r="BH130" s="120">
        <f>IF(N130="sníž. přenesená",J130,0)</f>
        <v>0</v>
      </c>
      <c r="BI130" s="120">
        <f>IF(N130="nulová",J130,0)</f>
        <v>0</v>
      </c>
      <c r="BJ130" s="18" t="s">
        <v>83</v>
      </c>
      <c r="BK130" s="120">
        <f>ROUND(I130*H130,2)</f>
        <v>0</v>
      </c>
      <c r="BL130" s="18" t="s">
        <v>128</v>
      </c>
      <c r="BM130" s="119" t="s">
        <v>194</v>
      </c>
    </row>
    <row r="131" spans="2:65" s="1" customFormat="1" ht="10.199999999999999">
      <c r="B131" s="33"/>
      <c r="D131" s="121" t="s">
        <v>131</v>
      </c>
      <c r="F131" s="122" t="s">
        <v>195</v>
      </c>
      <c r="I131" s="123"/>
      <c r="L131" s="33"/>
      <c r="M131" s="124"/>
      <c r="T131" s="54"/>
      <c r="AT131" s="18" t="s">
        <v>131</v>
      </c>
      <c r="AU131" s="18" t="s">
        <v>75</v>
      </c>
    </row>
    <row r="132" spans="2:65" s="9" customFormat="1" ht="10.199999999999999">
      <c r="B132" s="125"/>
      <c r="D132" s="126" t="s">
        <v>133</v>
      </c>
      <c r="E132" s="127" t="s">
        <v>19</v>
      </c>
      <c r="F132" s="128" t="s">
        <v>196</v>
      </c>
      <c r="H132" s="127" t="s">
        <v>19</v>
      </c>
      <c r="I132" s="129"/>
      <c r="L132" s="125"/>
      <c r="M132" s="130"/>
      <c r="T132" s="131"/>
      <c r="AT132" s="127" t="s">
        <v>133</v>
      </c>
      <c r="AU132" s="127" t="s">
        <v>75</v>
      </c>
      <c r="AV132" s="9" t="s">
        <v>83</v>
      </c>
      <c r="AW132" s="9" t="s">
        <v>37</v>
      </c>
      <c r="AX132" s="9" t="s">
        <v>75</v>
      </c>
      <c r="AY132" s="127" t="s">
        <v>129</v>
      </c>
    </row>
    <row r="133" spans="2:65" s="9" customFormat="1" ht="10.199999999999999">
      <c r="B133" s="125"/>
      <c r="D133" s="126" t="s">
        <v>133</v>
      </c>
      <c r="E133" s="127" t="s">
        <v>19</v>
      </c>
      <c r="F133" s="128" t="s">
        <v>197</v>
      </c>
      <c r="H133" s="127" t="s">
        <v>19</v>
      </c>
      <c r="I133" s="129"/>
      <c r="L133" s="125"/>
      <c r="M133" s="130"/>
      <c r="T133" s="131"/>
      <c r="AT133" s="127" t="s">
        <v>133</v>
      </c>
      <c r="AU133" s="127" t="s">
        <v>75</v>
      </c>
      <c r="AV133" s="9" t="s">
        <v>83</v>
      </c>
      <c r="AW133" s="9" t="s">
        <v>37</v>
      </c>
      <c r="AX133" s="9" t="s">
        <v>75</v>
      </c>
      <c r="AY133" s="127" t="s">
        <v>129</v>
      </c>
    </row>
    <row r="134" spans="2:65" s="10" customFormat="1" ht="10.199999999999999">
      <c r="B134" s="132"/>
      <c r="D134" s="126" t="s">
        <v>133</v>
      </c>
      <c r="E134" s="133" t="s">
        <v>19</v>
      </c>
      <c r="F134" s="134" t="s">
        <v>198</v>
      </c>
      <c r="H134" s="135">
        <v>16</v>
      </c>
      <c r="I134" s="136"/>
      <c r="L134" s="132"/>
      <c r="M134" s="137"/>
      <c r="T134" s="138"/>
      <c r="AT134" s="133" t="s">
        <v>133</v>
      </c>
      <c r="AU134" s="133" t="s">
        <v>75</v>
      </c>
      <c r="AV134" s="10" t="s">
        <v>85</v>
      </c>
      <c r="AW134" s="10" t="s">
        <v>37</v>
      </c>
      <c r="AX134" s="10" t="s">
        <v>75</v>
      </c>
      <c r="AY134" s="133" t="s">
        <v>129</v>
      </c>
    </row>
    <row r="135" spans="2:65" s="10" customFormat="1" ht="10.199999999999999">
      <c r="B135" s="132"/>
      <c r="D135" s="126" t="s">
        <v>133</v>
      </c>
      <c r="E135" s="133" t="s">
        <v>19</v>
      </c>
      <c r="F135" s="134" t="s">
        <v>199</v>
      </c>
      <c r="H135" s="135">
        <v>2.2599999999999998</v>
      </c>
      <c r="I135" s="136"/>
      <c r="L135" s="132"/>
      <c r="M135" s="137"/>
      <c r="T135" s="138"/>
      <c r="AT135" s="133" t="s">
        <v>133</v>
      </c>
      <c r="AU135" s="133" t="s">
        <v>75</v>
      </c>
      <c r="AV135" s="10" t="s">
        <v>85</v>
      </c>
      <c r="AW135" s="10" t="s">
        <v>37</v>
      </c>
      <c r="AX135" s="10" t="s">
        <v>75</v>
      </c>
      <c r="AY135" s="133" t="s">
        <v>129</v>
      </c>
    </row>
    <row r="136" spans="2:65" s="10" customFormat="1" ht="10.199999999999999">
      <c r="B136" s="132"/>
      <c r="D136" s="126" t="s">
        <v>133</v>
      </c>
      <c r="E136" s="133" t="s">
        <v>19</v>
      </c>
      <c r="F136" s="134" t="s">
        <v>200</v>
      </c>
      <c r="H136" s="135">
        <v>8.0399999999999991</v>
      </c>
      <c r="I136" s="136"/>
      <c r="L136" s="132"/>
      <c r="M136" s="137"/>
      <c r="T136" s="138"/>
      <c r="AT136" s="133" t="s">
        <v>133</v>
      </c>
      <c r="AU136" s="133" t="s">
        <v>75</v>
      </c>
      <c r="AV136" s="10" t="s">
        <v>85</v>
      </c>
      <c r="AW136" s="10" t="s">
        <v>37</v>
      </c>
      <c r="AX136" s="10" t="s">
        <v>75</v>
      </c>
      <c r="AY136" s="133" t="s">
        <v>129</v>
      </c>
    </row>
    <row r="137" spans="2:65" s="10" customFormat="1" ht="10.199999999999999">
      <c r="B137" s="132"/>
      <c r="D137" s="126" t="s">
        <v>133</v>
      </c>
      <c r="E137" s="133" t="s">
        <v>19</v>
      </c>
      <c r="F137" s="134" t="s">
        <v>201</v>
      </c>
      <c r="H137" s="135">
        <v>7.3</v>
      </c>
      <c r="I137" s="136"/>
      <c r="L137" s="132"/>
      <c r="M137" s="137"/>
      <c r="T137" s="138"/>
      <c r="AT137" s="133" t="s">
        <v>133</v>
      </c>
      <c r="AU137" s="133" t="s">
        <v>75</v>
      </c>
      <c r="AV137" s="10" t="s">
        <v>85</v>
      </c>
      <c r="AW137" s="10" t="s">
        <v>37</v>
      </c>
      <c r="AX137" s="10" t="s">
        <v>75</v>
      </c>
      <c r="AY137" s="133" t="s">
        <v>129</v>
      </c>
    </row>
    <row r="138" spans="2:65" s="9" customFormat="1" ht="10.199999999999999">
      <c r="B138" s="125"/>
      <c r="D138" s="126" t="s">
        <v>133</v>
      </c>
      <c r="E138" s="127" t="s">
        <v>19</v>
      </c>
      <c r="F138" s="128" t="s">
        <v>202</v>
      </c>
      <c r="H138" s="127" t="s">
        <v>19</v>
      </c>
      <c r="I138" s="129"/>
      <c r="L138" s="125"/>
      <c r="M138" s="130"/>
      <c r="T138" s="131"/>
      <c r="AT138" s="127" t="s">
        <v>133</v>
      </c>
      <c r="AU138" s="127" t="s">
        <v>75</v>
      </c>
      <c r="AV138" s="9" t="s">
        <v>83</v>
      </c>
      <c r="AW138" s="9" t="s">
        <v>37</v>
      </c>
      <c r="AX138" s="9" t="s">
        <v>75</v>
      </c>
      <c r="AY138" s="127" t="s">
        <v>129</v>
      </c>
    </row>
    <row r="139" spans="2:65" s="9" customFormat="1" ht="10.199999999999999">
      <c r="B139" s="125"/>
      <c r="D139" s="126" t="s">
        <v>133</v>
      </c>
      <c r="E139" s="127" t="s">
        <v>19</v>
      </c>
      <c r="F139" s="128" t="s">
        <v>203</v>
      </c>
      <c r="H139" s="127" t="s">
        <v>19</v>
      </c>
      <c r="I139" s="129"/>
      <c r="L139" s="125"/>
      <c r="M139" s="130"/>
      <c r="T139" s="131"/>
      <c r="AT139" s="127" t="s">
        <v>133</v>
      </c>
      <c r="AU139" s="127" t="s">
        <v>75</v>
      </c>
      <c r="AV139" s="9" t="s">
        <v>83</v>
      </c>
      <c r="AW139" s="9" t="s">
        <v>37</v>
      </c>
      <c r="AX139" s="9" t="s">
        <v>75</v>
      </c>
      <c r="AY139" s="127" t="s">
        <v>129</v>
      </c>
    </row>
    <row r="140" spans="2:65" s="10" customFormat="1" ht="10.199999999999999">
      <c r="B140" s="132"/>
      <c r="D140" s="126" t="s">
        <v>133</v>
      </c>
      <c r="E140" s="133" t="s">
        <v>19</v>
      </c>
      <c r="F140" s="134" t="s">
        <v>204</v>
      </c>
      <c r="H140" s="135">
        <v>0.624</v>
      </c>
      <c r="I140" s="136"/>
      <c r="L140" s="132"/>
      <c r="M140" s="137"/>
      <c r="T140" s="138"/>
      <c r="AT140" s="133" t="s">
        <v>133</v>
      </c>
      <c r="AU140" s="133" t="s">
        <v>75</v>
      </c>
      <c r="AV140" s="10" t="s">
        <v>85</v>
      </c>
      <c r="AW140" s="10" t="s">
        <v>37</v>
      </c>
      <c r="AX140" s="10" t="s">
        <v>75</v>
      </c>
      <c r="AY140" s="133" t="s">
        <v>129</v>
      </c>
    </row>
    <row r="141" spans="2:65" s="11" customFormat="1" ht="10.199999999999999">
      <c r="B141" s="139"/>
      <c r="D141" s="126" t="s">
        <v>133</v>
      </c>
      <c r="E141" s="140" t="s">
        <v>19</v>
      </c>
      <c r="F141" s="141" t="s">
        <v>136</v>
      </c>
      <c r="H141" s="142">
        <v>34.223999999999997</v>
      </c>
      <c r="I141" s="143"/>
      <c r="L141" s="139"/>
      <c r="M141" s="144"/>
      <c r="T141" s="145"/>
      <c r="AT141" s="140" t="s">
        <v>133</v>
      </c>
      <c r="AU141" s="140" t="s">
        <v>75</v>
      </c>
      <c r="AV141" s="11" t="s">
        <v>128</v>
      </c>
      <c r="AW141" s="11" t="s">
        <v>37</v>
      </c>
      <c r="AX141" s="11" t="s">
        <v>83</v>
      </c>
      <c r="AY141" s="140" t="s">
        <v>129</v>
      </c>
    </row>
    <row r="142" spans="2:65" s="1" customFormat="1" ht="37.799999999999997" customHeight="1">
      <c r="B142" s="33"/>
      <c r="C142" s="108" t="s">
        <v>205</v>
      </c>
      <c r="D142" s="108" t="s">
        <v>123</v>
      </c>
      <c r="E142" s="109" t="s">
        <v>206</v>
      </c>
      <c r="F142" s="110" t="s">
        <v>207</v>
      </c>
      <c r="G142" s="111" t="s">
        <v>140</v>
      </c>
      <c r="H142" s="112">
        <v>3.8879999999999999</v>
      </c>
      <c r="I142" s="113"/>
      <c r="J142" s="114">
        <f>ROUND(I142*H142,2)</f>
        <v>0</v>
      </c>
      <c r="K142" s="110" t="s">
        <v>127</v>
      </c>
      <c r="L142" s="33"/>
      <c r="M142" s="115" t="s">
        <v>19</v>
      </c>
      <c r="N142" s="116" t="s">
        <v>46</v>
      </c>
      <c r="P142" s="117">
        <f>O142*H142</f>
        <v>0</v>
      </c>
      <c r="Q142" s="117">
        <v>2.0327999999999999</v>
      </c>
      <c r="R142" s="117">
        <f>Q142*H142</f>
        <v>7.9035263999999996</v>
      </c>
      <c r="S142" s="117">
        <v>0</v>
      </c>
      <c r="T142" s="118">
        <f>S142*H142</f>
        <v>0</v>
      </c>
      <c r="AR142" s="119" t="s">
        <v>128</v>
      </c>
      <c r="AT142" s="119" t="s">
        <v>123</v>
      </c>
      <c r="AU142" s="119" t="s">
        <v>75</v>
      </c>
      <c r="AY142" s="18" t="s">
        <v>129</v>
      </c>
      <c r="BE142" s="120">
        <f>IF(N142="základní",J142,0)</f>
        <v>0</v>
      </c>
      <c r="BF142" s="120">
        <f>IF(N142="snížená",J142,0)</f>
        <v>0</v>
      </c>
      <c r="BG142" s="120">
        <f>IF(N142="zákl. přenesená",J142,0)</f>
        <v>0</v>
      </c>
      <c r="BH142" s="120">
        <f>IF(N142="sníž. přenesená",J142,0)</f>
        <v>0</v>
      </c>
      <c r="BI142" s="120">
        <f>IF(N142="nulová",J142,0)</f>
        <v>0</v>
      </c>
      <c r="BJ142" s="18" t="s">
        <v>83</v>
      </c>
      <c r="BK142" s="120">
        <f>ROUND(I142*H142,2)</f>
        <v>0</v>
      </c>
      <c r="BL142" s="18" t="s">
        <v>128</v>
      </c>
      <c r="BM142" s="119" t="s">
        <v>208</v>
      </c>
    </row>
    <row r="143" spans="2:65" s="1" customFormat="1" ht="10.199999999999999">
      <c r="B143" s="33"/>
      <c r="D143" s="121" t="s">
        <v>131</v>
      </c>
      <c r="F143" s="122" t="s">
        <v>209</v>
      </c>
      <c r="I143" s="123"/>
      <c r="L143" s="33"/>
      <c r="M143" s="124"/>
      <c r="T143" s="54"/>
      <c r="AT143" s="18" t="s">
        <v>131</v>
      </c>
      <c r="AU143" s="18" t="s">
        <v>75</v>
      </c>
    </row>
    <row r="144" spans="2:65" s="9" customFormat="1" ht="10.199999999999999">
      <c r="B144" s="125"/>
      <c r="D144" s="126" t="s">
        <v>133</v>
      </c>
      <c r="E144" s="127" t="s">
        <v>19</v>
      </c>
      <c r="F144" s="128" t="s">
        <v>210</v>
      </c>
      <c r="H144" s="127" t="s">
        <v>19</v>
      </c>
      <c r="I144" s="129"/>
      <c r="L144" s="125"/>
      <c r="M144" s="130"/>
      <c r="T144" s="131"/>
      <c r="AT144" s="127" t="s">
        <v>133</v>
      </c>
      <c r="AU144" s="127" t="s">
        <v>75</v>
      </c>
      <c r="AV144" s="9" t="s">
        <v>83</v>
      </c>
      <c r="AW144" s="9" t="s">
        <v>37</v>
      </c>
      <c r="AX144" s="9" t="s">
        <v>75</v>
      </c>
      <c r="AY144" s="127" t="s">
        <v>129</v>
      </c>
    </row>
    <row r="145" spans="2:65" s="9" customFormat="1" ht="10.199999999999999">
      <c r="B145" s="125"/>
      <c r="D145" s="126" t="s">
        <v>133</v>
      </c>
      <c r="E145" s="127" t="s">
        <v>19</v>
      </c>
      <c r="F145" s="128" t="s">
        <v>211</v>
      </c>
      <c r="H145" s="127" t="s">
        <v>19</v>
      </c>
      <c r="I145" s="129"/>
      <c r="L145" s="125"/>
      <c r="M145" s="130"/>
      <c r="T145" s="131"/>
      <c r="AT145" s="127" t="s">
        <v>133</v>
      </c>
      <c r="AU145" s="127" t="s">
        <v>75</v>
      </c>
      <c r="AV145" s="9" t="s">
        <v>83</v>
      </c>
      <c r="AW145" s="9" t="s">
        <v>37</v>
      </c>
      <c r="AX145" s="9" t="s">
        <v>75</v>
      </c>
      <c r="AY145" s="127" t="s">
        <v>129</v>
      </c>
    </row>
    <row r="146" spans="2:65" s="10" customFormat="1" ht="10.199999999999999">
      <c r="B146" s="132"/>
      <c r="D146" s="126" t="s">
        <v>133</v>
      </c>
      <c r="E146" s="133" t="s">
        <v>19</v>
      </c>
      <c r="F146" s="134" t="s">
        <v>212</v>
      </c>
      <c r="H146" s="135">
        <v>2.52</v>
      </c>
      <c r="I146" s="136"/>
      <c r="L146" s="132"/>
      <c r="M146" s="137"/>
      <c r="T146" s="138"/>
      <c r="AT146" s="133" t="s">
        <v>133</v>
      </c>
      <c r="AU146" s="133" t="s">
        <v>75</v>
      </c>
      <c r="AV146" s="10" t="s">
        <v>85</v>
      </c>
      <c r="AW146" s="10" t="s">
        <v>37</v>
      </c>
      <c r="AX146" s="10" t="s">
        <v>75</v>
      </c>
      <c r="AY146" s="133" t="s">
        <v>129</v>
      </c>
    </row>
    <row r="147" spans="2:65" s="9" customFormat="1" ht="10.199999999999999">
      <c r="B147" s="125"/>
      <c r="D147" s="126" t="s">
        <v>133</v>
      </c>
      <c r="E147" s="127" t="s">
        <v>19</v>
      </c>
      <c r="F147" s="128" t="s">
        <v>213</v>
      </c>
      <c r="H147" s="127" t="s">
        <v>19</v>
      </c>
      <c r="I147" s="129"/>
      <c r="L147" s="125"/>
      <c r="M147" s="130"/>
      <c r="T147" s="131"/>
      <c r="AT147" s="127" t="s">
        <v>133</v>
      </c>
      <c r="AU147" s="127" t="s">
        <v>75</v>
      </c>
      <c r="AV147" s="9" t="s">
        <v>83</v>
      </c>
      <c r="AW147" s="9" t="s">
        <v>37</v>
      </c>
      <c r="AX147" s="9" t="s">
        <v>75</v>
      </c>
      <c r="AY147" s="127" t="s">
        <v>129</v>
      </c>
    </row>
    <row r="148" spans="2:65" s="10" customFormat="1" ht="10.199999999999999">
      <c r="B148" s="132"/>
      <c r="D148" s="126" t="s">
        <v>133</v>
      </c>
      <c r="E148" s="133" t="s">
        <v>19</v>
      </c>
      <c r="F148" s="134" t="s">
        <v>214</v>
      </c>
      <c r="H148" s="135">
        <v>1.3680000000000001</v>
      </c>
      <c r="I148" s="136"/>
      <c r="L148" s="132"/>
      <c r="M148" s="137"/>
      <c r="T148" s="138"/>
      <c r="AT148" s="133" t="s">
        <v>133</v>
      </c>
      <c r="AU148" s="133" t="s">
        <v>75</v>
      </c>
      <c r="AV148" s="10" t="s">
        <v>85</v>
      </c>
      <c r="AW148" s="10" t="s">
        <v>37</v>
      </c>
      <c r="AX148" s="10" t="s">
        <v>75</v>
      </c>
      <c r="AY148" s="133" t="s">
        <v>129</v>
      </c>
    </row>
    <row r="149" spans="2:65" s="11" customFormat="1" ht="10.199999999999999">
      <c r="B149" s="139"/>
      <c r="D149" s="126" t="s">
        <v>133</v>
      </c>
      <c r="E149" s="140" t="s">
        <v>19</v>
      </c>
      <c r="F149" s="141" t="s">
        <v>136</v>
      </c>
      <c r="H149" s="142">
        <v>3.8879999999999999</v>
      </c>
      <c r="I149" s="143"/>
      <c r="L149" s="139"/>
      <c r="M149" s="144"/>
      <c r="T149" s="145"/>
      <c r="AT149" s="140" t="s">
        <v>133</v>
      </c>
      <c r="AU149" s="140" t="s">
        <v>75</v>
      </c>
      <c r="AV149" s="11" t="s">
        <v>128</v>
      </c>
      <c r="AW149" s="11" t="s">
        <v>37</v>
      </c>
      <c r="AX149" s="11" t="s">
        <v>83</v>
      </c>
      <c r="AY149" s="140" t="s">
        <v>129</v>
      </c>
    </row>
    <row r="150" spans="2:65" s="1" customFormat="1" ht="21.75" customHeight="1">
      <c r="B150" s="33"/>
      <c r="C150" s="108" t="s">
        <v>215</v>
      </c>
      <c r="D150" s="108" t="s">
        <v>123</v>
      </c>
      <c r="E150" s="109" t="s">
        <v>216</v>
      </c>
      <c r="F150" s="110" t="s">
        <v>217</v>
      </c>
      <c r="G150" s="111" t="s">
        <v>218</v>
      </c>
      <c r="H150" s="112">
        <v>216.94200000000001</v>
      </c>
      <c r="I150" s="113"/>
      <c r="J150" s="114">
        <f>ROUND(I150*H150,2)</f>
        <v>0</v>
      </c>
      <c r="K150" s="110" t="s">
        <v>127</v>
      </c>
      <c r="L150" s="33"/>
      <c r="M150" s="115" t="s">
        <v>19</v>
      </c>
      <c r="N150" s="116" t="s">
        <v>46</v>
      </c>
      <c r="P150" s="117">
        <f>O150*H150</f>
        <v>0</v>
      </c>
      <c r="Q150" s="117">
        <v>0</v>
      </c>
      <c r="R150" s="117">
        <f>Q150*H150</f>
        <v>0</v>
      </c>
      <c r="S150" s="117">
        <v>0</v>
      </c>
      <c r="T150" s="118">
        <f>S150*H150</f>
        <v>0</v>
      </c>
      <c r="AR150" s="119" t="s">
        <v>128</v>
      </c>
      <c r="AT150" s="119" t="s">
        <v>123</v>
      </c>
      <c r="AU150" s="119" t="s">
        <v>75</v>
      </c>
      <c r="AY150" s="18" t="s">
        <v>129</v>
      </c>
      <c r="BE150" s="120">
        <f>IF(N150="základní",J150,0)</f>
        <v>0</v>
      </c>
      <c r="BF150" s="120">
        <f>IF(N150="snížená",J150,0)</f>
        <v>0</v>
      </c>
      <c r="BG150" s="120">
        <f>IF(N150="zákl. přenesená",J150,0)</f>
        <v>0</v>
      </c>
      <c r="BH150" s="120">
        <f>IF(N150="sníž. přenesená",J150,0)</f>
        <v>0</v>
      </c>
      <c r="BI150" s="120">
        <f>IF(N150="nulová",J150,0)</f>
        <v>0</v>
      </c>
      <c r="BJ150" s="18" t="s">
        <v>83</v>
      </c>
      <c r="BK150" s="120">
        <f>ROUND(I150*H150,2)</f>
        <v>0</v>
      </c>
      <c r="BL150" s="18" t="s">
        <v>128</v>
      </c>
      <c r="BM150" s="119" t="s">
        <v>219</v>
      </c>
    </row>
    <row r="151" spans="2:65" s="1" customFormat="1" ht="10.199999999999999">
      <c r="B151" s="33"/>
      <c r="D151" s="121" t="s">
        <v>131</v>
      </c>
      <c r="F151" s="122" t="s">
        <v>220</v>
      </c>
      <c r="I151" s="123"/>
      <c r="L151" s="33"/>
      <c r="M151" s="124"/>
      <c r="T151" s="54"/>
      <c r="AT151" s="18" t="s">
        <v>131</v>
      </c>
      <c r="AU151" s="18" t="s">
        <v>75</v>
      </c>
    </row>
    <row r="152" spans="2:65" s="1" customFormat="1" ht="21.75" customHeight="1">
      <c r="B152" s="33"/>
      <c r="C152" s="108" t="s">
        <v>221</v>
      </c>
      <c r="D152" s="108" t="s">
        <v>123</v>
      </c>
      <c r="E152" s="109" t="s">
        <v>222</v>
      </c>
      <c r="F152" s="110" t="s">
        <v>223</v>
      </c>
      <c r="G152" s="111" t="s">
        <v>224</v>
      </c>
      <c r="H152" s="112">
        <v>88</v>
      </c>
      <c r="I152" s="113"/>
      <c r="J152" s="114">
        <f>ROUND(I152*H152,2)</f>
        <v>0</v>
      </c>
      <c r="K152" s="110" t="s">
        <v>127</v>
      </c>
      <c r="L152" s="33"/>
      <c r="M152" s="115" t="s">
        <v>19</v>
      </c>
      <c r="N152" s="116" t="s">
        <v>46</v>
      </c>
      <c r="P152" s="117">
        <f>O152*H152</f>
        <v>0</v>
      </c>
      <c r="Q152" s="117">
        <v>8.2657999999999995E-2</v>
      </c>
      <c r="R152" s="117">
        <f>Q152*H152</f>
        <v>7.2739039999999999</v>
      </c>
      <c r="S152" s="117">
        <v>0</v>
      </c>
      <c r="T152" s="118">
        <f>S152*H152</f>
        <v>0</v>
      </c>
      <c r="AR152" s="119" t="s">
        <v>128</v>
      </c>
      <c r="AT152" s="119" t="s">
        <v>123</v>
      </c>
      <c r="AU152" s="119" t="s">
        <v>75</v>
      </c>
      <c r="AY152" s="18" t="s">
        <v>129</v>
      </c>
      <c r="BE152" s="120">
        <f>IF(N152="základní",J152,0)</f>
        <v>0</v>
      </c>
      <c r="BF152" s="120">
        <f>IF(N152="snížená",J152,0)</f>
        <v>0</v>
      </c>
      <c r="BG152" s="120">
        <f>IF(N152="zákl. přenesená",J152,0)</f>
        <v>0</v>
      </c>
      <c r="BH152" s="120">
        <f>IF(N152="sníž. přenesená",J152,0)</f>
        <v>0</v>
      </c>
      <c r="BI152" s="120">
        <f>IF(N152="nulová",J152,0)</f>
        <v>0</v>
      </c>
      <c r="BJ152" s="18" t="s">
        <v>83</v>
      </c>
      <c r="BK152" s="120">
        <f>ROUND(I152*H152,2)</f>
        <v>0</v>
      </c>
      <c r="BL152" s="18" t="s">
        <v>128</v>
      </c>
      <c r="BM152" s="119" t="s">
        <v>225</v>
      </c>
    </row>
    <row r="153" spans="2:65" s="1" customFormat="1" ht="10.199999999999999">
      <c r="B153" s="33"/>
      <c r="D153" s="121" t="s">
        <v>131</v>
      </c>
      <c r="F153" s="122" t="s">
        <v>226</v>
      </c>
      <c r="I153" s="123"/>
      <c r="L153" s="33"/>
      <c r="M153" s="124"/>
      <c r="T153" s="54"/>
      <c r="AT153" s="18" t="s">
        <v>131</v>
      </c>
      <c r="AU153" s="18" t="s">
        <v>75</v>
      </c>
    </row>
    <row r="154" spans="2:65" s="9" customFormat="1" ht="10.199999999999999">
      <c r="B154" s="125"/>
      <c r="D154" s="126" t="s">
        <v>133</v>
      </c>
      <c r="E154" s="127" t="s">
        <v>19</v>
      </c>
      <c r="F154" s="128" t="s">
        <v>227</v>
      </c>
      <c r="H154" s="127" t="s">
        <v>19</v>
      </c>
      <c r="I154" s="129"/>
      <c r="L154" s="125"/>
      <c r="M154" s="130"/>
      <c r="T154" s="131"/>
      <c r="AT154" s="127" t="s">
        <v>133</v>
      </c>
      <c r="AU154" s="127" t="s">
        <v>75</v>
      </c>
      <c r="AV154" s="9" t="s">
        <v>83</v>
      </c>
      <c r="AW154" s="9" t="s">
        <v>37</v>
      </c>
      <c r="AX154" s="9" t="s">
        <v>75</v>
      </c>
      <c r="AY154" s="127" t="s">
        <v>129</v>
      </c>
    </row>
    <row r="155" spans="2:65" s="10" customFormat="1" ht="10.199999999999999">
      <c r="B155" s="132"/>
      <c r="D155" s="126" t="s">
        <v>133</v>
      </c>
      <c r="E155" s="133" t="s">
        <v>19</v>
      </c>
      <c r="F155" s="134" t="s">
        <v>228</v>
      </c>
      <c r="H155" s="135">
        <v>88</v>
      </c>
      <c r="I155" s="136"/>
      <c r="L155" s="132"/>
      <c r="M155" s="137"/>
      <c r="T155" s="138"/>
      <c r="AT155" s="133" t="s">
        <v>133</v>
      </c>
      <c r="AU155" s="133" t="s">
        <v>75</v>
      </c>
      <c r="AV155" s="10" t="s">
        <v>85</v>
      </c>
      <c r="AW155" s="10" t="s">
        <v>37</v>
      </c>
      <c r="AX155" s="10" t="s">
        <v>75</v>
      </c>
      <c r="AY155" s="133" t="s">
        <v>129</v>
      </c>
    </row>
    <row r="156" spans="2:65" s="11" customFormat="1" ht="10.199999999999999">
      <c r="B156" s="139"/>
      <c r="D156" s="126" t="s">
        <v>133</v>
      </c>
      <c r="E156" s="140" t="s">
        <v>19</v>
      </c>
      <c r="F156" s="141" t="s">
        <v>136</v>
      </c>
      <c r="H156" s="142">
        <v>88</v>
      </c>
      <c r="I156" s="143"/>
      <c r="L156" s="139"/>
      <c r="M156" s="144"/>
      <c r="T156" s="145"/>
      <c r="AT156" s="140" t="s">
        <v>133</v>
      </c>
      <c r="AU156" s="140" t="s">
        <v>75</v>
      </c>
      <c r="AV156" s="11" t="s">
        <v>128</v>
      </c>
      <c r="AW156" s="11" t="s">
        <v>37</v>
      </c>
      <c r="AX156" s="11" t="s">
        <v>83</v>
      </c>
      <c r="AY156" s="140" t="s">
        <v>129</v>
      </c>
    </row>
    <row r="157" spans="2:65" s="1" customFormat="1" ht="16.5" customHeight="1">
      <c r="B157" s="33"/>
      <c r="C157" s="146" t="s">
        <v>7</v>
      </c>
      <c r="D157" s="146" t="s">
        <v>229</v>
      </c>
      <c r="E157" s="147" t="s">
        <v>230</v>
      </c>
      <c r="F157" s="148" t="s">
        <v>231</v>
      </c>
      <c r="G157" s="149" t="s">
        <v>19</v>
      </c>
      <c r="H157" s="150">
        <v>88</v>
      </c>
      <c r="I157" s="151"/>
      <c r="J157" s="152">
        <f>ROUND(I157*H157,2)</f>
        <v>0</v>
      </c>
      <c r="K157" s="148" t="s">
        <v>19</v>
      </c>
      <c r="L157" s="153"/>
      <c r="M157" s="154" t="s">
        <v>19</v>
      </c>
      <c r="N157" s="155" t="s">
        <v>46</v>
      </c>
      <c r="P157" s="117">
        <f>O157*H157</f>
        <v>0</v>
      </c>
      <c r="Q157" s="117">
        <v>0</v>
      </c>
      <c r="R157" s="117">
        <f>Q157*H157</f>
        <v>0</v>
      </c>
      <c r="S157" s="117">
        <v>0</v>
      </c>
      <c r="T157" s="118">
        <f>S157*H157</f>
        <v>0</v>
      </c>
      <c r="AR157" s="119" t="s">
        <v>215</v>
      </c>
      <c r="AT157" s="119" t="s">
        <v>229</v>
      </c>
      <c r="AU157" s="119" t="s">
        <v>75</v>
      </c>
      <c r="AY157" s="18" t="s">
        <v>129</v>
      </c>
      <c r="BE157" s="120">
        <f>IF(N157="základní",J157,0)</f>
        <v>0</v>
      </c>
      <c r="BF157" s="120">
        <f>IF(N157="snížená",J157,0)</f>
        <v>0</v>
      </c>
      <c r="BG157" s="120">
        <f>IF(N157="zákl. přenesená",J157,0)</f>
        <v>0</v>
      </c>
      <c r="BH157" s="120">
        <f>IF(N157="sníž. přenesená",J157,0)</f>
        <v>0</v>
      </c>
      <c r="BI157" s="120">
        <f>IF(N157="nulová",J157,0)</f>
        <v>0</v>
      </c>
      <c r="BJ157" s="18" t="s">
        <v>83</v>
      </c>
      <c r="BK157" s="120">
        <f>ROUND(I157*H157,2)</f>
        <v>0</v>
      </c>
      <c r="BL157" s="18" t="s">
        <v>128</v>
      </c>
      <c r="BM157" s="119" t="s">
        <v>232</v>
      </c>
    </row>
    <row r="158" spans="2:65" s="9" customFormat="1" ht="10.199999999999999">
      <c r="B158" s="125"/>
      <c r="D158" s="126" t="s">
        <v>133</v>
      </c>
      <c r="E158" s="127" t="s">
        <v>19</v>
      </c>
      <c r="F158" s="128" t="s">
        <v>227</v>
      </c>
      <c r="H158" s="127" t="s">
        <v>19</v>
      </c>
      <c r="I158" s="129"/>
      <c r="L158" s="125"/>
      <c r="M158" s="130"/>
      <c r="T158" s="131"/>
      <c r="AT158" s="127" t="s">
        <v>133</v>
      </c>
      <c r="AU158" s="127" t="s">
        <v>75</v>
      </c>
      <c r="AV158" s="9" t="s">
        <v>83</v>
      </c>
      <c r="AW158" s="9" t="s">
        <v>37</v>
      </c>
      <c r="AX158" s="9" t="s">
        <v>75</v>
      </c>
      <c r="AY158" s="127" t="s">
        <v>129</v>
      </c>
    </row>
    <row r="159" spans="2:65" s="10" customFormat="1" ht="10.199999999999999">
      <c r="B159" s="132"/>
      <c r="D159" s="126" t="s">
        <v>133</v>
      </c>
      <c r="E159" s="133" t="s">
        <v>19</v>
      </c>
      <c r="F159" s="134" t="s">
        <v>228</v>
      </c>
      <c r="H159" s="135">
        <v>88</v>
      </c>
      <c r="I159" s="136"/>
      <c r="L159" s="132"/>
      <c r="M159" s="137"/>
      <c r="T159" s="138"/>
      <c r="AT159" s="133" t="s">
        <v>133</v>
      </c>
      <c r="AU159" s="133" t="s">
        <v>75</v>
      </c>
      <c r="AV159" s="10" t="s">
        <v>85</v>
      </c>
      <c r="AW159" s="10" t="s">
        <v>37</v>
      </c>
      <c r="AX159" s="10" t="s">
        <v>75</v>
      </c>
      <c r="AY159" s="133" t="s">
        <v>129</v>
      </c>
    </row>
    <row r="160" spans="2:65" s="11" customFormat="1" ht="10.199999999999999">
      <c r="B160" s="139"/>
      <c r="D160" s="126" t="s">
        <v>133</v>
      </c>
      <c r="E160" s="140" t="s">
        <v>19</v>
      </c>
      <c r="F160" s="141" t="s">
        <v>136</v>
      </c>
      <c r="H160" s="142">
        <v>88</v>
      </c>
      <c r="I160" s="143"/>
      <c r="L160" s="139"/>
      <c r="M160" s="144"/>
      <c r="T160" s="145"/>
      <c r="AT160" s="140" t="s">
        <v>133</v>
      </c>
      <c r="AU160" s="140" t="s">
        <v>75</v>
      </c>
      <c r="AV160" s="11" t="s">
        <v>128</v>
      </c>
      <c r="AW160" s="11" t="s">
        <v>37</v>
      </c>
      <c r="AX160" s="11" t="s">
        <v>83</v>
      </c>
      <c r="AY160" s="140" t="s">
        <v>129</v>
      </c>
    </row>
    <row r="161" spans="2:65" s="1" customFormat="1" ht="24.15" customHeight="1">
      <c r="B161" s="33"/>
      <c r="C161" s="108" t="s">
        <v>233</v>
      </c>
      <c r="D161" s="108" t="s">
        <v>123</v>
      </c>
      <c r="E161" s="109" t="s">
        <v>234</v>
      </c>
      <c r="F161" s="110" t="s">
        <v>235</v>
      </c>
      <c r="G161" s="111" t="s">
        <v>236</v>
      </c>
      <c r="H161" s="112">
        <v>1.5</v>
      </c>
      <c r="I161" s="113"/>
      <c r="J161" s="114">
        <f>ROUND(I161*H161,2)</f>
        <v>0</v>
      </c>
      <c r="K161" s="110" t="s">
        <v>127</v>
      </c>
      <c r="L161" s="33"/>
      <c r="M161" s="115" t="s">
        <v>19</v>
      </c>
      <c r="N161" s="116" t="s">
        <v>46</v>
      </c>
      <c r="P161" s="117">
        <f>O161*H161</f>
        <v>0</v>
      </c>
      <c r="Q161" s="117">
        <v>0</v>
      </c>
      <c r="R161" s="117">
        <f>Q161*H161</f>
        <v>0</v>
      </c>
      <c r="S161" s="117">
        <v>0</v>
      </c>
      <c r="T161" s="118">
        <f>S161*H161</f>
        <v>0</v>
      </c>
      <c r="AR161" s="119" t="s">
        <v>128</v>
      </c>
      <c r="AT161" s="119" t="s">
        <v>123</v>
      </c>
      <c r="AU161" s="119" t="s">
        <v>75</v>
      </c>
      <c r="AY161" s="18" t="s">
        <v>129</v>
      </c>
      <c r="BE161" s="120">
        <f>IF(N161="základní",J161,0)</f>
        <v>0</v>
      </c>
      <c r="BF161" s="120">
        <f>IF(N161="snížená",J161,0)</f>
        <v>0</v>
      </c>
      <c r="BG161" s="120">
        <f>IF(N161="zákl. přenesená",J161,0)</f>
        <v>0</v>
      </c>
      <c r="BH161" s="120">
        <f>IF(N161="sníž. přenesená",J161,0)</f>
        <v>0</v>
      </c>
      <c r="BI161" s="120">
        <f>IF(N161="nulová",J161,0)</f>
        <v>0</v>
      </c>
      <c r="BJ161" s="18" t="s">
        <v>83</v>
      </c>
      <c r="BK161" s="120">
        <f>ROUND(I161*H161,2)</f>
        <v>0</v>
      </c>
      <c r="BL161" s="18" t="s">
        <v>128</v>
      </c>
      <c r="BM161" s="119" t="s">
        <v>237</v>
      </c>
    </row>
    <row r="162" spans="2:65" s="1" customFormat="1" ht="10.199999999999999">
      <c r="B162" s="33"/>
      <c r="D162" s="121" t="s">
        <v>131</v>
      </c>
      <c r="F162" s="122" t="s">
        <v>238</v>
      </c>
      <c r="I162" s="123"/>
      <c r="L162" s="33"/>
      <c r="M162" s="124"/>
      <c r="T162" s="54"/>
      <c r="AT162" s="18" t="s">
        <v>131</v>
      </c>
      <c r="AU162" s="18" t="s">
        <v>75</v>
      </c>
    </row>
    <row r="163" spans="2:65" s="9" customFormat="1" ht="10.199999999999999">
      <c r="B163" s="125"/>
      <c r="D163" s="126" t="s">
        <v>133</v>
      </c>
      <c r="E163" s="127" t="s">
        <v>19</v>
      </c>
      <c r="F163" s="128" t="s">
        <v>239</v>
      </c>
      <c r="H163" s="127" t="s">
        <v>19</v>
      </c>
      <c r="I163" s="129"/>
      <c r="L163" s="125"/>
      <c r="M163" s="130"/>
      <c r="T163" s="131"/>
      <c r="AT163" s="127" t="s">
        <v>133</v>
      </c>
      <c r="AU163" s="127" t="s">
        <v>75</v>
      </c>
      <c r="AV163" s="9" t="s">
        <v>83</v>
      </c>
      <c r="AW163" s="9" t="s">
        <v>37</v>
      </c>
      <c r="AX163" s="9" t="s">
        <v>75</v>
      </c>
      <c r="AY163" s="127" t="s">
        <v>129</v>
      </c>
    </row>
    <row r="164" spans="2:65" s="10" customFormat="1" ht="10.199999999999999">
      <c r="B164" s="132"/>
      <c r="D164" s="126" t="s">
        <v>133</v>
      </c>
      <c r="E164" s="133" t="s">
        <v>19</v>
      </c>
      <c r="F164" s="134" t="s">
        <v>240</v>
      </c>
      <c r="H164" s="135">
        <v>1.5</v>
      </c>
      <c r="I164" s="136"/>
      <c r="L164" s="132"/>
      <c r="M164" s="137"/>
      <c r="T164" s="138"/>
      <c r="AT164" s="133" t="s">
        <v>133</v>
      </c>
      <c r="AU164" s="133" t="s">
        <v>75</v>
      </c>
      <c r="AV164" s="10" t="s">
        <v>85</v>
      </c>
      <c r="AW164" s="10" t="s">
        <v>37</v>
      </c>
      <c r="AX164" s="10" t="s">
        <v>75</v>
      </c>
      <c r="AY164" s="133" t="s">
        <v>129</v>
      </c>
    </row>
    <row r="165" spans="2:65" s="11" customFormat="1" ht="10.199999999999999">
      <c r="B165" s="139"/>
      <c r="D165" s="126" t="s">
        <v>133</v>
      </c>
      <c r="E165" s="140" t="s">
        <v>19</v>
      </c>
      <c r="F165" s="141" t="s">
        <v>136</v>
      </c>
      <c r="H165" s="142">
        <v>1.5</v>
      </c>
      <c r="I165" s="143"/>
      <c r="L165" s="139"/>
      <c r="M165" s="144"/>
      <c r="T165" s="145"/>
      <c r="AT165" s="140" t="s">
        <v>133</v>
      </c>
      <c r="AU165" s="140" t="s">
        <v>75</v>
      </c>
      <c r="AV165" s="11" t="s">
        <v>128</v>
      </c>
      <c r="AW165" s="11" t="s">
        <v>37</v>
      </c>
      <c r="AX165" s="11" t="s">
        <v>83</v>
      </c>
      <c r="AY165" s="140" t="s">
        <v>129</v>
      </c>
    </row>
    <row r="166" spans="2:65" s="1" customFormat="1" ht="16.5" customHeight="1">
      <c r="B166" s="33"/>
      <c r="C166" s="146" t="s">
        <v>241</v>
      </c>
      <c r="D166" s="146" t="s">
        <v>229</v>
      </c>
      <c r="E166" s="147" t="s">
        <v>242</v>
      </c>
      <c r="F166" s="148" t="s">
        <v>243</v>
      </c>
      <c r="G166" s="149" t="s">
        <v>224</v>
      </c>
      <c r="H166" s="150">
        <v>1</v>
      </c>
      <c r="I166" s="151"/>
      <c r="J166" s="152">
        <f>ROUND(I166*H166,2)</f>
        <v>0</v>
      </c>
      <c r="K166" s="148" t="s">
        <v>127</v>
      </c>
      <c r="L166" s="153"/>
      <c r="M166" s="154" t="s">
        <v>19</v>
      </c>
      <c r="N166" s="155" t="s">
        <v>46</v>
      </c>
      <c r="P166" s="117">
        <f>O166*H166</f>
        <v>0</v>
      </c>
      <c r="Q166" s="117">
        <v>7.2999999999999996E-4</v>
      </c>
      <c r="R166" s="117">
        <f>Q166*H166</f>
        <v>7.2999999999999996E-4</v>
      </c>
      <c r="S166" s="117">
        <v>0</v>
      </c>
      <c r="T166" s="118">
        <f>S166*H166</f>
        <v>0</v>
      </c>
      <c r="AR166" s="119" t="s">
        <v>215</v>
      </c>
      <c r="AT166" s="119" t="s">
        <v>229</v>
      </c>
      <c r="AU166" s="119" t="s">
        <v>75</v>
      </c>
      <c r="AY166" s="18" t="s">
        <v>129</v>
      </c>
      <c r="BE166" s="120">
        <f>IF(N166="základní",J166,0)</f>
        <v>0</v>
      </c>
      <c r="BF166" s="120">
        <f>IF(N166="snížená",J166,0)</f>
        <v>0</v>
      </c>
      <c r="BG166" s="120">
        <f>IF(N166="zákl. přenesená",J166,0)</f>
        <v>0</v>
      </c>
      <c r="BH166" s="120">
        <f>IF(N166="sníž. přenesená",J166,0)</f>
        <v>0</v>
      </c>
      <c r="BI166" s="120">
        <f>IF(N166="nulová",J166,0)</f>
        <v>0</v>
      </c>
      <c r="BJ166" s="18" t="s">
        <v>83</v>
      </c>
      <c r="BK166" s="120">
        <f>ROUND(I166*H166,2)</f>
        <v>0</v>
      </c>
      <c r="BL166" s="18" t="s">
        <v>128</v>
      </c>
      <c r="BM166" s="119" t="s">
        <v>244</v>
      </c>
    </row>
    <row r="167" spans="2:65" s="9" customFormat="1" ht="10.199999999999999">
      <c r="B167" s="125"/>
      <c r="D167" s="126" t="s">
        <v>133</v>
      </c>
      <c r="E167" s="127" t="s">
        <v>19</v>
      </c>
      <c r="F167" s="128" t="s">
        <v>245</v>
      </c>
      <c r="H167" s="127" t="s">
        <v>19</v>
      </c>
      <c r="I167" s="129"/>
      <c r="L167" s="125"/>
      <c r="M167" s="130"/>
      <c r="T167" s="131"/>
      <c r="AT167" s="127" t="s">
        <v>133</v>
      </c>
      <c r="AU167" s="127" t="s">
        <v>75</v>
      </c>
      <c r="AV167" s="9" t="s">
        <v>83</v>
      </c>
      <c r="AW167" s="9" t="s">
        <v>37</v>
      </c>
      <c r="AX167" s="9" t="s">
        <v>75</v>
      </c>
      <c r="AY167" s="127" t="s">
        <v>129</v>
      </c>
    </row>
    <row r="168" spans="2:65" s="10" customFormat="1" ht="10.199999999999999">
      <c r="B168" s="132"/>
      <c r="D168" s="126" t="s">
        <v>133</v>
      </c>
      <c r="E168" s="133" t="s">
        <v>19</v>
      </c>
      <c r="F168" s="134" t="s">
        <v>83</v>
      </c>
      <c r="H168" s="135">
        <v>1</v>
      </c>
      <c r="I168" s="136"/>
      <c r="L168" s="132"/>
      <c r="M168" s="137"/>
      <c r="T168" s="138"/>
      <c r="AT168" s="133" t="s">
        <v>133</v>
      </c>
      <c r="AU168" s="133" t="s">
        <v>75</v>
      </c>
      <c r="AV168" s="10" t="s">
        <v>85</v>
      </c>
      <c r="AW168" s="10" t="s">
        <v>37</v>
      </c>
      <c r="AX168" s="10" t="s">
        <v>75</v>
      </c>
      <c r="AY168" s="133" t="s">
        <v>129</v>
      </c>
    </row>
    <row r="169" spans="2:65" s="11" customFormat="1" ht="10.199999999999999">
      <c r="B169" s="139"/>
      <c r="D169" s="126" t="s">
        <v>133</v>
      </c>
      <c r="E169" s="140" t="s">
        <v>19</v>
      </c>
      <c r="F169" s="141" t="s">
        <v>136</v>
      </c>
      <c r="H169" s="142">
        <v>1</v>
      </c>
      <c r="I169" s="143"/>
      <c r="L169" s="139"/>
      <c r="M169" s="144"/>
      <c r="T169" s="145"/>
      <c r="AT169" s="140" t="s">
        <v>133</v>
      </c>
      <c r="AU169" s="140" t="s">
        <v>75</v>
      </c>
      <c r="AV169" s="11" t="s">
        <v>128</v>
      </c>
      <c r="AW169" s="11" t="s">
        <v>37</v>
      </c>
      <c r="AX169" s="11" t="s">
        <v>83</v>
      </c>
      <c r="AY169" s="140" t="s">
        <v>129</v>
      </c>
    </row>
    <row r="170" spans="2:65" s="1" customFormat="1" ht="16.5" customHeight="1">
      <c r="B170" s="33"/>
      <c r="C170" s="146" t="s">
        <v>246</v>
      </c>
      <c r="D170" s="146" t="s">
        <v>229</v>
      </c>
      <c r="E170" s="147" t="s">
        <v>247</v>
      </c>
      <c r="F170" s="148" t="s">
        <v>248</v>
      </c>
      <c r="G170" s="149" t="s">
        <v>236</v>
      </c>
      <c r="H170" s="150">
        <v>1.5</v>
      </c>
      <c r="I170" s="151"/>
      <c r="J170" s="152">
        <f>ROUND(I170*H170,2)</f>
        <v>0</v>
      </c>
      <c r="K170" s="148" t="s">
        <v>127</v>
      </c>
      <c r="L170" s="153"/>
      <c r="M170" s="154" t="s">
        <v>19</v>
      </c>
      <c r="N170" s="155" t="s">
        <v>46</v>
      </c>
      <c r="P170" s="117">
        <f>O170*H170</f>
        <v>0</v>
      </c>
      <c r="Q170" s="117">
        <v>4.0800000000000003E-3</v>
      </c>
      <c r="R170" s="117">
        <f>Q170*H170</f>
        <v>6.1200000000000004E-3</v>
      </c>
      <c r="S170" s="117">
        <v>0</v>
      </c>
      <c r="T170" s="118">
        <f>S170*H170</f>
        <v>0</v>
      </c>
      <c r="AR170" s="119" t="s">
        <v>215</v>
      </c>
      <c r="AT170" s="119" t="s">
        <v>229</v>
      </c>
      <c r="AU170" s="119" t="s">
        <v>75</v>
      </c>
      <c r="AY170" s="18" t="s">
        <v>129</v>
      </c>
      <c r="BE170" s="120">
        <f>IF(N170="základní",J170,0)</f>
        <v>0</v>
      </c>
      <c r="BF170" s="120">
        <f>IF(N170="snížená",J170,0)</f>
        <v>0</v>
      </c>
      <c r="BG170" s="120">
        <f>IF(N170="zákl. přenesená",J170,0)</f>
        <v>0</v>
      </c>
      <c r="BH170" s="120">
        <f>IF(N170="sníž. přenesená",J170,0)</f>
        <v>0</v>
      </c>
      <c r="BI170" s="120">
        <f>IF(N170="nulová",J170,0)</f>
        <v>0</v>
      </c>
      <c r="BJ170" s="18" t="s">
        <v>83</v>
      </c>
      <c r="BK170" s="120">
        <f>ROUND(I170*H170,2)</f>
        <v>0</v>
      </c>
      <c r="BL170" s="18" t="s">
        <v>128</v>
      </c>
      <c r="BM170" s="119" t="s">
        <v>249</v>
      </c>
    </row>
    <row r="171" spans="2:65" s="9" customFormat="1" ht="10.199999999999999">
      <c r="B171" s="125"/>
      <c r="D171" s="126" t="s">
        <v>133</v>
      </c>
      <c r="E171" s="127" t="s">
        <v>19</v>
      </c>
      <c r="F171" s="128" t="s">
        <v>250</v>
      </c>
      <c r="H171" s="127" t="s">
        <v>19</v>
      </c>
      <c r="I171" s="129"/>
      <c r="L171" s="125"/>
      <c r="M171" s="130"/>
      <c r="T171" s="131"/>
      <c r="AT171" s="127" t="s">
        <v>133</v>
      </c>
      <c r="AU171" s="127" t="s">
        <v>75</v>
      </c>
      <c r="AV171" s="9" t="s">
        <v>83</v>
      </c>
      <c r="AW171" s="9" t="s">
        <v>37</v>
      </c>
      <c r="AX171" s="9" t="s">
        <v>75</v>
      </c>
      <c r="AY171" s="127" t="s">
        <v>129</v>
      </c>
    </row>
    <row r="172" spans="2:65" s="10" customFormat="1" ht="10.199999999999999">
      <c r="B172" s="132"/>
      <c r="D172" s="126" t="s">
        <v>133</v>
      </c>
      <c r="E172" s="133" t="s">
        <v>19</v>
      </c>
      <c r="F172" s="134" t="s">
        <v>240</v>
      </c>
      <c r="H172" s="135">
        <v>1.5</v>
      </c>
      <c r="I172" s="136"/>
      <c r="L172" s="132"/>
      <c r="M172" s="137"/>
      <c r="T172" s="138"/>
      <c r="AT172" s="133" t="s">
        <v>133</v>
      </c>
      <c r="AU172" s="133" t="s">
        <v>75</v>
      </c>
      <c r="AV172" s="10" t="s">
        <v>85</v>
      </c>
      <c r="AW172" s="10" t="s">
        <v>37</v>
      </c>
      <c r="AX172" s="10" t="s">
        <v>75</v>
      </c>
      <c r="AY172" s="133" t="s">
        <v>129</v>
      </c>
    </row>
    <row r="173" spans="2:65" s="11" customFormat="1" ht="10.199999999999999">
      <c r="B173" s="139"/>
      <c r="D173" s="126" t="s">
        <v>133</v>
      </c>
      <c r="E173" s="140" t="s">
        <v>19</v>
      </c>
      <c r="F173" s="141" t="s">
        <v>136</v>
      </c>
      <c r="H173" s="142">
        <v>1.5</v>
      </c>
      <c r="I173" s="143"/>
      <c r="L173" s="139"/>
      <c r="M173" s="144"/>
      <c r="T173" s="145"/>
      <c r="AT173" s="140" t="s">
        <v>133</v>
      </c>
      <c r="AU173" s="140" t="s">
        <v>75</v>
      </c>
      <c r="AV173" s="11" t="s">
        <v>128</v>
      </c>
      <c r="AW173" s="11" t="s">
        <v>37</v>
      </c>
      <c r="AX173" s="11" t="s">
        <v>83</v>
      </c>
      <c r="AY173" s="140" t="s">
        <v>129</v>
      </c>
    </row>
    <row r="174" spans="2:65" s="1" customFormat="1" ht="24.15" customHeight="1">
      <c r="B174" s="33"/>
      <c r="C174" s="108" t="s">
        <v>251</v>
      </c>
      <c r="D174" s="108" t="s">
        <v>123</v>
      </c>
      <c r="E174" s="109" t="s">
        <v>252</v>
      </c>
      <c r="F174" s="110" t="s">
        <v>253</v>
      </c>
      <c r="G174" s="111" t="s">
        <v>236</v>
      </c>
      <c r="H174" s="112">
        <v>28.5</v>
      </c>
      <c r="I174" s="113"/>
      <c r="J174" s="114">
        <f>ROUND(I174*H174,2)</f>
        <v>0</v>
      </c>
      <c r="K174" s="110" t="s">
        <v>127</v>
      </c>
      <c r="L174" s="33"/>
      <c r="M174" s="115" t="s">
        <v>19</v>
      </c>
      <c r="N174" s="116" t="s">
        <v>46</v>
      </c>
      <c r="P174" s="117">
        <f>O174*H174</f>
        <v>0</v>
      </c>
      <c r="Q174" s="117">
        <v>0</v>
      </c>
      <c r="R174" s="117">
        <f>Q174*H174</f>
        <v>0</v>
      </c>
      <c r="S174" s="117">
        <v>0.06</v>
      </c>
      <c r="T174" s="118">
        <f>S174*H174</f>
        <v>1.71</v>
      </c>
      <c r="AR174" s="119" t="s">
        <v>128</v>
      </c>
      <c r="AT174" s="119" t="s">
        <v>123</v>
      </c>
      <c r="AU174" s="119" t="s">
        <v>75</v>
      </c>
      <c r="AY174" s="18" t="s">
        <v>129</v>
      </c>
      <c r="BE174" s="120">
        <f>IF(N174="základní",J174,0)</f>
        <v>0</v>
      </c>
      <c r="BF174" s="120">
        <f>IF(N174="snížená",J174,0)</f>
        <v>0</v>
      </c>
      <c r="BG174" s="120">
        <f>IF(N174="zákl. přenesená",J174,0)</f>
        <v>0</v>
      </c>
      <c r="BH174" s="120">
        <f>IF(N174="sníž. přenesená",J174,0)</f>
        <v>0</v>
      </c>
      <c r="BI174" s="120">
        <f>IF(N174="nulová",J174,0)</f>
        <v>0</v>
      </c>
      <c r="BJ174" s="18" t="s">
        <v>83</v>
      </c>
      <c r="BK174" s="120">
        <f>ROUND(I174*H174,2)</f>
        <v>0</v>
      </c>
      <c r="BL174" s="18" t="s">
        <v>128</v>
      </c>
      <c r="BM174" s="119" t="s">
        <v>254</v>
      </c>
    </row>
    <row r="175" spans="2:65" s="1" customFormat="1" ht="10.199999999999999">
      <c r="B175" s="33"/>
      <c r="D175" s="121" t="s">
        <v>131</v>
      </c>
      <c r="F175" s="122" t="s">
        <v>255</v>
      </c>
      <c r="I175" s="123"/>
      <c r="L175" s="33"/>
      <c r="M175" s="124"/>
      <c r="T175" s="54"/>
      <c r="AT175" s="18" t="s">
        <v>131</v>
      </c>
      <c r="AU175" s="18" t="s">
        <v>75</v>
      </c>
    </row>
    <row r="176" spans="2:65" s="9" customFormat="1" ht="10.199999999999999">
      <c r="B176" s="125"/>
      <c r="D176" s="126" t="s">
        <v>133</v>
      </c>
      <c r="E176" s="127" t="s">
        <v>19</v>
      </c>
      <c r="F176" s="128" t="s">
        <v>256</v>
      </c>
      <c r="H176" s="127" t="s">
        <v>19</v>
      </c>
      <c r="I176" s="129"/>
      <c r="L176" s="125"/>
      <c r="M176" s="130"/>
      <c r="T176" s="131"/>
      <c r="AT176" s="127" t="s">
        <v>133</v>
      </c>
      <c r="AU176" s="127" t="s">
        <v>75</v>
      </c>
      <c r="AV176" s="9" t="s">
        <v>83</v>
      </c>
      <c r="AW176" s="9" t="s">
        <v>37</v>
      </c>
      <c r="AX176" s="9" t="s">
        <v>75</v>
      </c>
      <c r="AY176" s="127" t="s">
        <v>129</v>
      </c>
    </row>
    <row r="177" spans="2:65" s="9" customFormat="1" ht="10.199999999999999">
      <c r="B177" s="125"/>
      <c r="D177" s="126" t="s">
        <v>133</v>
      </c>
      <c r="E177" s="127" t="s">
        <v>19</v>
      </c>
      <c r="F177" s="128" t="s">
        <v>257</v>
      </c>
      <c r="H177" s="127" t="s">
        <v>19</v>
      </c>
      <c r="I177" s="129"/>
      <c r="L177" s="125"/>
      <c r="M177" s="130"/>
      <c r="T177" s="131"/>
      <c r="AT177" s="127" t="s">
        <v>133</v>
      </c>
      <c r="AU177" s="127" t="s">
        <v>75</v>
      </c>
      <c r="AV177" s="9" t="s">
        <v>83</v>
      </c>
      <c r="AW177" s="9" t="s">
        <v>37</v>
      </c>
      <c r="AX177" s="9" t="s">
        <v>75</v>
      </c>
      <c r="AY177" s="127" t="s">
        <v>129</v>
      </c>
    </row>
    <row r="178" spans="2:65" s="10" customFormat="1" ht="10.199999999999999">
      <c r="B178" s="132"/>
      <c r="D178" s="126" t="s">
        <v>133</v>
      </c>
      <c r="E178" s="133" t="s">
        <v>19</v>
      </c>
      <c r="F178" s="134" t="s">
        <v>258</v>
      </c>
      <c r="H178" s="135">
        <v>28.5</v>
      </c>
      <c r="I178" s="136"/>
      <c r="L178" s="132"/>
      <c r="M178" s="137"/>
      <c r="T178" s="138"/>
      <c r="AT178" s="133" t="s">
        <v>133</v>
      </c>
      <c r="AU178" s="133" t="s">
        <v>75</v>
      </c>
      <c r="AV178" s="10" t="s">
        <v>85</v>
      </c>
      <c r="AW178" s="10" t="s">
        <v>37</v>
      </c>
      <c r="AX178" s="10" t="s">
        <v>75</v>
      </c>
      <c r="AY178" s="133" t="s">
        <v>129</v>
      </c>
    </row>
    <row r="179" spans="2:65" s="11" customFormat="1" ht="10.199999999999999">
      <c r="B179" s="139"/>
      <c r="D179" s="126" t="s">
        <v>133</v>
      </c>
      <c r="E179" s="140" t="s">
        <v>19</v>
      </c>
      <c r="F179" s="141" t="s">
        <v>136</v>
      </c>
      <c r="H179" s="142">
        <v>28.5</v>
      </c>
      <c r="I179" s="143"/>
      <c r="L179" s="139"/>
      <c r="M179" s="144"/>
      <c r="T179" s="145"/>
      <c r="AT179" s="140" t="s">
        <v>133</v>
      </c>
      <c r="AU179" s="140" t="s">
        <v>75</v>
      </c>
      <c r="AV179" s="11" t="s">
        <v>128</v>
      </c>
      <c r="AW179" s="11" t="s">
        <v>37</v>
      </c>
      <c r="AX179" s="11" t="s">
        <v>83</v>
      </c>
      <c r="AY179" s="140" t="s">
        <v>129</v>
      </c>
    </row>
    <row r="180" spans="2:65" s="1" customFormat="1" ht="16.5" customHeight="1">
      <c r="B180" s="33"/>
      <c r="C180" s="108" t="s">
        <v>259</v>
      </c>
      <c r="D180" s="108" t="s">
        <v>123</v>
      </c>
      <c r="E180" s="109" t="s">
        <v>260</v>
      </c>
      <c r="F180" s="110" t="s">
        <v>261</v>
      </c>
      <c r="G180" s="111" t="s">
        <v>236</v>
      </c>
      <c r="H180" s="112">
        <v>28.5</v>
      </c>
      <c r="I180" s="113"/>
      <c r="J180" s="114">
        <f>ROUND(I180*H180,2)</f>
        <v>0</v>
      </c>
      <c r="K180" s="110" t="s">
        <v>127</v>
      </c>
      <c r="L180" s="33"/>
      <c r="M180" s="115" t="s">
        <v>19</v>
      </c>
      <c r="N180" s="116" t="s">
        <v>46</v>
      </c>
      <c r="P180" s="117">
        <f>O180*H180</f>
        <v>0</v>
      </c>
      <c r="Q180" s="117">
        <v>0</v>
      </c>
      <c r="R180" s="117">
        <f>Q180*H180</f>
        <v>0</v>
      </c>
      <c r="S180" s="117">
        <v>2.48E-3</v>
      </c>
      <c r="T180" s="118">
        <f>S180*H180</f>
        <v>7.0680000000000007E-2</v>
      </c>
      <c r="AR180" s="119" t="s">
        <v>128</v>
      </c>
      <c r="AT180" s="119" t="s">
        <v>123</v>
      </c>
      <c r="AU180" s="119" t="s">
        <v>75</v>
      </c>
      <c r="AY180" s="18" t="s">
        <v>129</v>
      </c>
      <c r="BE180" s="120">
        <f>IF(N180="základní",J180,0)</f>
        <v>0</v>
      </c>
      <c r="BF180" s="120">
        <f>IF(N180="snížená",J180,0)</f>
        <v>0</v>
      </c>
      <c r="BG180" s="120">
        <f>IF(N180="zákl. přenesená",J180,0)</f>
        <v>0</v>
      </c>
      <c r="BH180" s="120">
        <f>IF(N180="sníž. přenesená",J180,0)</f>
        <v>0</v>
      </c>
      <c r="BI180" s="120">
        <f>IF(N180="nulová",J180,0)</f>
        <v>0</v>
      </c>
      <c r="BJ180" s="18" t="s">
        <v>83</v>
      </c>
      <c r="BK180" s="120">
        <f>ROUND(I180*H180,2)</f>
        <v>0</v>
      </c>
      <c r="BL180" s="18" t="s">
        <v>128</v>
      </c>
      <c r="BM180" s="119" t="s">
        <v>262</v>
      </c>
    </row>
    <row r="181" spans="2:65" s="1" customFormat="1" ht="10.199999999999999">
      <c r="B181" s="33"/>
      <c r="D181" s="121" t="s">
        <v>131</v>
      </c>
      <c r="F181" s="122" t="s">
        <v>263</v>
      </c>
      <c r="I181" s="123"/>
      <c r="L181" s="33"/>
      <c r="M181" s="124"/>
      <c r="T181" s="54"/>
      <c r="AT181" s="18" t="s">
        <v>131</v>
      </c>
      <c r="AU181" s="18" t="s">
        <v>75</v>
      </c>
    </row>
    <row r="182" spans="2:65" s="9" customFormat="1" ht="10.199999999999999">
      <c r="B182" s="125"/>
      <c r="D182" s="126" t="s">
        <v>133</v>
      </c>
      <c r="E182" s="127" t="s">
        <v>19</v>
      </c>
      <c r="F182" s="128" t="s">
        <v>264</v>
      </c>
      <c r="H182" s="127" t="s">
        <v>19</v>
      </c>
      <c r="I182" s="129"/>
      <c r="L182" s="125"/>
      <c r="M182" s="130"/>
      <c r="T182" s="131"/>
      <c r="AT182" s="127" t="s">
        <v>133</v>
      </c>
      <c r="AU182" s="127" t="s">
        <v>75</v>
      </c>
      <c r="AV182" s="9" t="s">
        <v>83</v>
      </c>
      <c r="AW182" s="9" t="s">
        <v>37</v>
      </c>
      <c r="AX182" s="9" t="s">
        <v>75</v>
      </c>
      <c r="AY182" s="127" t="s">
        <v>129</v>
      </c>
    </row>
    <row r="183" spans="2:65" s="9" customFormat="1" ht="10.199999999999999">
      <c r="B183" s="125"/>
      <c r="D183" s="126" t="s">
        <v>133</v>
      </c>
      <c r="E183" s="127" t="s">
        <v>19</v>
      </c>
      <c r="F183" s="128" t="s">
        <v>265</v>
      </c>
      <c r="H183" s="127" t="s">
        <v>19</v>
      </c>
      <c r="I183" s="129"/>
      <c r="L183" s="125"/>
      <c r="M183" s="130"/>
      <c r="T183" s="131"/>
      <c r="AT183" s="127" t="s">
        <v>133</v>
      </c>
      <c r="AU183" s="127" t="s">
        <v>75</v>
      </c>
      <c r="AV183" s="9" t="s">
        <v>83</v>
      </c>
      <c r="AW183" s="9" t="s">
        <v>37</v>
      </c>
      <c r="AX183" s="9" t="s">
        <v>75</v>
      </c>
      <c r="AY183" s="127" t="s">
        <v>129</v>
      </c>
    </row>
    <row r="184" spans="2:65" s="10" customFormat="1" ht="10.199999999999999">
      <c r="B184" s="132"/>
      <c r="D184" s="126" t="s">
        <v>133</v>
      </c>
      <c r="E184" s="133" t="s">
        <v>19</v>
      </c>
      <c r="F184" s="134" t="s">
        <v>258</v>
      </c>
      <c r="H184" s="135">
        <v>28.5</v>
      </c>
      <c r="I184" s="136"/>
      <c r="L184" s="132"/>
      <c r="M184" s="137"/>
      <c r="T184" s="138"/>
      <c r="AT184" s="133" t="s">
        <v>133</v>
      </c>
      <c r="AU184" s="133" t="s">
        <v>75</v>
      </c>
      <c r="AV184" s="10" t="s">
        <v>85</v>
      </c>
      <c r="AW184" s="10" t="s">
        <v>37</v>
      </c>
      <c r="AX184" s="10" t="s">
        <v>75</v>
      </c>
      <c r="AY184" s="133" t="s">
        <v>129</v>
      </c>
    </row>
    <row r="185" spans="2:65" s="11" customFormat="1" ht="10.199999999999999">
      <c r="B185" s="139"/>
      <c r="D185" s="126" t="s">
        <v>133</v>
      </c>
      <c r="E185" s="140" t="s">
        <v>19</v>
      </c>
      <c r="F185" s="141" t="s">
        <v>136</v>
      </c>
      <c r="H185" s="142">
        <v>28.5</v>
      </c>
      <c r="I185" s="143"/>
      <c r="L185" s="139"/>
      <c r="M185" s="144"/>
      <c r="T185" s="145"/>
      <c r="AT185" s="140" t="s">
        <v>133</v>
      </c>
      <c r="AU185" s="140" t="s">
        <v>75</v>
      </c>
      <c r="AV185" s="11" t="s">
        <v>128</v>
      </c>
      <c r="AW185" s="11" t="s">
        <v>37</v>
      </c>
      <c r="AX185" s="11" t="s">
        <v>83</v>
      </c>
      <c r="AY185" s="140" t="s">
        <v>129</v>
      </c>
    </row>
    <row r="186" spans="2:65" s="1" customFormat="1" ht="16.5" customHeight="1">
      <c r="B186" s="33"/>
      <c r="C186" s="108" t="s">
        <v>266</v>
      </c>
      <c r="D186" s="108" t="s">
        <v>123</v>
      </c>
      <c r="E186" s="109" t="s">
        <v>267</v>
      </c>
      <c r="F186" s="110" t="s">
        <v>268</v>
      </c>
      <c r="G186" s="111" t="s">
        <v>224</v>
      </c>
      <c r="H186" s="112">
        <v>1</v>
      </c>
      <c r="I186" s="113"/>
      <c r="J186" s="114">
        <f>ROUND(I186*H186,2)</f>
        <v>0</v>
      </c>
      <c r="K186" s="110" t="s">
        <v>127</v>
      </c>
      <c r="L186" s="33"/>
      <c r="M186" s="115" t="s">
        <v>19</v>
      </c>
      <c r="N186" s="116" t="s">
        <v>46</v>
      </c>
      <c r="P186" s="117">
        <f>O186*H186</f>
        <v>0</v>
      </c>
      <c r="Q186" s="117">
        <v>0</v>
      </c>
      <c r="R186" s="117">
        <f>Q186*H186</f>
        <v>0</v>
      </c>
      <c r="S186" s="117">
        <v>0.192</v>
      </c>
      <c r="T186" s="118">
        <f>S186*H186</f>
        <v>0.192</v>
      </c>
      <c r="AR186" s="119" t="s">
        <v>128</v>
      </c>
      <c r="AT186" s="119" t="s">
        <v>123</v>
      </c>
      <c r="AU186" s="119" t="s">
        <v>75</v>
      </c>
      <c r="AY186" s="18" t="s">
        <v>129</v>
      </c>
      <c r="BE186" s="120">
        <f>IF(N186="základní",J186,0)</f>
        <v>0</v>
      </c>
      <c r="BF186" s="120">
        <f>IF(N186="snížená",J186,0)</f>
        <v>0</v>
      </c>
      <c r="BG186" s="120">
        <f>IF(N186="zákl. přenesená",J186,0)</f>
        <v>0</v>
      </c>
      <c r="BH186" s="120">
        <f>IF(N186="sníž. přenesená",J186,0)</f>
        <v>0</v>
      </c>
      <c r="BI186" s="120">
        <f>IF(N186="nulová",J186,0)</f>
        <v>0</v>
      </c>
      <c r="BJ186" s="18" t="s">
        <v>83</v>
      </c>
      <c r="BK186" s="120">
        <f>ROUND(I186*H186,2)</f>
        <v>0</v>
      </c>
      <c r="BL186" s="18" t="s">
        <v>128</v>
      </c>
      <c r="BM186" s="119" t="s">
        <v>269</v>
      </c>
    </row>
    <row r="187" spans="2:65" s="1" customFormat="1" ht="10.199999999999999">
      <c r="B187" s="33"/>
      <c r="D187" s="121" t="s">
        <v>131</v>
      </c>
      <c r="F187" s="122" t="s">
        <v>270</v>
      </c>
      <c r="I187" s="123"/>
      <c r="L187" s="33"/>
      <c r="M187" s="124"/>
      <c r="T187" s="54"/>
      <c r="AT187" s="18" t="s">
        <v>131</v>
      </c>
      <c r="AU187" s="18" t="s">
        <v>75</v>
      </c>
    </row>
    <row r="188" spans="2:65" s="9" customFormat="1" ht="10.199999999999999">
      <c r="B188" s="125"/>
      <c r="D188" s="126" t="s">
        <v>133</v>
      </c>
      <c r="E188" s="127" t="s">
        <v>19</v>
      </c>
      <c r="F188" s="128" t="s">
        <v>271</v>
      </c>
      <c r="H188" s="127" t="s">
        <v>19</v>
      </c>
      <c r="I188" s="129"/>
      <c r="L188" s="125"/>
      <c r="M188" s="130"/>
      <c r="T188" s="131"/>
      <c r="AT188" s="127" t="s">
        <v>133</v>
      </c>
      <c r="AU188" s="127" t="s">
        <v>75</v>
      </c>
      <c r="AV188" s="9" t="s">
        <v>83</v>
      </c>
      <c r="AW188" s="9" t="s">
        <v>37</v>
      </c>
      <c r="AX188" s="9" t="s">
        <v>75</v>
      </c>
      <c r="AY188" s="127" t="s">
        <v>129</v>
      </c>
    </row>
    <row r="189" spans="2:65" s="9" customFormat="1" ht="10.199999999999999">
      <c r="B189" s="125"/>
      <c r="D189" s="126" t="s">
        <v>133</v>
      </c>
      <c r="E189" s="127" t="s">
        <v>19</v>
      </c>
      <c r="F189" s="128" t="s">
        <v>224</v>
      </c>
      <c r="H189" s="127" t="s">
        <v>19</v>
      </c>
      <c r="I189" s="129"/>
      <c r="L189" s="125"/>
      <c r="M189" s="130"/>
      <c r="T189" s="131"/>
      <c r="AT189" s="127" t="s">
        <v>133</v>
      </c>
      <c r="AU189" s="127" t="s">
        <v>75</v>
      </c>
      <c r="AV189" s="9" t="s">
        <v>83</v>
      </c>
      <c r="AW189" s="9" t="s">
        <v>37</v>
      </c>
      <c r="AX189" s="9" t="s">
        <v>75</v>
      </c>
      <c r="AY189" s="127" t="s">
        <v>129</v>
      </c>
    </row>
    <row r="190" spans="2:65" s="10" customFormat="1" ht="10.199999999999999">
      <c r="B190" s="132"/>
      <c r="D190" s="126" t="s">
        <v>133</v>
      </c>
      <c r="E190" s="133" t="s">
        <v>19</v>
      </c>
      <c r="F190" s="134" t="s">
        <v>83</v>
      </c>
      <c r="H190" s="135">
        <v>1</v>
      </c>
      <c r="I190" s="136"/>
      <c r="L190" s="132"/>
      <c r="M190" s="137"/>
      <c r="T190" s="138"/>
      <c r="AT190" s="133" t="s">
        <v>133</v>
      </c>
      <c r="AU190" s="133" t="s">
        <v>75</v>
      </c>
      <c r="AV190" s="10" t="s">
        <v>85</v>
      </c>
      <c r="AW190" s="10" t="s">
        <v>37</v>
      </c>
      <c r="AX190" s="10" t="s">
        <v>75</v>
      </c>
      <c r="AY190" s="133" t="s">
        <v>129</v>
      </c>
    </row>
    <row r="191" spans="2:65" s="11" customFormat="1" ht="10.199999999999999">
      <c r="B191" s="139"/>
      <c r="D191" s="126" t="s">
        <v>133</v>
      </c>
      <c r="E191" s="140" t="s">
        <v>19</v>
      </c>
      <c r="F191" s="141" t="s">
        <v>136</v>
      </c>
      <c r="H191" s="142">
        <v>1</v>
      </c>
      <c r="I191" s="143"/>
      <c r="L191" s="139"/>
      <c r="M191" s="144"/>
      <c r="T191" s="145"/>
      <c r="AT191" s="140" t="s">
        <v>133</v>
      </c>
      <c r="AU191" s="140" t="s">
        <v>75</v>
      </c>
      <c r="AV191" s="11" t="s">
        <v>128</v>
      </c>
      <c r="AW191" s="11" t="s">
        <v>37</v>
      </c>
      <c r="AX191" s="11" t="s">
        <v>83</v>
      </c>
      <c r="AY191" s="140" t="s">
        <v>129</v>
      </c>
    </row>
    <row r="192" spans="2:65" s="1" customFormat="1" ht="16.5" customHeight="1">
      <c r="B192" s="33"/>
      <c r="C192" s="108" t="s">
        <v>272</v>
      </c>
      <c r="D192" s="108" t="s">
        <v>123</v>
      </c>
      <c r="E192" s="109" t="s">
        <v>273</v>
      </c>
      <c r="F192" s="110" t="s">
        <v>274</v>
      </c>
      <c r="G192" s="111" t="s">
        <v>236</v>
      </c>
      <c r="H192" s="112">
        <v>56</v>
      </c>
      <c r="I192" s="113"/>
      <c r="J192" s="114">
        <f>ROUND(I192*H192,2)</f>
        <v>0</v>
      </c>
      <c r="K192" s="110" t="s">
        <v>19</v>
      </c>
      <c r="L192" s="33"/>
      <c r="M192" s="115" t="s">
        <v>19</v>
      </c>
      <c r="N192" s="116" t="s">
        <v>46</v>
      </c>
      <c r="P192" s="117">
        <f>O192*H192</f>
        <v>0</v>
      </c>
      <c r="Q192" s="117">
        <v>0</v>
      </c>
      <c r="R192" s="117">
        <f>Q192*H192</f>
        <v>0</v>
      </c>
      <c r="S192" s="117">
        <v>0</v>
      </c>
      <c r="T192" s="118">
        <f>S192*H192</f>
        <v>0</v>
      </c>
      <c r="AR192" s="119" t="s">
        <v>128</v>
      </c>
      <c r="AT192" s="119" t="s">
        <v>123</v>
      </c>
      <c r="AU192" s="119" t="s">
        <v>75</v>
      </c>
      <c r="AY192" s="18" t="s">
        <v>129</v>
      </c>
      <c r="BE192" s="120">
        <f>IF(N192="základní",J192,0)</f>
        <v>0</v>
      </c>
      <c r="BF192" s="120">
        <f>IF(N192="snížená",J192,0)</f>
        <v>0</v>
      </c>
      <c r="BG192" s="120">
        <f>IF(N192="zákl. přenesená",J192,0)</f>
        <v>0</v>
      </c>
      <c r="BH192" s="120">
        <f>IF(N192="sníž. přenesená",J192,0)</f>
        <v>0</v>
      </c>
      <c r="BI192" s="120">
        <f>IF(N192="nulová",J192,0)</f>
        <v>0</v>
      </c>
      <c r="BJ192" s="18" t="s">
        <v>83</v>
      </c>
      <c r="BK192" s="120">
        <f>ROUND(I192*H192,2)</f>
        <v>0</v>
      </c>
      <c r="BL192" s="18" t="s">
        <v>128</v>
      </c>
      <c r="BM192" s="119" t="s">
        <v>275</v>
      </c>
    </row>
    <row r="193" spans="2:65" s="9" customFormat="1" ht="10.199999999999999">
      <c r="B193" s="125"/>
      <c r="D193" s="126" t="s">
        <v>133</v>
      </c>
      <c r="E193" s="127" t="s">
        <v>19</v>
      </c>
      <c r="F193" s="128" t="s">
        <v>276</v>
      </c>
      <c r="H193" s="127" t="s">
        <v>19</v>
      </c>
      <c r="I193" s="129"/>
      <c r="L193" s="125"/>
      <c r="M193" s="130"/>
      <c r="T193" s="131"/>
      <c r="AT193" s="127" t="s">
        <v>133</v>
      </c>
      <c r="AU193" s="127" t="s">
        <v>75</v>
      </c>
      <c r="AV193" s="9" t="s">
        <v>83</v>
      </c>
      <c r="AW193" s="9" t="s">
        <v>37</v>
      </c>
      <c r="AX193" s="9" t="s">
        <v>75</v>
      </c>
      <c r="AY193" s="127" t="s">
        <v>129</v>
      </c>
    </row>
    <row r="194" spans="2:65" s="10" customFormat="1" ht="10.199999999999999">
      <c r="B194" s="132"/>
      <c r="D194" s="126" t="s">
        <v>133</v>
      </c>
      <c r="E194" s="133" t="s">
        <v>19</v>
      </c>
      <c r="F194" s="134" t="s">
        <v>277</v>
      </c>
      <c r="H194" s="135">
        <v>56</v>
      </c>
      <c r="I194" s="136"/>
      <c r="L194" s="132"/>
      <c r="M194" s="137"/>
      <c r="T194" s="138"/>
      <c r="AT194" s="133" t="s">
        <v>133</v>
      </c>
      <c r="AU194" s="133" t="s">
        <v>75</v>
      </c>
      <c r="AV194" s="10" t="s">
        <v>85</v>
      </c>
      <c r="AW194" s="10" t="s">
        <v>37</v>
      </c>
      <c r="AX194" s="10" t="s">
        <v>75</v>
      </c>
      <c r="AY194" s="133" t="s">
        <v>129</v>
      </c>
    </row>
    <row r="195" spans="2:65" s="11" customFormat="1" ht="10.199999999999999">
      <c r="B195" s="139"/>
      <c r="D195" s="126" t="s">
        <v>133</v>
      </c>
      <c r="E195" s="140" t="s">
        <v>19</v>
      </c>
      <c r="F195" s="141" t="s">
        <v>136</v>
      </c>
      <c r="H195" s="142">
        <v>56</v>
      </c>
      <c r="I195" s="143"/>
      <c r="L195" s="139"/>
      <c r="M195" s="144"/>
      <c r="T195" s="145"/>
      <c r="AT195" s="140" t="s">
        <v>133</v>
      </c>
      <c r="AU195" s="140" t="s">
        <v>75</v>
      </c>
      <c r="AV195" s="11" t="s">
        <v>128</v>
      </c>
      <c r="AW195" s="11" t="s">
        <v>37</v>
      </c>
      <c r="AX195" s="11" t="s">
        <v>83</v>
      </c>
      <c r="AY195" s="140" t="s">
        <v>129</v>
      </c>
    </row>
    <row r="196" spans="2:65" s="1" customFormat="1" ht="24.15" customHeight="1">
      <c r="B196" s="33"/>
      <c r="C196" s="108" t="s">
        <v>8</v>
      </c>
      <c r="D196" s="108" t="s">
        <v>123</v>
      </c>
      <c r="E196" s="109" t="s">
        <v>278</v>
      </c>
      <c r="F196" s="110" t="s">
        <v>279</v>
      </c>
      <c r="G196" s="111" t="s">
        <v>140</v>
      </c>
      <c r="H196" s="112">
        <v>16.212</v>
      </c>
      <c r="I196" s="113"/>
      <c r="J196" s="114">
        <f>ROUND(I196*H196,2)</f>
        <v>0</v>
      </c>
      <c r="K196" s="110" t="s">
        <v>127</v>
      </c>
      <c r="L196" s="33"/>
      <c r="M196" s="115" t="s">
        <v>19</v>
      </c>
      <c r="N196" s="116" t="s">
        <v>46</v>
      </c>
      <c r="P196" s="117">
        <f>O196*H196</f>
        <v>0</v>
      </c>
      <c r="Q196" s="117">
        <v>2.0874999999999999</v>
      </c>
      <c r="R196" s="117">
        <f>Q196*H196</f>
        <v>33.842549999999996</v>
      </c>
      <c r="S196" s="117">
        <v>0</v>
      </c>
      <c r="T196" s="118">
        <f>S196*H196</f>
        <v>0</v>
      </c>
      <c r="AR196" s="119" t="s">
        <v>128</v>
      </c>
      <c r="AT196" s="119" t="s">
        <v>123</v>
      </c>
      <c r="AU196" s="119" t="s">
        <v>75</v>
      </c>
      <c r="AY196" s="18" t="s">
        <v>129</v>
      </c>
      <c r="BE196" s="120">
        <f>IF(N196="základní",J196,0)</f>
        <v>0</v>
      </c>
      <c r="BF196" s="120">
        <f>IF(N196="snížená",J196,0)</f>
        <v>0</v>
      </c>
      <c r="BG196" s="120">
        <f>IF(N196="zákl. přenesená",J196,0)</f>
        <v>0</v>
      </c>
      <c r="BH196" s="120">
        <f>IF(N196="sníž. přenesená",J196,0)</f>
        <v>0</v>
      </c>
      <c r="BI196" s="120">
        <f>IF(N196="nulová",J196,0)</f>
        <v>0</v>
      </c>
      <c r="BJ196" s="18" t="s">
        <v>83</v>
      </c>
      <c r="BK196" s="120">
        <f>ROUND(I196*H196,2)</f>
        <v>0</v>
      </c>
      <c r="BL196" s="18" t="s">
        <v>128</v>
      </c>
      <c r="BM196" s="119" t="s">
        <v>280</v>
      </c>
    </row>
    <row r="197" spans="2:65" s="1" customFormat="1" ht="10.199999999999999">
      <c r="B197" s="33"/>
      <c r="D197" s="121" t="s">
        <v>131</v>
      </c>
      <c r="F197" s="122" t="s">
        <v>281</v>
      </c>
      <c r="I197" s="123"/>
      <c r="L197" s="33"/>
      <c r="M197" s="124"/>
      <c r="T197" s="54"/>
      <c r="AT197" s="18" t="s">
        <v>131</v>
      </c>
      <c r="AU197" s="18" t="s">
        <v>75</v>
      </c>
    </row>
    <row r="198" spans="2:65" s="9" customFormat="1" ht="10.199999999999999">
      <c r="B198" s="125"/>
      <c r="D198" s="126" t="s">
        <v>133</v>
      </c>
      <c r="E198" s="127" t="s">
        <v>19</v>
      </c>
      <c r="F198" s="128" t="s">
        <v>282</v>
      </c>
      <c r="H198" s="127" t="s">
        <v>19</v>
      </c>
      <c r="I198" s="129"/>
      <c r="L198" s="125"/>
      <c r="M198" s="130"/>
      <c r="T198" s="131"/>
      <c r="AT198" s="127" t="s">
        <v>133</v>
      </c>
      <c r="AU198" s="127" t="s">
        <v>75</v>
      </c>
      <c r="AV198" s="9" t="s">
        <v>83</v>
      </c>
      <c r="AW198" s="9" t="s">
        <v>37</v>
      </c>
      <c r="AX198" s="9" t="s">
        <v>75</v>
      </c>
      <c r="AY198" s="127" t="s">
        <v>129</v>
      </c>
    </row>
    <row r="199" spans="2:65" s="9" customFormat="1" ht="10.199999999999999">
      <c r="B199" s="125"/>
      <c r="D199" s="126" t="s">
        <v>133</v>
      </c>
      <c r="E199" s="127" t="s">
        <v>19</v>
      </c>
      <c r="F199" s="128" t="s">
        <v>283</v>
      </c>
      <c r="H199" s="127" t="s">
        <v>19</v>
      </c>
      <c r="I199" s="129"/>
      <c r="L199" s="125"/>
      <c r="M199" s="130"/>
      <c r="T199" s="131"/>
      <c r="AT199" s="127" t="s">
        <v>133</v>
      </c>
      <c r="AU199" s="127" t="s">
        <v>75</v>
      </c>
      <c r="AV199" s="9" t="s">
        <v>83</v>
      </c>
      <c r="AW199" s="9" t="s">
        <v>37</v>
      </c>
      <c r="AX199" s="9" t="s">
        <v>75</v>
      </c>
      <c r="AY199" s="127" t="s">
        <v>129</v>
      </c>
    </row>
    <row r="200" spans="2:65" s="10" customFormat="1" ht="10.199999999999999">
      <c r="B200" s="132"/>
      <c r="D200" s="126" t="s">
        <v>133</v>
      </c>
      <c r="E200" s="133" t="s">
        <v>19</v>
      </c>
      <c r="F200" s="134" t="s">
        <v>284</v>
      </c>
      <c r="H200" s="135">
        <v>16.212</v>
      </c>
      <c r="I200" s="136"/>
      <c r="L200" s="132"/>
      <c r="M200" s="137"/>
      <c r="T200" s="138"/>
      <c r="AT200" s="133" t="s">
        <v>133</v>
      </c>
      <c r="AU200" s="133" t="s">
        <v>75</v>
      </c>
      <c r="AV200" s="10" t="s">
        <v>85</v>
      </c>
      <c r="AW200" s="10" t="s">
        <v>37</v>
      </c>
      <c r="AX200" s="10" t="s">
        <v>75</v>
      </c>
      <c r="AY200" s="133" t="s">
        <v>129</v>
      </c>
    </row>
    <row r="201" spans="2:65" s="11" customFormat="1" ht="10.199999999999999">
      <c r="B201" s="139"/>
      <c r="D201" s="126" t="s">
        <v>133</v>
      </c>
      <c r="E201" s="140" t="s">
        <v>19</v>
      </c>
      <c r="F201" s="141" t="s">
        <v>136</v>
      </c>
      <c r="H201" s="142">
        <v>16.212</v>
      </c>
      <c r="I201" s="143"/>
      <c r="L201" s="139"/>
      <c r="M201" s="144"/>
      <c r="T201" s="145"/>
      <c r="AT201" s="140" t="s">
        <v>133</v>
      </c>
      <c r="AU201" s="140" t="s">
        <v>75</v>
      </c>
      <c r="AV201" s="11" t="s">
        <v>128</v>
      </c>
      <c r="AW201" s="11" t="s">
        <v>37</v>
      </c>
      <c r="AX201" s="11" t="s">
        <v>83</v>
      </c>
      <c r="AY201" s="140" t="s">
        <v>129</v>
      </c>
    </row>
    <row r="202" spans="2:65" s="1" customFormat="1" ht="24.15" customHeight="1">
      <c r="B202" s="33"/>
      <c r="C202" s="108" t="s">
        <v>285</v>
      </c>
      <c r="D202" s="108" t="s">
        <v>123</v>
      </c>
      <c r="E202" s="109" t="s">
        <v>286</v>
      </c>
      <c r="F202" s="110" t="s">
        <v>287</v>
      </c>
      <c r="G202" s="111" t="s">
        <v>126</v>
      </c>
      <c r="H202" s="112">
        <v>1.26</v>
      </c>
      <c r="I202" s="113"/>
      <c r="J202" s="114">
        <f>ROUND(I202*H202,2)</f>
        <v>0</v>
      </c>
      <c r="K202" s="110" t="s">
        <v>19</v>
      </c>
      <c r="L202" s="33"/>
      <c r="M202" s="115" t="s">
        <v>19</v>
      </c>
      <c r="N202" s="116" t="s">
        <v>46</v>
      </c>
      <c r="P202" s="117">
        <f>O202*H202</f>
        <v>0</v>
      </c>
      <c r="Q202" s="117">
        <v>0.81208999999999998</v>
      </c>
      <c r="R202" s="117">
        <f>Q202*H202</f>
        <v>1.0232334000000001</v>
      </c>
      <c r="S202" s="117">
        <v>0</v>
      </c>
      <c r="T202" s="118">
        <f>S202*H202</f>
        <v>0</v>
      </c>
      <c r="AR202" s="119" t="s">
        <v>128</v>
      </c>
      <c r="AT202" s="119" t="s">
        <v>123</v>
      </c>
      <c r="AU202" s="119" t="s">
        <v>75</v>
      </c>
      <c r="AY202" s="18" t="s">
        <v>129</v>
      </c>
      <c r="BE202" s="120">
        <f>IF(N202="základní",J202,0)</f>
        <v>0</v>
      </c>
      <c r="BF202" s="120">
        <f>IF(N202="snížená",J202,0)</f>
        <v>0</v>
      </c>
      <c r="BG202" s="120">
        <f>IF(N202="zákl. přenesená",J202,0)</f>
        <v>0</v>
      </c>
      <c r="BH202" s="120">
        <f>IF(N202="sníž. přenesená",J202,0)</f>
        <v>0</v>
      </c>
      <c r="BI202" s="120">
        <f>IF(N202="nulová",J202,0)</f>
        <v>0</v>
      </c>
      <c r="BJ202" s="18" t="s">
        <v>83</v>
      </c>
      <c r="BK202" s="120">
        <f>ROUND(I202*H202,2)</f>
        <v>0</v>
      </c>
      <c r="BL202" s="18" t="s">
        <v>128</v>
      </c>
      <c r="BM202" s="119" t="s">
        <v>288</v>
      </c>
    </row>
    <row r="203" spans="2:65" s="9" customFormat="1" ht="10.199999999999999">
      <c r="B203" s="125"/>
      <c r="D203" s="126" t="s">
        <v>133</v>
      </c>
      <c r="E203" s="127" t="s">
        <v>19</v>
      </c>
      <c r="F203" s="128" t="s">
        <v>289</v>
      </c>
      <c r="H203" s="127" t="s">
        <v>19</v>
      </c>
      <c r="I203" s="129"/>
      <c r="L203" s="125"/>
      <c r="M203" s="130"/>
      <c r="T203" s="131"/>
      <c r="AT203" s="127" t="s">
        <v>133</v>
      </c>
      <c r="AU203" s="127" t="s">
        <v>75</v>
      </c>
      <c r="AV203" s="9" t="s">
        <v>83</v>
      </c>
      <c r="AW203" s="9" t="s">
        <v>37</v>
      </c>
      <c r="AX203" s="9" t="s">
        <v>75</v>
      </c>
      <c r="AY203" s="127" t="s">
        <v>129</v>
      </c>
    </row>
    <row r="204" spans="2:65" s="9" customFormat="1" ht="10.199999999999999">
      <c r="B204" s="125"/>
      <c r="D204" s="126" t="s">
        <v>133</v>
      </c>
      <c r="E204" s="127" t="s">
        <v>19</v>
      </c>
      <c r="F204" s="128" t="s">
        <v>290</v>
      </c>
      <c r="H204" s="127" t="s">
        <v>19</v>
      </c>
      <c r="I204" s="129"/>
      <c r="L204" s="125"/>
      <c r="M204" s="130"/>
      <c r="T204" s="131"/>
      <c r="AT204" s="127" t="s">
        <v>133</v>
      </c>
      <c r="AU204" s="127" t="s">
        <v>75</v>
      </c>
      <c r="AV204" s="9" t="s">
        <v>83</v>
      </c>
      <c r="AW204" s="9" t="s">
        <v>37</v>
      </c>
      <c r="AX204" s="9" t="s">
        <v>75</v>
      </c>
      <c r="AY204" s="127" t="s">
        <v>129</v>
      </c>
    </row>
    <row r="205" spans="2:65" s="10" customFormat="1" ht="10.199999999999999">
      <c r="B205" s="132"/>
      <c r="D205" s="126" t="s">
        <v>133</v>
      </c>
      <c r="E205" s="133" t="s">
        <v>19</v>
      </c>
      <c r="F205" s="134" t="s">
        <v>291</v>
      </c>
      <c r="H205" s="135">
        <v>1.26</v>
      </c>
      <c r="I205" s="136"/>
      <c r="L205" s="132"/>
      <c r="M205" s="137"/>
      <c r="T205" s="138"/>
      <c r="AT205" s="133" t="s">
        <v>133</v>
      </c>
      <c r="AU205" s="133" t="s">
        <v>75</v>
      </c>
      <c r="AV205" s="10" t="s">
        <v>85</v>
      </c>
      <c r="AW205" s="10" t="s">
        <v>37</v>
      </c>
      <c r="AX205" s="10" t="s">
        <v>75</v>
      </c>
      <c r="AY205" s="133" t="s">
        <v>129</v>
      </c>
    </row>
    <row r="206" spans="2:65" s="11" customFormat="1" ht="10.199999999999999">
      <c r="B206" s="139"/>
      <c r="D206" s="126" t="s">
        <v>133</v>
      </c>
      <c r="E206" s="140" t="s">
        <v>19</v>
      </c>
      <c r="F206" s="141" t="s">
        <v>136</v>
      </c>
      <c r="H206" s="142">
        <v>1.26</v>
      </c>
      <c r="I206" s="143"/>
      <c r="L206" s="139"/>
      <c r="M206" s="144"/>
      <c r="T206" s="145"/>
      <c r="AT206" s="140" t="s">
        <v>133</v>
      </c>
      <c r="AU206" s="140" t="s">
        <v>75</v>
      </c>
      <c r="AV206" s="11" t="s">
        <v>128</v>
      </c>
      <c r="AW206" s="11" t="s">
        <v>37</v>
      </c>
      <c r="AX206" s="11" t="s">
        <v>83</v>
      </c>
      <c r="AY206" s="140" t="s">
        <v>129</v>
      </c>
    </row>
    <row r="207" spans="2:65" s="1" customFormat="1" ht="16.5" customHeight="1">
      <c r="B207" s="33"/>
      <c r="C207" s="108" t="s">
        <v>292</v>
      </c>
      <c r="D207" s="108" t="s">
        <v>123</v>
      </c>
      <c r="E207" s="109" t="s">
        <v>293</v>
      </c>
      <c r="F207" s="110" t="s">
        <v>294</v>
      </c>
      <c r="G207" s="111" t="s">
        <v>236</v>
      </c>
      <c r="H207" s="112">
        <v>9.4</v>
      </c>
      <c r="I207" s="113"/>
      <c r="J207" s="114">
        <f>ROUND(I207*H207,2)</f>
        <v>0</v>
      </c>
      <c r="K207" s="110" t="s">
        <v>19</v>
      </c>
      <c r="L207" s="33"/>
      <c r="M207" s="115" t="s">
        <v>19</v>
      </c>
      <c r="N207" s="116" t="s">
        <v>46</v>
      </c>
      <c r="P207" s="117">
        <f>O207*H207</f>
        <v>0</v>
      </c>
      <c r="Q207" s="117">
        <v>0</v>
      </c>
      <c r="R207" s="117">
        <f>Q207*H207</f>
        <v>0</v>
      </c>
      <c r="S207" s="117">
        <v>0</v>
      </c>
      <c r="T207" s="118">
        <f>S207*H207</f>
        <v>0</v>
      </c>
      <c r="AR207" s="119" t="s">
        <v>128</v>
      </c>
      <c r="AT207" s="119" t="s">
        <v>123</v>
      </c>
      <c r="AU207" s="119" t="s">
        <v>75</v>
      </c>
      <c r="AY207" s="18" t="s">
        <v>129</v>
      </c>
      <c r="BE207" s="120">
        <f>IF(N207="základní",J207,0)</f>
        <v>0</v>
      </c>
      <c r="BF207" s="120">
        <f>IF(N207="snížená",J207,0)</f>
        <v>0</v>
      </c>
      <c r="BG207" s="120">
        <f>IF(N207="zákl. přenesená",J207,0)</f>
        <v>0</v>
      </c>
      <c r="BH207" s="120">
        <f>IF(N207="sníž. přenesená",J207,0)</f>
        <v>0</v>
      </c>
      <c r="BI207" s="120">
        <f>IF(N207="nulová",J207,0)</f>
        <v>0</v>
      </c>
      <c r="BJ207" s="18" t="s">
        <v>83</v>
      </c>
      <c r="BK207" s="120">
        <f>ROUND(I207*H207,2)</f>
        <v>0</v>
      </c>
      <c r="BL207" s="18" t="s">
        <v>128</v>
      </c>
      <c r="BM207" s="119" t="s">
        <v>295</v>
      </c>
    </row>
    <row r="208" spans="2:65" s="9" customFormat="1" ht="10.199999999999999">
      <c r="B208" s="125"/>
      <c r="D208" s="126" t="s">
        <v>133</v>
      </c>
      <c r="E208" s="127" t="s">
        <v>19</v>
      </c>
      <c r="F208" s="128" t="s">
        <v>296</v>
      </c>
      <c r="H208" s="127" t="s">
        <v>19</v>
      </c>
      <c r="I208" s="129"/>
      <c r="L208" s="125"/>
      <c r="M208" s="130"/>
      <c r="T208" s="131"/>
      <c r="AT208" s="127" t="s">
        <v>133</v>
      </c>
      <c r="AU208" s="127" t="s">
        <v>75</v>
      </c>
      <c r="AV208" s="9" t="s">
        <v>83</v>
      </c>
      <c r="AW208" s="9" t="s">
        <v>37</v>
      </c>
      <c r="AX208" s="9" t="s">
        <v>75</v>
      </c>
      <c r="AY208" s="127" t="s">
        <v>129</v>
      </c>
    </row>
    <row r="209" spans="2:65" s="10" customFormat="1" ht="10.199999999999999">
      <c r="B209" s="132"/>
      <c r="D209" s="126" t="s">
        <v>133</v>
      </c>
      <c r="E209" s="133" t="s">
        <v>19</v>
      </c>
      <c r="F209" s="134" t="s">
        <v>297</v>
      </c>
      <c r="H209" s="135">
        <v>9.4</v>
      </c>
      <c r="I209" s="136"/>
      <c r="L209" s="132"/>
      <c r="M209" s="137"/>
      <c r="T209" s="138"/>
      <c r="AT209" s="133" t="s">
        <v>133</v>
      </c>
      <c r="AU209" s="133" t="s">
        <v>75</v>
      </c>
      <c r="AV209" s="10" t="s">
        <v>85</v>
      </c>
      <c r="AW209" s="10" t="s">
        <v>37</v>
      </c>
      <c r="AX209" s="10" t="s">
        <v>75</v>
      </c>
      <c r="AY209" s="133" t="s">
        <v>129</v>
      </c>
    </row>
    <row r="210" spans="2:65" s="11" customFormat="1" ht="10.199999999999999">
      <c r="B210" s="139"/>
      <c r="D210" s="126" t="s">
        <v>133</v>
      </c>
      <c r="E210" s="140" t="s">
        <v>19</v>
      </c>
      <c r="F210" s="141" t="s">
        <v>136</v>
      </c>
      <c r="H210" s="142">
        <v>9.4</v>
      </c>
      <c r="I210" s="143"/>
      <c r="L210" s="139"/>
      <c r="M210" s="144"/>
      <c r="T210" s="145"/>
      <c r="AT210" s="140" t="s">
        <v>133</v>
      </c>
      <c r="AU210" s="140" t="s">
        <v>75</v>
      </c>
      <c r="AV210" s="11" t="s">
        <v>128</v>
      </c>
      <c r="AW210" s="11" t="s">
        <v>37</v>
      </c>
      <c r="AX210" s="11" t="s">
        <v>83</v>
      </c>
      <c r="AY210" s="140" t="s">
        <v>129</v>
      </c>
    </row>
    <row r="211" spans="2:65" s="1" customFormat="1" ht="24.15" customHeight="1">
      <c r="B211" s="33"/>
      <c r="C211" s="108" t="s">
        <v>298</v>
      </c>
      <c r="D211" s="108" t="s">
        <v>123</v>
      </c>
      <c r="E211" s="109" t="s">
        <v>299</v>
      </c>
      <c r="F211" s="110" t="s">
        <v>300</v>
      </c>
      <c r="G211" s="111" t="s">
        <v>126</v>
      </c>
      <c r="H211" s="112">
        <v>18.600000000000001</v>
      </c>
      <c r="I211" s="113"/>
      <c r="J211" s="114">
        <f>ROUND(I211*H211,2)</f>
        <v>0</v>
      </c>
      <c r="K211" s="110" t="s">
        <v>127</v>
      </c>
      <c r="L211" s="33"/>
      <c r="M211" s="115" t="s">
        <v>19</v>
      </c>
      <c r="N211" s="116" t="s">
        <v>46</v>
      </c>
      <c r="P211" s="117">
        <f>O211*H211</f>
        <v>0</v>
      </c>
      <c r="Q211" s="117">
        <v>0</v>
      </c>
      <c r="R211" s="117">
        <f>Q211*H211</f>
        <v>0</v>
      </c>
      <c r="S211" s="117">
        <v>0</v>
      </c>
      <c r="T211" s="118">
        <f>S211*H211</f>
        <v>0</v>
      </c>
      <c r="AR211" s="119" t="s">
        <v>128</v>
      </c>
      <c r="AT211" s="119" t="s">
        <v>123</v>
      </c>
      <c r="AU211" s="119" t="s">
        <v>75</v>
      </c>
      <c r="AY211" s="18" t="s">
        <v>129</v>
      </c>
      <c r="BE211" s="120">
        <f>IF(N211="základní",J211,0)</f>
        <v>0</v>
      </c>
      <c r="BF211" s="120">
        <f>IF(N211="snížená",J211,0)</f>
        <v>0</v>
      </c>
      <c r="BG211" s="120">
        <f>IF(N211="zákl. přenesená",J211,0)</f>
        <v>0</v>
      </c>
      <c r="BH211" s="120">
        <f>IF(N211="sníž. přenesená",J211,0)</f>
        <v>0</v>
      </c>
      <c r="BI211" s="120">
        <f>IF(N211="nulová",J211,0)</f>
        <v>0</v>
      </c>
      <c r="BJ211" s="18" t="s">
        <v>83</v>
      </c>
      <c r="BK211" s="120">
        <f>ROUND(I211*H211,2)</f>
        <v>0</v>
      </c>
      <c r="BL211" s="18" t="s">
        <v>128</v>
      </c>
      <c r="BM211" s="119" t="s">
        <v>301</v>
      </c>
    </row>
    <row r="212" spans="2:65" s="1" customFormat="1" ht="10.199999999999999">
      <c r="B212" s="33"/>
      <c r="D212" s="121" t="s">
        <v>131</v>
      </c>
      <c r="F212" s="122" t="s">
        <v>302</v>
      </c>
      <c r="I212" s="123"/>
      <c r="L212" s="33"/>
      <c r="M212" s="124"/>
      <c r="T212" s="54"/>
      <c r="AT212" s="18" t="s">
        <v>131</v>
      </c>
      <c r="AU212" s="18" t="s">
        <v>75</v>
      </c>
    </row>
    <row r="213" spans="2:65" s="9" customFormat="1" ht="10.199999999999999">
      <c r="B213" s="125"/>
      <c r="D213" s="126" t="s">
        <v>133</v>
      </c>
      <c r="E213" s="127" t="s">
        <v>19</v>
      </c>
      <c r="F213" s="128" t="s">
        <v>303</v>
      </c>
      <c r="H213" s="127" t="s">
        <v>19</v>
      </c>
      <c r="I213" s="129"/>
      <c r="L213" s="125"/>
      <c r="M213" s="130"/>
      <c r="T213" s="131"/>
      <c r="AT213" s="127" t="s">
        <v>133</v>
      </c>
      <c r="AU213" s="127" t="s">
        <v>75</v>
      </c>
      <c r="AV213" s="9" t="s">
        <v>83</v>
      </c>
      <c r="AW213" s="9" t="s">
        <v>37</v>
      </c>
      <c r="AX213" s="9" t="s">
        <v>75</v>
      </c>
      <c r="AY213" s="127" t="s">
        <v>129</v>
      </c>
    </row>
    <row r="214" spans="2:65" s="10" customFormat="1" ht="10.199999999999999">
      <c r="B214" s="132"/>
      <c r="D214" s="126" t="s">
        <v>133</v>
      </c>
      <c r="E214" s="133" t="s">
        <v>19</v>
      </c>
      <c r="F214" s="134" t="s">
        <v>304</v>
      </c>
      <c r="H214" s="135">
        <v>18.600000000000001</v>
      </c>
      <c r="I214" s="136"/>
      <c r="L214" s="132"/>
      <c r="M214" s="137"/>
      <c r="T214" s="138"/>
      <c r="AT214" s="133" t="s">
        <v>133</v>
      </c>
      <c r="AU214" s="133" t="s">
        <v>75</v>
      </c>
      <c r="AV214" s="10" t="s">
        <v>85</v>
      </c>
      <c r="AW214" s="10" t="s">
        <v>37</v>
      </c>
      <c r="AX214" s="10" t="s">
        <v>75</v>
      </c>
      <c r="AY214" s="133" t="s">
        <v>129</v>
      </c>
    </row>
    <row r="215" spans="2:65" s="11" customFormat="1" ht="10.199999999999999">
      <c r="B215" s="139"/>
      <c r="D215" s="126" t="s">
        <v>133</v>
      </c>
      <c r="E215" s="140" t="s">
        <v>19</v>
      </c>
      <c r="F215" s="141" t="s">
        <v>136</v>
      </c>
      <c r="H215" s="142">
        <v>18.600000000000001</v>
      </c>
      <c r="I215" s="143"/>
      <c r="L215" s="139"/>
      <c r="M215" s="144"/>
      <c r="T215" s="145"/>
      <c r="AT215" s="140" t="s">
        <v>133</v>
      </c>
      <c r="AU215" s="140" t="s">
        <v>75</v>
      </c>
      <c r="AV215" s="11" t="s">
        <v>128</v>
      </c>
      <c r="AW215" s="11" t="s">
        <v>37</v>
      </c>
      <c r="AX215" s="11" t="s">
        <v>83</v>
      </c>
      <c r="AY215" s="140" t="s">
        <v>129</v>
      </c>
    </row>
    <row r="216" spans="2:65" s="1" customFormat="1" ht="16.5" customHeight="1">
      <c r="B216" s="33"/>
      <c r="C216" s="146" t="s">
        <v>305</v>
      </c>
      <c r="D216" s="146" t="s">
        <v>229</v>
      </c>
      <c r="E216" s="147" t="s">
        <v>306</v>
      </c>
      <c r="F216" s="148" t="s">
        <v>307</v>
      </c>
      <c r="G216" s="149" t="s">
        <v>126</v>
      </c>
      <c r="H216" s="150">
        <v>18.600000000000001</v>
      </c>
      <c r="I216" s="151"/>
      <c r="J216" s="152">
        <f>ROUND(I216*H216,2)</f>
        <v>0</v>
      </c>
      <c r="K216" s="148" t="s">
        <v>19</v>
      </c>
      <c r="L216" s="153"/>
      <c r="M216" s="154" t="s">
        <v>19</v>
      </c>
      <c r="N216" s="155" t="s">
        <v>46</v>
      </c>
      <c r="P216" s="117">
        <f>O216*H216</f>
        <v>0</v>
      </c>
      <c r="Q216" s="117">
        <v>0</v>
      </c>
      <c r="R216" s="117">
        <f>Q216*H216</f>
        <v>0</v>
      </c>
      <c r="S216" s="117">
        <v>0</v>
      </c>
      <c r="T216" s="118">
        <f>S216*H216</f>
        <v>0</v>
      </c>
      <c r="AR216" s="119" t="s">
        <v>215</v>
      </c>
      <c r="AT216" s="119" t="s">
        <v>229</v>
      </c>
      <c r="AU216" s="119" t="s">
        <v>75</v>
      </c>
      <c r="AY216" s="18" t="s">
        <v>129</v>
      </c>
      <c r="BE216" s="120">
        <f>IF(N216="základní",J216,0)</f>
        <v>0</v>
      </c>
      <c r="BF216" s="120">
        <f>IF(N216="snížená",J216,0)</f>
        <v>0</v>
      </c>
      <c r="BG216" s="120">
        <f>IF(N216="zákl. přenesená",J216,0)</f>
        <v>0</v>
      </c>
      <c r="BH216" s="120">
        <f>IF(N216="sníž. přenesená",J216,0)</f>
        <v>0</v>
      </c>
      <c r="BI216" s="120">
        <f>IF(N216="nulová",J216,0)</f>
        <v>0</v>
      </c>
      <c r="BJ216" s="18" t="s">
        <v>83</v>
      </c>
      <c r="BK216" s="120">
        <f>ROUND(I216*H216,2)</f>
        <v>0</v>
      </c>
      <c r="BL216" s="18" t="s">
        <v>128</v>
      </c>
      <c r="BM216" s="119" t="s">
        <v>308</v>
      </c>
    </row>
    <row r="217" spans="2:65" s="9" customFormat="1" ht="10.199999999999999">
      <c r="B217" s="125"/>
      <c r="D217" s="126" t="s">
        <v>133</v>
      </c>
      <c r="E217" s="127" t="s">
        <v>19</v>
      </c>
      <c r="F217" s="128" t="s">
        <v>309</v>
      </c>
      <c r="H217" s="127" t="s">
        <v>19</v>
      </c>
      <c r="I217" s="129"/>
      <c r="L217" s="125"/>
      <c r="M217" s="130"/>
      <c r="T217" s="131"/>
      <c r="AT217" s="127" t="s">
        <v>133</v>
      </c>
      <c r="AU217" s="127" t="s">
        <v>75</v>
      </c>
      <c r="AV217" s="9" t="s">
        <v>83</v>
      </c>
      <c r="AW217" s="9" t="s">
        <v>37</v>
      </c>
      <c r="AX217" s="9" t="s">
        <v>75</v>
      </c>
      <c r="AY217" s="127" t="s">
        <v>129</v>
      </c>
    </row>
    <row r="218" spans="2:65" s="10" customFormat="1" ht="10.199999999999999">
      <c r="B218" s="132"/>
      <c r="D218" s="126" t="s">
        <v>133</v>
      </c>
      <c r="E218" s="133" t="s">
        <v>19</v>
      </c>
      <c r="F218" s="134" t="s">
        <v>304</v>
      </c>
      <c r="H218" s="135">
        <v>18.600000000000001</v>
      </c>
      <c r="I218" s="136"/>
      <c r="L218" s="132"/>
      <c r="M218" s="137"/>
      <c r="T218" s="138"/>
      <c r="AT218" s="133" t="s">
        <v>133</v>
      </c>
      <c r="AU218" s="133" t="s">
        <v>75</v>
      </c>
      <c r="AV218" s="10" t="s">
        <v>85</v>
      </c>
      <c r="AW218" s="10" t="s">
        <v>37</v>
      </c>
      <c r="AX218" s="10" t="s">
        <v>75</v>
      </c>
      <c r="AY218" s="133" t="s">
        <v>129</v>
      </c>
    </row>
    <row r="219" spans="2:65" s="11" customFormat="1" ht="10.199999999999999">
      <c r="B219" s="139"/>
      <c r="D219" s="126" t="s">
        <v>133</v>
      </c>
      <c r="E219" s="140" t="s">
        <v>19</v>
      </c>
      <c r="F219" s="141" t="s">
        <v>136</v>
      </c>
      <c r="H219" s="142">
        <v>18.600000000000001</v>
      </c>
      <c r="I219" s="143"/>
      <c r="L219" s="139"/>
      <c r="M219" s="144"/>
      <c r="T219" s="145"/>
      <c r="AT219" s="140" t="s">
        <v>133</v>
      </c>
      <c r="AU219" s="140" t="s">
        <v>75</v>
      </c>
      <c r="AV219" s="11" t="s">
        <v>128</v>
      </c>
      <c r="AW219" s="11" t="s">
        <v>37</v>
      </c>
      <c r="AX219" s="11" t="s">
        <v>83</v>
      </c>
      <c r="AY219" s="140" t="s">
        <v>129</v>
      </c>
    </row>
    <row r="220" spans="2:65" s="1" customFormat="1" ht="16.5" customHeight="1">
      <c r="B220" s="33"/>
      <c r="C220" s="108" t="s">
        <v>310</v>
      </c>
      <c r="D220" s="108" t="s">
        <v>123</v>
      </c>
      <c r="E220" s="109" t="s">
        <v>311</v>
      </c>
      <c r="F220" s="110" t="s">
        <v>312</v>
      </c>
      <c r="G220" s="111" t="s">
        <v>140</v>
      </c>
      <c r="H220" s="112">
        <v>9</v>
      </c>
      <c r="I220" s="113"/>
      <c r="J220" s="114">
        <f>ROUND(I220*H220,2)</f>
        <v>0</v>
      </c>
      <c r="K220" s="110" t="s">
        <v>127</v>
      </c>
      <c r="L220" s="33"/>
      <c r="M220" s="115" t="s">
        <v>19</v>
      </c>
      <c r="N220" s="116" t="s">
        <v>46</v>
      </c>
      <c r="P220" s="117">
        <f>O220*H220</f>
        <v>0</v>
      </c>
      <c r="Q220" s="117">
        <v>2.004</v>
      </c>
      <c r="R220" s="117">
        <f>Q220*H220</f>
        <v>18.036000000000001</v>
      </c>
      <c r="S220" s="117">
        <v>0</v>
      </c>
      <c r="T220" s="118">
        <f>S220*H220</f>
        <v>0</v>
      </c>
      <c r="AR220" s="119" t="s">
        <v>128</v>
      </c>
      <c r="AT220" s="119" t="s">
        <v>123</v>
      </c>
      <c r="AU220" s="119" t="s">
        <v>75</v>
      </c>
      <c r="AY220" s="18" t="s">
        <v>129</v>
      </c>
      <c r="BE220" s="120">
        <f>IF(N220="základní",J220,0)</f>
        <v>0</v>
      </c>
      <c r="BF220" s="120">
        <f>IF(N220="snížená",J220,0)</f>
        <v>0</v>
      </c>
      <c r="BG220" s="120">
        <f>IF(N220="zákl. přenesená",J220,0)</f>
        <v>0</v>
      </c>
      <c r="BH220" s="120">
        <f>IF(N220="sníž. přenesená",J220,0)</f>
        <v>0</v>
      </c>
      <c r="BI220" s="120">
        <f>IF(N220="nulová",J220,0)</f>
        <v>0</v>
      </c>
      <c r="BJ220" s="18" t="s">
        <v>83</v>
      </c>
      <c r="BK220" s="120">
        <f>ROUND(I220*H220,2)</f>
        <v>0</v>
      </c>
      <c r="BL220" s="18" t="s">
        <v>128</v>
      </c>
      <c r="BM220" s="119" t="s">
        <v>313</v>
      </c>
    </row>
    <row r="221" spans="2:65" s="1" customFormat="1" ht="10.199999999999999">
      <c r="B221" s="33"/>
      <c r="D221" s="121" t="s">
        <v>131</v>
      </c>
      <c r="F221" s="122" t="s">
        <v>314</v>
      </c>
      <c r="I221" s="123"/>
      <c r="L221" s="33"/>
      <c r="M221" s="124"/>
      <c r="T221" s="54"/>
      <c r="AT221" s="18" t="s">
        <v>131</v>
      </c>
      <c r="AU221" s="18" t="s">
        <v>75</v>
      </c>
    </row>
    <row r="222" spans="2:65" s="9" customFormat="1" ht="10.199999999999999">
      <c r="B222" s="125"/>
      <c r="D222" s="126" t="s">
        <v>133</v>
      </c>
      <c r="E222" s="127" t="s">
        <v>19</v>
      </c>
      <c r="F222" s="128" t="s">
        <v>315</v>
      </c>
      <c r="H222" s="127" t="s">
        <v>19</v>
      </c>
      <c r="I222" s="129"/>
      <c r="L222" s="125"/>
      <c r="M222" s="130"/>
      <c r="T222" s="131"/>
      <c r="AT222" s="127" t="s">
        <v>133</v>
      </c>
      <c r="AU222" s="127" t="s">
        <v>75</v>
      </c>
      <c r="AV222" s="9" t="s">
        <v>83</v>
      </c>
      <c r="AW222" s="9" t="s">
        <v>37</v>
      </c>
      <c r="AX222" s="9" t="s">
        <v>75</v>
      </c>
      <c r="AY222" s="127" t="s">
        <v>129</v>
      </c>
    </row>
    <row r="223" spans="2:65" s="9" customFormat="1" ht="10.199999999999999">
      <c r="B223" s="125"/>
      <c r="D223" s="126" t="s">
        <v>133</v>
      </c>
      <c r="E223" s="127" t="s">
        <v>19</v>
      </c>
      <c r="F223" s="128" t="s">
        <v>316</v>
      </c>
      <c r="H223" s="127" t="s">
        <v>19</v>
      </c>
      <c r="I223" s="129"/>
      <c r="L223" s="125"/>
      <c r="M223" s="130"/>
      <c r="T223" s="131"/>
      <c r="AT223" s="127" t="s">
        <v>133</v>
      </c>
      <c r="AU223" s="127" t="s">
        <v>75</v>
      </c>
      <c r="AV223" s="9" t="s">
        <v>83</v>
      </c>
      <c r="AW223" s="9" t="s">
        <v>37</v>
      </c>
      <c r="AX223" s="9" t="s">
        <v>75</v>
      </c>
      <c r="AY223" s="127" t="s">
        <v>129</v>
      </c>
    </row>
    <row r="224" spans="2:65" s="10" customFormat="1" ht="10.199999999999999">
      <c r="B224" s="132"/>
      <c r="D224" s="126" t="s">
        <v>133</v>
      </c>
      <c r="E224" s="133" t="s">
        <v>19</v>
      </c>
      <c r="F224" s="134" t="s">
        <v>317</v>
      </c>
      <c r="H224" s="135">
        <v>9</v>
      </c>
      <c r="I224" s="136"/>
      <c r="L224" s="132"/>
      <c r="M224" s="137"/>
      <c r="T224" s="138"/>
      <c r="AT224" s="133" t="s">
        <v>133</v>
      </c>
      <c r="AU224" s="133" t="s">
        <v>75</v>
      </c>
      <c r="AV224" s="10" t="s">
        <v>85</v>
      </c>
      <c r="AW224" s="10" t="s">
        <v>37</v>
      </c>
      <c r="AX224" s="10" t="s">
        <v>75</v>
      </c>
      <c r="AY224" s="133" t="s">
        <v>129</v>
      </c>
    </row>
    <row r="225" spans="2:65" s="11" customFormat="1" ht="10.199999999999999">
      <c r="B225" s="139"/>
      <c r="D225" s="126" t="s">
        <v>133</v>
      </c>
      <c r="E225" s="140" t="s">
        <v>19</v>
      </c>
      <c r="F225" s="141" t="s">
        <v>136</v>
      </c>
      <c r="H225" s="142">
        <v>9</v>
      </c>
      <c r="I225" s="143"/>
      <c r="L225" s="139"/>
      <c r="M225" s="144"/>
      <c r="T225" s="145"/>
      <c r="AT225" s="140" t="s">
        <v>133</v>
      </c>
      <c r="AU225" s="140" t="s">
        <v>75</v>
      </c>
      <c r="AV225" s="11" t="s">
        <v>128</v>
      </c>
      <c r="AW225" s="11" t="s">
        <v>37</v>
      </c>
      <c r="AX225" s="11" t="s">
        <v>83</v>
      </c>
      <c r="AY225" s="140" t="s">
        <v>129</v>
      </c>
    </row>
    <row r="226" spans="2:65" s="1" customFormat="1" ht="33" customHeight="1">
      <c r="B226" s="33"/>
      <c r="C226" s="108" t="s">
        <v>318</v>
      </c>
      <c r="D226" s="108" t="s">
        <v>123</v>
      </c>
      <c r="E226" s="109" t="s">
        <v>319</v>
      </c>
      <c r="F226" s="110" t="s">
        <v>320</v>
      </c>
      <c r="G226" s="111" t="s">
        <v>126</v>
      </c>
      <c r="H226" s="112">
        <v>60</v>
      </c>
      <c r="I226" s="113"/>
      <c r="J226" s="114">
        <f>ROUND(I226*H226,2)</f>
        <v>0</v>
      </c>
      <c r="K226" s="110" t="s">
        <v>127</v>
      </c>
      <c r="L226" s="33"/>
      <c r="M226" s="115" t="s">
        <v>19</v>
      </c>
      <c r="N226" s="116" t="s">
        <v>46</v>
      </c>
      <c r="P226" s="117">
        <f>O226*H226</f>
        <v>0</v>
      </c>
      <c r="Q226" s="117">
        <v>2.1259999999999999E-4</v>
      </c>
      <c r="R226" s="117">
        <f>Q226*H226</f>
        <v>1.2756E-2</v>
      </c>
      <c r="S226" s="117">
        <v>0</v>
      </c>
      <c r="T226" s="118">
        <f>S226*H226</f>
        <v>0</v>
      </c>
      <c r="AR226" s="119" t="s">
        <v>128</v>
      </c>
      <c r="AT226" s="119" t="s">
        <v>123</v>
      </c>
      <c r="AU226" s="119" t="s">
        <v>75</v>
      </c>
      <c r="AY226" s="18" t="s">
        <v>129</v>
      </c>
      <c r="BE226" s="120">
        <f>IF(N226="základní",J226,0)</f>
        <v>0</v>
      </c>
      <c r="BF226" s="120">
        <f>IF(N226="snížená",J226,0)</f>
        <v>0</v>
      </c>
      <c r="BG226" s="120">
        <f>IF(N226="zákl. přenesená",J226,0)</f>
        <v>0</v>
      </c>
      <c r="BH226" s="120">
        <f>IF(N226="sníž. přenesená",J226,0)</f>
        <v>0</v>
      </c>
      <c r="BI226" s="120">
        <f>IF(N226="nulová",J226,0)</f>
        <v>0</v>
      </c>
      <c r="BJ226" s="18" t="s">
        <v>83</v>
      </c>
      <c r="BK226" s="120">
        <f>ROUND(I226*H226,2)</f>
        <v>0</v>
      </c>
      <c r="BL226" s="18" t="s">
        <v>128</v>
      </c>
      <c r="BM226" s="119" t="s">
        <v>321</v>
      </c>
    </row>
    <row r="227" spans="2:65" s="1" customFormat="1" ht="10.199999999999999">
      <c r="B227" s="33"/>
      <c r="D227" s="121" t="s">
        <v>131</v>
      </c>
      <c r="F227" s="122" t="s">
        <v>322</v>
      </c>
      <c r="I227" s="123"/>
      <c r="L227" s="33"/>
      <c r="M227" s="124"/>
      <c r="T227" s="54"/>
      <c r="AT227" s="18" t="s">
        <v>131</v>
      </c>
      <c r="AU227" s="18" t="s">
        <v>75</v>
      </c>
    </row>
    <row r="228" spans="2:65" s="9" customFormat="1" ht="10.199999999999999">
      <c r="B228" s="125"/>
      <c r="D228" s="126" t="s">
        <v>133</v>
      </c>
      <c r="E228" s="127" t="s">
        <v>19</v>
      </c>
      <c r="F228" s="128" t="s">
        <v>323</v>
      </c>
      <c r="H228" s="127" t="s">
        <v>19</v>
      </c>
      <c r="I228" s="129"/>
      <c r="L228" s="125"/>
      <c r="M228" s="130"/>
      <c r="T228" s="131"/>
      <c r="AT228" s="127" t="s">
        <v>133</v>
      </c>
      <c r="AU228" s="127" t="s">
        <v>75</v>
      </c>
      <c r="AV228" s="9" t="s">
        <v>83</v>
      </c>
      <c r="AW228" s="9" t="s">
        <v>37</v>
      </c>
      <c r="AX228" s="9" t="s">
        <v>75</v>
      </c>
      <c r="AY228" s="127" t="s">
        <v>129</v>
      </c>
    </row>
    <row r="229" spans="2:65" s="9" customFormat="1" ht="10.199999999999999">
      <c r="B229" s="125"/>
      <c r="D229" s="126" t="s">
        <v>133</v>
      </c>
      <c r="E229" s="127" t="s">
        <v>19</v>
      </c>
      <c r="F229" s="128" t="s">
        <v>324</v>
      </c>
      <c r="H229" s="127" t="s">
        <v>19</v>
      </c>
      <c r="I229" s="129"/>
      <c r="L229" s="125"/>
      <c r="M229" s="130"/>
      <c r="T229" s="131"/>
      <c r="AT229" s="127" t="s">
        <v>133</v>
      </c>
      <c r="AU229" s="127" t="s">
        <v>75</v>
      </c>
      <c r="AV229" s="9" t="s">
        <v>83</v>
      </c>
      <c r="AW229" s="9" t="s">
        <v>37</v>
      </c>
      <c r="AX229" s="9" t="s">
        <v>75</v>
      </c>
      <c r="AY229" s="127" t="s">
        <v>129</v>
      </c>
    </row>
    <row r="230" spans="2:65" s="10" customFormat="1" ht="10.199999999999999">
      <c r="B230" s="132"/>
      <c r="D230" s="126" t="s">
        <v>133</v>
      </c>
      <c r="E230" s="133" t="s">
        <v>19</v>
      </c>
      <c r="F230" s="134" t="s">
        <v>325</v>
      </c>
      <c r="H230" s="135">
        <v>60</v>
      </c>
      <c r="I230" s="136"/>
      <c r="L230" s="132"/>
      <c r="M230" s="137"/>
      <c r="T230" s="138"/>
      <c r="AT230" s="133" t="s">
        <v>133</v>
      </c>
      <c r="AU230" s="133" t="s">
        <v>75</v>
      </c>
      <c r="AV230" s="10" t="s">
        <v>85</v>
      </c>
      <c r="AW230" s="10" t="s">
        <v>37</v>
      </c>
      <c r="AX230" s="10" t="s">
        <v>75</v>
      </c>
      <c r="AY230" s="133" t="s">
        <v>129</v>
      </c>
    </row>
    <row r="231" spans="2:65" s="11" customFormat="1" ht="10.199999999999999">
      <c r="B231" s="139"/>
      <c r="D231" s="126" t="s">
        <v>133</v>
      </c>
      <c r="E231" s="140" t="s">
        <v>19</v>
      </c>
      <c r="F231" s="141" t="s">
        <v>136</v>
      </c>
      <c r="H231" s="142">
        <v>60</v>
      </c>
      <c r="I231" s="143"/>
      <c r="L231" s="139"/>
      <c r="M231" s="144"/>
      <c r="T231" s="145"/>
      <c r="AT231" s="140" t="s">
        <v>133</v>
      </c>
      <c r="AU231" s="140" t="s">
        <v>75</v>
      </c>
      <c r="AV231" s="11" t="s">
        <v>128</v>
      </c>
      <c r="AW231" s="11" t="s">
        <v>37</v>
      </c>
      <c r="AX231" s="11" t="s">
        <v>83</v>
      </c>
      <c r="AY231" s="140" t="s">
        <v>129</v>
      </c>
    </row>
    <row r="232" spans="2:65" s="1" customFormat="1" ht="16.5" customHeight="1">
      <c r="B232" s="33"/>
      <c r="C232" s="146" t="s">
        <v>326</v>
      </c>
      <c r="D232" s="146" t="s">
        <v>229</v>
      </c>
      <c r="E232" s="147" t="s">
        <v>327</v>
      </c>
      <c r="F232" s="148" t="s">
        <v>328</v>
      </c>
      <c r="G232" s="149" t="s">
        <v>126</v>
      </c>
      <c r="H232" s="150">
        <v>60</v>
      </c>
      <c r="I232" s="151"/>
      <c r="J232" s="152">
        <f>ROUND(I232*H232,2)</f>
        <v>0</v>
      </c>
      <c r="K232" s="148" t="s">
        <v>127</v>
      </c>
      <c r="L232" s="153"/>
      <c r="M232" s="154" t="s">
        <v>19</v>
      </c>
      <c r="N232" s="155" t="s">
        <v>46</v>
      </c>
      <c r="P232" s="117">
        <f>O232*H232</f>
        <v>0</v>
      </c>
      <c r="Q232" s="117">
        <v>5.9999999999999995E-4</v>
      </c>
      <c r="R232" s="117">
        <f>Q232*H232</f>
        <v>3.5999999999999997E-2</v>
      </c>
      <c r="S232" s="117">
        <v>0</v>
      </c>
      <c r="T232" s="118">
        <f>S232*H232</f>
        <v>0</v>
      </c>
      <c r="AR232" s="119" t="s">
        <v>215</v>
      </c>
      <c r="AT232" s="119" t="s">
        <v>229</v>
      </c>
      <c r="AU232" s="119" t="s">
        <v>75</v>
      </c>
      <c r="AY232" s="18" t="s">
        <v>129</v>
      </c>
      <c r="BE232" s="120">
        <f>IF(N232="základní",J232,0)</f>
        <v>0</v>
      </c>
      <c r="BF232" s="120">
        <f>IF(N232="snížená",J232,0)</f>
        <v>0</v>
      </c>
      <c r="BG232" s="120">
        <f>IF(N232="zákl. přenesená",J232,0)</f>
        <v>0</v>
      </c>
      <c r="BH232" s="120">
        <f>IF(N232="sníž. přenesená",J232,0)</f>
        <v>0</v>
      </c>
      <c r="BI232" s="120">
        <f>IF(N232="nulová",J232,0)</f>
        <v>0</v>
      </c>
      <c r="BJ232" s="18" t="s">
        <v>83</v>
      </c>
      <c r="BK232" s="120">
        <f>ROUND(I232*H232,2)</f>
        <v>0</v>
      </c>
      <c r="BL232" s="18" t="s">
        <v>128</v>
      </c>
      <c r="BM232" s="119" t="s">
        <v>329</v>
      </c>
    </row>
    <row r="233" spans="2:65" s="9" customFormat="1" ht="10.199999999999999">
      <c r="B233" s="125"/>
      <c r="D233" s="126" t="s">
        <v>133</v>
      </c>
      <c r="E233" s="127" t="s">
        <v>19</v>
      </c>
      <c r="F233" s="128" t="s">
        <v>323</v>
      </c>
      <c r="H233" s="127" t="s">
        <v>19</v>
      </c>
      <c r="I233" s="129"/>
      <c r="L233" s="125"/>
      <c r="M233" s="130"/>
      <c r="T233" s="131"/>
      <c r="AT233" s="127" t="s">
        <v>133</v>
      </c>
      <c r="AU233" s="127" t="s">
        <v>75</v>
      </c>
      <c r="AV233" s="9" t="s">
        <v>83</v>
      </c>
      <c r="AW233" s="9" t="s">
        <v>37</v>
      </c>
      <c r="AX233" s="9" t="s">
        <v>75</v>
      </c>
      <c r="AY233" s="127" t="s">
        <v>129</v>
      </c>
    </row>
    <row r="234" spans="2:65" s="9" customFormat="1" ht="10.199999999999999">
      <c r="B234" s="125"/>
      <c r="D234" s="126" t="s">
        <v>133</v>
      </c>
      <c r="E234" s="127" t="s">
        <v>19</v>
      </c>
      <c r="F234" s="128" t="s">
        <v>330</v>
      </c>
      <c r="H234" s="127" t="s">
        <v>19</v>
      </c>
      <c r="I234" s="129"/>
      <c r="L234" s="125"/>
      <c r="M234" s="130"/>
      <c r="T234" s="131"/>
      <c r="AT234" s="127" t="s">
        <v>133</v>
      </c>
      <c r="AU234" s="127" t="s">
        <v>75</v>
      </c>
      <c r="AV234" s="9" t="s">
        <v>83</v>
      </c>
      <c r="AW234" s="9" t="s">
        <v>37</v>
      </c>
      <c r="AX234" s="9" t="s">
        <v>75</v>
      </c>
      <c r="AY234" s="127" t="s">
        <v>129</v>
      </c>
    </row>
    <row r="235" spans="2:65" s="10" customFormat="1" ht="10.199999999999999">
      <c r="B235" s="132"/>
      <c r="D235" s="126" t="s">
        <v>133</v>
      </c>
      <c r="E235" s="133" t="s">
        <v>19</v>
      </c>
      <c r="F235" s="134" t="s">
        <v>325</v>
      </c>
      <c r="H235" s="135">
        <v>60</v>
      </c>
      <c r="I235" s="136"/>
      <c r="L235" s="132"/>
      <c r="M235" s="137"/>
      <c r="T235" s="138"/>
      <c r="AT235" s="133" t="s">
        <v>133</v>
      </c>
      <c r="AU235" s="133" t="s">
        <v>75</v>
      </c>
      <c r="AV235" s="10" t="s">
        <v>85</v>
      </c>
      <c r="AW235" s="10" t="s">
        <v>37</v>
      </c>
      <c r="AX235" s="10" t="s">
        <v>75</v>
      </c>
      <c r="AY235" s="133" t="s">
        <v>129</v>
      </c>
    </row>
    <row r="236" spans="2:65" s="11" customFormat="1" ht="10.199999999999999">
      <c r="B236" s="139"/>
      <c r="D236" s="126" t="s">
        <v>133</v>
      </c>
      <c r="E236" s="140" t="s">
        <v>19</v>
      </c>
      <c r="F236" s="141" t="s">
        <v>136</v>
      </c>
      <c r="H236" s="142">
        <v>60</v>
      </c>
      <c r="I236" s="143"/>
      <c r="L236" s="139"/>
      <c r="M236" s="144"/>
      <c r="T236" s="145"/>
      <c r="AT236" s="140" t="s">
        <v>133</v>
      </c>
      <c r="AU236" s="140" t="s">
        <v>75</v>
      </c>
      <c r="AV236" s="11" t="s">
        <v>128</v>
      </c>
      <c r="AW236" s="11" t="s">
        <v>37</v>
      </c>
      <c r="AX236" s="11" t="s">
        <v>83</v>
      </c>
      <c r="AY236" s="140" t="s">
        <v>129</v>
      </c>
    </row>
    <row r="237" spans="2:65" s="1" customFormat="1" ht="16.5" customHeight="1">
      <c r="B237" s="33"/>
      <c r="C237" s="108" t="s">
        <v>331</v>
      </c>
      <c r="D237" s="108" t="s">
        <v>123</v>
      </c>
      <c r="E237" s="109" t="s">
        <v>332</v>
      </c>
      <c r="F237" s="110" t="s">
        <v>333</v>
      </c>
      <c r="G237" s="111" t="s">
        <v>224</v>
      </c>
      <c r="H237" s="112">
        <v>1</v>
      </c>
      <c r="I237" s="113"/>
      <c r="J237" s="114">
        <f>ROUND(I237*H237,2)</f>
        <v>0</v>
      </c>
      <c r="K237" s="110" t="s">
        <v>19</v>
      </c>
      <c r="L237" s="33"/>
      <c r="M237" s="115" t="s">
        <v>19</v>
      </c>
      <c r="N237" s="116" t="s">
        <v>46</v>
      </c>
      <c r="P237" s="117">
        <f>O237*H237</f>
        <v>0</v>
      </c>
      <c r="Q237" s="117">
        <v>0</v>
      </c>
      <c r="R237" s="117">
        <f>Q237*H237</f>
        <v>0</v>
      </c>
      <c r="S237" s="117">
        <v>0</v>
      </c>
      <c r="T237" s="118">
        <f>S237*H237</f>
        <v>0</v>
      </c>
      <c r="AR237" s="119" t="s">
        <v>128</v>
      </c>
      <c r="AT237" s="119" t="s">
        <v>123</v>
      </c>
      <c r="AU237" s="119" t="s">
        <v>75</v>
      </c>
      <c r="AY237" s="18" t="s">
        <v>129</v>
      </c>
      <c r="BE237" s="120">
        <f>IF(N237="základní",J237,0)</f>
        <v>0</v>
      </c>
      <c r="BF237" s="120">
        <f>IF(N237="snížená",J237,0)</f>
        <v>0</v>
      </c>
      <c r="BG237" s="120">
        <f>IF(N237="zákl. přenesená",J237,0)</f>
        <v>0</v>
      </c>
      <c r="BH237" s="120">
        <f>IF(N237="sníž. přenesená",J237,0)</f>
        <v>0</v>
      </c>
      <c r="BI237" s="120">
        <f>IF(N237="nulová",J237,0)</f>
        <v>0</v>
      </c>
      <c r="BJ237" s="18" t="s">
        <v>83</v>
      </c>
      <c r="BK237" s="120">
        <f>ROUND(I237*H237,2)</f>
        <v>0</v>
      </c>
      <c r="BL237" s="18" t="s">
        <v>128</v>
      </c>
      <c r="BM237" s="119" t="s">
        <v>334</v>
      </c>
    </row>
    <row r="238" spans="2:65" s="10" customFormat="1" ht="10.199999999999999">
      <c r="B238" s="132"/>
      <c r="D238" s="126" t="s">
        <v>133</v>
      </c>
      <c r="E238" s="133" t="s">
        <v>19</v>
      </c>
      <c r="F238" s="134" t="s">
        <v>83</v>
      </c>
      <c r="H238" s="135">
        <v>1</v>
      </c>
      <c r="I238" s="136"/>
      <c r="L238" s="132"/>
      <c r="M238" s="137"/>
      <c r="T238" s="138"/>
      <c r="AT238" s="133" t="s">
        <v>133</v>
      </c>
      <c r="AU238" s="133" t="s">
        <v>75</v>
      </c>
      <c r="AV238" s="10" t="s">
        <v>85</v>
      </c>
      <c r="AW238" s="10" t="s">
        <v>37</v>
      </c>
      <c r="AX238" s="10" t="s">
        <v>75</v>
      </c>
      <c r="AY238" s="133" t="s">
        <v>129</v>
      </c>
    </row>
    <row r="239" spans="2:65" s="11" customFormat="1" ht="10.199999999999999">
      <c r="B239" s="139"/>
      <c r="D239" s="126" t="s">
        <v>133</v>
      </c>
      <c r="E239" s="140" t="s">
        <v>19</v>
      </c>
      <c r="F239" s="141" t="s">
        <v>136</v>
      </c>
      <c r="H239" s="142">
        <v>1</v>
      </c>
      <c r="I239" s="143"/>
      <c r="L239" s="139"/>
      <c r="M239" s="144"/>
      <c r="T239" s="145"/>
      <c r="AT239" s="140" t="s">
        <v>133</v>
      </c>
      <c r="AU239" s="140" t="s">
        <v>75</v>
      </c>
      <c r="AV239" s="11" t="s">
        <v>128</v>
      </c>
      <c r="AW239" s="11" t="s">
        <v>37</v>
      </c>
      <c r="AX239" s="11" t="s">
        <v>83</v>
      </c>
      <c r="AY239" s="140" t="s">
        <v>129</v>
      </c>
    </row>
    <row r="240" spans="2:65" s="1" customFormat="1" ht="16.5" customHeight="1">
      <c r="B240" s="33"/>
      <c r="C240" s="108" t="s">
        <v>335</v>
      </c>
      <c r="D240" s="108" t="s">
        <v>123</v>
      </c>
      <c r="E240" s="109" t="s">
        <v>336</v>
      </c>
      <c r="F240" s="110" t="s">
        <v>337</v>
      </c>
      <c r="G240" s="111" t="s">
        <v>338</v>
      </c>
      <c r="H240" s="112">
        <v>1</v>
      </c>
      <c r="I240" s="113"/>
      <c r="J240" s="114">
        <f>ROUND(I240*H240,2)</f>
        <v>0</v>
      </c>
      <c r="K240" s="110" t="s">
        <v>19</v>
      </c>
      <c r="L240" s="33"/>
      <c r="M240" s="115" t="s">
        <v>19</v>
      </c>
      <c r="N240" s="116" t="s">
        <v>46</v>
      </c>
      <c r="P240" s="117">
        <f>O240*H240</f>
        <v>0</v>
      </c>
      <c r="Q240" s="117">
        <v>0</v>
      </c>
      <c r="R240" s="117">
        <f>Q240*H240</f>
        <v>0</v>
      </c>
      <c r="S240" s="117">
        <v>0</v>
      </c>
      <c r="T240" s="118">
        <f>S240*H240</f>
        <v>0</v>
      </c>
      <c r="AR240" s="119" t="s">
        <v>128</v>
      </c>
      <c r="AT240" s="119" t="s">
        <v>123</v>
      </c>
      <c r="AU240" s="119" t="s">
        <v>75</v>
      </c>
      <c r="AY240" s="18" t="s">
        <v>129</v>
      </c>
      <c r="BE240" s="120">
        <f>IF(N240="základní",J240,0)</f>
        <v>0</v>
      </c>
      <c r="BF240" s="120">
        <f>IF(N240="snížená",J240,0)</f>
        <v>0</v>
      </c>
      <c r="BG240" s="120">
        <f>IF(N240="zákl. přenesená",J240,0)</f>
        <v>0</v>
      </c>
      <c r="BH240" s="120">
        <f>IF(N240="sníž. přenesená",J240,0)</f>
        <v>0</v>
      </c>
      <c r="BI240" s="120">
        <f>IF(N240="nulová",J240,0)</f>
        <v>0</v>
      </c>
      <c r="BJ240" s="18" t="s">
        <v>83</v>
      </c>
      <c r="BK240" s="120">
        <f>ROUND(I240*H240,2)</f>
        <v>0</v>
      </c>
      <c r="BL240" s="18" t="s">
        <v>128</v>
      </c>
      <c r="BM240" s="119" t="s">
        <v>339</v>
      </c>
    </row>
    <row r="241" spans="2:65" s="10" customFormat="1" ht="10.199999999999999">
      <c r="B241" s="132"/>
      <c r="D241" s="126" t="s">
        <v>133</v>
      </c>
      <c r="E241" s="133" t="s">
        <v>19</v>
      </c>
      <c r="F241" s="134" t="s">
        <v>83</v>
      </c>
      <c r="H241" s="135">
        <v>1</v>
      </c>
      <c r="I241" s="136"/>
      <c r="L241" s="132"/>
      <c r="M241" s="137"/>
      <c r="T241" s="138"/>
      <c r="AT241" s="133" t="s">
        <v>133</v>
      </c>
      <c r="AU241" s="133" t="s">
        <v>75</v>
      </c>
      <c r="AV241" s="10" t="s">
        <v>85</v>
      </c>
      <c r="AW241" s="10" t="s">
        <v>37</v>
      </c>
      <c r="AX241" s="10" t="s">
        <v>75</v>
      </c>
      <c r="AY241" s="133" t="s">
        <v>129</v>
      </c>
    </row>
    <row r="242" spans="2:65" s="11" customFormat="1" ht="10.199999999999999">
      <c r="B242" s="139"/>
      <c r="D242" s="126" t="s">
        <v>133</v>
      </c>
      <c r="E242" s="140" t="s">
        <v>19</v>
      </c>
      <c r="F242" s="141" t="s">
        <v>136</v>
      </c>
      <c r="H242" s="142">
        <v>1</v>
      </c>
      <c r="I242" s="143"/>
      <c r="L242" s="139"/>
      <c r="M242" s="144"/>
      <c r="T242" s="145"/>
      <c r="AT242" s="140" t="s">
        <v>133</v>
      </c>
      <c r="AU242" s="140" t="s">
        <v>75</v>
      </c>
      <c r="AV242" s="11" t="s">
        <v>128</v>
      </c>
      <c r="AW242" s="11" t="s">
        <v>37</v>
      </c>
      <c r="AX242" s="11" t="s">
        <v>83</v>
      </c>
      <c r="AY242" s="140" t="s">
        <v>129</v>
      </c>
    </row>
    <row r="243" spans="2:65" s="1" customFormat="1" ht="16.5" customHeight="1">
      <c r="B243" s="33"/>
      <c r="C243" s="108" t="s">
        <v>340</v>
      </c>
      <c r="D243" s="108" t="s">
        <v>123</v>
      </c>
      <c r="E243" s="109" t="s">
        <v>341</v>
      </c>
      <c r="F243" s="110" t="s">
        <v>342</v>
      </c>
      <c r="G243" s="111" t="s">
        <v>224</v>
      </c>
      <c r="H243" s="112">
        <v>2</v>
      </c>
      <c r="I243" s="113"/>
      <c r="J243" s="114">
        <f>ROUND(I243*H243,2)</f>
        <v>0</v>
      </c>
      <c r="K243" s="110" t="s">
        <v>19</v>
      </c>
      <c r="L243" s="33"/>
      <c r="M243" s="115" t="s">
        <v>19</v>
      </c>
      <c r="N243" s="116" t="s">
        <v>46</v>
      </c>
      <c r="P243" s="117">
        <f>O243*H243</f>
        <v>0</v>
      </c>
      <c r="Q243" s="117">
        <v>0</v>
      </c>
      <c r="R243" s="117">
        <f>Q243*H243</f>
        <v>0</v>
      </c>
      <c r="S243" s="117">
        <v>0</v>
      </c>
      <c r="T243" s="118">
        <f>S243*H243</f>
        <v>0</v>
      </c>
      <c r="AR243" s="119" t="s">
        <v>128</v>
      </c>
      <c r="AT243" s="119" t="s">
        <v>123</v>
      </c>
      <c r="AU243" s="119" t="s">
        <v>75</v>
      </c>
      <c r="AY243" s="18" t="s">
        <v>129</v>
      </c>
      <c r="BE243" s="120">
        <f>IF(N243="základní",J243,0)</f>
        <v>0</v>
      </c>
      <c r="BF243" s="120">
        <f>IF(N243="snížená",J243,0)</f>
        <v>0</v>
      </c>
      <c r="BG243" s="120">
        <f>IF(N243="zákl. přenesená",J243,0)</f>
        <v>0</v>
      </c>
      <c r="BH243" s="120">
        <f>IF(N243="sníž. přenesená",J243,0)</f>
        <v>0</v>
      </c>
      <c r="BI243" s="120">
        <f>IF(N243="nulová",J243,0)</f>
        <v>0</v>
      </c>
      <c r="BJ243" s="18" t="s">
        <v>83</v>
      </c>
      <c r="BK243" s="120">
        <f>ROUND(I243*H243,2)</f>
        <v>0</v>
      </c>
      <c r="BL243" s="18" t="s">
        <v>128</v>
      </c>
      <c r="BM243" s="119" t="s">
        <v>343</v>
      </c>
    </row>
    <row r="244" spans="2:65" s="9" customFormat="1" ht="10.199999999999999">
      <c r="B244" s="125"/>
      <c r="D244" s="126" t="s">
        <v>133</v>
      </c>
      <c r="E244" s="127" t="s">
        <v>19</v>
      </c>
      <c r="F244" s="128" t="s">
        <v>344</v>
      </c>
      <c r="H244" s="127" t="s">
        <v>19</v>
      </c>
      <c r="I244" s="129"/>
      <c r="L244" s="125"/>
      <c r="M244" s="130"/>
      <c r="T244" s="131"/>
      <c r="AT244" s="127" t="s">
        <v>133</v>
      </c>
      <c r="AU244" s="127" t="s">
        <v>75</v>
      </c>
      <c r="AV244" s="9" t="s">
        <v>83</v>
      </c>
      <c r="AW244" s="9" t="s">
        <v>37</v>
      </c>
      <c r="AX244" s="9" t="s">
        <v>75</v>
      </c>
      <c r="AY244" s="127" t="s">
        <v>129</v>
      </c>
    </row>
    <row r="245" spans="2:65" s="10" customFormat="1" ht="10.199999999999999">
      <c r="B245" s="132"/>
      <c r="D245" s="126" t="s">
        <v>133</v>
      </c>
      <c r="E245" s="133" t="s">
        <v>19</v>
      </c>
      <c r="F245" s="134" t="s">
        <v>85</v>
      </c>
      <c r="H245" s="135">
        <v>2</v>
      </c>
      <c r="I245" s="136"/>
      <c r="L245" s="132"/>
      <c r="M245" s="137"/>
      <c r="T245" s="138"/>
      <c r="AT245" s="133" t="s">
        <v>133</v>
      </c>
      <c r="AU245" s="133" t="s">
        <v>75</v>
      </c>
      <c r="AV245" s="10" t="s">
        <v>85</v>
      </c>
      <c r="AW245" s="10" t="s">
        <v>37</v>
      </c>
      <c r="AX245" s="10" t="s">
        <v>75</v>
      </c>
      <c r="AY245" s="133" t="s">
        <v>129</v>
      </c>
    </row>
    <row r="246" spans="2:65" s="11" customFormat="1" ht="10.199999999999999">
      <c r="B246" s="139"/>
      <c r="D246" s="126" t="s">
        <v>133</v>
      </c>
      <c r="E246" s="140" t="s">
        <v>19</v>
      </c>
      <c r="F246" s="141" t="s">
        <v>136</v>
      </c>
      <c r="H246" s="142">
        <v>2</v>
      </c>
      <c r="I246" s="143"/>
      <c r="L246" s="139"/>
      <c r="M246" s="144"/>
      <c r="T246" s="145"/>
      <c r="AT246" s="140" t="s">
        <v>133</v>
      </c>
      <c r="AU246" s="140" t="s">
        <v>75</v>
      </c>
      <c r="AV246" s="11" t="s">
        <v>128</v>
      </c>
      <c r="AW246" s="11" t="s">
        <v>37</v>
      </c>
      <c r="AX246" s="11" t="s">
        <v>83</v>
      </c>
      <c r="AY246" s="140" t="s">
        <v>129</v>
      </c>
    </row>
    <row r="247" spans="2:65" s="1" customFormat="1" ht="16.5" customHeight="1">
      <c r="B247" s="33"/>
      <c r="C247" s="108" t="s">
        <v>345</v>
      </c>
      <c r="D247" s="108" t="s">
        <v>123</v>
      </c>
      <c r="E247" s="109" t="s">
        <v>346</v>
      </c>
      <c r="F247" s="110" t="s">
        <v>347</v>
      </c>
      <c r="G247" s="111" t="s">
        <v>338</v>
      </c>
      <c r="H247" s="112">
        <v>1</v>
      </c>
      <c r="I247" s="113"/>
      <c r="J247" s="114">
        <f>ROUND(I247*H247,2)</f>
        <v>0</v>
      </c>
      <c r="K247" s="110" t="s">
        <v>19</v>
      </c>
      <c r="L247" s="33"/>
      <c r="M247" s="115" t="s">
        <v>19</v>
      </c>
      <c r="N247" s="116" t="s">
        <v>46</v>
      </c>
      <c r="P247" s="117">
        <f>O247*H247</f>
        <v>0</v>
      </c>
      <c r="Q247" s="117">
        <v>0</v>
      </c>
      <c r="R247" s="117">
        <f>Q247*H247</f>
        <v>0</v>
      </c>
      <c r="S247" s="117">
        <v>0</v>
      </c>
      <c r="T247" s="118">
        <f>S247*H247</f>
        <v>0</v>
      </c>
      <c r="AR247" s="119" t="s">
        <v>128</v>
      </c>
      <c r="AT247" s="119" t="s">
        <v>123</v>
      </c>
      <c r="AU247" s="119" t="s">
        <v>75</v>
      </c>
      <c r="AY247" s="18" t="s">
        <v>129</v>
      </c>
      <c r="BE247" s="120">
        <f>IF(N247="základní",J247,0)</f>
        <v>0</v>
      </c>
      <c r="BF247" s="120">
        <f>IF(N247="snížená",J247,0)</f>
        <v>0</v>
      </c>
      <c r="BG247" s="120">
        <f>IF(N247="zákl. přenesená",J247,0)</f>
        <v>0</v>
      </c>
      <c r="BH247" s="120">
        <f>IF(N247="sníž. přenesená",J247,0)</f>
        <v>0</v>
      </c>
      <c r="BI247" s="120">
        <f>IF(N247="nulová",J247,0)</f>
        <v>0</v>
      </c>
      <c r="BJ247" s="18" t="s">
        <v>83</v>
      </c>
      <c r="BK247" s="120">
        <f>ROUND(I247*H247,2)</f>
        <v>0</v>
      </c>
      <c r="BL247" s="18" t="s">
        <v>128</v>
      </c>
      <c r="BM247" s="119" t="s">
        <v>348</v>
      </c>
    </row>
    <row r="248" spans="2:65" s="10" customFormat="1" ht="10.199999999999999">
      <c r="B248" s="132"/>
      <c r="D248" s="126" t="s">
        <v>133</v>
      </c>
      <c r="E248" s="133" t="s">
        <v>19</v>
      </c>
      <c r="F248" s="134" t="s">
        <v>83</v>
      </c>
      <c r="H248" s="135">
        <v>1</v>
      </c>
      <c r="I248" s="136"/>
      <c r="L248" s="132"/>
      <c r="M248" s="137"/>
      <c r="T248" s="138"/>
      <c r="AT248" s="133" t="s">
        <v>133</v>
      </c>
      <c r="AU248" s="133" t="s">
        <v>75</v>
      </c>
      <c r="AV248" s="10" t="s">
        <v>85</v>
      </c>
      <c r="AW248" s="10" t="s">
        <v>37</v>
      </c>
      <c r="AX248" s="10" t="s">
        <v>75</v>
      </c>
      <c r="AY248" s="133" t="s">
        <v>129</v>
      </c>
    </row>
    <row r="249" spans="2:65" s="11" customFormat="1" ht="10.199999999999999">
      <c r="B249" s="139"/>
      <c r="D249" s="126" t="s">
        <v>133</v>
      </c>
      <c r="E249" s="140" t="s">
        <v>19</v>
      </c>
      <c r="F249" s="141" t="s">
        <v>136</v>
      </c>
      <c r="H249" s="142">
        <v>1</v>
      </c>
      <c r="I249" s="143"/>
      <c r="L249" s="139"/>
      <c r="M249" s="144"/>
      <c r="T249" s="145"/>
      <c r="AT249" s="140" t="s">
        <v>133</v>
      </c>
      <c r="AU249" s="140" t="s">
        <v>75</v>
      </c>
      <c r="AV249" s="11" t="s">
        <v>128</v>
      </c>
      <c r="AW249" s="11" t="s">
        <v>37</v>
      </c>
      <c r="AX249" s="11" t="s">
        <v>83</v>
      </c>
      <c r="AY249" s="140" t="s">
        <v>129</v>
      </c>
    </row>
    <row r="250" spans="2:65" s="1" customFormat="1" ht="16.5" customHeight="1">
      <c r="B250" s="33"/>
      <c r="C250" s="108" t="s">
        <v>349</v>
      </c>
      <c r="D250" s="108" t="s">
        <v>123</v>
      </c>
      <c r="E250" s="109" t="s">
        <v>350</v>
      </c>
      <c r="F250" s="110" t="s">
        <v>351</v>
      </c>
      <c r="G250" s="111" t="s">
        <v>224</v>
      </c>
      <c r="H250" s="112">
        <v>1</v>
      </c>
      <c r="I250" s="113"/>
      <c r="J250" s="114">
        <f>ROUND(I250*H250,2)</f>
        <v>0</v>
      </c>
      <c r="K250" s="110" t="s">
        <v>19</v>
      </c>
      <c r="L250" s="33"/>
      <c r="M250" s="115" t="s">
        <v>19</v>
      </c>
      <c r="N250" s="116" t="s">
        <v>46</v>
      </c>
      <c r="P250" s="117">
        <f>O250*H250</f>
        <v>0</v>
      </c>
      <c r="Q250" s="117">
        <v>4.8660000000000002E-2</v>
      </c>
      <c r="R250" s="117">
        <f>Q250*H250</f>
        <v>4.8660000000000002E-2</v>
      </c>
      <c r="S250" s="117">
        <v>0</v>
      </c>
      <c r="T250" s="118">
        <f>S250*H250</f>
        <v>0</v>
      </c>
      <c r="AR250" s="119" t="s">
        <v>128</v>
      </c>
      <c r="AT250" s="119" t="s">
        <v>123</v>
      </c>
      <c r="AU250" s="119" t="s">
        <v>75</v>
      </c>
      <c r="AY250" s="18" t="s">
        <v>129</v>
      </c>
      <c r="BE250" s="120">
        <f>IF(N250="základní",J250,0)</f>
        <v>0</v>
      </c>
      <c r="BF250" s="120">
        <f>IF(N250="snížená",J250,0)</f>
        <v>0</v>
      </c>
      <c r="BG250" s="120">
        <f>IF(N250="zákl. přenesená",J250,0)</f>
        <v>0</v>
      </c>
      <c r="BH250" s="120">
        <f>IF(N250="sníž. přenesená",J250,0)</f>
        <v>0</v>
      </c>
      <c r="BI250" s="120">
        <f>IF(N250="nulová",J250,0)</f>
        <v>0</v>
      </c>
      <c r="BJ250" s="18" t="s">
        <v>83</v>
      </c>
      <c r="BK250" s="120">
        <f>ROUND(I250*H250,2)</f>
        <v>0</v>
      </c>
      <c r="BL250" s="18" t="s">
        <v>128</v>
      </c>
      <c r="BM250" s="119" t="s">
        <v>352</v>
      </c>
    </row>
    <row r="251" spans="2:65" s="10" customFormat="1" ht="10.199999999999999">
      <c r="B251" s="132"/>
      <c r="D251" s="126" t="s">
        <v>133</v>
      </c>
      <c r="E251" s="133" t="s">
        <v>19</v>
      </c>
      <c r="F251" s="134" t="s">
        <v>83</v>
      </c>
      <c r="H251" s="135">
        <v>1</v>
      </c>
      <c r="I251" s="136"/>
      <c r="L251" s="132"/>
      <c r="M251" s="137"/>
      <c r="T251" s="138"/>
      <c r="AT251" s="133" t="s">
        <v>133</v>
      </c>
      <c r="AU251" s="133" t="s">
        <v>75</v>
      </c>
      <c r="AV251" s="10" t="s">
        <v>85</v>
      </c>
      <c r="AW251" s="10" t="s">
        <v>37</v>
      </c>
      <c r="AX251" s="10" t="s">
        <v>75</v>
      </c>
      <c r="AY251" s="133" t="s">
        <v>129</v>
      </c>
    </row>
    <row r="252" spans="2:65" s="11" customFormat="1" ht="10.199999999999999">
      <c r="B252" s="139"/>
      <c r="D252" s="126" t="s">
        <v>133</v>
      </c>
      <c r="E252" s="140" t="s">
        <v>19</v>
      </c>
      <c r="F252" s="141" t="s">
        <v>136</v>
      </c>
      <c r="H252" s="142">
        <v>1</v>
      </c>
      <c r="I252" s="143"/>
      <c r="L252" s="139"/>
      <c r="M252" s="144"/>
      <c r="T252" s="145"/>
      <c r="AT252" s="140" t="s">
        <v>133</v>
      </c>
      <c r="AU252" s="140" t="s">
        <v>75</v>
      </c>
      <c r="AV252" s="11" t="s">
        <v>128</v>
      </c>
      <c r="AW252" s="11" t="s">
        <v>37</v>
      </c>
      <c r="AX252" s="11" t="s">
        <v>83</v>
      </c>
      <c r="AY252" s="140" t="s">
        <v>129</v>
      </c>
    </row>
    <row r="253" spans="2:65" s="1" customFormat="1" ht="16.5" customHeight="1">
      <c r="B253" s="33"/>
      <c r="C253" s="108" t="s">
        <v>353</v>
      </c>
      <c r="D253" s="108" t="s">
        <v>123</v>
      </c>
      <c r="E253" s="109" t="s">
        <v>354</v>
      </c>
      <c r="F253" s="110" t="s">
        <v>355</v>
      </c>
      <c r="G253" s="111" t="s">
        <v>224</v>
      </c>
      <c r="H253" s="112">
        <v>24</v>
      </c>
      <c r="I253" s="113"/>
      <c r="J253" s="114">
        <f>ROUND(I253*H253,2)</f>
        <v>0</v>
      </c>
      <c r="K253" s="110" t="s">
        <v>19</v>
      </c>
      <c r="L253" s="33"/>
      <c r="M253" s="115" t="s">
        <v>19</v>
      </c>
      <c r="N253" s="116" t="s">
        <v>46</v>
      </c>
      <c r="P253" s="117">
        <f>O253*H253</f>
        <v>0</v>
      </c>
      <c r="Q253" s="117">
        <v>0.18598999999999999</v>
      </c>
      <c r="R253" s="117">
        <f>Q253*H253</f>
        <v>4.4637599999999997</v>
      </c>
      <c r="S253" s="117">
        <v>0</v>
      </c>
      <c r="T253" s="118">
        <f>S253*H253</f>
        <v>0</v>
      </c>
      <c r="AR253" s="119" t="s">
        <v>128</v>
      </c>
      <c r="AT253" s="119" t="s">
        <v>123</v>
      </c>
      <c r="AU253" s="119" t="s">
        <v>75</v>
      </c>
      <c r="AY253" s="18" t="s">
        <v>129</v>
      </c>
      <c r="BE253" s="120">
        <f>IF(N253="základní",J253,0)</f>
        <v>0</v>
      </c>
      <c r="BF253" s="120">
        <f>IF(N253="snížená",J253,0)</f>
        <v>0</v>
      </c>
      <c r="BG253" s="120">
        <f>IF(N253="zákl. přenesená",J253,0)</f>
        <v>0</v>
      </c>
      <c r="BH253" s="120">
        <f>IF(N253="sníž. přenesená",J253,0)</f>
        <v>0</v>
      </c>
      <c r="BI253" s="120">
        <f>IF(N253="nulová",J253,0)</f>
        <v>0</v>
      </c>
      <c r="BJ253" s="18" t="s">
        <v>83</v>
      </c>
      <c r="BK253" s="120">
        <f>ROUND(I253*H253,2)</f>
        <v>0</v>
      </c>
      <c r="BL253" s="18" t="s">
        <v>128</v>
      </c>
      <c r="BM253" s="119" t="s">
        <v>356</v>
      </c>
    </row>
    <row r="254" spans="2:65" s="9" customFormat="1" ht="10.199999999999999">
      <c r="B254" s="125"/>
      <c r="D254" s="126" t="s">
        <v>133</v>
      </c>
      <c r="E254" s="127" t="s">
        <v>19</v>
      </c>
      <c r="F254" s="128" t="s">
        <v>357</v>
      </c>
      <c r="H254" s="127" t="s">
        <v>19</v>
      </c>
      <c r="I254" s="129"/>
      <c r="L254" s="125"/>
      <c r="M254" s="130"/>
      <c r="T254" s="131"/>
      <c r="AT254" s="127" t="s">
        <v>133</v>
      </c>
      <c r="AU254" s="127" t="s">
        <v>75</v>
      </c>
      <c r="AV254" s="9" t="s">
        <v>83</v>
      </c>
      <c r="AW254" s="9" t="s">
        <v>37</v>
      </c>
      <c r="AX254" s="9" t="s">
        <v>75</v>
      </c>
      <c r="AY254" s="127" t="s">
        <v>129</v>
      </c>
    </row>
    <row r="255" spans="2:65" s="10" customFormat="1" ht="10.199999999999999">
      <c r="B255" s="132"/>
      <c r="D255" s="126" t="s">
        <v>133</v>
      </c>
      <c r="E255" s="133" t="s">
        <v>19</v>
      </c>
      <c r="F255" s="134" t="s">
        <v>358</v>
      </c>
      <c r="H255" s="135">
        <v>24</v>
      </c>
      <c r="I255" s="136"/>
      <c r="L255" s="132"/>
      <c r="M255" s="137"/>
      <c r="T255" s="138"/>
      <c r="AT255" s="133" t="s">
        <v>133</v>
      </c>
      <c r="AU255" s="133" t="s">
        <v>75</v>
      </c>
      <c r="AV255" s="10" t="s">
        <v>85</v>
      </c>
      <c r="AW255" s="10" t="s">
        <v>37</v>
      </c>
      <c r="AX255" s="10" t="s">
        <v>75</v>
      </c>
      <c r="AY255" s="133" t="s">
        <v>129</v>
      </c>
    </row>
    <row r="256" spans="2:65" s="11" customFormat="1" ht="10.199999999999999">
      <c r="B256" s="139"/>
      <c r="D256" s="126" t="s">
        <v>133</v>
      </c>
      <c r="E256" s="140" t="s">
        <v>19</v>
      </c>
      <c r="F256" s="141" t="s">
        <v>136</v>
      </c>
      <c r="H256" s="142">
        <v>24</v>
      </c>
      <c r="I256" s="143"/>
      <c r="L256" s="139"/>
      <c r="M256" s="144"/>
      <c r="T256" s="145"/>
      <c r="AT256" s="140" t="s">
        <v>133</v>
      </c>
      <c r="AU256" s="140" t="s">
        <v>75</v>
      </c>
      <c r="AV256" s="11" t="s">
        <v>128</v>
      </c>
      <c r="AW256" s="11" t="s">
        <v>37</v>
      </c>
      <c r="AX256" s="11" t="s">
        <v>83</v>
      </c>
      <c r="AY256" s="140" t="s">
        <v>129</v>
      </c>
    </row>
    <row r="257" spans="2:65" s="1" customFormat="1" ht="21.75" customHeight="1">
      <c r="B257" s="33"/>
      <c r="C257" s="108" t="s">
        <v>359</v>
      </c>
      <c r="D257" s="108" t="s">
        <v>123</v>
      </c>
      <c r="E257" s="109" t="s">
        <v>360</v>
      </c>
      <c r="F257" s="110" t="s">
        <v>361</v>
      </c>
      <c r="G257" s="111" t="s">
        <v>236</v>
      </c>
      <c r="H257" s="112">
        <v>47</v>
      </c>
      <c r="I257" s="113"/>
      <c r="J257" s="114">
        <f>ROUND(I257*H257,2)</f>
        <v>0</v>
      </c>
      <c r="K257" s="110" t="s">
        <v>19</v>
      </c>
      <c r="L257" s="33"/>
      <c r="M257" s="115" t="s">
        <v>19</v>
      </c>
      <c r="N257" s="116" t="s">
        <v>46</v>
      </c>
      <c r="P257" s="117">
        <f>O257*H257</f>
        <v>0</v>
      </c>
      <c r="Q257" s="117">
        <v>3.644E-2</v>
      </c>
      <c r="R257" s="117">
        <f>Q257*H257</f>
        <v>1.71268</v>
      </c>
      <c r="S257" s="117">
        <v>0</v>
      </c>
      <c r="T257" s="118">
        <f>S257*H257</f>
        <v>0</v>
      </c>
      <c r="AR257" s="119" t="s">
        <v>128</v>
      </c>
      <c r="AT257" s="119" t="s">
        <v>123</v>
      </c>
      <c r="AU257" s="119" t="s">
        <v>75</v>
      </c>
      <c r="AY257" s="18" t="s">
        <v>129</v>
      </c>
      <c r="BE257" s="120">
        <f>IF(N257="základní",J257,0)</f>
        <v>0</v>
      </c>
      <c r="BF257" s="120">
        <f>IF(N257="snížená",J257,0)</f>
        <v>0</v>
      </c>
      <c r="BG257" s="120">
        <f>IF(N257="zákl. přenesená",J257,0)</f>
        <v>0</v>
      </c>
      <c r="BH257" s="120">
        <f>IF(N257="sníž. přenesená",J257,0)</f>
        <v>0</v>
      </c>
      <c r="BI257" s="120">
        <f>IF(N257="nulová",J257,0)</f>
        <v>0</v>
      </c>
      <c r="BJ257" s="18" t="s">
        <v>83</v>
      </c>
      <c r="BK257" s="120">
        <f>ROUND(I257*H257,2)</f>
        <v>0</v>
      </c>
      <c r="BL257" s="18" t="s">
        <v>128</v>
      </c>
      <c r="BM257" s="119" t="s">
        <v>362</v>
      </c>
    </row>
    <row r="258" spans="2:65" s="9" customFormat="1" ht="10.199999999999999">
      <c r="B258" s="125"/>
      <c r="D258" s="126" t="s">
        <v>133</v>
      </c>
      <c r="E258" s="127" t="s">
        <v>19</v>
      </c>
      <c r="F258" s="128" t="s">
        <v>363</v>
      </c>
      <c r="H258" s="127" t="s">
        <v>19</v>
      </c>
      <c r="I258" s="129"/>
      <c r="L258" s="125"/>
      <c r="M258" s="130"/>
      <c r="T258" s="131"/>
      <c r="AT258" s="127" t="s">
        <v>133</v>
      </c>
      <c r="AU258" s="127" t="s">
        <v>75</v>
      </c>
      <c r="AV258" s="9" t="s">
        <v>83</v>
      </c>
      <c r="AW258" s="9" t="s">
        <v>37</v>
      </c>
      <c r="AX258" s="9" t="s">
        <v>75</v>
      </c>
      <c r="AY258" s="127" t="s">
        <v>129</v>
      </c>
    </row>
    <row r="259" spans="2:65" s="10" customFormat="1" ht="10.199999999999999">
      <c r="B259" s="132"/>
      <c r="D259" s="126" t="s">
        <v>133</v>
      </c>
      <c r="E259" s="133" t="s">
        <v>19</v>
      </c>
      <c r="F259" s="134" t="s">
        <v>345</v>
      </c>
      <c r="H259" s="135">
        <v>47</v>
      </c>
      <c r="I259" s="136"/>
      <c r="L259" s="132"/>
      <c r="M259" s="137"/>
      <c r="T259" s="138"/>
      <c r="AT259" s="133" t="s">
        <v>133</v>
      </c>
      <c r="AU259" s="133" t="s">
        <v>75</v>
      </c>
      <c r="AV259" s="10" t="s">
        <v>85</v>
      </c>
      <c r="AW259" s="10" t="s">
        <v>37</v>
      </c>
      <c r="AX259" s="10" t="s">
        <v>75</v>
      </c>
      <c r="AY259" s="133" t="s">
        <v>129</v>
      </c>
    </row>
    <row r="260" spans="2:65" s="11" customFormat="1" ht="10.199999999999999">
      <c r="B260" s="139"/>
      <c r="D260" s="126" t="s">
        <v>133</v>
      </c>
      <c r="E260" s="140" t="s">
        <v>19</v>
      </c>
      <c r="F260" s="141" t="s">
        <v>136</v>
      </c>
      <c r="H260" s="142">
        <v>47</v>
      </c>
      <c r="I260" s="143"/>
      <c r="L260" s="139"/>
      <c r="M260" s="144"/>
      <c r="T260" s="145"/>
      <c r="AT260" s="140" t="s">
        <v>133</v>
      </c>
      <c r="AU260" s="140" t="s">
        <v>75</v>
      </c>
      <c r="AV260" s="11" t="s">
        <v>128</v>
      </c>
      <c r="AW260" s="11" t="s">
        <v>37</v>
      </c>
      <c r="AX260" s="11" t="s">
        <v>83</v>
      </c>
      <c r="AY260" s="140" t="s">
        <v>129</v>
      </c>
    </row>
    <row r="261" spans="2:65" s="1" customFormat="1" ht="21.75" customHeight="1">
      <c r="B261" s="33"/>
      <c r="C261" s="108" t="s">
        <v>364</v>
      </c>
      <c r="D261" s="108" t="s">
        <v>123</v>
      </c>
      <c r="E261" s="109" t="s">
        <v>365</v>
      </c>
      <c r="F261" s="110" t="s">
        <v>366</v>
      </c>
      <c r="G261" s="111" t="s">
        <v>236</v>
      </c>
      <c r="H261" s="112">
        <v>10</v>
      </c>
      <c r="I261" s="113"/>
      <c r="J261" s="114">
        <f>ROUND(I261*H261,2)</f>
        <v>0</v>
      </c>
      <c r="K261" s="110" t="s">
        <v>19</v>
      </c>
      <c r="L261" s="33"/>
      <c r="M261" s="115" t="s">
        <v>19</v>
      </c>
      <c r="N261" s="116" t="s">
        <v>46</v>
      </c>
      <c r="P261" s="117">
        <f>O261*H261</f>
        <v>0</v>
      </c>
      <c r="Q261" s="117">
        <v>3.1969999999999998E-2</v>
      </c>
      <c r="R261" s="117">
        <f>Q261*H261</f>
        <v>0.31969999999999998</v>
      </c>
      <c r="S261" s="117">
        <v>0</v>
      </c>
      <c r="T261" s="118">
        <f>S261*H261</f>
        <v>0</v>
      </c>
      <c r="AR261" s="119" t="s">
        <v>128</v>
      </c>
      <c r="AT261" s="119" t="s">
        <v>123</v>
      </c>
      <c r="AU261" s="119" t="s">
        <v>75</v>
      </c>
      <c r="AY261" s="18" t="s">
        <v>129</v>
      </c>
      <c r="BE261" s="120">
        <f>IF(N261="základní",J261,0)</f>
        <v>0</v>
      </c>
      <c r="BF261" s="120">
        <f>IF(N261="snížená",J261,0)</f>
        <v>0</v>
      </c>
      <c r="BG261" s="120">
        <f>IF(N261="zákl. přenesená",J261,0)</f>
        <v>0</v>
      </c>
      <c r="BH261" s="120">
        <f>IF(N261="sníž. přenesená",J261,0)</f>
        <v>0</v>
      </c>
      <c r="BI261" s="120">
        <f>IF(N261="nulová",J261,0)</f>
        <v>0</v>
      </c>
      <c r="BJ261" s="18" t="s">
        <v>83</v>
      </c>
      <c r="BK261" s="120">
        <f>ROUND(I261*H261,2)</f>
        <v>0</v>
      </c>
      <c r="BL261" s="18" t="s">
        <v>128</v>
      </c>
      <c r="BM261" s="119" t="s">
        <v>367</v>
      </c>
    </row>
    <row r="262" spans="2:65" s="9" customFormat="1" ht="10.199999999999999">
      <c r="B262" s="125"/>
      <c r="D262" s="126" t="s">
        <v>133</v>
      </c>
      <c r="E262" s="127" t="s">
        <v>19</v>
      </c>
      <c r="F262" s="128" t="s">
        <v>368</v>
      </c>
      <c r="H262" s="127" t="s">
        <v>19</v>
      </c>
      <c r="I262" s="129"/>
      <c r="L262" s="125"/>
      <c r="M262" s="130"/>
      <c r="T262" s="131"/>
      <c r="AT262" s="127" t="s">
        <v>133</v>
      </c>
      <c r="AU262" s="127" t="s">
        <v>75</v>
      </c>
      <c r="AV262" s="9" t="s">
        <v>83</v>
      </c>
      <c r="AW262" s="9" t="s">
        <v>37</v>
      </c>
      <c r="AX262" s="9" t="s">
        <v>75</v>
      </c>
      <c r="AY262" s="127" t="s">
        <v>129</v>
      </c>
    </row>
    <row r="263" spans="2:65" s="10" customFormat="1" ht="10.199999999999999">
      <c r="B263" s="132"/>
      <c r="D263" s="126" t="s">
        <v>133</v>
      </c>
      <c r="E263" s="133" t="s">
        <v>19</v>
      </c>
      <c r="F263" s="134" t="s">
        <v>369</v>
      </c>
      <c r="H263" s="135">
        <v>10</v>
      </c>
      <c r="I263" s="136"/>
      <c r="L263" s="132"/>
      <c r="M263" s="137"/>
      <c r="T263" s="138"/>
      <c r="AT263" s="133" t="s">
        <v>133</v>
      </c>
      <c r="AU263" s="133" t="s">
        <v>75</v>
      </c>
      <c r="AV263" s="10" t="s">
        <v>85</v>
      </c>
      <c r="AW263" s="10" t="s">
        <v>37</v>
      </c>
      <c r="AX263" s="10" t="s">
        <v>75</v>
      </c>
      <c r="AY263" s="133" t="s">
        <v>129</v>
      </c>
    </row>
    <row r="264" spans="2:65" s="11" customFormat="1" ht="10.199999999999999">
      <c r="B264" s="139"/>
      <c r="D264" s="126" t="s">
        <v>133</v>
      </c>
      <c r="E264" s="140" t="s">
        <v>19</v>
      </c>
      <c r="F264" s="141" t="s">
        <v>136</v>
      </c>
      <c r="H264" s="142">
        <v>10</v>
      </c>
      <c r="I264" s="143"/>
      <c r="L264" s="139"/>
      <c r="M264" s="144"/>
      <c r="T264" s="145"/>
      <c r="AT264" s="140" t="s">
        <v>133</v>
      </c>
      <c r="AU264" s="140" t="s">
        <v>75</v>
      </c>
      <c r="AV264" s="11" t="s">
        <v>128</v>
      </c>
      <c r="AW264" s="11" t="s">
        <v>37</v>
      </c>
      <c r="AX264" s="11" t="s">
        <v>83</v>
      </c>
      <c r="AY264" s="140" t="s">
        <v>129</v>
      </c>
    </row>
    <row r="265" spans="2:65" s="1" customFormat="1" ht="16.5" customHeight="1">
      <c r="B265" s="33"/>
      <c r="C265" s="108" t="s">
        <v>370</v>
      </c>
      <c r="D265" s="108" t="s">
        <v>123</v>
      </c>
      <c r="E265" s="109" t="s">
        <v>371</v>
      </c>
      <c r="F265" s="110" t="s">
        <v>372</v>
      </c>
      <c r="G265" s="111" t="s">
        <v>224</v>
      </c>
      <c r="H265" s="112">
        <v>1</v>
      </c>
      <c r="I265" s="113"/>
      <c r="J265" s="114">
        <f>ROUND(I265*H265,2)</f>
        <v>0</v>
      </c>
      <c r="K265" s="110" t="s">
        <v>19</v>
      </c>
      <c r="L265" s="33"/>
      <c r="M265" s="115" t="s">
        <v>19</v>
      </c>
      <c r="N265" s="116" t="s">
        <v>46</v>
      </c>
      <c r="P265" s="117">
        <f>O265*H265</f>
        <v>0</v>
      </c>
      <c r="Q265" s="117">
        <v>0</v>
      </c>
      <c r="R265" s="117">
        <f>Q265*H265</f>
        <v>0</v>
      </c>
      <c r="S265" s="117">
        <v>0</v>
      </c>
      <c r="T265" s="118">
        <f>S265*H265</f>
        <v>0</v>
      </c>
      <c r="AR265" s="119" t="s">
        <v>128</v>
      </c>
      <c r="AT265" s="119" t="s">
        <v>123</v>
      </c>
      <c r="AU265" s="119" t="s">
        <v>75</v>
      </c>
      <c r="AY265" s="18" t="s">
        <v>129</v>
      </c>
      <c r="BE265" s="120">
        <f>IF(N265="základní",J265,0)</f>
        <v>0</v>
      </c>
      <c r="BF265" s="120">
        <f>IF(N265="snížená",J265,0)</f>
        <v>0</v>
      </c>
      <c r="BG265" s="120">
        <f>IF(N265="zákl. přenesená",J265,0)</f>
        <v>0</v>
      </c>
      <c r="BH265" s="120">
        <f>IF(N265="sníž. přenesená",J265,0)</f>
        <v>0</v>
      </c>
      <c r="BI265" s="120">
        <f>IF(N265="nulová",J265,0)</f>
        <v>0</v>
      </c>
      <c r="BJ265" s="18" t="s">
        <v>83</v>
      </c>
      <c r="BK265" s="120">
        <f>ROUND(I265*H265,2)</f>
        <v>0</v>
      </c>
      <c r="BL265" s="18" t="s">
        <v>128</v>
      </c>
      <c r="BM265" s="119" t="s">
        <v>373</v>
      </c>
    </row>
    <row r="266" spans="2:65" s="10" customFormat="1" ht="10.199999999999999">
      <c r="B266" s="132"/>
      <c r="D266" s="126" t="s">
        <v>133</v>
      </c>
      <c r="E266" s="133" t="s">
        <v>19</v>
      </c>
      <c r="F266" s="134" t="s">
        <v>83</v>
      </c>
      <c r="H266" s="135">
        <v>1</v>
      </c>
      <c r="I266" s="136"/>
      <c r="L266" s="132"/>
      <c r="M266" s="137"/>
      <c r="T266" s="138"/>
      <c r="AT266" s="133" t="s">
        <v>133</v>
      </c>
      <c r="AU266" s="133" t="s">
        <v>75</v>
      </c>
      <c r="AV266" s="10" t="s">
        <v>85</v>
      </c>
      <c r="AW266" s="10" t="s">
        <v>37</v>
      </c>
      <c r="AX266" s="10" t="s">
        <v>75</v>
      </c>
      <c r="AY266" s="133" t="s">
        <v>129</v>
      </c>
    </row>
    <row r="267" spans="2:65" s="11" customFormat="1" ht="10.199999999999999">
      <c r="B267" s="139"/>
      <c r="D267" s="126" t="s">
        <v>133</v>
      </c>
      <c r="E267" s="140" t="s">
        <v>19</v>
      </c>
      <c r="F267" s="141" t="s">
        <v>136</v>
      </c>
      <c r="H267" s="142">
        <v>1</v>
      </c>
      <c r="I267" s="143"/>
      <c r="L267" s="139"/>
      <c r="M267" s="144"/>
      <c r="T267" s="145"/>
      <c r="AT267" s="140" t="s">
        <v>133</v>
      </c>
      <c r="AU267" s="140" t="s">
        <v>75</v>
      </c>
      <c r="AV267" s="11" t="s">
        <v>128</v>
      </c>
      <c r="AW267" s="11" t="s">
        <v>37</v>
      </c>
      <c r="AX267" s="11" t="s">
        <v>83</v>
      </c>
      <c r="AY267" s="140" t="s">
        <v>129</v>
      </c>
    </row>
    <row r="268" spans="2:65" s="1" customFormat="1" ht="16.5" customHeight="1">
      <c r="B268" s="33"/>
      <c r="C268" s="108" t="s">
        <v>374</v>
      </c>
      <c r="D268" s="108" t="s">
        <v>123</v>
      </c>
      <c r="E268" s="109" t="s">
        <v>375</v>
      </c>
      <c r="F268" s="110" t="s">
        <v>376</v>
      </c>
      <c r="G268" s="111" t="s">
        <v>224</v>
      </c>
      <c r="H268" s="112">
        <v>2</v>
      </c>
      <c r="I268" s="113"/>
      <c r="J268" s="114">
        <f>ROUND(I268*H268,2)</f>
        <v>0</v>
      </c>
      <c r="K268" s="110" t="s">
        <v>19</v>
      </c>
      <c r="L268" s="33"/>
      <c r="M268" s="115" t="s">
        <v>19</v>
      </c>
      <c r="N268" s="116" t="s">
        <v>46</v>
      </c>
      <c r="P268" s="117">
        <f>O268*H268</f>
        <v>0</v>
      </c>
      <c r="Q268" s="117">
        <v>0</v>
      </c>
      <c r="R268" s="117">
        <f>Q268*H268</f>
        <v>0</v>
      </c>
      <c r="S268" s="117">
        <v>0</v>
      </c>
      <c r="T268" s="118">
        <f>S268*H268</f>
        <v>0</v>
      </c>
      <c r="AR268" s="119" t="s">
        <v>128</v>
      </c>
      <c r="AT268" s="119" t="s">
        <v>123</v>
      </c>
      <c r="AU268" s="119" t="s">
        <v>75</v>
      </c>
      <c r="AY268" s="18" t="s">
        <v>129</v>
      </c>
      <c r="BE268" s="120">
        <f>IF(N268="základní",J268,0)</f>
        <v>0</v>
      </c>
      <c r="BF268" s="120">
        <f>IF(N268="snížená",J268,0)</f>
        <v>0</v>
      </c>
      <c r="BG268" s="120">
        <f>IF(N268="zákl. přenesená",J268,0)</f>
        <v>0</v>
      </c>
      <c r="BH268" s="120">
        <f>IF(N268="sníž. přenesená",J268,0)</f>
        <v>0</v>
      </c>
      <c r="BI268" s="120">
        <f>IF(N268="nulová",J268,0)</f>
        <v>0</v>
      </c>
      <c r="BJ268" s="18" t="s">
        <v>83</v>
      </c>
      <c r="BK268" s="120">
        <f>ROUND(I268*H268,2)</f>
        <v>0</v>
      </c>
      <c r="BL268" s="18" t="s">
        <v>128</v>
      </c>
      <c r="BM268" s="119" t="s">
        <v>377</v>
      </c>
    </row>
    <row r="269" spans="2:65" s="10" customFormat="1" ht="10.199999999999999">
      <c r="B269" s="132"/>
      <c r="D269" s="126" t="s">
        <v>133</v>
      </c>
      <c r="E269" s="133" t="s">
        <v>19</v>
      </c>
      <c r="F269" s="134" t="s">
        <v>85</v>
      </c>
      <c r="H269" s="135">
        <v>2</v>
      </c>
      <c r="I269" s="136"/>
      <c r="L269" s="132"/>
      <c r="M269" s="137"/>
      <c r="T269" s="138"/>
      <c r="AT269" s="133" t="s">
        <v>133</v>
      </c>
      <c r="AU269" s="133" t="s">
        <v>75</v>
      </c>
      <c r="AV269" s="10" t="s">
        <v>85</v>
      </c>
      <c r="AW269" s="10" t="s">
        <v>37</v>
      </c>
      <c r="AX269" s="10" t="s">
        <v>75</v>
      </c>
      <c r="AY269" s="133" t="s">
        <v>129</v>
      </c>
    </row>
    <row r="270" spans="2:65" s="11" customFormat="1" ht="10.199999999999999">
      <c r="B270" s="139"/>
      <c r="D270" s="126" t="s">
        <v>133</v>
      </c>
      <c r="E270" s="140" t="s">
        <v>19</v>
      </c>
      <c r="F270" s="141" t="s">
        <v>136</v>
      </c>
      <c r="H270" s="142">
        <v>2</v>
      </c>
      <c r="I270" s="143"/>
      <c r="L270" s="139"/>
      <c r="M270" s="144"/>
      <c r="T270" s="145"/>
      <c r="AT270" s="140" t="s">
        <v>133</v>
      </c>
      <c r="AU270" s="140" t="s">
        <v>75</v>
      </c>
      <c r="AV270" s="11" t="s">
        <v>128</v>
      </c>
      <c r="AW270" s="11" t="s">
        <v>37</v>
      </c>
      <c r="AX270" s="11" t="s">
        <v>83</v>
      </c>
      <c r="AY270" s="140" t="s">
        <v>129</v>
      </c>
    </row>
    <row r="271" spans="2:65" s="1" customFormat="1" ht="33" customHeight="1">
      <c r="B271" s="33"/>
      <c r="C271" s="108" t="s">
        <v>378</v>
      </c>
      <c r="D271" s="108" t="s">
        <v>123</v>
      </c>
      <c r="E271" s="109" t="s">
        <v>379</v>
      </c>
      <c r="F271" s="110" t="s">
        <v>380</v>
      </c>
      <c r="G271" s="111" t="s">
        <v>140</v>
      </c>
      <c r="H271" s="112">
        <v>11.38</v>
      </c>
      <c r="I271" s="113"/>
      <c r="J271" s="114">
        <f>ROUND(I271*H271,2)</f>
        <v>0</v>
      </c>
      <c r="K271" s="110" t="s">
        <v>127</v>
      </c>
      <c r="L271" s="33"/>
      <c r="M271" s="115" t="s">
        <v>19</v>
      </c>
      <c r="N271" s="116" t="s">
        <v>46</v>
      </c>
      <c r="P271" s="117">
        <f>O271*H271</f>
        <v>0</v>
      </c>
      <c r="Q271" s="117">
        <v>0</v>
      </c>
      <c r="R271" s="117">
        <f>Q271*H271</f>
        <v>0</v>
      </c>
      <c r="S271" s="117">
        <v>0</v>
      </c>
      <c r="T271" s="118">
        <f>S271*H271</f>
        <v>0</v>
      </c>
      <c r="AR271" s="119" t="s">
        <v>128</v>
      </c>
      <c r="AT271" s="119" t="s">
        <v>123</v>
      </c>
      <c r="AU271" s="119" t="s">
        <v>75</v>
      </c>
      <c r="AY271" s="18" t="s">
        <v>129</v>
      </c>
      <c r="BE271" s="120">
        <f>IF(N271="základní",J271,0)</f>
        <v>0</v>
      </c>
      <c r="BF271" s="120">
        <f>IF(N271="snížená",J271,0)</f>
        <v>0</v>
      </c>
      <c r="BG271" s="120">
        <f>IF(N271="zákl. přenesená",J271,0)</f>
        <v>0</v>
      </c>
      <c r="BH271" s="120">
        <f>IF(N271="sníž. přenesená",J271,0)</f>
        <v>0</v>
      </c>
      <c r="BI271" s="120">
        <f>IF(N271="nulová",J271,0)</f>
        <v>0</v>
      </c>
      <c r="BJ271" s="18" t="s">
        <v>83</v>
      </c>
      <c r="BK271" s="120">
        <f>ROUND(I271*H271,2)</f>
        <v>0</v>
      </c>
      <c r="BL271" s="18" t="s">
        <v>128</v>
      </c>
      <c r="BM271" s="119" t="s">
        <v>381</v>
      </c>
    </row>
    <row r="272" spans="2:65" s="1" customFormat="1" ht="10.199999999999999">
      <c r="B272" s="33"/>
      <c r="D272" s="121" t="s">
        <v>131</v>
      </c>
      <c r="F272" s="122" t="s">
        <v>382</v>
      </c>
      <c r="I272" s="123"/>
      <c r="L272" s="33"/>
      <c r="M272" s="124"/>
      <c r="T272" s="54"/>
      <c r="AT272" s="18" t="s">
        <v>131</v>
      </c>
      <c r="AU272" s="18" t="s">
        <v>75</v>
      </c>
    </row>
    <row r="273" spans="2:65" s="9" customFormat="1" ht="10.199999999999999">
      <c r="B273" s="125"/>
      <c r="D273" s="126" t="s">
        <v>133</v>
      </c>
      <c r="E273" s="127" t="s">
        <v>19</v>
      </c>
      <c r="F273" s="128" t="s">
        <v>383</v>
      </c>
      <c r="H273" s="127" t="s">
        <v>19</v>
      </c>
      <c r="I273" s="129"/>
      <c r="L273" s="125"/>
      <c r="M273" s="130"/>
      <c r="T273" s="131"/>
      <c r="AT273" s="127" t="s">
        <v>133</v>
      </c>
      <c r="AU273" s="127" t="s">
        <v>75</v>
      </c>
      <c r="AV273" s="9" t="s">
        <v>83</v>
      </c>
      <c r="AW273" s="9" t="s">
        <v>37</v>
      </c>
      <c r="AX273" s="9" t="s">
        <v>75</v>
      </c>
      <c r="AY273" s="127" t="s">
        <v>129</v>
      </c>
    </row>
    <row r="274" spans="2:65" s="9" customFormat="1" ht="10.199999999999999">
      <c r="B274" s="125"/>
      <c r="D274" s="126" t="s">
        <v>133</v>
      </c>
      <c r="E274" s="127" t="s">
        <v>19</v>
      </c>
      <c r="F274" s="128" t="s">
        <v>384</v>
      </c>
      <c r="H274" s="127" t="s">
        <v>19</v>
      </c>
      <c r="I274" s="129"/>
      <c r="L274" s="125"/>
      <c r="M274" s="130"/>
      <c r="T274" s="131"/>
      <c r="AT274" s="127" t="s">
        <v>133</v>
      </c>
      <c r="AU274" s="127" t="s">
        <v>75</v>
      </c>
      <c r="AV274" s="9" t="s">
        <v>83</v>
      </c>
      <c r="AW274" s="9" t="s">
        <v>37</v>
      </c>
      <c r="AX274" s="9" t="s">
        <v>75</v>
      </c>
      <c r="AY274" s="127" t="s">
        <v>129</v>
      </c>
    </row>
    <row r="275" spans="2:65" s="10" customFormat="1" ht="10.199999999999999">
      <c r="B275" s="132"/>
      <c r="D275" s="126" t="s">
        <v>133</v>
      </c>
      <c r="E275" s="133" t="s">
        <v>19</v>
      </c>
      <c r="F275" s="134" t="s">
        <v>385</v>
      </c>
      <c r="H275" s="135">
        <v>7.26</v>
      </c>
      <c r="I275" s="136"/>
      <c r="L275" s="132"/>
      <c r="M275" s="137"/>
      <c r="T275" s="138"/>
      <c r="AT275" s="133" t="s">
        <v>133</v>
      </c>
      <c r="AU275" s="133" t="s">
        <v>75</v>
      </c>
      <c r="AV275" s="10" t="s">
        <v>85</v>
      </c>
      <c r="AW275" s="10" t="s">
        <v>37</v>
      </c>
      <c r="AX275" s="10" t="s">
        <v>75</v>
      </c>
      <c r="AY275" s="133" t="s">
        <v>129</v>
      </c>
    </row>
    <row r="276" spans="2:65" s="9" customFormat="1" ht="10.199999999999999">
      <c r="B276" s="125"/>
      <c r="D276" s="126" t="s">
        <v>133</v>
      </c>
      <c r="E276" s="127" t="s">
        <v>19</v>
      </c>
      <c r="F276" s="128" t="s">
        <v>386</v>
      </c>
      <c r="H276" s="127" t="s">
        <v>19</v>
      </c>
      <c r="I276" s="129"/>
      <c r="L276" s="125"/>
      <c r="M276" s="130"/>
      <c r="T276" s="131"/>
      <c r="AT276" s="127" t="s">
        <v>133</v>
      </c>
      <c r="AU276" s="127" t="s">
        <v>75</v>
      </c>
      <c r="AV276" s="9" t="s">
        <v>83</v>
      </c>
      <c r="AW276" s="9" t="s">
        <v>37</v>
      </c>
      <c r="AX276" s="9" t="s">
        <v>75</v>
      </c>
      <c r="AY276" s="127" t="s">
        <v>129</v>
      </c>
    </row>
    <row r="277" spans="2:65" s="9" customFormat="1" ht="10.199999999999999">
      <c r="B277" s="125"/>
      <c r="D277" s="126" t="s">
        <v>133</v>
      </c>
      <c r="E277" s="127" t="s">
        <v>19</v>
      </c>
      <c r="F277" s="128" t="s">
        <v>384</v>
      </c>
      <c r="H277" s="127" t="s">
        <v>19</v>
      </c>
      <c r="I277" s="129"/>
      <c r="L277" s="125"/>
      <c r="M277" s="130"/>
      <c r="T277" s="131"/>
      <c r="AT277" s="127" t="s">
        <v>133</v>
      </c>
      <c r="AU277" s="127" t="s">
        <v>75</v>
      </c>
      <c r="AV277" s="9" t="s">
        <v>83</v>
      </c>
      <c r="AW277" s="9" t="s">
        <v>37</v>
      </c>
      <c r="AX277" s="9" t="s">
        <v>75</v>
      </c>
      <c r="AY277" s="127" t="s">
        <v>129</v>
      </c>
    </row>
    <row r="278" spans="2:65" s="10" customFormat="1" ht="10.199999999999999">
      <c r="B278" s="132"/>
      <c r="D278" s="126" t="s">
        <v>133</v>
      </c>
      <c r="E278" s="133" t="s">
        <v>19</v>
      </c>
      <c r="F278" s="134" t="s">
        <v>387</v>
      </c>
      <c r="H278" s="135">
        <v>3.24</v>
      </c>
      <c r="I278" s="136"/>
      <c r="L278" s="132"/>
      <c r="M278" s="137"/>
      <c r="T278" s="138"/>
      <c r="AT278" s="133" t="s">
        <v>133</v>
      </c>
      <c r="AU278" s="133" t="s">
        <v>75</v>
      </c>
      <c r="AV278" s="10" t="s">
        <v>85</v>
      </c>
      <c r="AW278" s="10" t="s">
        <v>37</v>
      </c>
      <c r="AX278" s="10" t="s">
        <v>75</v>
      </c>
      <c r="AY278" s="133" t="s">
        <v>129</v>
      </c>
    </row>
    <row r="279" spans="2:65" s="9" customFormat="1" ht="10.199999999999999">
      <c r="B279" s="125"/>
      <c r="D279" s="126" t="s">
        <v>133</v>
      </c>
      <c r="E279" s="127" t="s">
        <v>19</v>
      </c>
      <c r="F279" s="128" t="s">
        <v>388</v>
      </c>
      <c r="H279" s="127" t="s">
        <v>19</v>
      </c>
      <c r="I279" s="129"/>
      <c r="L279" s="125"/>
      <c r="M279" s="130"/>
      <c r="T279" s="131"/>
      <c r="AT279" s="127" t="s">
        <v>133</v>
      </c>
      <c r="AU279" s="127" t="s">
        <v>75</v>
      </c>
      <c r="AV279" s="9" t="s">
        <v>83</v>
      </c>
      <c r="AW279" s="9" t="s">
        <v>37</v>
      </c>
      <c r="AX279" s="9" t="s">
        <v>75</v>
      </c>
      <c r="AY279" s="127" t="s">
        <v>129</v>
      </c>
    </row>
    <row r="280" spans="2:65" s="9" customFormat="1" ht="10.199999999999999">
      <c r="B280" s="125"/>
      <c r="D280" s="126" t="s">
        <v>133</v>
      </c>
      <c r="E280" s="127" t="s">
        <v>19</v>
      </c>
      <c r="F280" s="128" t="s">
        <v>389</v>
      </c>
      <c r="H280" s="127" t="s">
        <v>19</v>
      </c>
      <c r="I280" s="129"/>
      <c r="L280" s="125"/>
      <c r="M280" s="130"/>
      <c r="T280" s="131"/>
      <c r="AT280" s="127" t="s">
        <v>133</v>
      </c>
      <c r="AU280" s="127" t="s">
        <v>75</v>
      </c>
      <c r="AV280" s="9" t="s">
        <v>83</v>
      </c>
      <c r="AW280" s="9" t="s">
        <v>37</v>
      </c>
      <c r="AX280" s="9" t="s">
        <v>75</v>
      </c>
      <c r="AY280" s="127" t="s">
        <v>129</v>
      </c>
    </row>
    <row r="281" spans="2:65" s="9" customFormat="1" ht="10.199999999999999">
      <c r="B281" s="125"/>
      <c r="D281" s="126" t="s">
        <v>133</v>
      </c>
      <c r="E281" s="127" t="s">
        <v>19</v>
      </c>
      <c r="F281" s="128" t="s">
        <v>390</v>
      </c>
      <c r="H281" s="127" t="s">
        <v>19</v>
      </c>
      <c r="I281" s="129"/>
      <c r="L281" s="125"/>
      <c r="M281" s="130"/>
      <c r="T281" s="131"/>
      <c r="AT281" s="127" t="s">
        <v>133</v>
      </c>
      <c r="AU281" s="127" t="s">
        <v>75</v>
      </c>
      <c r="AV281" s="9" t="s">
        <v>83</v>
      </c>
      <c r="AW281" s="9" t="s">
        <v>37</v>
      </c>
      <c r="AX281" s="9" t="s">
        <v>75</v>
      </c>
      <c r="AY281" s="127" t="s">
        <v>129</v>
      </c>
    </row>
    <row r="282" spans="2:65" s="10" customFormat="1" ht="10.199999999999999">
      <c r="B282" s="132"/>
      <c r="D282" s="126" t="s">
        <v>133</v>
      </c>
      <c r="E282" s="133" t="s">
        <v>19</v>
      </c>
      <c r="F282" s="134" t="s">
        <v>391</v>
      </c>
      <c r="H282" s="135">
        <v>0.88</v>
      </c>
      <c r="I282" s="136"/>
      <c r="L282" s="132"/>
      <c r="M282" s="137"/>
      <c r="T282" s="138"/>
      <c r="AT282" s="133" t="s">
        <v>133</v>
      </c>
      <c r="AU282" s="133" t="s">
        <v>75</v>
      </c>
      <c r="AV282" s="10" t="s">
        <v>85</v>
      </c>
      <c r="AW282" s="10" t="s">
        <v>37</v>
      </c>
      <c r="AX282" s="10" t="s">
        <v>75</v>
      </c>
      <c r="AY282" s="133" t="s">
        <v>129</v>
      </c>
    </row>
    <row r="283" spans="2:65" s="11" customFormat="1" ht="10.199999999999999">
      <c r="B283" s="139"/>
      <c r="D283" s="126" t="s">
        <v>133</v>
      </c>
      <c r="E283" s="140" t="s">
        <v>19</v>
      </c>
      <c r="F283" s="141" t="s">
        <v>136</v>
      </c>
      <c r="H283" s="142">
        <v>11.38</v>
      </c>
      <c r="I283" s="143"/>
      <c r="L283" s="139"/>
      <c r="M283" s="144"/>
      <c r="T283" s="145"/>
      <c r="AT283" s="140" t="s">
        <v>133</v>
      </c>
      <c r="AU283" s="140" t="s">
        <v>75</v>
      </c>
      <c r="AV283" s="11" t="s">
        <v>128</v>
      </c>
      <c r="AW283" s="11" t="s">
        <v>37</v>
      </c>
      <c r="AX283" s="11" t="s">
        <v>83</v>
      </c>
      <c r="AY283" s="140" t="s">
        <v>129</v>
      </c>
    </row>
    <row r="284" spans="2:65" s="1" customFormat="1" ht="24.15" customHeight="1">
      <c r="B284" s="33"/>
      <c r="C284" s="108" t="s">
        <v>392</v>
      </c>
      <c r="D284" s="108" t="s">
        <v>123</v>
      </c>
      <c r="E284" s="109" t="s">
        <v>393</v>
      </c>
      <c r="F284" s="110" t="s">
        <v>394</v>
      </c>
      <c r="G284" s="111" t="s">
        <v>218</v>
      </c>
      <c r="H284" s="112">
        <v>2.8530000000000002</v>
      </c>
      <c r="I284" s="113"/>
      <c r="J284" s="114">
        <f>ROUND(I284*H284,2)</f>
        <v>0</v>
      </c>
      <c r="K284" s="110" t="s">
        <v>127</v>
      </c>
      <c r="L284" s="33"/>
      <c r="M284" s="115" t="s">
        <v>19</v>
      </c>
      <c r="N284" s="116" t="s">
        <v>46</v>
      </c>
      <c r="P284" s="117">
        <f>O284*H284</f>
        <v>0</v>
      </c>
      <c r="Q284" s="117">
        <v>0</v>
      </c>
      <c r="R284" s="117">
        <f>Q284*H284</f>
        <v>0</v>
      </c>
      <c r="S284" s="117">
        <v>0</v>
      </c>
      <c r="T284" s="118">
        <f>S284*H284</f>
        <v>0</v>
      </c>
      <c r="AR284" s="119" t="s">
        <v>128</v>
      </c>
      <c r="AT284" s="119" t="s">
        <v>123</v>
      </c>
      <c r="AU284" s="119" t="s">
        <v>75</v>
      </c>
      <c r="AY284" s="18" t="s">
        <v>129</v>
      </c>
      <c r="BE284" s="120">
        <f>IF(N284="základní",J284,0)</f>
        <v>0</v>
      </c>
      <c r="BF284" s="120">
        <f>IF(N284="snížená",J284,0)</f>
        <v>0</v>
      </c>
      <c r="BG284" s="120">
        <f>IF(N284="zákl. přenesená",J284,0)</f>
        <v>0</v>
      </c>
      <c r="BH284" s="120">
        <f>IF(N284="sníž. přenesená",J284,0)</f>
        <v>0</v>
      </c>
      <c r="BI284" s="120">
        <f>IF(N284="nulová",J284,0)</f>
        <v>0</v>
      </c>
      <c r="BJ284" s="18" t="s">
        <v>83</v>
      </c>
      <c r="BK284" s="120">
        <f>ROUND(I284*H284,2)</f>
        <v>0</v>
      </c>
      <c r="BL284" s="18" t="s">
        <v>128</v>
      </c>
      <c r="BM284" s="119" t="s">
        <v>395</v>
      </c>
    </row>
    <row r="285" spans="2:65" s="1" customFormat="1" ht="10.199999999999999">
      <c r="B285" s="33"/>
      <c r="D285" s="121" t="s">
        <v>131</v>
      </c>
      <c r="F285" s="122" t="s">
        <v>396</v>
      </c>
      <c r="I285" s="123"/>
      <c r="L285" s="33"/>
      <c r="M285" s="124"/>
      <c r="T285" s="54"/>
      <c r="AT285" s="18" t="s">
        <v>131</v>
      </c>
      <c r="AU285" s="18" t="s">
        <v>75</v>
      </c>
    </row>
    <row r="286" spans="2:65" s="9" customFormat="1" ht="10.199999999999999">
      <c r="B286" s="125"/>
      <c r="D286" s="126" t="s">
        <v>133</v>
      </c>
      <c r="E286" s="127" t="s">
        <v>19</v>
      </c>
      <c r="F286" s="128" t="s">
        <v>383</v>
      </c>
      <c r="H286" s="127" t="s">
        <v>19</v>
      </c>
      <c r="I286" s="129"/>
      <c r="L286" s="125"/>
      <c r="M286" s="130"/>
      <c r="T286" s="131"/>
      <c r="AT286" s="127" t="s">
        <v>133</v>
      </c>
      <c r="AU286" s="127" t="s">
        <v>75</v>
      </c>
      <c r="AV286" s="9" t="s">
        <v>83</v>
      </c>
      <c r="AW286" s="9" t="s">
        <v>37</v>
      </c>
      <c r="AX286" s="9" t="s">
        <v>75</v>
      </c>
      <c r="AY286" s="127" t="s">
        <v>129</v>
      </c>
    </row>
    <row r="287" spans="2:65" s="9" customFormat="1" ht="10.199999999999999">
      <c r="B287" s="125"/>
      <c r="D287" s="126" t="s">
        <v>133</v>
      </c>
      <c r="E287" s="127" t="s">
        <v>19</v>
      </c>
      <c r="F287" s="128" t="s">
        <v>397</v>
      </c>
      <c r="H287" s="127" t="s">
        <v>19</v>
      </c>
      <c r="I287" s="129"/>
      <c r="L287" s="125"/>
      <c r="M287" s="130"/>
      <c r="T287" s="131"/>
      <c r="AT287" s="127" t="s">
        <v>133</v>
      </c>
      <c r="AU287" s="127" t="s">
        <v>75</v>
      </c>
      <c r="AV287" s="9" t="s">
        <v>83</v>
      </c>
      <c r="AW287" s="9" t="s">
        <v>37</v>
      </c>
      <c r="AX287" s="9" t="s">
        <v>75</v>
      </c>
      <c r="AY287" s="127" t="s">
        <v>129</v>
      </c>
    </row>
    <row r="288" spans="2:65" s="10" customFormat="1" ht="10.199999999999999">
      <c r="B288" s="132"/>
      <c r="D288" s="126" t="s">
        <v>133</v>
      </c>
      <c r="E288" s="133" t="s">
        <v>19</v>
      </c>
      <c r="F288" s="134" t="s">
        <v>398</v>
      </c>
      <c r="H288" s="135">
        <v>1.8149999999999999</v>
      </c>
      <c r="I288" s="136"/>
      <c r="L288" s="132"/>
      <c r="M288" s="137"/>
      <c r="T288" s="138"/>
      <c r="AT288" s="133" t="s">
        <v>133</v>
      </c>
      <c r="AU288" s="133" t="s">
        <v>75</v>
      </c>
      <c r="AV288" s="10" t="s">
        <v>85</v>
      </c>
      <c r="AW288" s="10" t="s">
        <v>37</v>
      </c>
      <c r="AX288" s="10" t="s">
        <v>75</v>
      </c>
      <c r="AY288" s="133" t="s">
        <v>129</v>
      </c>
    </row>
    <row r="289" spans="2:65" s="9" customFormat="1" ht="10.199999999999999">
      <c r="B289" s="125"/>
      <c r="D289" s="126" t="s">
        <v>133</v>
      </c>
      <c r="E289" s="127" t="s">
        <v>19</v>
      </c>
      <c r="F289" s="128" t="s">
        <v>386</v>
      </c>
      <c r="H289" s="127" t="s">
        <v>19</v>
      </c>
      <c r="I289" s="129"/>
      <c r="L289" s="125"/>
      <c r="M289" s="130"/>
      <c r="T289" s="131"/>
      <c r="AT289" s="127" t="s">
        <v>133</v>
      </c>
      <c r="AU289" s="127" t="s">
        <v>75</v>
      </c>
      <c r="AV289" s="9" t="s">
        <v>83</v>
      </c>
      <c r="AW289" s="9" t="s">
        <v>37</v>
      </c>
      <c r="AX289" s="9" t="s">
        <v>75</v>
      </c>
      <c r="AY289" s="127" t="s">
        <v>129</v>
      </c>
    </row>
    <row r="290" spans="2:65" s="9" customFormat="1" ht="10.199999999999999">
      <c r="B290" s="125"/>
      <c r="D290" s="126" t="s">
        <v>133</v>
      </c>
      <c r="E290" s="127" t="s">
        <v>19</v>
      </c>
      <c r="F290" s="128" t="s">
        <v>397</v>
      </c>
      <c r="H290" s="127" t="s">
        <v>19</v>
      </c>
      <c r="I290" s="129"/>
      <c r="L290" s="125"/>
      <c r="M290" s="130"/>
      <c r="T290" s="131"/>
      <c r="AT290" s="127" t="s">
        <v>133</v>
      </c>
      <c r="AU290" s="127" t="s">
        <v>75</v>
      </c>
      <c r="AV290" s="9" t="s">
        <v>83</v>
      </c>
      <c r="AW290" s="9" t="s">
        <v>37</v>
      </c>
      <c r="AX290" s="9" t="s">
        <v>75</v>
      </c>
      <c r="AY290" s="127" t="s">
        <v>129</v>
      </c>
    </row>
    <row r="291" spans="2:65" s="10" customFormat="1" ht="10.199999999999999">
      <c r="B291" s="132"/>
      <c r="D291" s="126" t="s">
        <v>133</v>
      </c>
      <c r="E291" s="133" t="s">
        <v>19</v>
      </c>
      <c r="F291" s="134" t="s">
        <v>399</v>
      </c>
      <c r="H291" s="135">
        <v>0.81599999999999995</v>
      </c>
      <c r="I291" s="136"/>
      <c r="L291" s="132"/>
      <c r="M291" s="137"/>
      <c r="T291" s="138"/>
      <c r="AT291" s="133" t="s">
        <v>133</v>
      </c>
      <c r="AU291" s="133" t="s">
        <v>75</v>
      </c>
      <c r="AV291" s="10" t="s">
        <v>85</v>
      </c>
      <c r="AW291" s="10" t="s">
        <v>37</v>
      </c>
      <c r="AX291" s="10" t="s">
        <v>75</v>
      </c>
      <c r="AY291" s="133" t="s">
        <v>129</v>
      </c>
    </row>
    <row r="292" spans="2:65" s="9" customFormat="1" ht="10.199999999999999">
      <c r="B292" s="125"/>
      <c r="D292" s="126" t="s">
        <v>133</v>
      </c>
      <c r="E292" s="127" t="s">
        <v>19</v>
      </c>
      <c r="F292" s="128" t="s">
        <v>388</v>
      </c>
      <c r="H292" s="127" t="s">
        <v>19</v>
      </c>
      <c r="I292" s="129"/>
      <c r="L292" s="125"/>
      <c r="M292" s="130"/>
      <c r="T292" s="131"/>
      <c r="AT292" s="127" t="s">
        <v>133</v>
      </c>
      <c r="AU292" s="127" t="s">
        <v>75</v>
      </c>
      <c r="AV292" s="9" t="s">
        <v>83</v>
      </c>
      <c r="AW292" s="9" t="s">
        <v>37</v>
      </c>
      <c r="AX292" s="9" t="s">
        <v>75</v>
      </c>
      <c r="AY292" s="127" t="s">
        <v>129</v>
      </c>
    </row>
    <row r="293" spans="2:65" s="9" customFormat="1" ht="10.199999999999999">
      <c r="B293" s="125"/>
      <c r="D293" s="126" t="s">
        <v>133</v>
      </c>
      <c r="E293" s="127" t="s">
        <v>19</v>
      </c>
      <c r="F293" s="128" t="s">
        <v>389</v>
      </c>
      <c r="H293" s="127" t="s">
        <v>19</v>
      </c>
      <c r="I293" s="129"/>
      <c r="L293" s="125"/>
      <c r="M293" s="130"/>
      <c r="T293" s="131"/>
      <c r="AT293" s="127" t="s">
        <v>133</v>
      </c>
      <c r="AU293" s="127" t="s">
        <v>75</v>
      </c>
      <c r="AV293" s="9" t="s">
        <v>83</v>
      </c>
      <c r="AW293" s="9" t="s">
        <v>37</v>
      </c>
      <c r="AX293" s="9" t="s">
        <v>75</v>
      </c>
      <c r="AY293" s="127" t="s">
        <v>129</v>
      </c>
    </row>
    <row r="294" spans="2:65" s="9" customFormat="1" ht="10.199999999999999">
      <c r="B294" s="125"/>
      <c r="D294" s="126" t="s">
        <v>133</v>
      </c>
      <c r="E294" s="127" t="s">
        <v>19</v>
      </c>
      <c r="F294" s="128" t="s">
        <v>400</v>
      </c>
      <c r="H294" s="127" t="s">
        <v>19</v>
      </c>
      <c r="I294" s="129"/>
      <c r="L294" s="125"/>
      <c r="M294" s="130"/>
      <c r="T294" s="131"/>
      <c r="AT294" s="127" t="s">
        <v>133</v>
      </c>
      <c r="AU294" s="127" t="s">
        <v>75</v>
      </c>
      <c r="AV294" s="9" t="s">
        <v>83</v>
      </c>
      <c r="AW294" s="9" t="s">
        <v>37</v>
      </c>
      <c r="AX294" s="9" t="s">
        <v>75</v>
      </c>
      <c r="AY294" s="127" t="s">
        <v>129</v>
      </c>
    </row>
    <row r="295" spans="2:65" s="10" customFormat="1" ht="10.199999999999999">
      <c r="B295" s="132"/>
      <c r="D295" s="126" t="s">
        <v>133</v>
      </c>
      <c r="E295" s="133" t="s">
        <v>19</v>
      </c>
      <c r="F295" s="134" t="s">
        <v>401</v>
      </c>
      <c r="H295" s="135">
        <v>0.222</v>
      </c>
      <c r="I295" s="136"/>
      <c r="L295" s="132"/>
      <c r="M295" s="137"/>
      <c r="T295" s="138"/>
      <c r="AT295" s="133" t="s">
        <v>133</v>
      </c>
      <c r="AU295" s="133" t="s">
        <v>75</v>
      </c>
      <c r="AV295" s="10" t="s">
        <v>85</v>
      </c>
      <c r="AW295" s="10" t="s">
        <v>37</v>
      </c>
      <c r="AX295" s="10" t="s">
        <v>75</v>
      </c>
      <c r="AY295" s="133" t="s">
        <v>129</v>
      </c>
    </row>
    <row r="296" spans="2:65" s="11" customFormat="1" ht="10.199999999999999">
      <c r="B296" s="139"/>
      <c r="D296" s="126" t="s">
        <v>133</v>
      </c>
      <c r="E296" s="140" t="s">
        <v>19</v>
      </c>
      <c r="F296" s="141" t="s">
        <v>136</v>
      </c>
      <c r="H296" s="142">
        <v>2.8530000000000002</v>
      </c>
      <c r="I296" s="143"/>
      <c r="L296" s="139"/>
      <c r="M296" s="144"/>
      <c r="T296" s="145"/>
      <c r="AT296" s="140" t="s">
        <v>133</v>
      </c>
      <c r="AU296" s="140" t="s">
        <v>75</v>
      </c>
      <c r="AV296" s="11" t="s">
        <v>128</v>
      </c>
      <c r="AW296" s="11" t="s">
        <v>37</v>
      </c>
      <c r="AX296" s="11" t="s">
        <v>83</v>
      </c>
      <c r="AY296" s="140" t="s">
        <v>129</v>
      </c>
    </row>
    <row r="297" spans="2:65" s="1" customFormat="1" ht="21.75" customHeight="1">
      <c r="B297" s="33"/>
      <c r="C297" s="108" t="s">
        <v>152</v>
      </c>
      <c r="D297" s="108" t="s">
        <v>123</v>
      </c>
      <c r="E297" s="109" t="s">
        <v>402</v>
      </c>
      <c r="F297" s="110" t="s">
        <v>403</v>
      </c>
      <c r="G297" s="111" t="s">
        <v>218</v>
      </c>
      <c r="H297" s="112">
        <v>0.71299999999999997</v>
      </c>
      <c r="I297" s="113"/>
      <c r="J297" s="114">
        <f>ROUND(I297*H297,2)</f>
        <v>0</v>
      </c>
      <c r="K297" s="110" t="s">
        <v>127</v>
      </c>
      <c r="L297" s="33"/>
      <c r="M297" s="115" t="s">
        <v>19</v>
      </c>
      <c r="N297" s="116" t="s">
        <v>46</v>
      </c>
      <c r="P297" s="117">
        <f>O297*H297</f>
        <v>0</v>
      </c>
      <c r="Q297" s="117">
        <v>0</v>
      </c>
      <c r="R297" s="117">
        <f>Q297*H297</f>
        <v>0</v>
      </c>
      <c r="S297" s="117">
        <v>0</v>
      </c>
      <c r="T297" s="118">
        <f>S297*H297</f>
        <v>0</v>
      </c>
      <c r="AR297" s="119" t="s">
        <v>128</v>
      </c>
      <c r="AT297" s="119" t="s">
        <v>123</v>
      </c>
      <c r="AU297" s="119" t="s">
        <v>75</v>
      </c>
      <c r="AY297" s="18" t="s">
        <v>129</v>
      </c>
      <c r="BE297" s="120">
        <f>IF(N297="základní",J297,0)</f>
        <v>0</v>
      </c>
      <c r="BF297" s="120">
        <f>IF(N297="snížená",J297,0)</f>
        <v>0</v>
      </c>
      <c r="BG297" s="120">
        <f>IF(N297="zákl. přenesená",J297,0)</f>
        <v>0</v>
      </c>
      <c r="BH297" s="120">
        <f>IF(N297="sníž. přenesená",J297,0)</f>
        <v>0</v>
      </c>
      <c r="BI297" s="120">
        <f>IF(N297="nulová",J297,0)</f>
        <v>0</v>
      </c>
      <c r="BJ297" s="18" t="s">
        <v>83</v>
      </c>
      <c r="BK297" s="120">
        <f>ROUND(I297*H297,2)</f>
        <v>0</v>
      </c>
      <c r="BL297" s="18" t="s">
        <v>128</v>
      </c>
      <c r="BM297" s="119" t="s">
        <v>404</v>
      </c>
    </row>
    <row r="298" spans="2:65" s="1" customFormat="1" ht="10.199999999999999">
      <c r="B298" s="33"/>
      <c r="D298" s="121" t="s">
        <v>131</v>
      </c>
      <c r="F298" s="122" t="s">
        <v>405</v>
      </c>
      <c r="I298" s="123"/>
      <c r="L298" s="33"/>
      <c r="M298" s="124"/>
      <c r="T298" s="54"/>
      <c r="AT298" s="18" t="s">
        <v>131</v>
      </c>
      <c r="AU298" s="18" t="s">
        <v>75</v>
      </c>
    </row>
    <row r="299" spans="2:65" s="9" customFormat="1" ht="10.199999999999999">
      <c r="B299" s="125"/>
      <c r="D299" s="126" t="s">
        <v>133</v>
      </c>
      <c r="E299" s="127" t="s">
        <v>19</v>
      </c>
      <c r="F299" s="128" t="s">
        <v>406</v>
      </c>
      <c r="H299" s="127" t="s">
        <v>19</v>
      </c>
      <c r="I299" s="129"/>
      <c r="L299" s="125"/>
      <c r="M299" s="130"/>
      <c r="T299" s="131"/>
      <c r="AT299" s="127" t="s">
        <v>133</v>
      </c>
      <c r="AU299" s="127" t="s">
        <v>75</v>
      </c>
      <c r="AV299" s="9" t="s">
        <v>83</v>
      </c>
      <c r="AW299" s="9" t="s">
        <v>37</v>
      </c>
      <c r="AX299" s="9" t="s">
        <v>75</v>
      </c>
      <c r="AY299" s="127" t="s">
        <v>129</v>
      </c>
    </row>
    <row r="300" spans="2:65" s="9" customFormat="1" ht="10.199999999999999">
      <c r="B300" s="125"/>
      <c r="D300" s="126" t="s">
        <v>133</v>
      </c>
      <c r="E300" s="127" t="s">
        <v>19</v>
      </c>
      <c r="F300" s="128" t="s">
        <v>407</v>
      </c>
      <c r="H300" s="127" t="s">
        <v>19</v>
      </c>
      <c r="I300" s="129"/>
      <c r="L300" s="125"/>
      <c r="M300" s="130"/>
      <c r="T300" s="131"/>
      <c r="AT300" s="127" t="s">
        <v>133</v>
      </c>
      <c r="AU300" s="127" t="s">
        <v>75</v>
      </c>
      <c r="AV300" s="9" t="s">
        <v>83</v>
      </c>
      <c r="AW300" s="9" t="s">
        <v>37</v>
      </c>
      <c r="AX300" s="9" t="s">
        <v>75</v>
      </c>
      <c r="AY300" s="127" t="s">
        <v>129</v>
      </c>
    </row>
    <row r="301" spans="2:65" s="10" customFormat="1" ht="10.199999999999999">
      <c r="B301" s="132"/>
      <c r="D301" s="126" t="s">
        <v>133</v>
      </c>
      <c r="E301" s="133" t="s">
        <v>19</v>
      </c>
      <c r="F301" s="134" t="s">
        <v>408</v>
      </c>
      <c r="H301" s="135">
        <v>0.71299999999999997</v>
      </c>
      <c r="I301" s="136"/>
      <c r="L301" s="132"/>
      <c r="M301" s="137"/>
      <c r="T301" s="138"/>
      <c r="AT301" s="133" t="s">
        <v>133</v>
      </c>
      <c r="AU301" s="133" t="s">
        <v>75</v>
      </c>
      <c r="AV301" s="10" t="s">
        <v>85</v>
      </c>
      <c r="AW301" s="10" t="s">
        <v>37</v>
      </c>
      <c r="AX301" s="10" t="s">
        <v>75</v>
      </c>
      <c r="AY301" s="133" t="s">
        <v>129</v>
      </c>
    </row>
    <row r="302" spans="2:65" s="11" customFormat="1" ht="10.199999999999999">
      <c r="B302" s="139"/>
      <c r="D302" s="126" t="s">
        <v>133</v>
      </c>
      <c r="E302" s="140" t="s">
        <v>19</v>
      </c>
      <c r="F302" s="141" t="s">
        <v>136</v>
      </c>
      <c r="H302" s="142">
        <v>0.71299999999999997</v>
      </c>
      <c r="I302" s="143"/>
      <c r="L302" s="139"/>
      <c r="M302" s="144"/>
      <c r="T302" s="145"/>
      <c r="AT302" s="140" t="s">
        <v>133</v>
      </c>
      <c r="AU302" s="140" t="s">
        <v>75</v>
      </c>
      <c r="AV302" s="11" t="s">
        <v>128</v>
      </c>
      <c r="AW302" s="11" t="s">
        <v>37</v>
      </c>
      <c r="AX302" s="11" t="s">
        <v>83</v>
      </c>
      <c r="AY302" s="140" t="s">
        <v>129</v>
      </c>
    </row>
    <row r="303" spans="2:65" s="1" customFormat="1" ht="16.5" customHeight="1">
      <c r="B303" s="33"/>
      <c r="C303" s="108" t="s">
        <v>409</v>
      </c>
      <c r="D303" s="108" t="s">
        <v>123</v>
      </c>
      <c r="E303" s="109" t="s">
        <v>410</v>
      </c>
      <c r="F303" s="110" t="s">
        <v>411</v>
      </c>
      <c r="G303" s="111" t="s">
        <v>218</v>
      </c>
      <c r="H303" s="112">
        <v>1.992</v>
      </c>
      <c r="I303" s="113"/>
      <c r="J303" s="114">
        <f>ROUND(I303*H303,2)</f>
        <v>0</v>
      </c>
      <c r="K303" s="110" t="s">
        <v>127</v>
      </c>
      <c r="L303" s="33"/>
      <c r="M303" s="115" t="s">
        <v>19</v>
      </c>
      <c r="N303" s="116" t="s">
        <v>46</v>
      </c>
      <c r="P303" s="117">
        <f>O303*H303</f>
        <v>0</v>
      </c>
      <c r="Q303" s="117">
        <v>0</v>
      </c>
      <c r="R303" s="117">
        <f>Q303*H303</f>
        <v>0</v>
      </c>
      <c r="S303" s="117">
        <v>0</v>
      </c>
      <c r="T303" s="118">
        <f>S303*H303</f>
        <v>0</v>
      </c>
      <c r="AR303" s="119" t="s">
        <v>128</v>
      </c>
      <c r="AT303" s="119" t="s">
        <v>123</v>
      </c>
      <c r="AU303" s="119" t="s">
        <v>75</v>
      </c>
      <c r="AY303" s="18" t="s">
        <v>129</v>
      </c>
      <c r="BE303" s="120">
        <f>IF(N303="základní",J303,0)</f>
        <v>0</v>
      </c>
      <c r="BF303" s="120">
        <f>IF(N303="snížená",J303,0)</f>
        <v>0</v>
      </c>
      <c r="BG303" s="120">
        <f>IF(N303="zákl. přenesená",J303,0)</f>
        <v>0</v>
      </c>
      <c r="BH303" s="120">
        <f>IF(N303="sníž. přenesená",J303,0)</f>
        <v>0</v>
      </c>
      <c r="BI303" s="120">
        <f>IF(N303="nulová",J303,0)</f>
        <v>0</v>
      </c>
      <c r="BJ303" s="18" t="s">
        <v>83</v>
      </c>
      <c r="BK303" s="120">
        <f>ROUND(I303*H303,2)</f>
        <v>0</v>
      </c>
      <c r="BL303" s="18" t="s">
        <v>128</v>
      </c>
      <c r="BM303" s="119" t="s">
        <v>412</v>
      </c>
    </row>
    <row r="304" spans="2:65" s="1" customFormat="1" ht="10.199999999999999">
      <c r="B304" s="33"/>
      <c r="D304" s="121" t="s">
        <v>131</v>
      </c>
      <c r="F304" s="122" t="s">
        <v>413</v>
      </c>
      <c r="I304" s="123"/>
      <c r="L304" s="33"/>
      <c r="M304" s="124"/>
      <c r="T304" s="54"/>
      <c r="AT304" s="18" t="s">
        <v>131</v>
      </c>
      <c r="AU304" s="18" t="s">
        <v>75</v>
      </c>
    </row>
    <row r="305" spans="2:65" s="9" customFormat="1" ht="10.199999999999999">
      <c r="B305" s="125"/>
      <c r="D305" s="126" t="s">
        <v>133</v>
      </c>
      <c r="E305" s="127" t="s">
        <v>19</v>
      </c>
      <c r="F305" s="128" t="s">
        <v>414</v>
      </c>
      <c r="H305" s="127" t="s">
        <v>19</v>
      </c>
      <c r="I305" s="129"/>
      <c r="L305" s="125"/>
      <c r="M305" s="130"/>
      <c r="T305" s="131"/>
      <c r="AT305" s="127" t="s">
        <v>133</v>
      </c>
      <c r="AU305" s="127" t="s">
        <v>75</v>
      </c>
      <c r="AV305" s="9" t="s">
        <v>83</v>
      </c>
      <c r="AW305" s="9" t="s">
        <v>37</v>
      </c>
      <c r="AX305" s="9" t="s">
        <v>75</v>
      </c>
      <c r="AY305" s="127" t="s">
        <v>129</v>
      </c>
    </row>
    <row r="306" spans="2:65" s="9" customFormat="1" ht="10.199999999999999">
      <c r="B306" s="125"/>
      <c r="D306" s="126" t="s">
        <v>133</v>
      </c>
      <c r="E306" s="127" t="s">
        <v>19</v>
      </c>
      <c r="F306" s="128" t="s">
        <v>415</v>
      </c>
      <c r="H306" s="127" t="s">
        <v>19</v>
      </c>
      <c r="I306" s="129"/>
      <c r="L306" s="125"/>
      <c r="M306" s="130"/>
      <c r="T306" s="131"/>
      <c r="AT306" s="127" t="s">
        <v>133</v>
      </c>
      <c r="AU306" s="127" t="s">
        <v>75</v>
      </c>
      <c r="AV306" s="9" t="s">
        <v>83</v>
      </c>
      <c r="AW306" s="9" t="s">
        <v>37</v>
      </c>
      <c r="AX306" s="9" t="s">
        <v>75</v>
      </c>
      <c r="AY306" s="127" t="s">
        <v>129</v>
      </c>
    </row>
    <row r="307" spans="2:65" s="9" customFormat="1" ht="10.199999999999999">
      <c r="B307" s="125"/>
      <c r="D307" s="126" t="s">
        <v>133</v>
      </c>
      <c r="E307" s="127" t="s">
        <v>19</v>
      </c>
      <c r="F307" s="128" t="s">
        <v>416</v>
      </c>
      <c r="H307" s="127" t="s">
        <v>19</v>
      </c>
      <c r="I307" s="129"/>
      <c r="L307" s="125"/>
      <c r="M307" s="130"/>
      <c r="T307" s="131"/>
      <c r="AT307" s="127" t="s">
        <v>133</v>
      </c>
      <c r="AU307" s="127" t="s">
        <v>75</v>
      </c>
      <c r="AV307" s="9" t="s">
        <v>83</v>
      </c>
      <c r="AW307" s="9" t="s">
        <v>37</v>
      </c>
      <c r="AX307" s="9" t="s">
        <v>75</v>
      </c>
      <c r="AY307" s="127" t="s">
        <v>129</v>
      </c>
    </row>
    <row r="308" spans="2:65" s="10" customFormat="1" ht="10.199999999999999">
      <c r="B308" s="132"/>
      <c r="D308" s="126" t="s">
        <v>133</v>
      </c>
      <c r="E308" s="133" t="s">
        <v>19</v>
      </c>
      <c r="F308" s="134" t="s">
        <v>417</v>
      </c>
      <c r="H308" s="135">
        <v>1.992</v>
      </c>
      <c r="I308" s="136"/>
      <c r="L308" s="132"/>
      <c r="M308" s="137"/>
      <c r="T308" s="138"/>
      <c r="AT308" s="133" t="s">
        <v>133</v>
      </c>
      <c r="AU308" s="133" t="s">
        <v>75</v>
      </c>
      <c r="AV308" s="10" t="s">
        <v>85</v>
      </c>
      <c r="AW308" s="10" t="s">
        <v>37</v>
      </c>
      <c r="AX308" s="10" t="s">
        <v>75</v>
      </c>
      <c r="AY308" s="133" t="s">
        <v>129</v>
      </c>
    </row>
    <row r="309" spans="2:65" s="11" customFormat="1" ht="10.199999999999999">
      <c r="B309" s="139"/>
      <c r="D309" s="126" t="s">
        <v>133</v>
      </c>
      <c r="E309" s="140" t="s">
        <v>19</v>
      </c>
      <c r="F309" s="141" t="s">
        <v>136</v>
      </c>
      <c r="H309" s="142">
        <v>1.992</v>
      </c>
      <c r="I309" s="143"/>
      <c r="L309" s="139"/>
      <c r="M309" s="144"/>
      <c r="T309" s="145"/>
      <c r="AT309" s="140" t="s">
        <v>133</v>
      </c>
      <c r="AU309" s="140" t="s">
        <v>75</v>
      </c>
      <c r="AV309" s="11" t="s">
        <v>128</v>
      </c>
      <c r="AW309" s="11" t="s">
        <v>37</v>
      </c>
      <c r="AX309" s="11" t="s">
        <v>83</v>
      </c>
      <c r="AY309" s="140" t="s">
        <v>129</v>
      </c>
    </row>
    <row r="310" spans="2:65" s="1" customFormat="1" ht="16.5" customHeight="1">
      <c r="B310" s="33"/>
      <c r="C310" s="108" t="s">
        <v>418</v>
      </c>
      <c r="D310" s="108" t="s">
        <v>123</v>
      </c>
      <c r="E310" s="109" t="s">
        <v>419</v>
      </c>
      <c r="F310" s="110" t="s">
        <v>420</v>
      </c>
      <c r="G310" s="111" t="s">
        <v>218</v>
      </c>
      <c r="H310" s="112">
        <v>2.8450000000000002</v>
      </c>
      <c r="I310" s="113"/>
      <c r="J310" s="114">
        <f>ROUND(I310*H310,2)</f>
        <v>0</v>
      </c>
      <c r="K310" s="110" t="s">
        <v>127</v>
      </c>
      <c r="L310" s="33"/>
      <c r="M310" s="115" t="s">
        <v>19</v>
      </c>
      <c r="N310" s="116" t="s">
        <v>46</v>
      </c>
      <c r="P310" s="117">
        <f>O310*H310</f>
        <v>0</v>
      </c>
      <c r="Q310" s="117">
        <v>0</v>
      </c>
      <c r="R310" s="117">
        <f>Q310*H310</f>
        <v>0</v>
      </c>
      <c r="S310" s="117">
        <v>0</v>
      </c>
      <c r="T310" s="118">
        <f>S310*H310</f>
        <v>0</v>
      </c>
      <c r="AR310" s="119" t="s">
        <v>128</v>
      </c>
      <c r="AT310" s="119" t="s">
        <v>123</v>
      </c>
      <c r="AU310" s="119" t="s">
        <v>75</v>
      </c>
      <c r="AY310" s="18" t="s">
        <v>129</v>
      </c>
      <c r="BE310" s="120">
        <f>IF(N310="základní",J310,0)</f>
        <v>0</v>
      </c>
      <c r="BF310" s="120">
        <f>IF(N310="snížená",J310,0)</f>
        <v>0</v>
      </c>
      <c r="BG310" s="120">
        <f>IF(N310="zákl. přenesená",J310,0)</f>
        <v>0</v>
      </c>
      <c r="BH310" s="120">
        <f>IF(N310="sníž. přenesená",J310,0)</f>
        <v>0</v>
      </c>
      <c r="BI310" s="120">
        <f>IF(N310="nulová",J310,0)</f>
        <v>0</v>
      </c>
      <c r="BJ310" s="18" t="s">
        <v>83</v>
      </c>
      <c r="BK310" s="120">
        <f>ROUND(I310*H310,2)</f>
        <v>0</v>
      </c>
      <c r="BL310" s="18" t="s">
        <v>128</v>
      </c>
      <c r="BM310" s="119" t="s">
        <v>421</v>
      </c>
    </row>
    <row r="311" spans="2:65" s="1" customFormat="1" ht="10.199999999999999">
      <c r="B311" s="33"/>
      <c r="D311" s="121" t="s">
        <v>131</v>
      </c>
      <c r="F311" s="122" t="s">
        <v>422</v>
      </c>
      <c r="I311" s="123"/>
      <c r="L311" s="33"/>
      <c r="M311" s="124"/>
      <c r="T311" s="54"/>
      <c r="AT311" s="18" t="s">
        <v>131</v>
      </c>
      <c r="AU311" s="18" t="s">
        <v>75</v>
      </c>
    </row>
    <row r="312" spans="2:65" s="9" customFormat="1" ht="10.199999999999999">
      <c r="B312" s="125"/>
      <c r="D312" s="126" t="s">
        <v>133</v>
      </c>
      <c r="E312" s="127" t="s">
        <v>19</v>
      </c>
      <c r="F312" s="128" t="s">
        <v>423</v>
      </c>
      <c r="H312" s="127" t="s">
        <v>19</v>
      </c>
      <c r="I312" s="129"/>
      <c r="L312" s="125"/>
      <c r="M312" s="130"/>
      <c r="T312" s="131"/>
      <c r="AT312" s="127" t="s">
        <v>133</v>
      </c>
      <c r="AU312" s="127" t="s">
        <v>75</v>
      </c>
      <c r="AV312" s="9" t="s">
        <v>83</v>
      </c>
      <c r="AW312" s="9" t="s">
        <v>37</v>
      </c>
      <c r="AX312" s="9" t="s">
        <v>75</v>
      </c>
      <c r="AY312" s="127" t="s">
        <v>129</v>
      </c>
    </row>
    <row r="313" spans="2:65" s="9" customFormat="1" ht="10.199999999999999">
      <c r="B313" s="125"/>
      <c r="D313" s="126" t="s">
        <v>133</v>
      </c>
      <c r="E313" s="127" t="s">
        <v>19</v>
      </c>
      <c r="F313" s="128" t="s">
        <v>424</v>
      </c>
      <c r="H313" s="127" t="s">
        <v>19</v>
      </c>
      <c r="I313" s="129"/>
      <c r="L313" s="125"/>
      <c r="M313" s="130"/>
      <c r="T313" s="131"/>
      <c r="AT313" s="127" t="s">
        <v>133</v>
      </c>
      <c r="AU313" s="127" t="s">
        <v>75</v>
      </c>
      <c r="AV313" s="9" t="s">
        <v>83</v>
      </c>
      <c r="AW313" s="9" t="s">
        <v>37</v>
      </c>
      <c r="AX313" s="9" t="s">
        <v>75</v>
      </c>
      <c r="AY313" s="127" t="s">
        <v>129</v>
      </c>
    </row>
    <row r="314" spans="2:65" s="9" customFormat="1" ht="10.199999999999999">
      <c r="B314" s="125"/>
      <c r="D314" s="126" t="s">
        <v>133</v>
      </c>
      <c r="E314" s="127" t="s">
        <v>19</v>
      </c>
      <c r="F314" s="128" t="s">
        <v>407</v>
      </c>
      <c r="H314" s="127" t="s">
        <v>19</v>
      </c>
      <c r="I314" s="129"/>
      <c r="L314" s="125"/>
      <c r="M314" s="130"/>
      <c r="T314" s="131"/>
      <c r="AT314" s="127" t="s">
        <v>133</v>
      </c>
      <c r="AU314" s="127" t="s">
        <v>75</v>
      </c>
      <c r="AV314" s="9" t="s">
        <v>83</v>
      </c>
      <c r="AW314" s="9" t="s">
        <v>37</v>
      </c>
      <c r="AX314" s="9" t="s">
        <v>75</v>
      </c>
      <c r="AY314" s="127" t="s">
        <v>129</v>
      </c>
    </row>
    <row r="315" spans="2:65" s="10" customFormat="1" ht="10.199999999999999">
      <c r="B315" s="132"/>
      <c r="D315" s="126" t="s">
        <v>133</v>
      </c>
      <c r="E315" s="133" t="s">
        <v>19</v>
      </c>
      <c r="F315" s="134" t="s">
        <v>425</v>
      </c>
      <c r="H315" s="135">
        <v>2.8450000000000002</v>
      </c>
      <c r="I315" s="136"/>
      <c r="L315" s="132"/>
      <c r="M315" s="137"/>
      <c r="T315" s="138"/>
      <c r="AT315" s="133" t="s">
        <v>133</v>
      </c>
      <c r="AU315" s="133" t="s">
        <v>75</v>
      </c>
      <c r="AV315" s="10" t="s">
        <v>85</v>
      </c>
      <c r="AW315" s="10" t="s">
        <v>37</v>
      </c>
      <c r="AX315" s="10" t="s">
        <v>75</v>
      </c>
      <c r="AY315" s="133" t="s">
        <v>129</v>
      </c>
    </row>
    <row r="316" spans="2:65" s="11" customFormat="1" ht="10.199999999999999">
      <c r="B316" s="139"/>
      <c r="D316" s="126" t="s">
        <v>133</v>
      </c>
      <c r="E316" s="140" t="s">
        <v>19</v>
      </c>
      <c r="F316" s="141" t="s">
        <v>136</v>
      </c>
      <c r="H316" s="142">
        <v>2.8450000000000002</v>
      </c>
      <c r="I316" s="143"/>
      <c r="L316" s="139"/>
      <c r="M316" s="144"/>
      <c r="T316" s="145"/>
      <c r="AT316" s="140" t="s">
        <v>133</v>
      </c>
      <c r="AU316" s="140" t="s">
        <v>75</v>
      </c>
      <c r="AV316" s="11" t="s">
        <v>128</v>
      </c>
      <c r="AW316" s="11" t="s">
        <v>37</v>
      </c>
      <c r="AX316" s="11" t="s">
        <v>83</v>
      </c>
      <c r="AY316" s="140" t="s">
        <v>129</v>
      </c>
    </row>
    <row r="317" spans="2:65" s="1" customFormat="1" ht="24.15" customHeight="1">
      <c r="B317" s="33"/>
      <c r="C317" s="108" t="s">
        <v>426</v>
      </c>
      <c r="D317" s="108" t="s">
        <v>123</v>
      </c>
      <c r="E317" s="109" t="s">
        <v>138</v>
      </c>
      <c r="F317" s="110" t="s">
        <v>139</v>
      </c>
      <c r="G317" s="111" t="s">
        <v>140</v>
      </c>
      <c r="H317" s="112">
        <v>26</v>
      </c>
      <c r="I317" s="113"/>
      <c r="J317" s="114">
        <f>ROUND(I317*H317,2)</f>
        <v>0</v>
      </c>
      <c r="K317" s="110" t="s">
        <v>127</v>
      </c>
      <c r="L317" s="33"/>
      <c r="M317" s="115" t="s">
        <v>19</v>
      </c>
      <c r="N317" s="116" t="s">
        <v>46</v>
      </c>
      <c r="P317" s="117">
        <f>O317*H317</f>
        <v>0</v>
      </c>
      <c r="Q317" s="117">
        <v>0</v>
      </c>
      <c r="R317" s="117">
        <f>Q317*H317</f>
        <v>0</v>
      </c>
      <c r="S317" s="117">
        <v>0</v>
      </c>
      <c r="T317" s="118">
        <f>S317*H317</f>
        <v>0</v>
      </c>
      <c r="AR317" s="119" t="s">
        <v>128</v>
      </c>
      <c r="AT317" s="119" t="s">
        <v>123</v>
      </c>
      <c r="AU317" s="119" t="s">
        <v>75</v>
      </c>
      <c r="AY317" s="18" t="s">
        <v>129</v>
      </c>
      <c r="BE317" s="120">
        <f>IF(N317="základní",J317,0)</f>
        <v>0</v>
      </c>
      <c r="BF317" s="120">
        <f>IF(N317="snížená",J317,0)</f>
        <v>0</v>
      </c>
      <c r="BG317" s="120">
        <f>IF(N317="zákl. přenesená",J317,0)</f>
        <v>0</v>
      </c>
      <c r="BH317" s="120">
        <f>IF(N317="sníž. přenesená",J317,0)</f>
        <v>0</v>
      </c>
      <c r="BI317" s="120">
        <f>IF(N317="nulová",J317,0)</f>
        <v>0</v>
      </c>
      <c r="BJ317" s="18" t="s">
        <v>83</v>
      </c>
      <c r="BK317" s="120">
        <f>ROUND(I317*H317,2)</f>
        <v>0</v>
      </c>
      <c r="BL317" s="18" t="s">
        <v>128</v>
      </c>
      <c r="BM317" s="119" t="s">
        <v>427</v>
      </c>
    </row>
    <row r="318" spans="2:65" s="1" customFormat="1" ht="10.199999999999999">
      <c r="B318" s="33"/>
      <c r="D318" s="121" t="s">
        <v>131</v>
      </c>
      <c r="F318" s="122" t="s">
        <v>142</v>
      </c>
      <c r="I318" s="123"/>
      <c r="L318" s="33"/>
      <c r="M318" s="124"/>
      <c r="T318" s="54"/>
      <c r="AT318" s="18" t="s">
        <v>131</v>
      </c>
      <c r="AU318" s="18" t="s">
        <v>75</v>
      </c>
    </row>
    <row r="319" spans="2:65" s="9" customFormat="1" ht="10.199999999999999">
      <c r="B319" s="125"/>
      <c r="D319" s="126" t="s">
        <v>133</v>
      </c>
      <c r="E319" s="127" t="s">
        <v>19</v>
      </c>
      <c r="F319" s="128" t="s">
        <v>428</v>
      </c>
      <c r="H319" s="127" t="s">
        <v>19</v>
      </c>
      <c r="I319" s="129"/>
      <c r="L319" s="125"/>
      <c r="M319" s="130"/>
      <c r="T319" s="131"/>
      <c r="AT319" s="127" t="s">
        <v>133</v>
      </c>
      <c r="AU319" s="127" t="s">
        <v>75</v>
      </c>
      <c r="AV319" s="9" t="s">
        <v>83</v>
      </c>
      <c r="AW319" s="9" t="s">
        <v>37</v>
      </c>
      <c r="AX319" s="9" t="s">
        <v>75</v>
      </c>
      <c r="AY319" s="127" t="s">
        <v>129</v>
      </c>
    </row>
    <row r="320" spans="2:65" s="10" customFormat="1" ht="10.199999999999999">
      <c r="B320" s="132"/>
      <c r="D320" s="126" t="s">
        <v>133</v>
      </c>
      <c r="E320" s="133" t="s">
        <v>19</v>
      </c>
      <c r="F320" s="134" t="s">
        <v>152</v>
      </c>
      <c r="H320" s="135">
        <v>26</v>
      </c>
      <c r="I320" s="136"/>
      <c r="L320" s="132"/>
      <c r="M320" s="137"/>
      <c r="T320" s="138"/>
      <c r="AT320" s="133" t="s">
        <v>133</v>
      </c>
      <c r="AU320" s="133" t="s">
        <v>75</v>
      </c>
      <c r="AV320" s="10" t="s">
        <v>85</v>
      </c>
      <c r="AW320" s="10" t="s">
        <v>37</v>
      </c>
      <c r="AX320" s="10" t="s">
        <v>75</v>
      </c>
      <c r="AY320" s="133" t="s">
        <v>129</v>
      </c>
    </row>
    <row r="321" spans="2:65" s="11" customFormat="1" ht="10.199999999999999">
      <c r="B321" s="139"/>
      <c r="D321" s="126" t="s">
        <v>133</v>
      </c>
      <c r="E321" s="140" t="s">
        <v>19</v>
      </c>
      <c r="F321" s="141" t="s">
        <v>136</v>
      </c>
      <c r="H321" s="142">
        <v>26</v>
      </c>
      <c r="I321" s="143"/>
      <c r="L321" s="139"/>
      <c r="M321" s="144"/>
      <c r="T321" s="145"/>
      <c r="AT321" s="140" t="s">
        <v>133</v>
      </c>
      <c r="AU321" s="140" t="s">
        <v>75</v>
      </c>
      <c r="AV321" s="11" t="s">
        <v>128</v>
      </c>
      <c r="AW321" s="11" t="s">
        <v>37</v>
      </c>
      <c r="AX321" s="11" t="s">
        <v>83</v>
      </c>
      <c r="AY321" s="140" t="s">
        <v>129</v>
      </c>
    </row>
    <row r="322" spans="2:65" s="1" customFormat="1" ht="37.799999999999997" customHeight="1">
      <c r="B322" s="33"/>
      <c r="C322" s="108" t="s">
        <v>429</v>
      </c>
      <c r="D322" s="108" t="s">
        <v>123</v>
      </c>
      <c r="E322" s="109" t="s">
        <v>147</v>
      </c>
      <c r="F322" s="110" t="s">
        <v>148</v>
      </c>
      <c r="G322" s="111" t="s">
        <v>140</v>
      </c>
      <c r="H322" s="112">
        <v>26</v>
      </c>
      <c r="I322" s="113"/>
      <c r="J322" s="114">
        <f>ROUND(I322*H322,2)</f>
        <v>0</v>
      </c>
      <c r="K322" s="110" t="s">
        <v>127</v>
      </c>
      <c r="L322" s="33"/>
      <c r="M322" s="115" t="s">
        <v>19</v>
      </c>
      <c r="N322" s="116" t="s">
        <v>46</v>
      </c>
      <c r="P322" s="117">
        <f>O322*H322</f>
        <v>0</v>
      </c>
      <c r="Q322" s="117">
        <v>0</v>
      </c>
      <c r="R322" s="117">
        <f>Q322*H322</f>
        <v>0</v>
      </c>
      <c r="S322" s="117">
        <v>0</v>
      </c>
      <c r="T322" s="118">
        <f>S322*H322</f>
        <v>0</v>
      </c>
      <c r="AR322" s="119" t="s">
        <v>128</v>
      </c>
      <c r="AT322" s="119" t="s">
        <v>123</v>
      </c>
      <c r="AU322" s="119" t="s">
        <v>75</v>
      </c>
      <c r="AY322" s="18" t="s">
        <v>129</v>
      </c>
      <c r="BE322" s="120">
        <f>IF(N322="základní",J322,0)</f>
        <v>0</v>
      </c>
      <c r="BF322" s="120">
        <f>IF(N322="snížená",J322,0)</f>
        <v>0</v>
      </c>
      <c r="BG322" s="120">
        <f>IF(N322="zákl. přenesená",J322,0)</f>
        <v>0</v>
      </c>
      <c r="BH322" s="120">
        <f>IF(N322="sníž. přenesená",J322,0)</f>
        <v>0</v>
      </c>
      <c r="BI322" s="120">
        <f>IF(N322="nulová",J322,0)</f>
        <v>0</v>
      </c>
      <c r="BJ322" s="18" t="s">
        <v>83</v>
      </c>
      <c r="BK322" s="120">
        <f>ROUND(I322*H322,2)</f>
        <v>0</v>
      </c>
      <c r="BL322" s="18" t="s">
        <v>128</v>
      </c>
      <c r="BM322" s="119" t="s">
        <v>430</v>
      </c>
    </row>
    <row r="323" spans="2:65" s="1" customFormat="1" ht="10.199999999999999">
      <c r="B323" s="33"/>
      <c r="D323" s="121" t="s">
        <v>131</v>
      </c>
      <c r="F323" s="122" t="s">
        <v>150</v>
      </c>
      <c r="I323" s="123"/>
      <c r="L323" s="33"/>
      <c r="M323" s="124"/>
      <c r="T323" s="54"/>
      <c r="AT323" s="18" t="s">
        <v>131</v>
      </c>
      <c r="AU323" s="18" t="s">
        <v>75</v>
      </c>
    </row>
    <row r="324" spans="2:65" s="9" customFormat="1" ht="10.199999999999999">
      <c r="B324" s="125"/>
      <c r="D324" s="126" t="s">
        <v>133</v>
      </c>
      <c r="E324" s="127" t="s">
        <v>19</v>
      </c>
      <c r="F324" s="128" t="s">
        <v>431</v>
      </c>
      <c r="H324" s="127" t="s">
        <v>19</v>
      </c>
      <c r="I324" s="129"/>
      <c r="L324" s="125"/>
      <c r="M324" s="130"/>
      <c r="T324" s="131"/>
      <c r="AT324" s="127" t="s">
        <v>133</v>
      </c>
      <c r="AU324" s="127" t="s">
        <v>75</v>
      </c>
      <c r="AV324" s="9" t="s">
        <v>83</v>
      </c>
      <c r="AW324" s="9" t="s">
        <v>37</v>
      </c>
      <c r="AX324" s="9" t="s">
        <v>75</v>
      </c>
      <c r="AY324" s="127" t="s">
        <v>129</v>
      </c>
    </row>
    <row r="325" spans="2:65" s="9" customFormat="1" ht="10.199999999999999">
      <c r="B325" s="125"/>
      <c r="D325" s="126" t="s">
        <v>133</v>
      </c>
      <c r="E325" s="127" t="s">
        <v>19</v>
      </c>
      <c r="F325" s="128" t="s">
        <v>144</v>
      </c>
      <c r="H325" s="127" t="s">
        <v>19</v>
      </c>
      <c r="I325" s="129"/>
      <c r="L325" s="125"/>
      <c r="M325" s="130"/>
      <c r="T325" s="131"/>
      <c r="AT325" s="127" t="s">
        <v>133</v>
      </c>
      <c r="AU325" s="127" t="s">
        <v>75</v>
      </c>
      <c r="AV325" s="9" t="s">
        <v>83</v>
      </c>
      <c r="AW325" s="9" t="s">
        <v>37</v>
      </c>
      <c r="AX325" s="9" t="s">
        <v>75</v>
      </c>
      <c r="AY325" s="127" t="s">
        <v>129</v>
      </c>
    </row>
    <row r="326" spans="2:65" s="10" customFormat="1" ht="10.199999999999999">
      <c r="B326" s="132"/>
      <c r="D326" s="126" t="s">
        <v>133</v>
      </c>
      <c r="E326" s="133" t="s">
        <v>19</v>
      </c>
      <c r="F326" s="134" t="s">
        <v>152</v>
      </c>
      <c r="H326" s="135">
        <v>26</v>
      </c>
      <c r="I326" s="136"/>
      <c r="L326" s="132"/>
      <c r="M326" s="137"/>
      <c r="T326" s="138"/>
      <c r="AT326" s="133" t="s">
        <v>133</v>
      </c>
      <c r="AU326" s="133" t="s">
        <v>75</v>
      </c>
      <c r="AV326" s="10" t="s">
        <v>85</v>
      </c>
      <c r="AW326" s="10" t="s">
        <v>37</v>
      </c>
      <c r="AX326" s="10" t="s">
        <v>75</v>
      </c>
      <c r="AY326" s="133" t="s">
        <v>129</v>
      </c>
    </row>
    <row r="327" spans="2:65" s="11" customFormat="1" ht="10.199999999999999">
      <c r="B327" s="139"/>
      <c r="D327" s="126" t="s">
        <v>133</v>
      </c>
      <c r="E327" s="140" t="s">
        <v>19</v>
      </c>
      <c r="F327" s="141" t="s">
        <v>136</v>
      </c>
      <c r="H327" s="142">
        <v>26</v>
      </c>
      <c r="I327" s="143"/>
      <c r="L327" s="139"/>
      <c r="M327" s="144"/>
      <c r="T327" s="145"/>
      <c r="AT327" s="140" t="s">
        <v>133</v>
      </c>
      <c r="AU327" s="140" t="s">
        <v>75</v>
      </c>
      <c r="AV327" s="11" t="s">
        <v>128</v>
      </c>
      <c r="AW327" s="11" t="s">
        <v>37</v>
      </c>
      <c r="AX327" s="11" t="s">
        <v>83</v>
      </c>
      <c r="AY327" s="140" t="s">
        <v>129</v>
      </c>
    </row>
    <row r="328" spans="2:65" s="1" customFormat="1" ht="24.15" customHeight="1">
      <c r="B328" s="33"/>
      <c r="C328" s="108" t="s">
        <v>432</v>
      </c>
      <c r="D328" s="108" t="s">
        <v>123</v>
      </c>
      <c r="E328" s="109" t="s">
        <v>433</v>
      </c>
      <c r="F328" s="110" t="s">
        <v>434</v>
      </c>
      <c r="G328" s="111" t="s">
        <v>126</v>
      </c>
      <c r="H328" s="112">
        <v>18</v>
      </c>
      <c r="I328" s="113"/>
      <c r="J328" s="114">
        <f>ROUND(I328*H328,2)</f>
        <v>0</v>
      </c>
      <c r="K328" s="110" t="s">
        <v>127</v>
      </c>
      <c r="L328" s="33"/>
      <c r="M328" s="115" t="s">
        <v>19</v>
      </c>
      <c r="N328" s="116" t="s">
        <v>46</v>
      </c>
      <c r="P328" s="117">
        <f>O328*H328</f>
        <v>0</v>
      </c>
      <c r="Q328" s="117">
        <v>0</v>
      </c>
      <c r="R328" s="117">
        <f>Q328*H328</f>
        <v>0</v>
      </c>
      <c r="S328" s="117">
        <v>0</v>
      </c>
      <c r="T328" s="118">
        <f>S328*H328</f>
        <v>0</v>
      </c>
      <c r="AR328" s="119" t="s">
        <v>128</v>
      </c>
      <c r="AT328" s="119" t="s">
        <v>123</v>
      </c>
      <c r="AU328" s="119" t="s">
        <v>75</v>
      </c>
      <c r="AY328" s="18" t="s">
        <v>129</v>
      </c>
      <c r="BE328" s="120">
        <f>IF(N328="základní",J328,0)</f>
        <v>0</v>
      </c>
      <c r="BF328" s="120">
        <f>IF(N328="snížená",J328,0)</f>
        <v>0</v>
      </c>
      <c r="BG328" s="120">
        <f>IF(N328="zákl. přenesená",J328,0)</f>
        <v>0</v>
      </c>
      <c r="BH328" s="120">
        <f>IF(N328="sníž. přenesená",J328,0)</f>
        <v>0</v>
      </c>
      <c r="BI328" s="120">
        <f>IF(N328="nulová",J328,0)</f>
        <v>0</v>
      </c>
      <c r="BJ328" s="18" t="s">
        <v>83</v>
      </c>
      <c r="BK328" s="120">
        <f>ROUND(I328*H328,2)</f>
        <v>0</v>
      </c>
      <c r="BL328" s="18" t="s">
        <v>128</v>
      </c>
      <c r="BM328" s="119" t="s">
        <v>435</v>
      </c>
    </row>
    <row r="329" spans="2:65" s="1" customFormat="1" ht="10.199999999999999">
      <c r="B329" s="33"/>
      <c r="D329" s="121" t="s">
        <v>131</v>
      </c>
      <c r="F329" s="122" t="s">
        <v>436</v>
      </c>
      <c r="I329" s="123"/>
      <c r="L329" s="33"/>
      <c r="M329" s="124"/>
      <c r="T329" s="54"/>
      <c r="AT329" s="18" t="s">
        <v>131</v>
      </c>
      <c r="AU329" s="18" t="s">
        <v>75</v>
      </c>
    </row>
    <row r="330" spans="2:65" s="9" customFormat="1" ht="10.199999999999999">
      <c r="B330" s="125"/>
      <c r="D330" s="126" t="s">
        <v>133</v>
      </c>
      <c r="E330" s="127" t="s">
        <v>19</v>
      </c>
      <c r="F330" s="128" t="s">
        <v>437</v>
      </c>
      <c r="H330" s="127" t="s">
        <v>19</v>
      </c>
      <c r="I330" s="129"/>
      <c r="L330" s="125"/>
      <c r="M330" s="130"/>
      <c r="T330" s="131"/>
      <c r="AT330" s="127" t="s">
        <v>133</v>
      </c>
      <c r="AU330" s="127" t="s">
        <v>75</v>
      </c>
      <c r="AV330" s="9" t="s">
        <v>83</v>
      </c>
      <c r="AW330" s="9" t="s">
        <v>37</v>
      </c>
      <c r="AX330" s="9" t="s">
        <v>75</v>
      </c>
      <c r="AY330" s="127" t="s">
        <v>129</v>
      </c>
    </row>
    <row r="331" spans="2:65" s="10" customFormat="1" ht="10.199999999999999">
      <c r="B331" s="132"/>
      <c r="D331" s="126" t="s">
        <v>133</v>
      </c>
      <c r="E331" s="133" t="s">
        <v>19</v>
      </c>
      <c r="F331" s="134" t="s">
        <v>326</v>
      </c>
      <c r="H331" s="135">
        <v>18</v>
      </c>
      <c r="I331" s="136"/>
      <c r="L331" s="132"/>
      <c r="M331" s="137"/>
      <c r="T331" s="138"/>
      <c r="AT331" s="133" t="s">
        <v>133</v>
      </c>
      <c r="AU331" s="133" t="s">
        <v>75</v>
      </c>
      <c r="AV331" s="10" t="s">
        <v>85</v>
      </c>
      <c r="AW331" s="10" t="s">
        <v>37</v>
      </c>
      <c r="AX331" s="10" t="s">
        <v>75</v>
      </c>
      <c r="AY331" s="133" t="s">
        <v>129</v>
      </c>
    </row>
    <row r="332" spans="2:65" s="11" customFormat="1" ht="10.199999999999999">
      <c r="B332" s="139"/>
      <c r="D332" s="126" t="s">
        <v>133</v>
      </c>
      <c r="E332" s="140" t="s">
        <v>19</v>
      </c>
      <c r="F332" s="141" t="s">
        <v>136</v>
      </c>
      <c r="H332" s="142">
        <v>18</v>
      </c>
      <c r="I332" s="143"/>
      <c r="L332" s="139"/>
      <c r="M332" s="144"/>
      <c r="T332" s="145"/>
      <c r="AT332" s="140" t="s">
        <v>133</v>
      </c>
      <c r="AU332" s="140" t="s">
        <v>75</v>
      </c>
      <c r="AV332" s="11" t="s">
        <v>128</v>
      </c>
      <c r="AW332" s="11" t="s">
        <v>37</v>
      </c>
      <c r="AX332" s="11" t="s">
        <v>83</v>
      </c>
      <c r="AY332" s="140" t="s">
        <v>129</v>
      </c>
    </row>
    <row r="333" spans="2:65" s="1" customFormat="1" ht="24.15" customHeight="1">
      <c r="B333" s="33"/>
      <c r="C333" s="108" t="s">
        <v>438</v>
      </c>
      <c r="D333" s="108" t="s">
        <v>123</v>
      </c>
      <c r="E333" s="109" t="s">
        <v>439</v>
      </c>
      <c r="F333" s="110" t="s">
        <v>440</v>
      </c>
      <c r="G333" s="111" t="s">
        <v>126</v>
      </c>
      <c r="H333" s="112">
        <v>21</v>
      </c>
      <c r="I333" s="113"/>
      <c r="J333" s="114">
        <f>ROUND(I333*H333,2)</f>
        <v>0</v>
      </c>
      <c r="K333" s="110" t="s">
        <v>127</v>
      </c>
      <c r="L333" s="33"/>
      <c r="M333" s="115" t="s">
        <v>19</v>
      </c>
      <c r="N333" s="116" t="s">
        <v>46</v>
      </c>
      <c r="P333" s="117">
        <f>O333*H333</f>
        <v>0</v>
      </c>
      <c r="Q333" s="117">
        <v>0</v>
      </c>
      <c r="R333" s="117">
        <f>Q333*H333</f>
        <v>0</v>
      </c>
      <c r="S333" s="117">
        <v>0</v>
      </c>
      <c r="T333" s="118">
        <f>S333*H333</f>
        <v>0</v>
      </c>
      <c r="AR333" s="119" t="s">
        <v>128</v>
      </c>
      <c r="AT333" s="119" t="s">
        <v>123</v>
      </c>
      <c r="AU333" s="119" t="s">
        <v>75</v>
      </c>
      <c r="AY333" s="18" t="s">
        <v>129</v>
      </c>
      <c r="BE333" s="120">
        <f>IF(N333="základní",J333,0)</f>
        <v>0</v>
      </c>
      <c r="BF333" s="120">
        <f>IF(N333="snížená",J333,0)</f>
        <v>0</v>
      </c>
      <c r="BG333" s="120">
        <f>IF(N333="zákl. přenesená",J333,0)</f>
        <v>0</v>
      </c>
      <c r="BH333" s="120">
        <f>IF(N333="sníž. přenesená",J333,0)</f>
        <v>0</v>
      </c>
      <c r="BI333" s="120">
        <f>IF(N333="nulová",J333,0)</f>
        <v>0</v>
      </c>
      <c r="BJ333" s="18" t="s">
        <v>83</v>
      </c>
      <c r="BK333" s="120">
        <f>ROUND(I333*H333,2)</f>
        <v>0</v>
      </c>
      <c r="BL333" s="18" t="s">
        <v>128</v>
      </c>
      <c r="BM333" s="119" t="s">
        <v>441</v>
      </c>
    </row>
    <row r="334" spans="2:65" s="1" customFormat="1" ht="10.199999999999999">
      <c r="B334" s="33"/>
      <c r="D334" s="121" t="s">
        <v>131</v>
      </c>
      <c r="F334" s="122" t="s">
        <v>442</v>
      </c>
      <c r="I334" s="123"/>
      <c r="L334" s="33"/>
      <c r="M334" s="124"/>
      <c r="T334" s="54"/>
      <c r="AT334" s="18" t="s">
        <v>131</v>
      </c>
      <c r="AU334" s="18" t="s">
        <v>75</v>
      </c>
    </row>
    <row r="335" spans="2:65" s="9" customFormat="1" ht="10.199999999999999">
      <c r="B335" s="125"/>
      <c r="D335" s="126" t="s">
        <v>133</v>
      </c>
      <c r="E335" s="127" t="s">
        <v>19</v>
      </c>
      <c r="F335" s="128" t="s">
        <v>443</v>
      </c>
      <c r="H335" s="127" t="s">
        <v>19</v>
      </c>
      <c r="I335" s="129"/>
      <c r="L335" s="125"/>
      <c r="M335" s="130"/>
      <c r="T335" s="131"/>
      <c r="AT335" s="127" t="s">
        <v>133</v>
      </c>
      <c r="AU335" s="127" t="s">
        <v>75</v>
      </c>
      <c r="AV335" s="9" t="s">
        <v>83</v>
      </c>
      <c r="AW335" s="9" t="s">
        <v>37</v>
      </c>
      <c r="AX335" s="9" t="s">
        <v>75</v>
      </c>
      <c r="AY335" s="127" t="s">
        <v>129</v>
      </c>
    </row>
    <row r="336" spans="2:65" s="10" customFormat="1" ht="10.199999999999999">
      <c r="B336" s="132"/>
      <c r="D336" s="126" t="s">
        <v>133</v>
      </c>
      <c r="E336" s="133" t="s">
        <v>19</v>
      </c>
      <c r="F336" s="134" t="s">
        <v>7</v>
      </c>
      <c r="H336" s="135">
        <v>21</v>
      </c>
      <c r="I336" s="136"/>
      <c r="L336" s="132"/>
      <c r="M336" s="137"/>
      <c r="T336" s="138"/>
      <c r="AT336" s="133" t="s">
        <v>133</v>
      </c>
      <c r="AU336" s="133" t="s">
        <v>75</v>
      </c>
      <c r="AV336" s="10" t="s">
        <v>85</v>
      </c>
      <c r="AW336" s="10" t="s">
        <v>37</v>
      </c>
      <c r="AX336" s="10" t="s">
        <v>75</v>
      </c>
      <c r="AY336" s="133" t="s">
        <v>129</v>
      </c>
    </row>
    <row r="337" spans="2:65" s="11" customFormat="1" ht="10.199999999999999">
      <c r="B337" s="139"/>
      <c r="D337" s="126" t="s">
        <v>133</v>
      </c>
      <c r="E337" s="140" t="s">
        <v>19</v>
      </c>
      <c r="F337" s="141" t="s">
        <v>136</v>
      </c>
      <c r="H337" s="142">
        <v>21</v>
      </c>
      <c r="I337" s="143"/>
      <c r="L337" s="139"/>
      <c r="M337" s="144"/>
      <c r="T337" s="145"/>
      <c r="AT337" s="140" t="s">
        <v>133</v>
      </c>
      <c r="AU337" s="140" t="s">
        <v>75</v>
      </c>
      <c r="AV337" s="11" t="s">
        <v>128</v>
      </c>
      <c r="AW337" s="11" t="s">
        <v>37</v>
      </c>
      <c r="AX337" s="11" t="s">
        <v>83</v>
      </c>
      <c r="AY337" s="140" t="s">
        <v>129</v>
      </c>
    </row>
    <row r="338" spans="2:65" s="1" customFormat="1" ht="16.5" customHeight="1">
      <c r="B338" s="33"/>
      <c r="C338" s="146" t="s">
        <v>444</v>
      </c>
      <c r="D338" s="146" t="s">
        <v>229</v>
      </c>
      <c r="E338" s="147" t="s">
        <v>445</v>
      </c>
      <c r="F338" s="148" t="s">
        <v>446</v>
      </c>
      <c r="G338" s="149" t="s">
        <v>447</v>
      </c>
      <c r="H338" s="150">
        <v>0.55500000000000005</v>
      </c>
      <c r="I338" s="151"/>
      <c r="J338" s="152">
        <f>ROUND(I338*H338,2)</f>
        <v>0</v>
      </c>
      <c r="K338" s="148" t="s">
        <v>127</v>
      </c>
      <c r="L338" s="153"/>
      <c r="M338" s="154" t="s">
        <v>19</v>
      </c>
      <c r="N338" s="155" t="s">
        <v>46</v>
      </c>
      <c r="P338" s="117">
        <f>O338*H338</f>
        <v>0</v>
      </c>
      <c r="Q338" s="117">
        <v>1E-3</v>
      </c>
      <c r="R338" s="117">
        <f>Q338*H338</f>
        <v>5.5500000000000005E-4</v>
      </c>
      <c r="S338" s="117">
        <v>0</v>
      </c>
      <c r="T338" s="118">
        <f>S338*H338</f>
        <v>0</v>
      </c>
      <c r="AR338" s="119" t="s">
        <v>215</v>
      </c>
      <c r="AT338" s="119" t="s">
        <v>229</v>
      </c>
      <c r="AU338" s="119" t="s">
        <v>75</v>
      </c>
      <c r="AY338" s="18" t="s">
        <v>129</v>
      </c>
      <c r="BE338" s="120">
        <f>IF(N338="základní",J338,0)</f>
        <v>0</v>
      </c>
      <c r="BF338" s="120">
        <f>IF(N338="snížená",J338,0)</f>
        <v>0</v>
      </c>
      <c r="BG338" s="120">
        <f>IF(N338="zákl. přenesená",J338,0)</f>
        <v>0</v>
      </c>
      <c r="BH338" s="120">
        <f>IF(N338="sníž. přenesená",J338,0)</f>
        <v>0</v>
      </c>
      <c r="BI338" s="120">
        <f>IF(N338="nulová",J338,0)</f>
        <v>0</v>
      </c>
      <c r="BJ338" s="18" t="s">
        <v>83</v>
      </c>
      <c r="BK338" s="120">
        <f>ROUND(I338*H338,2)</f>
        <v>0</v>
      </c>
      <c r="BL338" s="18" t="s">
        <v>128</v>
      </c>
      <c r="BM338" s="119" t="s">
        <v>448</v>
      </c>
    </row>
    <row r="339" spans="2:65" s="9" customFormat="1" ht="10.199999999999999">
      <c r="B339" s="125"/>
      <c r="D339" s="126" t="s">
        <v>133</v>
      </c>
      <c r="E339" s="127" t="s">
        <v>19</v>
      </c>
      <c r="F339" s="128" t="s">
        <v>449</v>
      </c>
      <c r="H339" s="127" t="s">
        <v>19</v>
      </c>
      <c r="I339" s="129"/>
      <c r="L339" s="125"/>
      <c r="M339" s="130"/>
      <c r="T339" s="131"/>
      <c r="AT339" s="127" t="s">
        <v>133</v>
      </c>
      <c r="AU339" s="127" t="s">
        <v>75</v>
      </c>
      <c r="AV339" s="9" t="s">
        <v>83</v>
      </c>
      <c r="AW339" s="9" t="s">
        <v>37</v>
      </c>
      <c r="AX339" s="9" t="s">
        <v>75</v>
      </c>
      <c r="AY339" s="127" t="s">
        <v>129</v>
      </c>
    </row>
    <row r="340" spans="2:65" s="9" customFormat="1" ht="10.199999999999999">
      <c r="B340" s="125"/>
      <c r="D340" s="126" t="s">
        <v>133</v>
      </c>
      <c r="E340" s="127" t="s">
        <v>19</v>
      </c>
      <c r="F340" s="128" t="s">
        <v>450</v>
      </c>
      <c r="H340" s="127" t="s">
        <v>19</v>
      </c>
      <c r="I340" s="129"/>
      <c r="L340" s="125"/>
      <c r="M340" s="130"/>
      <c r="T340" s="131"/>
      <c r="AT340" s="127" t="s">
        <v>133</v>
      </c>
      <c r="AU340" s="127" t="s">
        <v>75</v>
      </c>
      <c r="AV340" s="9" t="s">
        <v>83</v>
      </c>
      <c r="AW340" s="9" t="s">
        <v>37</v>
      </c>
      <c r="AX340" s="9" t="s">
        <v>75</v>
      </c>
      <c r="AY340" s="127" t="s">
        <v>129</v>
      </c>
    </row>
    <row r="341" spans="2:65" s="9" customFormat="1" ht="10.199999999999999">
      <c r="B341" s="125"/>
      <c r="D341" s="126" t="s">
        <v>133</v>
      </c>
      <c r="E341" s="127" t="s">
        <v>19</v>
      </c>
      <c r="F341" s="128" t="s">
        <v>451</v>
      </c>
      <c r="H341" s="127" t="s">
        <v>19</v>
      </c>
      <c r="I341" s="129"/>
      <c r="L341" s="125"/>
      <c r="M341" s="130"/>
      <c r="T341" s="131"/>
      <c r="AT341" s="127" t="s">
        <v>133</v>
      </c>
      <c r="AU341" s="127" t="s">
        <v>75</v>
      </c>
      <c r="AV341" s="9" t="s">
        <v>83</v>
      </c>
      <c r="AW341" s="9" t="s">
        <v>37</v>
      </c>
      <c r="AX341" s="9" t="s">
        <v>75</v>
      </c>
      <c r="AY341" s="127" t="s">
        <v>129</v>
      </c>
    </row>
    <row r="342" spans="2:65" s="9" customFormat="1" ht="10.199999999999999">
      <c r="B342" s="125"/>
      <c r="D342" s="126" t="s">
        <v>133</v>
      </c>
      <c r="E342" s="127" t="s">
        <v>19</v>
      </c>
      <c r="F342" s="128" t="s">
        <v>452</v>
      </c>
      <c r="H342" s="127" t="s">
        <v>19</v>
      </c>
      <c r="I342" s="129"/>
      <c r="L342" s="125"/>
      <c r="M342" s="130"/>
      <c r="T342" s="131"/>
      <c r="AT342" s="127" t="s">
        <v>133</v>
      </c>
      <c r="AU342" s="127" t="s">
        <v>75</v>
      </c>
      <c r="AV342" s="9" t="s">
        <v>83</v>
      </c>
      <c r="AW342" s="9" t="s">
        <v>37</v>
      </c>
      <c r="AX342" s="9" t="s">
        <v>75</v>
      </c>
      <c r="AY342" s="127" t="s">
        <v>129</v>
      </c>
    </row>
    <row r="343" spans="2:65" s="10" customFormat="1" ht="10.199999999999999">
      <c r="B343" s="132"/>
      <c r="D343" s="126" t="s">
        <v>133</v>
      </c>
      <c r="E343" s="133" t="s">
        <v>19</v>
      </c>
      <c r="F343" s="134" t="s">
        <v>453</v>
      </c>
      <c r="H343" s="135">
        <v>0.55500000000000005</v>
      </c>
      <c r="I343" s="136"/>
      <c r="L343" s="132"/>
      <c r="M343" s="137"/>
      <c r="T343" s="138"/>
      <c r="AT343" s="133" t="s">
        <v>133</v>
      </c>
      <c r="AU343" s="133" t="s">
        <v>75</v>
      </c>
      <c r="AV343" s="10" t="s">
        <v>85</v>
      </c>
      <c r="AW343" s="10" t="s">
        <v>37</v>
      </c>
      <c r="AX343" s="10" t="s">
        <v>75</v>
      </c>
      <c r="AY343" s="133" t="s">
        <v>129</v>
      </c>
    </row>
    <row r="344" spans="2:65" s="11" customFormat="1" ht="10.199999999999999">
      <c r="B344" s="139"/>
      <c r="D344" s="126" t="s">
        <v>133</v>
      </c>
      <c r="E344" s="140" t="s">
        <v>19</v>
      </c>
      <c r="F344" s="141" t="s">
        <v>136</v>
      </c>
      <c r="H344" s="142">
        <v>0.55500000000000005</v>
      </c>
      <c r="I344" s="143"/>
      <c r="L344" s="139"/>
      <c r="M344" s="144"/>
      <c r="T344" s="145"/>
      <c r="AT344" s="140" t="s">
        <v>133</v>
      </c>
      <c r="AU344" s="140" t="s">
        <v>75</v>
      </c>
      <c r="AV344" s="11" t="s">
        <v>128</v>
      </c>
      <c r="AW344" s="11" t="s">
        <v>37</v>
      </c>
      <c r="AX344" s="11" t="s">
        <v>83</v>
      </c>
      <c r="AY344" s="140" t="s">
        <v>129</v>
      </c>
    </row>
    <row r="345" spans="2:65" s="1" customFormat="1" ht="16.5" customHeight="1">
      <c r="B345" s="33"/>
      <c r="C345" s="108" t="s">
        <v>454</v>
      </c>
      <c r="D345" s="108" t="s">
        <v>123</v>
      </c>
      <c r="E345" s="109" t="s">
        <v>455</v>
      </c>
      <c r="F345" s="110" t="s">
        <v>456</v>
      </c>
      <c r="G345" s="111" t="s">
        <v>338</v>
      </c>
      <c r="H345" s="112">
        <v>1</v>
      </c>
      <c r="I345" s="113"/>
      <c r="J345" s="114">
        <f>ROUND(I345*H345,2)</f>
        <v>0</v>
      </c>
      <c r="K345" s="110" t="s">
        <v>19</v>
      </c>
      <c r="L345" s="33"/>
      <c r="M345" s="115" t="s">
        <v>19</v>
      </c>
      <c r="N345" s="116" t="s">
        <v>46</v>
      </c>
      <c r="P345" s="117">
        <f>O345*H345</f>
        <v>0</v>
      </c>
      <c r="Q345" s="117">
        <v>0</v>
      </c>
      <c r="R345" s="117">
        <f>Q345*H345</f>
        <v>0</v>
      </c>
      <c r="S345" s="117">
        <v>0</v>
      </c>
      <c r="T345" s="118">
        <f>S345*H345</f>
        <v>0</v>
      </c>
      <c r="AR345" s="119" t="s">
        <v>128</v>
      </c>
      <c r="AT345" s="119" t="s">
        <v>123</v>
      </c>
      <c r="AU345" s="119" t="s">
        <v>75</v>
      </c>
      <c r="AY345" s="18" t="s">
        <v>129</v>
      </c>
      <c r="BE345" s="120">
        <f>IF(N345="základní",J345,0)</f>
        <v>0</v>
      </c>
      <c r="BF345" s="120">
        <f>IF(N345="snížená",J345,0)</f>
        <v>0</v>
      </c>
      <c r="BG345" s="120">
        <f>IF(N345="zákl. přenesená",J345,0)</f>
        <v>0</v>
      </c>
      <c r="BH345" s="120">
        <f>IF(N345="sníž. přenesená",J345,0)</f>
        <v>0</v>
      </c>
      <c r="BI345" s="120">
        <f>IF(N345="nulová",J345,0)</f>
        <v>0</v>
      </c>
      <c r="BJ345" s="18" t="s">
        <v>83</v>
      </c>
      <c r="BK345" s="120">
        <f>ROUND(I345*H345,2)</f>
        <v>0</v>
      </c>
      <c r="BL345" s="18" t="s">
        <v>128</v>
      </c>
      <c r="BM345" s="119" t="s">
        <v>457</v>
      </c>
    </row>
    <row r="346" spans="2:65" s="1" customFormat="1" ht="24.15" customHeight="1">
      <c r="B346" s="33"/>
      <c r="C346" s="108" t="s">
        <v>458</v>
      </c>
      <c r="D346" s="108" t="s">
        <v>123</v>
      </c>
      <c r="E346" s="109" t="s">
        <v>459</v>
      </c>
      <c r="F346" s="110" t="s">
        <v>460</v>
      </c>
      <c r="G346" s="111" t="s">
        <v>461</v>
      </c>
      <c r="H346" s="112">
        <v>1</v>
      </c>
      <c r="I346" s="113"/>
      <c r="J346" s="114">
        <f>ROUND(I346*H346,2)</f>
        <v>0</v>
      </c>
      <c r="K346" s="110" t="s">
        <v>19</v>
      </c>
      <c r="L346" s="33"/>
      <c r="M346" s="115" t="s">
        <v>19</v>
      </c>
      <c r="N346" s="116" t="s">
        <v>46</v>
      </c>
      <c r="P346" s="117">
        <f>O346*H346</f>
        <v>0</v>
      </c>
      <c r="Q346" s="117">
        <v>0</v>
      </c>
      <c r="R346" s="117">
        <f>Q346*H346</f>
        <v>0</v>
      </c>
      <c r="S346" s="117">
        <v>0</v>
      </c>
      <c r="T346" s="118">
        <f>S346*H346</f>
        <v>0</v>
      </c>
      <c r="AR346" s="119" t="s">
        <v>128</v>
      </c>
      <c r="AT346" s="119" t="s">
        <v>123</v>
      </c>
      <c r="AU346" s="119" t="s">
        <v>75</v>
      </c>
      <c r="AY346" s="18" t="s">
        <v>129</v>
      </c>
      <c r="BE346" s="120">
        <f>IF(N346="základní",J346,0)</f>
        <v>0</v>
      </c>
      <c r="BF346" s="120">
        <f>IF(N346="snížená",J346,0)</f>
        <v>0</v>
      </c>
      <c r="BG346" s="120">
        <f>IF(N346="zákl. přenesená",J346,0)</f>
        <v>0</v>
      </c>
      <c r="BH346" s="120">
        <f>IF(N346="sníž. přenesená",J346,0)</f>
        <v>0</v>
      </c>
      <c r="BI346" s="120">
        <f>IF(N346="nulová",J346,0)</f>
        <v>0</v>
      </c>
      <c r="BJ346" s="18" t="s">
        <v>83</v>
      </c>
      <c r="BK346" s="120">
        <f>ROUND(I346*H346,2)</f>
        <v>0</v>
      </c>
      <c r="BL346" s="18" t="s">
        <v>128</v>
      </c>
      <c r="BM346" s="119" t="s">
        <v>462</v>
      </c>
    </row>
    <row r="347" spans="2:65" s="10" customFormat="1" ht="10.199999999999999">
      <c r="B347" s="132"/>
      <c r="D347" s="126" t="s">
        <v>133</v>
      </c>
      <c r="E347" s="133" t="s">
        <v>19</v>
      </c>
      <c r="F347" s="134" t="s">
        <v>83</v>
      </c>
      <c r="H347" s="135">
        <v>1</v>
      </c>
      <c r="I347" s="136"/>
      <c r="L347" s="132"/>
      <c r="M347" s="137"/>
      <c r="T347" s="138"/>
      <c r="AT347" s="133" t="s">
        <v>133</v>
      </c>
      <c r="AU347" s="133" t="s">
        <v>75</v>
      </c>
      <c r="AV347" s="10" t="s">
        <v>85</v>
      </c>
      <c r="AW347" s="10" t="s">
        <v>37</v>
      </c>
      <c r="AX347" s="10" t="s">
        <v>75</v>
      </c>
      <c r="AY347" s="133" t="s">
        <v>129</v>
      </c>
    </row>
    <row r="348" spans="2:65" s="11" customFormat="1" ht="10.199999999999999">
      <c r="B348" s="139"/>
      <c r="D348" s="126" t="s">
        <v>133</v>
      </c>
      <c r="E348" s="140" t="s">
        <v>19</v>
      </c>
      <c r="F348" s="141" t="s">
        <v>136</v>
      </c>
      <c r="H348" s="142">
        <v>1</v>
      </c>
      <c r="I348" s="143"/>
      <c r="L348" s="139"/>
      <c r="M348" s="144"/>
      <c r="T348" s="145"/>
      <c r="AT348" s="140" t="s">
        <v>133</v>
      </c>
      <c r="AU348" s="140" t="s">
        <v>75</v>
      </c>
      <c r="AV348" s="11" t="s">
        <v>128</v>
      </c>
      <c r="AW348" s="11" t="s">
        <v>37</v>
      </c>
      <c r="AX348" s="11" t="s">
        <v>83</v>
      </c>
      <c r="AY348" s="140" t="s">
        <v>129</v>
      </c>
    </row>
    <row r="349" spans="2:65" s="1" customFormat="1" ht="16.5" customHeight="1">
      <c r="B349" s="33"/>
      <c r="C349" s="108" t="s">
        <v>463</v>
      </c>
      <c r="D349" s="108" t="s">
        <v>123</v>
      </c>
      <c r="E349" s="109" t="s">
        <v>464</v>
      </c>
      <c r="F349" s="110" t="s">
        <v>465</v>
      </c>
      <c r="G349" s="111" t="s">
        <v>338</v>
      </c>
      <c r="H349" s="112">
        <v>1</v>
      </c>
      <c r="I349" s="113"/>
      <c r="J349" s="114">
        <f>ROUND(I349*H349,2)</f>
        <v>0</v>
      </c>
      <c r="K349" s="110" t="s">
        <v>19</v>
      </c>
      <c r="L349" s="33"/>
      <c r="M349" s="115" t="s">
        <v>19</v>
      </c>
      <c r="N349" s="116" t="s">
        <v>46</v>
      </c>
      <c r="P349" s="117">
        <f>O349*H349</f>
        <v>0</v>
      </c>
      <c r="Q349" s="117">
        <v>0</v>
      </c>
      <c r="R349" s="117">
        <f>Q349*H349</f>
        <v>0</v>
      </c>
      <c r="S349" s="117">
        <v>0</v>
      </c>
      <c r="T349" s="118">
        <f>S349*H349</f>
        <v>0</v>
      </c>
      <c r="AR349" s="119" t="s">
        <v>128</v>
      </c>
      <c r="AT349" s="119" t="s">
        <v>123</v>
      </c>
      <c r="AU349" s="119" t="s">
        <v>75</v>
      </c>
      <c r="AY349" s="18" t="s">
        <v>129</v>
      </c>
      <c r="BE349" s="120">
        <f>IF(N349="základní",J349,0)</f>
        <v>0</v>
      </c>
      <c r="BF349" s="120">
        <f>IF(N349="snížená",J349,0)</f>
        <v>0</v>
      </c>
      <c r="BG349" s="120">
        <f>IF(N349="zákl. přenesená",J349,0)</f>
        <v>0</v>
      </c>
      <c r="BH349" s="120">
        <f>IF(N349="sníž. přenesená",J349,0)</f>
        <v>0</v>
      </c>
      <c r="BI349" s="120">
        <f>IF(N349="nulová",J349,0)</f>
        <v>0</v>
      </c>
      <c r="BJ349" s="18" t="s">
        <v>83</v>
      </c>
      <c r="BK349" s="120">
        <f>ROUND(I349*H349,2)</f>
        <v>0</v>
      </c>
      <c r="BL349" s="18" t="s">
        <v>128</v>
      </c>
      <c r="BM349" s="119" t="s">
        <v>466</v>
      </c>
    </row>
    <row r="350" spans="2:65" s="10" customFormat="1" ht="10.199999999999999">
      <c r="B350" s="132"/>
      <c r="D350" s="126" t="s">
        <v>133</v>
      </c>
      <c r="E350" s="133" t="s">
        <v>19</v>
      </c>
      <c r="F350" s="134" t="s">
        <v>83</v>
      </c>
      <c r="H350" s="135">
        <v>1</v>
      </c>
      <c r="I350" s="136"/>
      <c r="L350" s="132"/>
      <c r="M350" s="137"/>
      <c r="T350" s="138"/>
      <c r="AT350" s="133" t="s">
        <v>133</v>
      </c>
      <c r="AU350" s="133" t="s">
        <v>75</v>
      </c>
      <c r="AV350" s="10" t="s">
        <v>85</v>
      </c>
      <c r="AW350" s="10" t="s">
        <v>37</v>
      </c>
      <c r="AX350" s="10" t="s">
        <v>75</v>
      </c>
      <c r="AY350" s="133" t="s">
        <v>129</v>
      </c>
    </row>
    <row r="351" spans="2:65" s="11" customFormat="1" ht="10.199999999999999">
      <c r="B351" s="139"/>
      <c r="D351" s="126" t="s">
        <v>133</v>
      </c>
      <c r="E351" s="140" t="s">
        <v>19</v>
      </c>
      <c r="F351" s="141" t="s">
        <v>136</v>
      </c>
      <c r="H351" s="142">
        <v>1</v>
      </c>
      <c r="I351" s="143"/>
      <c r="L351" s="139"/>
      <c r="M351" s="144"/>
      <c r="T351" s="145"/>
      <c r="AT351" s="140" t="s">
        <v>133</v>
      </c>
      <c r="AU351" s="140" t="s">
        <v>75</v>
      </c>
      <c r="AV351" s="11" t="s">
        <v>128</v>
      </c>
      <c r="AW351" s="11" t="s">
        <v>37</v>
      </c>
      <c r="AX351" s="11" t="s">
        <v>83</v>
      </c>
      <c r="AY351" s="140" t="s">
        <v>129</v>
      </c>
    </row>
    <row r="352" spans="2:65" s="1" customFormat="1" ht="24.15" customHeight="1">
      <c r="B352" s="33"/>
      <c r="C352" s="108" t="s">
        <v>325</v>
      </c>
      <c r="D352" s="108" t="s">
        <v>123</v>
      </c>
      <c r="E352" s="109" t="s">
        <v>467</v>
      </c>
      <c r="F352" s="110" t="s">
        <v>468</v>
      </c>
      <c r="G352" s="111" t="s">
        <v>338</v>
      </c>
      <c r="H352" s="112">
        <v>1</v>
      </c>
      <c r="I352" s="113"/>
      <c r="J352" s="114">
        <f>ROUND(I352*H352,2)</f>
        <v>0</v>
      </c>
      <c r="K352" s="110" t="s">
        <v>19</v>
      </c>
      <c r="L352" s="33"/>
      <c r="M352" s="115" t="s">
        <v>19</v>
      </c>
      <c r="N352" s="116" t="s">
        <v>46</v>
      </c>
      <c r="P352" s="117">
        <f>O352*H352</f>
        <v>0</v>
      </c>
      <c r="Q352" s="117">
        <v>0</v>
      </c>
      <c r="R352" s="117">
        <f>Q352*H352</f>
        <v>0</v>
      </c>
      <c r="S352" s="117">
        <v>0</v>
      </c>
      <c r="T352" s="118">
        <f>S352*H352</f>
        <v>0</v>
      </c>
      <c r="AR352" s="119" t="s">
        <v>128</v>
      </c>
      <c r="AT352" s="119" t="s">
        <v>123</v>
      </c>
      <c r="AU352" s="119" t="s">
        <v>75</v>
      </c>
      <c r="AY352" s="18" t="s">
        <v>129</v>
      </c>
      <c r="BE352" s="120">
        <f>IF(N352="základní",J352,0)</f>
        <v>0</v>
      </c>
      <c r="BF352" s="120">
        <f>IF(N352="snížená",J352,0)</f>
        <v>0</v>
      </c>
      <c r="BG352" s="120">
        <f>IF(N352="zákl. přenesená",J352,0)</f>
        <v>0</v>
      </c>
      <c r="BH352" s="120">
        <f>IF(N352="sníž. přenesená",J352,0)</f>
        <v>0</v>
      </c>
      <c r="BI352" s="120">
        <f>IF(N352="nulová",J352,0)</f>
        <v>0</v>
      </c>
      <c r="BJ352" s="18" t="s">
        <v>83</v>
      </c>
      <c r="BK352" s="120">
        <f>ROUND(I352*H352,2)</f>
        <v>0</v>
      </c>
      <c r="BL352" s="18" t="s">
        <v>128</v>
      </c>
      <c r="BM352" s="119" t="s">
        <v>469</v>
      </c>
    </row>
    <row r="353" spans="2:65" s="10" customFormat="1" ht="10.199999999999999">
      <c r="B353" s="132"/>
      <c r="D353" s="126" t="s">
        <v>133</v>
      </c>
      <c r="E353" s="133" t="s">
        <v>19</v>
      </c>
      <c r="F353" s="134" t="s">
        <v>83</v>
      </c>
      <c r="H353" s="135">
        <v>1</v>
      </c>
      <c r="I353" s="136"/>
      <c r="L353" s="132"/>
      <c r="M353" s="137"/>
      <c r="T353" s="138"/>
      <c r="AT353" s="133" t="s">
        <v>133</v>
      </c>
      <c r="AU353" s="133" t="s">
        <v>75</v>
      </c>
      <c r="AV353" s="10" t="s">
        <v>85</v>
      </c>
      <c r="AW353" s="10" t="s">
        <v>37</v>
      </c>
      <c r="AX353" s="10" t="s">
        <v>75</v>
      </c>
      <c r="AY353" s="133" t="s">
        <v>129</v>
      </c>
    </row>
    <row r="354" spans="2:65" s="11" customFormat="1" ht="10.199999999999999">
      <c r="B354" s="139"/>
      <c r="D354" s="126" t="s">
        <v>133</v>
      </c>
      <c r="E354" s="140" t="s">
        <v>19</v>
      </c>
      <c r="F354" s="141" t="s">
        <v>136</v>
      </c>
      <c r="H354" s="142">
        <v>1</v>
      </c>
      <c r="I354" s="143"/>
      <c r="L354" s="139"/>
      <c r="M354" s="144"/>
      <c r="T354" s="145"/>
      <c r="AT354" s="140" t="s">
        <v>133</v>
      </c>
      <c r="AU354" s="140" t="s">
        <v>75</v>
      </c>
      <c r="AV354" s="11" t="s">
        <v>128</v>
      </c>
      <c r="AW354" s="11" t="s">
        <v>37</v>
      </c>
      <c r="AX354" s="11" t="s">
        <v>83</v>
      </c>
      <c r="AY354" s="140" t="s">
        <v>129</v>
      </c>
    </row>
    <row r="355" spans="2:65" s="1" customFormat="1" ht="16.5" customHeight="1">
      <c r="B355" s="33"/>
      <c r="C355" s="108" t="s">
        <v>470</v>
      </c>
      <c r="D355" s="108" t="s">
        <v>123</v>
      </c>
      <c r="E355" s="109" t="s">
        <v>471</v>
      </c>
      <c r="F355" s="110" t="s">
        <v>472</v>
      </c>
      <c r="G355" s="111" t="s">
        <v>338</v>
      </c>
      <c r="H355" s="112">
        <v>1</v>
      </c>
      <c r="I355" s="113"/>
      <c r="J355" s="114">
        <f>ROUND(I355*H355,2)</f>
        <v>0</v>
      </c>
      <c r="K355" s="110" t="s">
        <v>19</v>
      </c>
      <c r="L355" s="33"/>
      <c r="M355" s="115" t="s">
        <v>19</v>
      </c>
      <c r="N355" s="116" t="s">
        <v>46</v>
      </c>
      <c r="P355" s="117">
        <f>O355*H355</f>
        <v>0</v>
      </c>
      <c r="Q355" s="117">
        <v>0</v>
      </c>
      <c r="R355" s="117">
        <f>Q355*H355</f>
        <v>0</v>
      </c>
      <c r="S355" s="117">
        <v>0</v>
      </c>
      <c r="T355" s="118">
        <f>S355*H355</f>
        <v>0</v>
      </c>
      <c r="AR355" s="119" t="s">
        <v>128</v>
      </c>
      <c r="AT355" s="119" t="s">
        <v>123</v>
      </c>
      <c r="AU355" s="119" t="s">
        <v>75</v>
      </c>
      <c r="AY355" s="18" t="s">
        <v>129</v>
      </c>
      <c r="BE355" s="120">
        <f>IF(N355="základní",J355,0)</f>
        <v>0</v>
      </c>
      <c r="BF355" s="120">
        <f>IF(N355="snížená",J355,0)</f>
        <v>0</v>
      </c>
      <c r="BG355" s="120">
        <f>IF(N355="zákl. přenesená",J355,0)</f>
        <v>0</v>
      </c>
      <c r="BH355" s="120">
        <f>IF(N355="sníž. přenesená",J355,0)</f>
        <v>0</v>
      </c>
      <c r="BI355" s="120">
        <f>IF(N355="nulová",J355,0)</f>
        <v>0</v>
      </c>
      <c r="BJ355" s="18" t="s">
        <v>83</v>
      </c>
      <c r="BK355" s="120">
        <f>ROUND(I355*H355,2)</f>
        <v>0</v>
      </c>
      <c r="BL355" s="18" t="s">
        <v>128</v>
      </c>
      <c r="BM355" s="119" t="s">
        <v>473</v>
      </c>
    </row>
    <row r="356" spans="2:65" s="1" customFormat="1" ht="16.5" customHeight="1">
      <c r="B356" s="33"/>
      <c r="C356" s="108" t="s">
        <v>474</v>
      </c>
      <c r="D356" s="108" t="s">
        <v>123</v>
      </c>
      <c r="E356" s="109" t="s">
        <v>475</v>
      </c>
      <c r="F356" s="110" t="s">
        <v>476</v>
      </c>
      <c r="G356" s="111" t="s">
        <v>338</v>
      </c>
      <c r="H356" s="112">
        <v>1</v>
      </c>
      <c r="I356" s="113"/>
      <c r="J356" s="114">
        <f>ROUND(I356*H356,2)</f>
        <v>0</v>
      </c>
      <c r="K356" s="110" t="s">
        <v>19</v>
      </c>
      <c r="L356" s="33"/>
      <c r="M356" s="115" t="s">
        <v>19</v>
      </c>
      <c r="N356" s="116" t="s">
        <v>46</v>
      </c>
      <c r="P356" s="117">
        <f>O356*H356</f>
        <v>0</v>
      </c>
      <c r="Q356" s="117">
        <v>0</v>
      </c>
      <c r="R356" s="117">
        <f>Q356*H356</f>
        <v>0</v>
      </c>
      <c r="S356" s="117">
        <v>0</v>
      </c>
      <c r="T356" s="118">
        <f>S356*H356</f>
        <v>0</v>
      </c>
      <c r="AR356" s="119" t="s">
        <v>128</v>
      </c>
      <c r="AT356" s="119" t="s">
        <v>123</v>
      </c>
      <c r="AU356" s="119" t="s">
        <v>75</v>
      </c>
      <c r="AY356" s="18" t="s">
        <v>129</v>
      </c>
      <c r="BE356" s="120">
        <f>IF(N356="základní",J356,0)</f>
        <v>0</v>
      </c>
      <c r="BF356" s="120">
        <f>IF(N356="snížená",J356,0)</f>
        <v>0</v>
      </c>
      <c r="BG356" s="120">
        <f>IF(N356="zákl. přenesená",J356,0)</f>
        <v>0</v>
      </c>
      <c r="BH356" s="120">
        <f>IF(N356="sníž. přenesená",J356,0)</f>
        <v>0</v>
      </c>
      <c r="BI356" s="120">
        <f>IF(N356="nulová",J356,0)</f>
        <v>0</v>
      </c>
      <c r="BJ356" s="18" t="s">
        <v>83</v>
      </c>
      <c r="BK356" s="120">
        <f>ROUND(I356*H356,2)</f>
        <v>0</v>
      </c>
      <c r="BL356" s="18" t="s">
        <v>128</v>
      </c>
      <c r="BM356" s="119" t="s">
        <v>477</v>
      </c>
    </row>
    <row r="357" spans="2:65" s="10" customFormat="1" ht="10.199999999999999">
      <c r="B357" s="132"/>
      <c r="D357" s="126" t="s">
        <v>133</v>
      </c>
      <c r="E357" s="133" t="s">
        <v>19</v>
      </c>
      <c r="F357" s="134" t="s">
        <v>83</v>
      </c>
      <c r="H357" s="135">
        <v>1</v>
      </c>
      <c r="I357" s="136"/>
      <c r="L357" s="132"/>
      <c r="M357" s="137"/>
      <c r="T357" s="138"/>
      <c r="AT357" s="133" t="s">
        <v>133</v>
      </c>
      <c r="AU357" s="133" t="s">
        <v>75</v>
      </c>
      <c r="AV357" s="10" t="s">
        <v>85</v>
      </c>
      <c r="AW357" s="10" t="s">
        <v>37</v>
      </c>
      <c r="AX357" s="10" t="s">
        <v>75</v>
      </c>
      <c r="AY357" s="133" t="s">
        <v>129</v>
      </c>
    </row>
    <row r="358" spans="2:65" s="11" customFormat="1" ht="10.199999999999999">
      <c r="B358" s="139"/>
      <c r="D358" s="126" t="s">
        <v>133</v>
      </c>
      <c r="E358" s="140" t="s">
        <v>19</v>
      </c>
      <c r="F358" s="141" t="s">
        <v>136</v>
      </c>
      <c r="H358" s="142">
        <v>1</v>
      </c>
      <c r="I358" s="143"/>
      <c r="L358" s="139"/>
      <c r="M358" s="144"/>
      <c r="T358" s="145"/>
      <c r="AT358" s="140" t="s">
        <v>133</v>
      </c>
      <c r="AU358" s="140" t="s">
        <v>75</v>
      </c>
      <c r="AV358" s="11" t="s">
        <v>128</v>
      </c>
      <c r="AW358" s="11" t="s">
        <v>37</v>
      </c>
      <c r="AX358" s="11" t="s">
        <v>83</v>
      </c>
      <c r="AY358" s="140" t="s">
        <v>129</v>
      </c>
    </row>
    <row r="359" spans="2:65" s="1" customFormat="1" ht="24.15" customHeight="1">
      <c r="B359" s="33"/>
      <c r="C359" s="108" t="s">
        <v>478</v>
      </c>
      <c r="D359" s="108" t="s">
        <v>123</v>
      </c>
      <c r="E359" s="109" t="s">
        <v>479</v>
      </c>
      <c r="F359" s="110" t="s">
        <v>480</v>
      </c>
      <c r="G359" s="111" t="s">
        <v>481</v>
      </c>
      <c r="H359" s="112">
        <v>1</v>
      </c>
      <c r="I359" s="113"/>
      <c r="J359" s="114">
        <f>ROUND(I359*H359,2)</f>
        <v>0</v>
      </c>
      <c r="K359" s="110" t="s">
        <v>19</v>
      </c>
      <c r="L359" s="33"/>
      <c r="M359" s="115" t="s">
        <v>19</v>
      </c>
      <c r="N359" s="116" t="s">
        <v>46</v>
      </c>
      <c r="P359" s="117">
        <f>O359*H359</f>
        <v>0</v>
      </c>
      <c r="Q359" s="117">
        <v>0</v>
      </c>
      <c r="R359" s="117">
        <f>Q359*H359</f>
        <v>0</v>
      </c>
      <c r="S359" s="117">
        <v>0</v>
      </c>
      <c r="T359" s="118">
        <f>S359*H359</f>
        <v>0</v>
      </c>
      <c r="AR359" s="119" t="s">
        <v>482</v>
      </c>
      <c r="AT359" s="119" t="s">
        <v>123</v>
      </c>
      <c r="AU359" s="119" t="s">
        <v>75</v>
      </c>
      <c r="AY359" s="18" t="s">
        <v>129</v>
      </c>
      <c r="BE359" s="120">
        <f>IF(N359="základní",J359,0)</f>
        <v>0</v>
      </c>
      <c r="BF359" s="120">
        <f>IF(N359="snížená",J359,0)</f>
        <v>0</v>
      </c>
      <c r="BG359" s="120">
        <f>IF(N359="zákl. přenesená",J359,0)</f>
        <v>0</v>
      </c>
      <c r="BH359" s="120">
        <f>IF(N359="sníž. přenesená",J359,0)</f>
        <v>0</v>
      </c>
      <c r="BI359" s="120">
        <f>IF(N359="nulová",J359,0)</f>
        <v>0</v>
      </c>
      <c r="BJ359" s="18" t="s">
        <v>83</v>
      </c>
      <c r="BK359" s="120">
        <f>ROUND(I359*H359,2)</f>
        <v>0</v>
      </c>
      <c r="BL359" s="18" t="s">
        <v>482</v>
      </c>
      <c r="BM359" s="119" t="s">
        <v>483</v>
      </c>
    </row>
    <row r="360" spans="2:65" s="10" customFormat="1" ht="10.199999999999999">
      <c r="B360" s="132"/>
      <c r="D360" s="126" t="s">
        <v>133</v>
      </c>
      <c r="E360" s="133" t="s">
        <v>19</v>
      </c>
      <c r="F360" s="134" t="s">
        <v>83</v>
      </c>
      <c r="H360" s="135">
        <v>1</v>
      </c>
      <c r="I360" s="136"/>
      <c r="L360" s="132"/>
      <c r="M360" s="137"/>
      <c r="T360" s="138"/>
      <c r="AT360" s="133" t="s">
        <v>133</v>
      </c>
      <c r="AU360" s="133" t="s">
        <v>75</v>
      </c>
      <c r="AV360" s="10" t="s">
        <v>85</v>
      </c>
      <c r="AW360" s="10" t="s">
        <v>37</v>
      </c>
      <c r="AX360" s="10" t="s">
        <v>75</v>
      </c>
      <c r="AY360" s="133" t="s">
        <v>129</v>
      </c>
    </row>
    <row r="361" spans="2:65" s="11" customFormat="1" ht="10.199999999999999">
      <c r="B361" s="139"/>
      <c r="D361" s="126" t="s">
        <v>133</v>
      </c>
      <c r="E361" s="140" t="s">
        <v>19</v>
      </c>
      <c r="F361" s="141" t="s">
        <v>136</v>
      </c>
      <c r="H361" s="142">
        <v>1</v>
      </c>
      <c r="I361" s="143"/>
      <c r="L361" s="139"/>
      <c r="M361" s="144"/>
      <c r="T361" s="145"/>
      <c r="AT361" s="140" t="s">
        <v>133</v>
      </c>
      <c r="AU361" s="140" t="s">
        <v>75</v>
      </c>
      <c r="AV361" s="11" t="s">
        <v>128</v>
      </c>
      <c r="AW361" s="11" t="s">
        <v>37</v>
      </c>
      <c r="AX361" s="11" t="s">
        <v>83</v>
      </c>
      <c r="AY361" s="140" t="s">
        <v>129</v>
      </c>
    </row>
    <row r="362" spans="2:65" s="1" customFormat="1" ht="16.5" customHeight="1">
      <c r="B362" s="33"/>
      <c r="C362" s="108" t="s">
        <v>484</v>
      </c>
      <c r="D362" s="108" t="s">
        <v>123</v>
      </c>
      <c r="E362" s="109" t="s">
        <v>485</v>
      </c>
      <c r="F362" s="110" t="s">
        <v>486</v>
      </c>
      <c r="G362" s="111" t="s">
        <v>338</v>
      </c>
      <c r="H362" s="112">
        <v>1</v>
      </c>
      <c r="I362" s="113"/>
      <c r="J362" s="114">
        <f>ROUND(I362*H362,2)</f>
        <v>0</v>
      </c>
      <c r="K362" s="110" t="s">
        <v>19</v>
      </c>
      <c r="L362" s="33"/>
      <c r="M362" s="115" t="s">
        <v>19</v>
      </c>
      <c r="N362" s="116" t="s">
        <v>46</v>
      </c>
      <c r="P362" s="117">
        <f>O362*H362</f>
        <v>0</v>
      </c>
      <c r="Q362" s="117">
        <v>0</v>
      </c>
      <c r="R362" s="117">
        <f>Q362*H362</f>
        <v>0</v>
      </c>
      <c r="S362" s="117">
        <v>0</v>
      </c>
      <c r="T362" s="118">
        <f>S362*H362</f>
        <v>0</v>
      </c>
      <c r="AR362" s="119" t="s">
        <v>128</v>
      </c>
      <c r="AT362" s="119" t="s">
        <v>123</v>
      </c>
      <c r="AU362" s="119" t="s">
        <v>75</v>
      </c>
      <c r="AY362" s="18" t="s">
        <v>129</v>
      </c>
      <c r="BE362" s="120">
        <f>IF(N362="základní",J362,0)</f>
        <v>0</v>
      </c>
      <c r="BF362" s="120">
        <f>IF(N362="snížená",J362,0)</f>
        <v>0</v>
      </c>
      <c r="BG362" s="120">
        <f>IF(N362="zákl. přenesená",J362,0)</f>
        <v>0</v>
      </c>
      <c r="BH362" s="120">
        <f>IF(N362="sníž. přenesená",J362,0)</f>
        <v>0</v>
      </c>
      <c r="BI362" s="120">
        <f>IF(N362="nulová",J362,0)</f>
        <v>0</v>
      </c>
      <c r="BJ362" s="18" t="s">
        <v>83</v>
      </c>
      <c r="BK362" s="120">
        <f>ROUND(I362*H362,2)</f>
        <v>0</v>
      </c>
      <c r="BL362" s="18" t="s">
        <v>128</v>
      </c>
      <c r="BM362" s="119" t="s">
        <v>487</v>
      </c>
    </row>
    <row r="363" spans="2:65" s="10" customFormat="1" ht="10.199999999999999">
      <c r="B363" s="132"/>
      <c r="D363" s="126" t="s">
        <v>133</v>
      </c>
      <c r="E363" s="133" t="s">
        <v>19</v>
      </c>
      <c r="F363" s="134" t="s">
        <v>83</v>
      </c>
      <c r="H363" s="135">
        <v>1</v>
      </c>
      <c r="I363" s="136"/>
      <c r="L363" s="132"/>
      <c r="M363" s="137"/>
      <c r="T363" s="138"/>
      <c r="AT363" s="133" t="s">
        <v>133</v>
      </c>
      <c r="AU363" s="133" t="s">
        <v>75</v>
      </c>
      <c r="AV363" s="10" t="s">
        <v>85</v>
      </c>
      <c r="AW363" s="10" t="s">
        <v>37</v>
      </c>
      <c r="AX363" s="10" t="s">
        <v>75</v>
      </c>
      <c r="AY363" s="133" t="s">
        <v>129</v>
      </c>
    </row>
    <row r="364" spans="2:65" s="11" customFormat="1" ht="10.199999999999999">
      <c r="B364" s="139"/>
      <c r="D364" s="126" t="s">
        <v>133</v>
      </c>
      <c r="E364" s="140" t="s">
        <v>19</v>
      </c>
      <c r="F364" s="141" t="s">
        <v>136</v>
      </c>
      <c r="H364" s="142">
        <v>1</v>
      </c>
      <c r="I364" s="143"/>
      <c r="L364" s="139"/>
      <c r="M364" s="144"/>
      <c r="T364" s="145"/>
      <c r="AT364" s="140" t="s">
        <v>133</v>
      </c>
      <c r="AU364" s="140" t="s">
        <v>75</v>
      </c>
      <c r="AV364" s="11" t="s">
        <v>128</v>
      </c>
      <c r="AW364" s="11" t="s">
        <v>37</v>
      </c>
      <c r="AX364" s="11" t="s">
        <v>83</v>
      </c>
      <c r="AY364" s="140" t="s">
        <v>129</v>
      </c>
    </row>
    <row r="365" spans="2:65" s="1" customFormat="1" ht="21.75" customHeight="1">
      <c r="B365" s="33"/>
      <c r="C365" s="108" t="s">
        <v>488</v>
      </c>
      <c r="D365" s="108" t="s">
        <v>123</v>
      </c>
      <c r="E365" s="109" t="s">
        <v>489</v>
      </c>
      <c r="F365" s="110" t="s">
        <v>490</v>
      </c>
      <c r="G365" s="111" t="s">
        <v>338</v>
      </c>
      <c r="H365" s="112">
        <v>1</v>
      </c>
      <c r="I365" s="113"/>
      <c r="J365" s="114">
        <f>ROUND(I365*H365,2)</f>
        <v>0</v>
      </c>
      <c r="K365" s="110" t="s">
        <v>19</v>
      </c>
      <c r="L365" s="33"/>
      <c r="M365" s="115" t="s">
        <v>19</v>
      </c>
      <c r="N365" s="116" t="s">
        <v>46</v>
      </c>
      <c r="P365" s="117">
        <f>O365*H365</f>
        <v>0</v>
      </c>
      <c r="Q365" s="117">
        <v>0</v>
      </c>
      <c r="R365" s="117">
        <f>Q365*H365</f>
        <v>0</v>
      </c>
      <c r="S365" s="117">
        <v>0</v>
      </c>
      <c r="T365" s="118">
        <f>S365*H365</f>
        <v>0</v>
      </c>
      <c r="AR365" s="119" t="s">
        <v>128</v>
      </c>
      <c r="AT365" s="119" t="s">
        <v>123</v>
      </c>
      <c r="AU365" s="119" t="s">
        <v>75</v>
      </c>
      <c r="AY365" s="18" t="s">
        <v>129</v>
      </c>
      <c r="BE365" s="120">
        <f>IF(N365="základní",J365,0)</f>
        <v>0</v>
      </c>
      <c r="BF365" s="120">
        <f>IF(N365="snížená",J365,0)</f>
        <v>0</v>
      </c>
      <c r="BG365" s="120">
        <f>IF(N365="zákl. přenesená",J365,0)</f>
        <v>0</v>
      </c>
      <c r="BH365" s="120">
        <f>IF(N365="sníž. přenesená",J365,0)</f>
        <v>0</v>
      </c>
      <c r="BI365" s="120">
        <f>IF(N365="nulová",J365,0)</f>
        <v>0</v>
      </c>
      <c r="BJ365" s="18" t="s">
        <v>83</v>
      </c>
      <c r="BK365" s="120">
        <f>ROUND(I365*H365,2)</f>
        <v>0</v>
      </c>
      <c r="BL365" s="18" t="s">
        <v>128</v>
      </c>
      <c r="BM365" s="119" t="s">
        <v>491</v>
      </c>
    </row>
    <row r="366" spans="2:65" s="10" customFormat="1" ht="10.199999999999999">
      <c r="B366" s="132"/>
      <c r="D366" s="126" t="s">
        <v>133</v>
      </c>
      <c r="E366" s="133" t="s">
        <v>19</v>
      </c>
      <c r="F366" s="134" t="s">
        <v>83</v>
      </c>
      <c r="H366" s="135">
        <v>1</v>
      </c>
      <c r="I366" s="136"/>
      <c r="L366" s="132"/>
      <c r="M366" s="137"/>
      <c r="T366" s="138"/>
      <c r="AT366" s="133" t="s">
        <v>133</v>
      </c>
      <c r="AU366" s="133" t="s">
        <v>75</v>
      </c>
      <c r="AV366" s="10" t="s">
        <v>85</v>
      </c>
      <c r="AW366" s="10" t="s">
        <v>37</v>
      </c>
      <c r="AX366" s="10" t="s">
        <v>75</v>
      </c>
      <c r="AY366" s="133" t="s">
        <v>129</v>
      </c>
    </row>
    <row r="367" spans="2:65" s="11" customFormat="1" ht="10.199999999999999">
      <c r="B367" s="139"/>
      <c r="D367" s="126" t="s">
        <v>133</v>
      </c>
      <c r="E367" s="140" t="s">
        <v>19</v>
      </c>
      <c r="F367" s="141" t="s">
        <v>136</v>
      </c>
      <c r="H367" s="142">
        <v>1</v>
      </c>
      <c r="I367" s="143"/>
      <c r="L367" s="139"/>
      <c r="M367" s="144"/>
      <c r="T367" s="145"/>
      <c r="AT367" s="140" t="s">
        <v>133</v>
      </c>
      <c r="AU367" s="140" t="s">
        <v>75</v>
      </c>
      <c r="AV367" s="11" t="s">
        <v>128</v>
      </c>
      <c r="AW367" s="11" t="s">
        <v>37</v>
      </c>
      <c r="AX367" s="11" t="s">
        <v>83</v>
      </c>
      <c r="AY367" s="140" t="s">
        <v>129</v>
      </c>
    </row>
    <row r="368" spans="2:65" s="1" customFormat="1" ht="16.5" customHeight="1">
      <c r="B368" s="33"/>
      <c r="C368" s="108" t="s">
        <v>492</v>
      </c>
      <c r="D368" s="108" t="s">
        <v>123</v>
      </c>
      <c r="E368" s="109" t="s">
        <v>493</v>
      </c>
      <c r="F368" s="110" t="s">
        <v>494</v>
      </c>
      <c r="G368" s="111" t="s">
        <v>338</v>
      </c>
      <c r="H368" s="112">
        <v>1</v>
      </c>
      <c r="I368" s="113"/>
      <c r="J368" s="114">
        <f>ROUND(I368*H368,2)</f>
        <v>0</v>
      </c>
      <c r="K368" s="110" t="s">
        <v>19</v>
      </c>
      <c r="L368" s="33"/>
      <c r="M368" s="115" t="s">
        <v>19</v>
      </c>
      <c r="N368" s="116" t="s">
        <v>46</v>
      </c>
      <c r="P368" s="117">
        <f>O368*H368</f>
        <v>0</v>
      </c>
      <c r="Q368" s="117">
        <v>70.883120000000005</v>
      </c>
      <c r="R368" s="117">
        <f>Q368*H368</f>
        <v>70.883120000000005</v>
      </c>
      <c r="S368" s="117">
        <v>0</v>
      </c>
      <c r="T368" s="118">
        <f>S368*H368</f>
        <v>0</v>
      </c>
      <c r="AR368" s="119" t="s">
        <v>128</v>
      </c>
      <c r="AT368" s="119" t="s">
        <v>123</v>
      </c>
      <c r="AU368" s="119" t="s">
        <v>75</v>
      </c>
      <c r="AY368" s="18" t="s">
        <v>129</v>
      </c>
      <c r="BE368" s="120">
        <f>IF(N368="základní",J368,0)</f>
        <v>0</v>
      </c>
      <c r="BF368" s="120">
        <f>IF(N368="snížená",J368,0)</f>
        <v>0</v>
      </c>
      <c r="BG368" s="120">
        <f>IF(N368="zákl. přenesená",J368,0)</f>
        <v>0</v>
      </c>
      <c r="BH368" s="120">
        <f>IF(N368="sníž. přenesená",J368,0)</f>
        <v>0</v>
      </c>
      <c r="BI368" s="120">
        <f>IF(N368="nulová",J368,0)</f>
        <v>0</v>
      </c>
      <c r="BJ368" s="18" t="s">
        <v>83</v>
      </c>
      <c r="BK368" s="120">
        <f>ROUND(I368*H368,2)</f>
        <v>0</v>
      </c>
      <c r="BL368" s="18" t="s">
        <v>128</v>
      </c>
      <c r="BM368" s="119" t="s">
        <v>495</v>
      </c>
    </row>
    <row r="369" spans="2:65" s="10" customFormat="1" ht="10.199999999999999">
      <c r="B369" s="132"/>
      <c r="D369" s="126" t="s">
        <v>133</v>
      </c>
      <c r="E369" s="133" t="s">
        <v>19</v>
      </c>
      <c r="F369" s="134" t="s">
        <v>83</v>
      </c>
      <c r="H369" s="135">
        <v>1</v>
      </c>
      <c r="I369" s="136"/>
      <c r="L369" s="132"/>
      <c r="M369" s="137"/>
      <c r="T369" s="138"/>
      <c r="AT369" s="133" t="s">
        <v>133</v>
      </c>
      <c r="AU369" s="133" t="s">
        <v>75</v>
      </c>
      <c r="AV369" s="10" t="s">
        <v>85</v>
      </c>
      <c r="AW369" s="10" t="s">
        <v>37</v>
      </c>
      <c r="AX369" s="10" t="s">
        <v>75</v>
      </c>
      <c r="AY369" s="133" t="s">
        <v>129</v>
      </c>
    </row>
    <row r="370" spans="2:65" s="11" customFormat="1" ht="10.199999999999999">
      <c r="B370" s="139"/>
      <c r="D370" s="126" t="s">
        <v>133</v>
      </c>
      <c r="E370" s="140" t="s">
        <v>19</v>
      </c>
      <c r="F370" s="141" t="s">
        <v>136</v>
      </c>
      <c r="H370" s="142">
        <v>1</v>
      </c>
      <c r="I370" s="143"/>
      <c r="L370" s="139"/>
      <c r="M370" s="144"/>
      <c r="T370" s="145"/>
      <c r="AT370" s="140" t="s">
        <v>133</v>
      </c>
      <c r="AU370" s="140" t="s">
        <v>75</v>
      </c>
      <c r="AV370" s="11" t="s">
        <v>128</v>
      </c>
      <c r="AW370" s="11" t="s">
        <v>37</v>
      </c>
      <c r="AX370" s="11" t="s">
        <v>83</v>
      </c>
      <c r="AY370" s="140" t="s">
        <v>129</v>
      </c>
    </row>
    <row r="371" spans="2:65" s="1" customFormat="1" ht="16.5" customHeight="1">
      <c r="B371" s="33"/>
      <c r="C371" s="108" t="s">
        <v>496</v>
      </c>
      <c r="D371" s="108" t="s">
        <v>123</v>
      </c>
      <c r="E371" s="109" t="s">
        <v>497</v>
      </c>
      <c r="F371" s="110" t="s">
        <v>498</v>
      </c>
      <c r="G371" s="111" t="s">
        <v>236</v>
      </c>
      <c r="H371" s="112">
        <v>3</v>
      </c>
      <c r="I371" s="113"/>
      <c r="J371" s="114">
        <f>ROUND(I371*H371,2)</f>
        <v>0</v>
      </c>
      <c r="K371" s="110" t="s">
        <v>19</v>
      </c>
      <c r="L371" s="33"/>
      <c r="M371" s="115" t="s">
        <v>19</v>
      </c>
      <c r="N371" s="116" t="s">
        <v>46</v>
      </c>
      <c r="P371" s="117">
        <f>O371*H371</f>
        <v>0</v>
      </c>
      <c r="Q371" s="117">
        <v>0</v>
      </c>
      <c r="R371" s="117">
        <f>Q371*H371</f>
        <v>0</v>
      </c>
      <c r="S371" s="117">
        <v>0</v>
      </c>
      <c r="T371" s="118">
        <f>S371*H371</f>
        <v>0</v>
      </c>
      <c r="AR371" s="119" t="s">
        <v>128</v>
      </c>
      <c r="AT371" s="119" t="s">
        <v>123</v>
      </c>
      <c r="AU371" s="119" t="s">
        <v>75</v>
      </c>
      <c r="AY371" s="18" t="s">
        <v>129</v>
      </c>
      <c r="BE371" s="120">
        <f>IF(N371="základní",J371,0)</f>
        <v>0</v>
      </c>
      <c r="BF371" s="120">
        <f>IF(N371="snížená",J371,0)</f>
        <v>0</v>
      </c>
      <c r="BG371" s="120">
        <f>IF(N371="zákl. přenesená",J371,0)</f>
        <v>0</v>
      </c>
      <c r="BH371" s="120">
        <f>IF(N371="sníž. přenesená",J371,0)</f>
        <v>0</v>
      </c>
      <c r="BI371" s="120">
        <f>IF(N371="nulová",J371,0)</f>
        <v>0</v>
      </c>
      <c r="BJ371" s="18" t="s">
        <v>83</v>
      </c>
      <c r="BK371" s="120">
        <f>ROUND(I371*H371,2)</f>
        <v>0</v>
      </c>
      <c r="BL371" s="18" t="s">
        <v>128</v>
      </c>
      <c r="BM371" s="119" t="s">
        <v>499</v>
      </c>
    </row>
    <row r="372" spans="2:65" s="10" customFormat="1" ht="10.199999999999999">
      <c r="B372" s="132"/>
      <c r="D372" s="126" t="s">
        <v>133</v>
      </c>
      <c r="E372" s="133" t="s">
        <v>19</v>
      </c>
      <c r="F372" s="134" t="s">
        <v>500</v>
      </c>
      <c r="H372" s="135">
        <v>3</v>
      </c>
      <c r="I372" s="136"/>
      <c r="L372" s="132"/>
      <c r="M372" s="137"/>
      <c r="T372" s="138"/>
      <c r="AT372" s="133" t="s">
        <v>133</v>
      </c>
      <c r="AU372" s="133" t="s">
        <v>75</v>
      </c>
      <c r="AV372" s="10" t="s">
        <v>85</v>
      </c>
      <c r="AW372" s="10" t="s">
        <v>37</v>
      </c>
      <c r="AX372" s="10" t="s">
        <v>75</v>
      </c>
      <c r="AY372" s="133" t="s">
        <v>129</v>
      </c>
    </row>
    <row r="373" spans="2:65" s="11" customFormat="1" ht="10.199999999999999">
      <c r="B373" s="139"/>
      <c r="D373" s="126" t="s">
        <v>133</v>
      </c>
      <c r="E373" s="140" t="s">
        <v>19</v>
      </c>
      <c r="F373" s="141" t="s">
        <v>136</v>
      </c>
      <c r="H373" s="142">
        <v>3</v>
      </c>
      <c r="I373" s="143"/>
      <c r="L373" s="139"/>
      <c r="M373" s="144"/>
      <c r="T373" s="145"/>
      <c r="AT373" s="140" t="s">
        <v>133</v>
      </c>
      <c r="AU373" s="140" t="s">
        <v>75</v>
      </c>
      <c r="AV373" s="11" t="s">
        <v>128</v>
      </c>
      <c r="AW373" s="11" t="s">
        <v>37</v>
      </c>
      <c r="AX373" s="11" t="s">
        <v>83</v>
      </c>
      <c r="AY373" s="140" t="s">
        <v>129</v>
      </c>
    </row>
    <row r="374" spans="2:65" s="1" customFormat="1" ht="16.5" customHeight="1">
      <c r="B374" s="33"/>
      <c r="C374" s="108" t="s">
        <v>501</v>
      </c>
      <c r="D374" s="108" t="s">
        <v>123</v>
      </c>
      <c r="E374" s="109" t="s">
        <v>502</v>
      </c>
      <c r="F374" s="110" t="s">
        <v>503</v>
      </c>
      <c r="G374" s="111" t="s">
        <v>140</v>
      </c>
      <c r="H374" s="112">
        <v>10</v>
      </c>
      <c r="I374" s="113"/>
      <c r="J374" s="114">
        <f>ROUND(I374*H374,2)</f>
        <v>0</v>
      </c>
      <c r="K374" s="110" t="s">
        <v>19</v>
      </c>
      <c r="L374" s="33"/>
      <c r="M374" s="115" t="s">
        <v>19</v>
      </c>
      <c r="N374" s="116" t="s">
        <v>46</v>
      </c>
      <c r="P374" s="117">
        <f>O374*H374</f>
        <v>0</v>
      </c>
      <c r="Q374" s="117">
        <v>0</v>
      </c>
      <c r="R374" s="117">
        <f>Q374*H374</f>
        <v>0</v>
      </c>
      <c r="S374" s="117">
        <v>0</v>
      </c>
      <c r="T374" s="118">
        <f>S374*H374</f>
        <v>0</v>
      </c>
      <c r="AR374" s="119" t="s">
        <v>128</v>
      </c>
      <c r="AT374" s="119" t="s">
        <v>123</v>
      </c>
      <c r="AU374" s="119" t="s">
        <v>75</v>
      </c>
      <c r="AY374" s="18" t="s">
        <v>129</v>
      </c>
      <c r="BE374" s="120">
        <f>IF(N374="základní",J374,0)</f>
        <v>0</v>
      </c>
      <c r="BF374" s="120">
        <f>IF(N374="snížená",J374,0)</f>
        <v>0</v>
      </c>
      <c r="BG374" s="120">
        <f>IF(N374="zákl. přenesená",J374,0)</f>
        <v>0</v>
      </c>
      <c r="BH374" s="120">
        <f>IF(N374="sníž. přenesená",J374,0)</f>
        <v>0</v>
      </c>
      <c r="BI374" s="120">
        <f>IF(N374="nulová",J374,0)</f>
        <v>0</v>
      </c>
      <c r="BJ374" s="18" t="s">
        <v>83</v>
      </c>
      <c r="BK374" s="120">
        <f>ROUND(I374*H374,2)</f>
        <v>0</v>
      </c>
      <c r="BL374" s="18" t="s">
        <v>128</v>
      </c>
      <c r="BM374" s="119" t="s">
        <v>504</v>
      </c>
    </row>
    <row r="375" spans="2:65" s="9" customFormat="1" ht="10.199999999999999">
      <c r="B375" s="125"/>
      <c r="D375" s="126" t="s">
        <v>133</v>
      </c>
      <c r="E375" s="127" t="s">
        <v>19</v>
      </c>
      <c r="F375" s="128" t="s">
        <v>144</v>
      </c>
      <c r="H375" s="127" t="s">
        <v>19</v>
      </c>
      <c r="I375" s="129"/>
      <c r="L375" s="125"/>
      <c r="M375" s="130"/>
      <c r="T375" s="131"/>
      <c r="AT375" s="127" t="s">
        <v>133</v>
      </c>
      <c r="AU375" s="127" t="s">
        <v>75</v>
      </c>
      <c r="AV375" s="9" t="s">
        <v>83</v>
      </c>
      <c r="AW375" s="9" t="s">
        <v>37</v>
      </c>
      <c r="AX375" s="9" t="s">
        <v>75</v>
      </c>
      <c r="AY375" s="127" t="s">
        <v>129</v>
      </c>
    </row>
    <row r="376" spans="2:65" s="10" customFormat="1" ht="10.199999999999999">
      <c r="B376" s="132"/>
      <c r="D376" s="126" t="s">
        <v>133</v>
      </c>
      <c r="E376" s="133" t="s">
        <v>19</v>
      </c>
      <c r="F376" s="134" t="s">
        <v>369</v>
      </c>
      <c r="H376" s="135">
        <v>10</v>
      </c>
      <c r="I376" s="136"/>
      <c r="L376" s="132"/>
      <c r="M376" s="137"/>
      <c r="T376" s="138"/>
      <c r="AT376" s="133" t="s">
        <v>133</v>
      </c>
      <c r="AU376" s="133" t="s">
        <v>75</v>
      </c>
      <c r="AV376" s="10" t="s">
        <v>85</v>
      </c>
      <c r="AW376" s="10" t="s">
        <v>37</v>
      </c>
      <c r="AX376" s="10" t="s">
        <v>75</v>
      </c>
      <c r="AY376" s="133" t="s">
        <v>129</v>
      </c>
    </row>
    <row r="377" spans="2:65" s="11" customFormat="1" ht="10.199999999999999">
      <c r="B377" s="139"/>
      <c r="D377" s="126" t="s">
        <v>133</v>
      </c>
      <c r="E377" s="140" t="s">
        <v>19</v>
      </c>
      <c r="F377" s="141" t="s">
        <v>136</v>
      </c>
      <c r="H377" s="142">
        <v>10</v>
      </c>
      <c r="I377" s="143"/>
      <c r="L377" s="139"/>
      <c r="M377" s="156"/>
      <c r="N377" s="157"/>
      <c r="O377" s="157"/>
      <c r="P377" s="157"/>
      <c r="Q377" s="157"/>
      <c r="R377" s="157"/>
      <c r="S377" s="157"/>
      <c r="T377" s="158"/>
      <c r="AT377" s="140" t="s">
        <v>133</v>
      </c>
      <c r="AU377" s="140" t="s">
        <v>75</v>
      </c>
      <c r="AV377" s="11" t="s">
        <v>128</v>
      </c>
      <c r="AW377" s="11" t="s">
        <v>37</v>
      </c>
      <c r="AX377" s="11" t="s">
        <v>83</v>
      </c>
      <c r="AY377" s="140" t="s">
        <v>129</v>
      </c>
    </row>
    <row r="378" spans="2:65" s="1" customFormat="1" ht="6.9" customHeight="1">
      <c r="B378" s="42"/>
      <c r="C378" s="43"/>
      <c r="D378" s="43"/>
      <c r="E378" s="43"/>
      <c r="F378" s="43"/>
      <c r="G378" s="43"/>
      <c r="H378" s="43"/>
      <c r="I378" s="43"/>
      <c r="J378" s="43"/>
      <c r="K378" s="43"/>
      <c r="L378" s="33"/>
    </row>
  </sheetData>
  <sheetProtection algorithmName="SHA-512" hashValue="JUjfE5SAVJ4lsmX+2bRzUMBWgFyqohLVXTysQqU3V6w5V/m77Eab+2WfrdLzN2R0z4NDrH4LMcBhxbJ4qL33Qg==" saltValue="m0xqZxt/gFnDhi59RgfcZbO6+7R2qCoCefgjIsr8vdvyzqmoB09JF8Il9rYOwKGVUdkutazT9kFvQZkJo6iBug==" spinCount="100000" sheet="1" objects="1" scenarios="1" formatColumns="0" formatRows="0" autoFilter="0"/>
  <autoFilter ref="C78:K377" xr:uid="{00000000-0009-0000-0000-000001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hyperlinks>
    <hyperlink ref="F81" r:id="rId1" xr:uid="{00000000-0004-0000-0100-000000000000}"/>
    <hyperlink ref="F86" r:id="rId2" xr:uid="{00000000-0004-0000-0100-000001000000}"/>
    <hyperlink ref="F92" r:id="rId3" xr:uid="{00000000-0004-0000-0100-000002000000}"/>
    <hyperlink ref="F98" r:id="rId4" xr:uid="{00000000-0004-0000-0100-000003000000}"/>
    <hyperlink ref="F103" r:id="rId5" xr:uid="{00000000-0004-0000-0100-000004000000}"/>
    <hyperlink ref="F108" r:id="rId6" xr:uid="{00000000-0004-0000-0100-000005000000}"/>
    <hyperlink ref="F114" r:id="rId7" xr:uid="{00000000-0004-0000-0100-000006000000}"/>
    <hyperlink ref="F120" r:id="rId8" xr:uid="{00000000-0004-0000-0100-000007000000}"/>
    <hyperlink ref="F131" r:id="rId9" xr:uid="{00000000-0004-0000-0100-000008000000}"/>
    <hyperlink ref="F143" r:id="rId10" xr:uid="{00000000-0004-0000-0100-000009000000}"/>
    <hyperlink ref="F151" r:id="rId11" xr:uid="{00000000-0004-0000-0100-00000A000000}"/>
    <hyperlink ref="F153" r:id="rId12" xr:uid="{00000000-0004-0000-0100-00000B000000}"/>
    <hyperlink ref="F162" r:id="rId13" xr:uid="{00000000-0004-0000-0100-00000C000000}"/>
    <hyperlink ref="F175" r:id="rId14" xr:uid="{00000000-0004-0000-0100-00000D000000}"/>
    <hyperlink ref="F181" r:id="rId15" xr:uid="{00000000-0004-0000-0100-00000E000000}"/>
    <hyperlink ref="F187" r:id="rId16" xr:uid="{00000000-0004-0000-0100-00000F000000}"/>
    <hyperlink ref="F197" r:id="rId17" xr:uid="{00000000-0004-0000-0100-000010000000}"/>
    <hyperlink ref="F212" r:id="rId18" xr:uid="{00000000-0004-0000-0100-000011000000}"/>
    <hyperlink ref="F221" r:id="rId19" xr:uid="{00000000-0004-0000-0100-000012000000}"/>
    <hyperlink ref="F227" r:id="rId20" xr:uid="{00000000-0004-0000-0100-000013000000}"/>
    <hyperlink ref="F272" r:id="rId21" xr:uid="{00000000-0004-0000-0100-000014000000}"/>
    <hyperlink ref="F285" r:id="rId22" xr:uid="{00000000-0004-0000-0100-000015000000}"/>
    <hyperlink ref="F298" r:id="rId23" xr:uid="{00000000-0004-0000-0100-000016000000}"/>
    <hyperlink ref="F304" r:id="rId24" xr:uid="{00000000-0004-0000-0100-000017000000}"/>
    <hyperlink ref="F311" r:id="rId25" xr:uid="{00000000-0004-0000-0100-000018000000}"/>
    <hyperlink ref="F318" r:id="rId26" xr:uid="{00000000-0004-0000-0100-000019000000}"/>
    <hyperlink ref="F323" r:id="rId27" xr:uid="{00000000-0004-0000-0100-00001A000000}"/>
    <hyperlink ref="F329" r:id="rId28" xr:uid="{00000000-0004-0000-0100-00001B000000}"/>
    <hyperlink ref="F334" r:id="rId29" xr:uid="{00000000-0004-0000-0100-00001C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447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88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505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ROUND((SUM(BE81:BE446)),  2)</f>
        <v>0</v>
      </c>
      <c r="I33" s="90">
        <v>0.21</v>
      </c>
      <c r="J33" s="89">
        <f>ROUND(((SUM(BE81:BE446))*I33),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ROUND((SUM(BF81:BF446)),  2)</f>
        <v>0</v>
      </c>
      <c r="I34" s="90">
        <v>0.12</v>
      </c>
      <c r="J34" s="89">
        <f>ROUND(((SUM(BF81:BF446))*I34),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ROUND((SUM(BG81:BG446)),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ROUND((SUM(BH81:BH446)),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ROUND((SUM(BI81:BI446)),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SO 2 - Vyhlídkové místo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J81</f>
        <v>0</v>
      </c>
      <c r="L59" s="33"/>
      <c r="AU59" s="18" t="s">
        <v>108</v>
      </c>
    </row>
    <row r="60" spans="2:47" s="12" customFormat="1" ht="24.9" customHeight="1">
      <c r="B60" s="159"/>
      <c r="D60" s="160" t="s">
        <v>506</v>
      </c>
      <c r="E60" s="161"/>
      <c r="F60" s="161"/>
      <c r="G60" s="161"/>
      <c r="H60" s="161"/>
      <c r="I60" s="161"/>
      <c r="J60" s="162">
        <f>J82</f>
        <v>0</v>
      </c>
      <c r="L60" s="159"/>
    </row>
    <row r="61" spans="2:47" s="13" customFormat="1" ht="19.95" customHeight="1">
      <c r="B61" s="163"/>
      <c r="D61" s="164" t="s">
        <v>507</v>
      </c>
      <c r="E61" s="165"/>
      <c r="F61" s="165"/>
      <c r="G61" s="165"/>
      <c r="H61" s="165"/>
      <c r="I61" s="165"/>
      <c r="J61" s="166">
        <f>J83</f>
        <v>0</v>
      </c>
      <c r="L61" s="163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2" t="s">
        <v>109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8" t="s">
        <v>16</v>
      </c>
      <c r="L70" s="33"/>
    </row>
    <row r="71" spans="2:20" s="1" customFormat="1" ht="16.5" customHeight="1">
      <c r="B71" s="33"/>
      <c r="E71" s="319" t="str">
        <f>E7</f>
        <v>Revitalizace tůně s vytvořením místa environmentální výchovy – p.p.č. 351, k.ú. Novosedlice</v>
      </c>
      <c r="F71" s="320"/>
      <c r="G71" s="320"/>
      <c r="H71" s="320"/>
      <c r="L71" s="33"/>
    </row>
    <row r="72" spans="2:20" s="1" customFormat="1" ht="12" customHeight="1">
      <c r="B72" s="33"/>
      <c r="C72" s="28" t="s">
        <v>102</v>
      </c>
      <c r="L72" s="33"/>
    </row>
    <row r="73" spans="2:20" s="1" customFormat="1" ht="16.5" customHeight="1">
      <c r="B73" s="33"/>
      <c r="E73" s="282" t="str">
        <f>E9</f>
        <v>SO 2 - Vyhlídkové místo</v>
      </c>
      <c r="F73" s="321"/>
      <c r="G73" s="321"/>
      <c r="H73" s="321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>Obec Novosedlice</v>
      </c>
      <c r="I75" s="28" t="s">
        <v>23</v>
      </c>
      <c r="J75" s="50" t="str">
        <f>IF(J12="","",J12)</f>
        <v>4. 1. 2024</v>
      </c>
      <c r="L75" s="33"/>
    </row>
    <row r="76" spans="2:20" s="1" customFormat="1" ht="6.9" customHeight="1">
      <c r="B76" s="33"/>
      <c r="L76" s="33"/>
    </row>
    <row r="77" spans="2:20" s="1" customFormat="1" ht="25.65" customHeight="1">
      <c r="B77" s="33"/>
      <c r="C77" s="28" t="s">
        <v>25</v>
      </c>
      <c r="F77" s="26" t="str">
        <f>E15</f>
        <v xml:space="preserve">Obec Novosedlice </v>
      </c>
      <c r="I77" s="28" t="s">
        <v>33</v>
      </c>
      <c r="J77" s="31" t="str">
        <f>E21</f>
        <v>Vodohospodářeský rozvoj a výstavba a. s.</v>
      </c>
      <c r="L77" s="33"/>
    </row>
    <row r="78" spans="2:20" s="1" customFormat="1" ht="25.65" customHeight="1">
      <c r="B78" s="33"/>
      <c r="C78" s="28" t="s">
        <v>31</v>
      </c>
      <c r="F78" s="26" t="str">
        <f>IF(E18="","",E18)</f>
        <v xml:space="preserve">Vyplň údaj </v>
      </c>
      <c r="I78" s="28" t="s">
        <v>38</v>
      </c>
      <c r="J78" s="31" t="str">
        <f>E24</f>
        <v>Vodohospodářeský rozvoj a výstavba a. s.</v>
      </c>
      <c r="L78" s="33"/>
    </row>
    <row r="79" spans="2:20" s="1" customFormat="1" ht="10.35" customHeight="1">
      <c r="B79" s="33"/>
      <c r="L79" s="33"/>
    </row>
    <row r="80" spans="2:20" s="8" customFormat="1" ht="29.25" customHeight="1">
      <c r="B80" s="100"/>
      <c r="C80" s="101" t="s">
        <v>110</v>
      </c>
      <c r="D80" s="102" t="s">
        <v>60</v>
      </c>
      <c r="E80" s="102" t="s">
        <v>56</v>
      </c>
      <c r="F80" s="102" t="s">
        <v>57</v>
      </c>
      <c r="G80" s="102" t="s">
        <v>111</v>
      </c>
      <c r="H80" s="102" t="s">
        <v>112</v>
      </c>
      <c r="I80" s="102" t="s">
        <v>113</v>
      </c>
      <c r="J80" s="102" t="s">
        <v>107</v>
      </c>
      <c r="K80" s="103" t="s">
        <v>114</v>
      </c>
      <c r="L80" s="100"/>
      <c r="M80" s="57" t="s">
        <v>19</v>
      </c>
      <c r="N80" s="58" t="s">
        <v>45</v>
      </c>
      <c r="O80" s="58" t="s">
        <v>115</v>
      </c>
      <c r="P80" s="58" t="s">
        <v>116</v>
      </c>
      <c r="Q80" s="58" t="s">
        <v>117</v>
      </c>
      <c r="R80" s="58" t="s">
        <v>118</v>
      </c>
      <c r="S80" s="58" t="s">
        <v>119</v>
      </c>
      <c r="T80" s="59" t="s">
        <v>120</v>
      </c>
    </row>
    <row r="81" spans="2:65" s="1" customFormat="1" ht="22.8" customHeight="1">
      <c r="B81" s="33"/>
      <c r="C81" s="62" t="s">
        <v>121</v>
      </c>
      <c r="J81" s="104">
        <f>BK81</f>
        <v>0</v>
      </c>
      <c r="L81" s="33"/>
      <c r="M81" s="60"/>
      <c r="N81" s="51"/>
      <c r="O81" s="51"/>
      <c r="P81" s="105">
        <f>P82</f>
        <v>0</v>
      </c>
      <c r="Q81" s="51"/>
      <c r="R81" s="105">
        <f>R82</f>
        <v>1.5001866240642998</v>
      </c>
      <c r="S81" s="51"/>
      <c r="T81" s="106">
        <f>T82</f>
        <v>0</v>
      </c>
      <c r="AT81" s="18" t="s">
        <v>74</v>
      </c>
      <c r="AU81" s="18" t="s">
        <v>108</v>
      </c>
      <c r="BK81" s="107">
        <f>BK82</f>
        <v>0</v>
      </c>
    </row>
    <row r="82" spans="2:65" s="14" customFormat="1" ht="25.95" customHeight="1">
      <c r="B82" s="167"/>
      <c r="D82" s="168" t="s">
        <v>74</v>
      </c>
      <c r="E82" s="169" t="s">
        <v>508</v>
      </c>
      <c r="F82" s="169" t="s">
        <v>87</v>
      </c>
      <c r="I82" s="170"/>
      <c r="J82" s="171">
        <f>BK82</f>
        <v>0</v>
      </c>
      <c r="L82" s="167"/>
      <c r="M82" s="172"/>
      <c r="P82" s="173">
        <f>P83</f>
        <v>0</v>
      </c>
      <c r="R82" s="173">
        <f>R83</f>
        <v>1.5001866240642998</v>
      </c>
      <c r="T82" s="174">
        <f>T83</f>
        <v>0</v>
      </c>
      <c r="AR82" s="168" t="s">
        <v>83</v>
      </c>
      <c r="AT82" s="175" t="s">
        <v>74</v>
      </c>
      <c r="AU82" s="175" t="s">
        <v>75</v>
      </c>
      <c r="AY82" s="168" t="s">
        <v>129</v>
      </c>
      <c r="BK82" s="176">
        <f>BK83</f>
        <v>0</v>
      </c>
    </row>
    <row r="83" spans="2:65" s="14" customFormat="1" ht="22.8" customHeight="1">
      <c r="B83" s="167"/>
      <c r="D83" s="168" t="s">
        <v>74</v>
      </c>
      <c r="E83" s="177" t="s">
        <v>509</v>
      </c>
      <c r="F83" s="177" t="s">
        <v>510</v>
      </c>
      <c r="I83" s="170"/>
      <c r="J83" s="178">
        <f>BK83</f>
        <v>0</v>
      </c>
      <c r="L83" s="167"/>
      <c r="M83" s="172"/>
      <c r="P83" s="173">
        <f>SUM(P84:P446)</f>
        <v>0</v>
      </c>
      <c r="R83" s="173">
        <f>SUM(R84:R446)</f>
        <v>1.5001866240642998</v>
      </c>
      <c r="T83" s="174">
        <f>SUM(T84:T446)</f>
        <v>0</v>
      </c>
      <c r="AR83" s="168" t="s">
        <v>83</v>
      </c>
      <c r="AT83" s="175" t="s">
        <v>74</v>
      </c>
      <c r="AU83" s="175" t="s">
        <v>83</v>
      </c>
      <c r="AY83" s="168" t="s">
        <v>129</v>
      </c>
      <c r="BK83" s="176">
        <f>SUM(BK84:BK446)</f>
        <v>0</v>
      </c>
    </row>
    <row r="84" spans="2:65" s="1" customFormat="1" ht="16.5" customHeight="1">
      <c r="B84" s="33"/>
      <c r="C84" s="108" t="s">
        <v>305</v>
      </c>
      <c r="D84" s="108" t="s">
        <v>123</v>
      </c>
      <c r="E84" s="109" t="s">
        <v>511</v>
      </c>
      <c r="F84" s="110" t="s">
        <v>512</v>
      </c>
      <c r="G84" s="111" t="s">
        <v>140</v>
      </c>
      <c r="H84" s="112">
        <v>3.09</v>
      </c>
      <c r="I84" s="113"/>
      <c r="J84" s="114">
        <f>ROUND(I84*H84,2)</f>
        <v>0</v>
      </c>
      <c r="K84" s="110" t="s">
        <v>127</v>
      </c>
      <c r="L84" s="33"/>
      <c r="M84" s="115" t="s">
        <v>19</v>
      </c>
      <c r="N84" s="116" t="s">
        <v>46</v>
      </c>
      <c r="P84" s="117">
        <f>O84*H84</f>
        <v>0</v>
      </c>
      <c r="Q84" s="117">
        <v>0</v>
      </c>
      <c r="R84" s="117">
        <f>Q84*H84</f>
        <v>0</v>
      </c>
      <c r="S84" s="117">
        <v>0</v>
      </c>
      <c r="T84" s="118">
        <f>S84*H84</f>
        <v>0</v>
      </c>
      <c r="AR84" s="119" t="s">
        <v>482</v>
      </c>
      <c r="AT84" s="119" t="s">
        <v>123</v>
      </c>
      <c r="AU84" s="119" t="s">
        <v>85</v>
      </c>
      <c r="AY84" s="18" t="s">
        <v>129</v>
      </c>
      <c r="BE84" s="120">
        <f>IF(N84="základní",J84,0)</f>
        <v>0</v>
      </c>
      <c r="BF84" s="120">
        <f>IF(N84="snížená",J84,0)</f>
        <v>0</v>
      </c>
      <c r="BG84" s="120">
        <f>IF(N84="zákl. přenesená",J84,0)</f>
        <v>0</v>
      </c>
      <c r="BH84" s="120">
        <f>IF(N84="sníž. přenesená",J84,0)</f>
        <v>0</v>
      </c>
      <c r="BI84" s="120">
        <f>IF(N84="nulová",J84,0)</f>
        <v>0</v>
      </c>
      <c r="BJ84" s="18" t="s">
        <v>83</v>
      </c>
      <c r="BK84" s="120">
        <f>ROUND(I84*H84,2)</f>
        <v>0</v>
      </c>
      <c r="BL84" s="18" t="s">
        <v>482</v>
      </c>
      <c r="BM84" s="119" t="s">
        <v>513</v>
      </c>
    </row>
    <row r="85" spans="2:65" s="1" customFormat="1" ht="10.199999999999999">
      <c r="B85" s="33"/>
      <c r="D85" s="121" t="s">
        <v>131</v>
      </c>
      <c r="F85" s="122" t="s">
        <v>514</v>
      </c>
      <c r="I85" s="123"/>
      <c r="L85" s="33"/>
      <c r="M85" s="124"/>
      <c r="T85" s="54"/>
      <c r="AT85" s="18" t="s">
        <v>131</v>
      </c>
      <c r="AU85" s="18" t="s">
        <v>85</v>
      </c>
    </row>
    <row r="86" spans="2:65" s="9" customFormat="1" ht="10.199999999999999">
      <c r="B86" s="125"/>
      <c r="D86" s="126" t="s">
        <v>133</v>
      </c>
      <c r="E86" s="127" t="s">
        <v>19</v>
      </c>
      <c r="F86" s="128" t="s">
        <v>515</v>
      </c>
      <c r="H86" s="127" t="s">
        <v>19</v>
      </c>
      <c r="I86" s="129"/>
      <c r="L86" s="125"/>
      <c r="M86" s="130"/>
      <c r="T86" s="131"/>
      <c r="AT86" s="127" t="s">
        <v>133</v>
      </c>
      <c r="AU86" s="127" t="s">
        <v>85</v>
      </c>
      <c r="AV86" s="9" t="s">
        <v>83</v>
      </c>
      <c r="AW86" s="9" t="s">
        <v>37</v>
      </c>
      <c r="AX86" s="9" t="s">
        <v>75</v>
      </c>
      <c r="AY86" s="127" t="s">
        <v>129</v>
      </c>
    </row>
    <row r="87" spans="2:65" s="9" customFormat="1" ht="10.199999999999999">
      <c r="B87" s="125"/>
      <c r="D87" s="126" t="s">
        <v>133</v>
      </c>
      <c r="E87" s="127" t="s">
        <v>19</v>
      </c>
      <c r="F87" s="128" t="s">
        <v>516</v>
      </c>
      <c r="H87" s="127" t="s">
        <v>19</v>
      </c>
      <c r="I87" s="129"/>
      <c r="L87" s="125"/>
      <c r="M87" s="130"/>
      <c r="T87" s="131"/>
      <c r="AT87" s="127" t="s">
        <v>133</v>
      </c>
      <c r="AU87" s="127" t="s">
        <v>85</v>
      </c>
      <c r="AV87" s="9" t="s">
        <v>83</v>
      </c>
      <c r="AW87" s="9" t="s">
        <v>37</v>
      </c>
      <c r="AX87" s="9" t="s">
        <v>75</v>
      </c>
      <c r="AY87" s="127" t="s">
        <v>129</v>
      </c>
    </row>
    <row r="88" spans="2:65" s="9" customFormat="1" ht="10.199999999999999">
      <c r="B88" s="125"/>
      <c r="D88" s="126" t="s">
        <v>133</v>
      </c>
      <c r="E88" s="127" t="s">
        <v>19</v>
      </c>
      <c r="F88" s="128" t="s">
        <v>517</v>
      </c>
      <c r="H88" s="127" t="s">
        <v>19</v>
      </c>
      <c r="I88" s="129"/>
      <c r="L88" s="125"/>
      <c r="M88" s="130"/>
      <c r="T88" s="131"/>
      <c r="AT88" s="127" t="s">
        <v>133</v>
      </c>
      <c r="AU88" s="127" t="s">
        <v>85</v>
      </c>
      <c r="AV88" s="9" t="s">
        <v>83</v>
      </c>
      <c r="AW88" s="9" t="s">
        <v>37</v>
      </c>
      <c r="AX88" s="9" t="s">
        <v>75</v>
      </c>
      <c r="AY88" s="127" t="s">
        <v>129</v>
      </c>
    </row>
    <row r="89" spans="2:65" s="9" customFormat="1" ht="10.199999999999999">
      <c r="B89" s="125"/>
      <c r="D89" s="126" t="s">
        <v>133</v>
      </c>
      <c r="E89" s="127" t="s">
        <v>19</v>
      </c>
      <c r="F89" s="128" t="s">
        <v>518</v>
      </c>
      <c r="H89" s="127" t="s">
        <v>19</v>
      </c>
      <c r="I89" s="129"/>
      <c r="L89" s="125"/>
      <c r="M89" s="130"/>
      <c r="T89" s="131"/>
      <c r="AT89" s="127" t="s">
        <v>133</v>
      </c>
      <c r="AU89" s="127" t="s">
        <v>85</v>
      </c>
      <c r="AV89" s="9" t="s">
        <v>83</v>
      </c>
      <c r="AW89" s="9" t="s">
        <v>37</v>
      </c>
      <c r="AX89" s="9" t="s">
        <v>75</v>
      </c>
      <c r="AY89" s="127" t="s">
        <v>129</v>
      </c>
    </row>
    <row r="90" spans="2:65" s="10" customFormat="1" ht="10.199999999999999">
      <c r="B90" s="132"/>
      <c r="D90" s="126" t="s">
        <v>133</v>
      </c>
      <c r="E90" s="133" t="s">
        <v>19</v>
      </c>
      <c r="F90" s="134" t="s">
        <v>519</v>
      </c>
      <c r="H90" s="135">
        <v>1.65</v>
      </c>
      <c r="I90" s="136"/>
      <c r="L90" s="132"/>
      <c r="M90" s="137"/>
      <c r="T90" s="138"/>
      <c r="AT90" s="133" t="s">
        <v>133</v>
      </c>
      <c r="AU90" s="133" t="s">
        <v>85</v>
      </c>
      <c r="AV90" s="10" t="s">
        <v>85</v>
      </c>
      <c r="AW90" s="10" t="s">
        <v>37</v>
      </c>
      <c r="AX90" s="10" t="s">
        <v>75</v>
      </c>
      <c r="AY90" s="133" t="s">
        <v>129</v>
      </c>
    </row>
    <row r="91" spans="2:65" s="9" customFormat="1" ht="10.199999999999999">
      <c r="B91" s="125"/>
      <c r="D91" s="126" t="s">
        <v>133</v>
      </c>
      <c r="E91" s="127" t="s">
        <v>19</v>
      </c>
      <c r="F91" s="128" t="s">
        <v>520</v>
      </c>
      <c r="H91" s="127" t="s">
        <v>19</v>
      </c>
      <c r="I91" s="129"/>
      <c r="L91" s="125"/>
      <c r="M91" s="130"/>
      <c r="T91" s="131"/>
      <c r="AT91" s="127" t="s">
        <v>133</v>
      </c>
      <c r="AU91" s="127" t="s">
        <v>85</v>
      </c>
      <c r="AV91" s="9" t="s">
        <v>83</v>
      </c>
      <c r="AW91" s="9" t="s">
        <v>37</v>
      </c>
      <c r="AX91" s="9" t="s">
        <v>75</v>
      </c>
      <c r="AY91" s="127" t="s">
        <v>129</v>
      </c>
    </row>
    <row r="92" spans="2:65" s="9" customFormat="1" ht="10.199999999999999">
      <c r="B92" s="125"/>
      <c r="D92" s="126" t="s">
        <v>133</v>
      </c>
      <c r="E92" s="127" t="s">
        <v>19</v>
      </c>
      <c r="F92" s="128" t="s">
        <v>521</v>
      </c>
      <c r="H92" s="127" t="s">
        <v>19</v>
      </c>
      <c r="I92" s="129"/>
      <c r="L92" s="125"/>
      <c r="M92" s="130"/>
      <c r="T92" s="131"/>
      <c r="AT92" s="127" t="s">
        <v>133</v>
      </c>
      <c r="AU92" s="127" t="s">
        <v>85</v>
      </c>
      <c r="AV92" s="9" t="s">
        <v>83</v>
      </c>
      <c r="AW92" s="9" t="s">
        <v>37</v>
      </c>
      <c r="AX92" s="9" t="s">
        <v>75</v>
      </c>
      <c r="AY92" s="127" t="s">
        <v>129</v>
      </c>
    </row>
    <row r="93" spans="2:65" s="10" customFormat="1" ht="10.199999999999999">
      <c r="B93" s="132"/>
      <c r="D93" s="126" t="s">
        <v>133</v>
      </c>
      <c r="E93" s="133" t="s">
        <v>19</v>
      </c>
      <c r="F93" s="134" t="s">
        <v>522</v>
      </c>
      <c r="H93" s="135">
        <v>1.44</v>
      </c>
      <c r="I93" s="136"/>
      <c r="L93" s="132"/>
      <c r="M93" s="137"/>
      <c r="T93" s="138"/>
      <c r="AT93" s="133" t="s">
        <v>133</v>
      </c>
      <c r="AU93" s="133" t="s">
        <v>85</v>
      </c>
      <c r="AV93" s="10" t="s">
        <v>85</v>
      </c>
      <c r="AW93" s="10" t="s">
        <v>37</v>
      </c>
      <c r="AX93" s="10" t="s">
        <v>75</v>
      </c>
      <c r="AY93" s="133" t="s">
        <v>129</v>
      </c>
    </row>
    <row r="94" spans="2:65" s="11" customFormat="1" ht="10.199999999999999">
      <c r="B94" s="139"/>
      <c r="D94" s="126" t="s">
        <v>133</v>
      </c>
      <c r="E94" s="140" t="s">
        <v>19</v>
      </c>
      <c r="F94" s="141" t="s">
        <v>136</v>
      </c>
      <c r="H94" s="142">
        <v>3.09</v>
      </c>
      <c r="I94" s="143"/>
      <c r="L94" s="139"/>
      <c r="M94" s="144"/>
      <c r="T94" s="145"/>
      <c r="AT94" s="140" t="s">
        <v>133</v>
      </c>
      <c r="AU94" s="140" t="s">
        <v>85</v>
      </c>
      <c r="AV94" s="11" t="s">
        <v>128</v>
      </c>
      <c r="AW94" s="11" t="s">
        <v>37</v>
      </c>
      <c r="AX94" s="11" t="s">
        <v>83</v>
      </c>
      <c r="AY94" s="140" t="s">
        <v>129</v>
      </c>
    </row>
    <row r="95" spans="2:65" s="1" customFormat="1" ht="44.25" customHeight="1">
      <c r="B95" s="33"/>
      <c r="C95" s="108" t="s">
        <v>318</v>
      </c>
      <c r="D95" s="108" t="s">
        <v>123</v>
      </c>
      <c r="E95" s="109" t="s">
        <v>523</v>
      </c>
      <c r="F95" s="110" t="s">
        <v>524</v>
      </c>
      <c r="G95" s="111" t="s">
        <v>218</v>
      </c>
      <c r="H95" s="112">
        <v>3.6999999999999998E-2</v>
      </c>
      <c r="I95" s="113"/>
      <c r="J95" s="114">
        <f>ROUND(I95*H95,2)</f>
        <v>0</v>
      </c>
      <c r="K95" s="110" t="s">
        <v>127</v>
      </c>
      <c r="L95" s="33"/>
      <c r="M95" s="115" t="s">
        <v>19</v>
      </c>
      <c r="N95" s="116" t="s">
        <v>46</v>
      </c>
      <c r="P95" s="117">
        <f>O95*H95</f>
        <v>0</v>
      </c>
      <c r="Q95" s="117">
        <v>1.095275</v>
      </c>
      <c r="R95" s="117">
        <f>Q95*H95</f>
        <v>4.0525174999999997E-2</v>
      </c>
      <c r="S95" s="117">
        <v>0</v>
      </c>
      <c r="T95" s="118">
        <f>S95*H95</f>
        <v>0</v>
      </c>
      <c r="AR95" s="119" t="s">
        <v>482</v>
      </c>
      <c r="AT95" s="119" t="s">
        <v>123</v>
      </c>
      <c r="AU95" s="119" t="s">
        <v>85</v>
      </c>
      <c r="AY95" s="18" t="s">
        <v>129</v>
      </c>
      <c r="BE95" s="120">
        <f>IF(N95="základní",J95,0)</f>
        <v>0</v>
      </c>
      <c r="BF95" s="120">
        <f>IF(N95="snížená",J95,0)</f>
        <v>0</v>
      </c>
      <c r="BG95" s="120">
        <f>IF(N95="zákl. přenesená",J95,0)</f>
        <v>0</v>
      </c>
      <c r="BH95" s="120">
        <f>IF(N95="sníž. přenesená",J95,0)</f>
        <v>0</v>
      </c>
      <c r="BI95" s="120">
        <f>IF(N95="nulová",J95,0)</f>
        <v>0</v>
      </c>
      <c r="BJ95" s="18" t="s">
        <v>83</v>
      </c>
      <c r="BK95" s="120">
        <f>ROUND(I95*H95,2)</f>
        <v>0</v>
      </c>
      <c r="BL95" s="18" t="s">
        <v>482</v>
      </c>
      <c r="BM95" s="119" t="s">
        <v>525</v>
      </c>
    </row>
    <row r="96" spans="2:65" s="1" customFormat="1" ht="10.199999999999999">
      <c r="B96" s="33"/>
      <c r="D96" s="121" t="s">
        <v>131</v>
      </c>
      <c r="F96" s="122" t="s">
        <v>526</v>
      </c>
      <c r="I96" s="123"/>
      <c r="L96" s="33"/>
      <c r="M96" s="124"/>
      <c r="T96" s="54"/>
      <c r="AT96" s="18" t="s">
        <v>131</v>
      </c>
      <c r="AU96" s="18" t="s">
        <v>85</v>
      </c>
    </row>
    <row r="97" spans="2:65" s="9" customFormat="1" ht="10.199999999999999">
      <c r="B97" s="125"/>
      <c r="D97" s="126" t="s">
        <v>133</v>
      </c>
      <c r="E97" s="127" t="s">
        <v>19</v>
      </c>
      <c r="F97" s="128" t="s">
        <v>527</v>
      </c>
      <c r="H97" s="127" t="s">
        <v>19</v>
      </c>
      <c r="I97" s="129"/>
      <c r="L97" s="125"/>
      <c r="M97" s="130"/>
      <c r="T97" s="131"/>
      <c r="AT97" s="127" t="s">
        <v>133</v>
      </c>
      <c r="AU97" s="127" t="s">
        <v>85</v>
      </c>
      <c r="AV97" s="9" t="s">
        <v>83</v>
      </c>
      <c r="AW97" s="9" t="s">
        <v>37</v>
      </c>
      <c r="AX97" s="9" t="s">
        <v>75</v>
      </c>
      <c r="AY97" s="127" t="s">
        <v>129</v>
      </c>
    </row>
    <row r="98" spans="2:65" s="9" customFormat="1" ht="10.199999999999999">
      <c r="B98" s="125"/>
      <c r="D98" s="126" t="s">
        <v>133</v>
      </c>
      <c r="E98" s="127" t="s">
        <v>19</v>
      </c>
      <c r="F98" s="128" t="s">
        <v>528</v>
      </c>
      <c r="H98" s="127" t="s">
        <v>19</v>
      </c>
      <c r="I98" s="129"/>
      <c r="L98" s="125"/>
      <c r="M98" s="130"/>
      <c r="T98" s="131"/>
      <c r="AT98" s="127" t="s">
        <v>133</v>
      </c>
      <c r="AU98" s="127" t="s">
        <v>85</v>
      </c>
      <c r="AV98" s="9" t="s">
        <v>83</v>
      </c>
      <c r="AW98" s="9" t="s">
        <v>37</v>
      </c>
      <c r="AX98" s="9" t="s">
        <v>75</v>
      </c>
      <c r="AY98" s="127" t="s">
        <v>129</v>
      </c>
    </row>
    <row r="99" spans="2:65" s="9" customFormat="1" ht="10.199999999999999">
      <c r="B99" s="125"/>
      <c r="D99" s="126" t="s">
        <v>133</v>
      </c>
      <c r="E99" s="127" t="s">
        <v>19</v>
      </c>
      <c r="F99" s="128" t="s">
        <v>529</v>
      </c>
      <c r="H99" s="127" t="s">
        <v>19</v>
      </c>
      <c r="I99" s="129"/>
      <c r="L99" s="125"/>
      <c r="M99" s="130"/>
      <c r="T99" s="131"/>
      <c r="AT99" s="127" t="s">
        <v>133</v>
      </c>
      <c r="AU99" s="127" t="s">
        <v>85</v>
      </c>
      <c r="AV99" s="9" t="s">
        <v>83</v>
      </c>
      <c r="AW99" s="9" t="s">
        <v>37</v>
      </c>
      <c r="AX99" s="9" t="s">
        <v>75</v>
      </c>
      <c r="AY99" s="127" t="s">
        <v>129</v>
      </c>
    </row>
    <row r="100" spans="2:65" s="10" customFormat="1" ht="10.199999999999999">
      <c r="B100" s="132"/>
      <c r="D100" s="126" t="s">
        <v>133</v>
      </c>
      <c r="E100" s="133" t="s">
        <v>19</v>
      </c>
      <c r="F100" s="134" t="s">
        <v>530</v>
      </c>
      <c r="H100" s="135">
        <v>3.6999999999999998E-2</v>
      </c>
      <c r="I100" s="136"/>
      <c r="L100" s="132"/>
      <c r="M100" s="137"/>
      <c r="T100" s="138"/>
      <c r="AT100" s="133" t="s">
        <v>133</v>
      </c>
      <c r="AU100" s="133" t="s">
        <v>85</v>
      </c>
      <c r="AV100" s="10" t="s">
        <v>85</v>
      </c>
      <c r="AW100" s="10" t="s">
        <v>37</v>
      </c>
      <c r="AX100" s="10" t="s">
        <v>75</v>
      </c>
      <c r="AY100" s="133" t="s">
        <v>129</v>
      </c>
    </row>
    <row r="101" spans="2:65" s="11" customFormat="1" ht="10.199999999999999">
      <c r="B101" s="139"/>
      <c r="D101" s="126" t="s">
        <v>133</v>
      </c>
      <c r="E101" s="140" t="s">
        <v>19</v>
      </c>
      <c r="F101" s="141" t="s">
        <v>136</v>
      </c>
      <c r="H101" s="142">
        <v>3.6999999999999998E-2</v>
      </c>
      <c r="I101" s="143"/>
      <c r="L101" s="139"/>
      <c r="M101" s="144"/>
      <c r="T101" s="145"/>
      <c r="AT101" s="140" t="s">
        <v>133</v>
      </c>
      <c r="AU101" s="140" t="s">
        <v>85</v>
      </c>
      <c r="AV101" s="11" t="s">
        <v>128</v>
      </c>
      <c r="AW101" s="11" t="s">
        <v>37</v>
      </c>
      <c r="AX101" s="11" t="s">
        <v>83</v>
      </c>
      <c r="AY101" s="140" t="s">
        <v>129</v>
      </c>
    </row>
    <row r="102" spans="2:65" s="1" customFormat="1" ht="44.25" customHeight="1">
      <c r="B102" s="33"/>
      <c r="C102" s="108" t="s">
        <v>326</v>
      </c>
      <c r="D102" s="108" t="s">
        <v>123</v>
      </c>
      <c r="E102" s="109" t="s">
        <v>531</v>
      </c>
      <c r="F102" s="110" t="s">
        <v>532</v>
      </c>
      <c r="G102" s="111" t="s">
        <v>218</v>
      </c>
      <c r="H102" s="112">
        <v>5.8000000000000003E-2</v>
      </c>
      <c r="I102" s="113"/>
      <c r="J102" s="114">
        <f>ROUND(I102*H102,2)</f>
        <v>0</v>
      </c>
      <c r="K102" s="110" t="s">
        <v>127</v>
      </c>
      <c r="L102" s="33"/>
      <c r="M102" s="115" t="s">
        <v>19</v>
      </c>
      <c r="N102" s="116" t="s">
        <v>46</v>
      </c>
      <c r="P102" s="117">
        <f>O102*H102</f>
        <v>0</v>
      </c>
      <c r="Q102" s="117">
        <v>1.0555969999999999</v>
      </c>
      <c r="R102" s="117">
        <f>Q102*H102</f>
        <v>6.1224625999999997E-2</v>
      </c>
      <c r="S102" s="117">
        <v>0</v>
      </c>
      <c r="T102" s="118">
        <f>S102*H102</f>
        <v>0</v>
      </c>
      <c r="AR102" s="119" t="s">
        <v>482</v>
      </c>
      <c r="AT102" s="119" t="s">
        <v>123</v>
      </c>
      <c r="AU102" s="119" t="s">
        <v>85</v>
      </c>
      <c r="AY102" s="18" t="s">
        <v>129</v>
      </c>
      <c r="BE102" s="120">
        <f>IF(N102="základní",J102,0)</f>
        <v>0</v>
      </c>
      <c r="BF102" s="120">
        <f>IF(N102="snížená",J102,0)</f>
        <v>0</v>
      </c>
      <c r="BG102" s="120">
        <f>IF(N102="zákl. přenesená",J102,0)</f>
        <v>0</v>
      </c>
      <c r="BH102" s="120">
        <f>IF(N102="sníž. přenesená",J102,0)</f>
        <v>0</v>
      </c>
      <c r="BI102" s="120">
        <f>IF(N102="nulová",J102,0)</f>
        <v>0</v>
      </c>
      <c r="BJ102" s="18" t="s">
        <v>83</v>
      </c>
      <c r="BK102" s="120">
        <f>ROUND(I102*H102,2)</f>
        <v>0</v>
      </c>
      <c r="BL102" s="18" t="s">
        <v>482</v>
      </c>
      <c r="BM102" s="119" t="s">
        <v>533</v>
      </c>
    </row>
    <row r="103" spans="2:65" s="1" customFormat="1" ht="10.199999999999999">
      <c r="B103" s="33"/>
      <c r="D103" s="121" t="s">
        <v>131</v>
      </c>
      <c r="F103" s="122" t="s">
        <v>534</v>
      </c>
      <c r="I103" s="123"/>
      <c r="L103" s="33"/>
      <c r="M103" s="124"/>
      <c r="T103" s="54"/>
      <c r="AT103" s="18" t="s">
        <v>131</v>
      </c>
      <c r="AU103" s="18" t="s">
        <v>85</v>
      </c>
    </row>
    <row r="104" spans="2:65" s="9" customFormat="1" ht="10.199999999999999">
      <c r="B104" s="125"/>
      <c r="D104" s="126" t="s">
        <v>133</v>
      </c>
      <c r="E104" s="127" t="s">
        <v>19</v>
      </c>
      <c r="F104" s="128" t="s">
        <v>527</v>
      </c>
      <c r="H104" s="127" t="s">
        <v>19</v>
      </c>
      <c r="I104" s="129"/>
      <c r="L104" s="125"/>
      <c r="M104" s="130"/>
      <c r="T104" s="131"/>
      <c r="AT104" s="127" t="s">
        <v>133</v>
      </c>
      <c r="AU104" s="127" t="s">
        <v>85</v>
      </c>
      <c r="AV104" s="9" t="s">
        <v>83</v>
      </c>
      <c r="AW104" s="9" t="s">
        <v>37</v>
      </c>
      <c r="AX104" s="9" t="s">
        <v>75</v>
      </c>
      <c r="AY104" s="127" t="s">
        <v>129</v>
      </c>
    </row>
    <row r="105" spans="2:65" s="9" customFormat="1" ht="10.199999999999999">
      <c r="B105" s="125"/>
      <c r="D105" s="126" t="s">
        <v>133</v>
      </c>
      <c r="E105" s="127" t="s">
        <v>19</v>
      </c>
      <c r="F105" s="128" t="s">
        <v>535</v>
      </c>
      <c r="H105" s="127" t="s">
        <v>19</v>
      </c>
      <c r="I105" s="129"/>
      <c r="L105" s="125"/>
      <c r="M105" s="130"/>
      <c r="T105" s="131"/>
      <c r="AT105" s="127" t="s">
        <v>133</v>
      </c>
      <c r="AU105" s="127" t="s">
        <v>85</v>
      </c>
      <c r="AV105" s="9" t="s">
        <v>83</v>
      </c>
      <c r="AW105" s="9" t="s">
        <v>37</v>
      </c>
      <c r="AX105" s="9" t="s">
        <v>75</v>
      </c>
      <c r="AY105" s="127" t="s">
        <v>129</v>
      </c>
    </row>
    <row r="106" spans="2:65" s="9" customFormat="1" ht="10.199999999999999">
      <c r="B106" s="125"/>
      <c r="D106" s="126" t="s">
        <v>133</v>
      </c>
      <c r="E106" s="127" t="s">
        <v>19</v>
      </c>
      <c r="F106" s="128" t="s">
        <v>529</v>
      </c>
      <c r="H106" s="127" t="s">
        <v>19</v>
      </c>
      <c r="I106" s="129"/>
      <c r="L106" s="125"/>
      <c r="M106" s="130"/>
      <c r="T106" s="131"/>
      <c r="AT106" s="127" t="s">
        <v>133</v>
      </c>
      <c r="AU106" s="127" t="s">
        <v>85</v>
      </c>
      <c r="AV106" s="9" t="s">
        <v>83</v>
      </c>
      <c r="AW106" s="9" t="s">
        <v>37</v>
      </c>
      <c r="AX106" s="9" t="s">
        <v>75</v>
      </c>
      <c r="AY106" s="127" t="s">
        <v>129</v>
      </c>
    </row>
    <row r="107" spans="2:65" s="10" customFormat="1" ht="10.199999999999999">
      <c r="B107" s="132"/>
      <c r="D107" s="126" t="s">
        <v>133</v>
      </c>
      <c r="E107" s="133" t="s">
        <v>19</v>
      </c>
      <c r="F107" s="134" t="s">
        <v>536</v>
      </c>
      <c r="H107" s="135">
        <v>5.8000000000000003E-2</v>
      </c>
      <c r="I107" s="136"/>
      <c r="L107" s="132"/>
      <c r="M107" s="137"/>
      <c r="T107" s="138"/>
      <c r="AT107" s="133" t="s">
        <v>133</v>
      </c>
      <c r="AU107" s="133" t="s">
        <v>85</v>
      </c>
      <c r="AV107" s="10" t="s">
        <v>85</v>
      </c>
      <c r="AW107" s="10" t="s">
        <v>37</v>
      </c>
      <c r="AX107" s="10" t="s">
        <v>75</v>
      </c>
      <c r="AY107" s="133" t="s">
        <v>129</v>
      </c>
    </row>
    <row r="108" spans="2:65" s="11" customFormat="1" ht="10.199999999999999">
      <c r="B108" s="139"/>
      <c r="D108" s="126" t="s">
        <v>133</v>
      </c>
      <c r="E108" s="140" t="s">
        <v>19</v>
      </c>
      <c r="F108" s="141" t="s">
        <v>136</v>
      </c>
      <c r="H108" s="142">
        <v>5.8000000000000003E-2</v>
      </c>
      <c r="I108" s="143"/>
      <c r="L108" s="139"/>
      <c r="M108" s="144"/>
      <c r="T108" s="145"/>
      <c r="AT108" s="140" t="s">
        <v>133</v>
      </c>
      <c r="AU108" s="140" t="s">
        <v>85</v>
      </c>
      <c r="AV108" s="11" t="s">
        <v>128</v>
      </c>
      <c r="AW108" s="11" t="s">
        <v>37</v>
      </c>
      <c r="AX108" s="11" t="s">
        <v>83</v>
      </c>
      <c r="AY108" s="140" t="s">
        <v>129</v>
      </c>
    </row>
    <row r="109" spans="2:65" s="1" customFormat="1" ht="44.25" customHeight="1">
      <c r="B109" s="33"/>
      <c r="C109" s="108" t="s">
        <v>310</v>
      </c>
      <c r="D109" s="108" t="s">
        <v>123</v>
      </c>
      <c r="E109" s="109" t="s">
        <v>537</v>
      </c>
      <c r="F109" s="110" t="s">
        <v>538</v>
      </c>
      <c r="G109" s="111" t="s">
        <v>218</v>
      </c>
      <c r="H109" s="112">
        <v>1.2999999999999999E-2</v>
      </c>
      <c r="I109" s="113"/>
      <c r="J109" s="114">
        <f>ROUND(I109*H109,2)</f>
        <v>0</v>
      </c>
      <c r="K109" s="110" t="s">
        <v>127</v>
      </c>
      <c r="L109" s="33"/>
      <c r="M109" s="115" t="s">
        <v>19</v>
      </c>
      <c r="N109" s="116" t="s">
        <v>46</v>
      </c>
      <c r="P109" s="117">
        <f>O109*H109</f>
        <v>0</v>
      </c>
      <c r="Q109" s="117">
        <v>1.0395514030999999</v>
      </c>
      <c r="R109" s="117">
        <f>Q109*H109</f>
        <v>1.3514168240299999E-2</v>
      </c>
      <c r="S109" s="117">
        <v>0</v>
      </c>
      <c r="T109" s="118">
        <f>S109*H109</f>
        <v>0</v>
      </c>
      <c r="AR109" s="119" t="s">
        <v>482</v>
      </c>
      <c r="AT109" s="119" t="s">
        <v>123</v>
      </c>
      <c r="AU109" s="119" t="s">
        <v>85</v>
      </c>
      <c r="AY109" s="18" t="s">
        <v>129</v>
      </c>
      <c r="BE109" s="120">
        <f>IF(N109="základní",J109,0)</f>
        <v>0</v>
      </c>
      <c r="BF109" s="120">
        <f>IF(N109="snížená",J109,0)</f>
        <v>0</v>
      </c>
      <c r="BG109" s="120">
        <f>IF(N109="zákl. přenesená",J109,0)</f>
        <v>0</v>
      </c>
      <c r="BH109" s="120">
        <f>IF(N109="sníž. přenesená",J109,0)</f>
        <v>0</v>
      </c>
      <c r="BI109" s="120">
        <f>IF(N109="nulová",J109,0)</f>
        <v>0</v>
      </c>
      <c r="BJ109" s="18" t="s">
        <v>83</v>
      </c>
      <c r="BK109" s="120">
        <f>ROUND(I109*H109,2)</f>
        <v>0</v>
      </c>
      <c r="BL109" s="18" t="s">
        <v>482</v>
      </c>
      <c r="BM109" s="119" t="s">
        <v>539</v>
      </c>
    </row>
    <row r="110" spans="2:65" s="1" customFormat="1" ht="10.199999999999999">
      <c r="B110" s="33"/>
      <c r="D110" s="121" t="s">
        <v>131</v>
      </c>
      <c r="F110" s="122" t="s">
        <v>540</v>
      </c>
      <c r="I110" s="123"/>
      <c r="L110" s="33"/>
      <c r="M110" s="124"/>
      <c r="T110" s="54"/>
      <c r="AT110" s="18" t="s">
        <v>131</v>
      </c>
      <c r="AU110" s="18" t="s">
        <v>85</v>
      </c>
    </row>
    <row r="111" spans="2:65" s="9" customFormat="1" ht="10.199999999999999">
      <c r="B111" s="125"/>
      <c r="D111" s="126" t="s">
        <v>133</v>
      </c>
      <c r="E111" s="127" t="s">
        <v>19</v>
      </c>
      <c r="F111" s="128" t="s">
        <v>541</v>
      </c>
      <c r="H111" s="127" t="s">
        <v>19</v>
      </c>
      <c r="I111" s="129"/>
      <c r="L111" s="125"/>
      <c r="M111" s="130"/>
      <c r="T111" s="131"/>
      <c r="AT111" s="127" t="s">
        <v>133</v>
      </c>
      <c r="AU111" s="127" t="s">
        <v>85</v>
      </c>
      <c r="AV111" s="9" t="s">
        <v>83</v>
      </c>
      <c r="AW111" s="9" t="s">
        <v>37</v>
      </c>
      <c r="AX111" s="9" t="s">
        <v>75</v>
      </c>
      <c r="AY111" s="127" t="s">
        <v>129</v>
      </c>
    </row>
    <row r="112" spans="2:65" s="9" customFormat="1" ht="10.199999999999999">
      <c r="B112" s="125"/>
      <c r="D112" s="126" t="s">
        <v>133</v>
      </c>
      <c r="E112" s="127" t="s">
        <v>19</v>
      </c>
      <c r="F112" s="128" t="s">
        <v>516</v>
      </c>
      <c r="H112" s="127" t="s">
        <v>19</v>
      </c>
      <c r="I112" s="129"/>
      <c r="L112" s="125"/>
      <c r="M112" s="130"/>
      <c r="T112" s="131"/>
      <c r="AT112" s="127" t="s">
        <v>133</v>
      </c>
      <c r="AU112" s="127" t="s">
        <v>85</v>
      </c>
      <c r="AV112" s="9" t="s">
        <v>83</v>
      </c>
      <c r="AW112" s="9" t="s">
        <v>37</v>
      </c>
      <c r="AX112" s="9" t="s">
        <v>75</v>
      </c>
      <c r="AY112" s="127" t="s">
        <v>129</v>
      </c>
    </row>
    <row r="113" spans="2:65" s="9" customFormat="1" ht="10.199999999999999">
      <c r="B113" s="125"/>
      <c r="D113" s="126" t="s">
        <v>133</v>
      </c>
      <c r="E113" s="127" t="s">
        <v>19</v>
      </c>
      <c r="F113" s="128" t="s">
        <v>542</v>
      </c>
      <c r="H113" s="127" t="s">
        <v>19</v>
      </c>
      <c r="I113" s="129"/>
      <c r="L113" s="125"/>
      <c r="M113" s="130"/>
      <c r="T113" s="131"/>
      <c r="AT113" s="127" t="s">
        <v>133</v>
      </c>
      <c r="AU113" s="127" t="s">
        <v>85</v>
      </c>
      <c r="AV113" s="9" t="s">
        <v>83</v>
      </c>
      <c r="AW113" s="9" t="s">
        <v>37</v>
      </c>
      <c r="AX113" s="9" t="s">
        <v>75</v>
      </c>
      <c r="AY113" s="127" t="s">
        <v>129</v>
      </c>
    </row>
    <row r="114" spans="2:65" s="10" customFormat="1" ht="10.199999999999999">
      <c r="B114" s="132"/>
      <c r="D114" s="126" t="s">
        <v>133</v>
      </c>
      <c r="E114" s="133" t="s">
        <v>19</v>
      </c>
      <c r="F114" s="134" t="s">
        <v>543</v>
      </c>
      <c r="H114" s="135">
        <v>1.2999999999999999E-2</v>
      </c>
      <c r="I114" s="136"/>
      <c r="L114" s="132"/>
      <c r="M114" s="137"/>
      <c r="T114" s="138"/>
      <c r="AT114" s="133" t="s">
        <v>133</v>
      </c>
      <c r="AU114" s="133" t="s">
        <v>85</v>
      </c>
      <c r="AV114" s="10" t="s">
        <v>85</v>
      </c>
      <c r="AW114" s="10" t="s">
        <v>37</v>
      </c>
      <c r="AX114" s="10" t="s">
        <v>75</v>
      </c>
      <c r="AY114" s="133" t="s">
        <v>129</v>
      </c>
    </row>
    <row r="115" spans="2:65" s="11" customFormat="1" ht="10.199999999999999">
      <c r="B115" s="139"/>
      <c r="D115" s="126" t="s">
        <v>133</v>
      </c>
      <c r="E115" s="140" t="s">
        <v>19</v>
      </c>
      <c r="F115" s="141" t="s">
        <v>136</v>
      </c>
      <c r="H115" s="142">
        <v>1.2999999999999999E-2</v>
      </c>
      <c r="I115" s="143"/>
      <c r="L115" s="139"/>
      <c r="M115" s="144"/>
      <c r="T115" s="145"/>
      <c r="AT115" s="140" t="s">
        <v>133</v>
      </c>
      <c r="AU115" s="140" t="s">
        <v>85</v>
      </c>
      <c r="AV115" s="11" t="s">
        <v>128</v>
      </c>
      <c r="AW115" s="11" t="s">
        <v>37</v>
      </c>
      <c r="AX115" s="11" t="s">
        <v>83</v>
      </c>
      <c r="AY115" s="140" t="s">
        <v>129</v>
      </c>
    </row>
    <row r="116" spans="2:65" s="1" customFormat="1" ht="37.799999999999997" customHeight="1">
      <c r="B116" s="33"/>
      <c r="C116" s="108" t="s">
        <v>7</v>
      </c>
      <c r="D116" s="108" t="s">
        <v>123</v>
      </c>
      <c r="E116" s="109" t="s">
        <v>544</v>
      </c>
      <c r="F116" s="110" t="s">
        <v>545</v>
      </c>
      <c r="G116" s="111" t="s">
        <v>126</v>
      </c>
      <c r="H116" s="112">
        <v>5.726</v>
      </c>
      <c r="I116" s="113"/>
      <c r="J116" s="114">
        <f>ROUND(I116*H116,2)</f>
        <v>0</v>
      </c>
      <c r="K116" s="110" t="s">
        <v>127</v>
      </c>
      <c r="L116" s="33"/>
      <c r="M116" s="115" t="s">
        <v>19</v>
      </c>
      <c r="N116" s="116" t="s">
        <v>46</v>
      </c>
      <c r="P116" s="117">
        <f>O116*H116</f>
        <v>0</v>
      </c>
      <c r="Q116" s="117">
        <v>8.6524240000000006E-3</v>
      </c>
      <c r="R116" s="117">
        <f>Q116*H116</f>
        <v>4.9543779824000003E-2</v>
      </c>
      <c r="S116" s="117">
        <v>0</v>
      </c>
      <c r="T116" s="118">
        <f>S116*H116</f>
        <v>0</v>
      </c>
      <c r="AR116" s="119" t="s">
        <v>482</v>
      </c>
      <c r="AT116" s="119" t="s">
        <v>123</v>
      </c>
      <c r="AU116" s="119" t="s">
        <v>85</v>
      </c>
      <c r="AY116" s="18" t="s">
        <v>129</v>
      </c>
      <c r="BE116" s="120">
        <f>IF(N116="základní",J116,0)</f>
        <v>0</v>
      </c>
      <c r="BF116" s="120">
        <f>IF(N116="snížená",J116,0)</f>
        <v>0</v>
      </c>
      <c r="BG116" s="120">
        <f>IF(N116="zákl. přenesená",J116,0)</f>
        <v>0</v>
      </c>
      <c r="BH116" s="120">
        <f>IF(N116="sníž. přenesená",J116,0)</f>
        <v>0</v>
      </c>
      <c r="BI116" s="120">
        <f>IF(N116="nulová",J116,0)</f>
        <v>0</v>
      </c>
      <c r="BJ116" s="18" t="s">
        <v>83</v>
      </c>
      <c r="BK116" s="120">
        <f>ROUND(I116*H116,2)</f>
        <v>0</v>
      </c>
      <c r="BL116" s="18" t="s">
        <v>482</v>
      </c>
      <c r="BM116" s="119" t="s">
        <v>546</v>
      </c>
    </row>
    <row r="117" spans="2:65" s="1" customFormat="1" ht="10.199999999999999">
      <c r="B117" s="33"/>
      <c r="D117" s="121" t="s">
        <v>131</v>
      </c>
      <c r="F117" s="122" t="s">
        <v>547</v>
      </c>
      <c r="I117" s="123"/>
      <c r="L117" s="33"/>
      <c r="M117" s="124"/>
      <c r="T117" s="54"/>
      <c r="AT117" s="18" t="s">
        <v>131</v>
      </c>
      <c r="AU117" s="18" t="s">
        <v>85</v>
      </c>
    </row>
    <row r="118" spans="2:65" s="9" customFormat="1" ht="10.199999999999999">
      <c r="B118" s="125"/>
      <c r="D118" s="126" t="s">
        <v>133</v>
      </c>
      <c r="E118" s="127" t="s">
        <v>19</v>
      </c>
      <c r="F118" s="128" t="s">
        <v>548</v>
      </c>
      <c r="H118" s="127" t="s">
        <v>19</v>
      </c>
      <c r="I118" s="129"/>
      <c r="L118" s="125"/>
      <c r="M118" s="130"/>
      <c r="T118" s="131"/>
      <c r="AT118" s="127" t="s">
        <v>133</v>
      </c>
      <c r="AU118" s="127" t="s">
        <v>85</v>
      </c>
      <c r="AV118" s="9" t="s">
        <v>83</v>
      </c>
      <c r="AW118" s="9" t="s">
        <v>37</v>
      </c>
      <c r="AX118" s="9" t="s">
        <v>75</v>
      </c>
      <c r="AY118" s="127" t="s">
        <v>129</v>
      </c>
    </row>
    <row r="119" spans="2:65" s="9" customFormat="1" ht="10.199999999999999">
      <c r="B119" s="125"/>
      <c r="D119" s="126" t="s">
        <v>133</v>
      </c>
      <c r="E119" s="127" t="s">
        <v>19</v>
      </c>
      <c r="F119" s="128" t="s">
        <v>549</v>
      </c>
      <c r="H119" s="127" t="s">
        <v>19</v>
      </c>
      <c r="I119" s="129"/>
      <c r="L119" s="125"/>
      <c r="M119" s="130"/>
      <c r="T119" s="131"/>
      <c r="AT119" s="127" t="s">
        <v>133</v>
      </c>
      <c r="AU119" s="127" t="s">
        <v>85</v>
      </c>
      <c r="AV119" s="9" t="s">
        <v>83</v>
      </c>
      <c r="AW119" s="9" t="s">
        <v>37</v>
      </c>
      <c r="AX119" s="9" t="s">
        <v>75</v>
      </c>
      <c r="AY119" s="127" t="s">
        <v>129</v>
      </c>
    </row>
    <row r="120" spans="2:65" s="9" customFormat="1" ht="10.199999999999999">
      <c r="B120" s="125"/>
      <c r="D120" s="126" t="s">
        <v>133</v>
      </c>
      <c r="E120" s="127" t="s">
        <v>19</v>
      </c>
      <c r="F120" s="128" t="s">
        <v>550</v>
      </c>
      <c r="H120" s="127" t="s">
        <v>19</v>
      </c>
      <c r="I120" s="129"/>
      <c r="L120" s="125"/>
      <c r="M120" s="130"/>
      <c r="T120" s="131"/>
      <c r="AT120" s="127" t="s">
        <v>133</v>
      </c>
      <c r="AU120" s="127" t="s">
        <v>85</v>
      </c>
      <c r="AV120" s="9" t="s">
        <v>83</v>
      </c>
      <c r="AW120" s="9" t="s">
        <v>37</v>
      </c>
      <c r="AX120" s="9" t="s">
        <v>75</v>
      </c>
      <c r="AY120" s="127" t="s">
        <v>129</v>
      </c>
    </row>
    <row r="121" spans="2:65" s="10" customFormat="1" ht="10.199999999999999">
      <c r="B121" s="132"/>
      <c r="D121" s="126" t="s">
        <v>133</v>
      </c>
      <c r="E121" s="133" t="s">
        <v>19</v>
      </c>
      <c r="F121" s="134" t="s">
        <v>551</v>
      </c>
      <c r="H121" s="135">
        <v>3.226</v>
      </c>
      <c r="I121" s="136"/>
      <c r="L121" s="132"/>
      <c r="M121" s="137"/>
      <c r="T121" s="138"/>
      <c r="AT121" s="133" t="s">
        <v>133</v>
      </c>
      <c r="AU121" s="133" t="s">
        <v>85</v>
      </c>
      <c r="AV121" s="10" t="s">
        <v>85</v>
      </c>
      <c r="AW121" s="10" t="s">
        <v>37</v>
      </c>
      <c r="AX121" s="10" t="s">
        <v>75</v>
      </c>
      <c r="AY121" s="133" t="s">
        <v>129</v>
      </c>
    </row>
    <row r="122" spans="2:65" s="9" customFormat="1" ht="10.199999999999999">
      <c r="B122" s="125"/>
      <c r="D122" s="126" t="s">
        <v>133</v>
      </c>
      <c r="E122" s="127" t="s">
        <v>19</v>
      </c>
      <c r="F122" s="128" t="s">
        <v>517</v>
      </c>
      <c r="H122" s="127" t="s">
        <v>19</v>
      </c>
      <c r="I122" s="129"/>
      <c r="L122" s="125"/>
      <c r="M122" s="130"/>
      <c r="T122" s="131"/>
      <c r="AT122" s="127" t="s">
        <v>133</v>
      </c>
      <c r="AU122" s="127" t="s">
        <v>85</v>
      </c>
      <c r="AV122" s="9" t="s">
        <v>83</v>
      </c>
      <c r="AW122" s="9" t="s">
        <v>37</v>
      </c>
      <c r="AX122" s="9" t="s">
        <v>75</v>
      </c>
      <c r="AY122" s="127" t="s">
        <v>129</v>
      </c>
    </row>
    <row r="123" spans="2:65" s="9" customFormat="1" ht="10.199999999999999">
      <c r="B123" s="125"/>
      <c r="D123" s="126" t="s">
        <v>133</v>
      </c>
      <c r="E123" s="127" t="s">
        <v>19</v>
      </c>
      <c r="F123" s="128" t="s">
        <v>552</v>
      </c>
      <c r="H123" s="127" t="s">
        <v>19</v>
      </c>
      <c r="I123" s="129"/>
      <c r="L123" s="125"/>
      <c r="M123" s="130"/>
      <c r="T123" s="131"/>
      <c r="AT123" s="127" t="s">
        <v>133</v>
      </c>
      <c r="AU123" s="127" t="s">
        <v>85</v>
      </c>
      <c r="AV123" s="9" t="s">
        <v>83</v>
      </c>
      <c r="AW123" s="9" t="s">
        <v>37</v>
      </c>
      <c r="AX123" s="9" t="s">
        <v>75</v>
      </c>
      <c r="AY123" s="127" t="s">
        <v>129</v>
      </c>
    </row>
    <row r="124" spans="2:65" s="10" customFormat="1" ht="10.199999999999999">
      <c r="B124" s="132"/>
      <c r="D124" s="126" t="s">
        <v>133</v>
      </c>
      <c r="E124" s="133" t="s">
        <v>19</v>
      </c>
      <c r="F124" s="134" t="s">
        <v>553</v>
      </c>
      <c r="H124" s="135">
        <v>2.25</v>
      </c>
      <c r="I124" s="136"/>
      <c r="L124" s="132"/>
      <c r="M124" s="137"/>
      <c r="T124" s="138"/>
      <c r="AT124" s="133" t="s">
        <v>133</v>
      </c>
      <c r="AU124" s="133" t="s">
        <v>85</v>
      </c>
      <c r="AV124" s="10" t="s">
        <v>85</v>
      </c>
      <c r="AW124" s="10" t="s">
        <v>37</v>
      </c>
      <c r="AX124" s="10" t="s">
        <v>75</v>
      </c>
      <c r="AY124" s="133" t="s">
        <v>129</v>
      </c>
    </row>
    <row r="125" spans="2:65" s="9" customFormat="1" ht="10.199999999999999">
      <c r="B125" s="125"/>
      <c r="D125" s="126" t="s">
        <v>133</v>
      </c>
      <c r="E125" s="127" t="s">
        <v>19</v>
      </c>
      <c r="F125" s="128" t="s">
        <v>554</v>
      </c>
      <c r="H125" s="127" t="s">
        <v>19</v>
      </c>
      <c r="I125" s="129"/>
      <c r="L125" s="125"/>
      <c r="M125" s="130"/>
      <c r="T125" s="131"/>
      <c r="AT125" s="127" t="s">
        <v>133</v>
      </c>
      <c r="AU125" s="127" t="s">
        <v>85</v>
      </c>
      <c r="AV125" s="9" t="s">
        <v>83</v>
      </c>
      <c r="AW125" s="9" t="s">
        <v>37</v>
      </c>
      <c r="AX125" s="9" t="s">
        <v>75</v>
      </c>
      <c r="AY125" s="127" t="s">
        <v>129</v>
      </c>
    </row>
    <row r="126" spans="2:65" s="9" customFormat="1" ht="10.199999999999999">
      <c r="B126" s="125"/>
      <c r="D126" s="126" t="s">
        <v>133</v>
      </c>
      <c r="E126" s="127" t="s">
        <v>19</v>
      </c>
      <c r="F126" s="128" t="s">
        <v>555</v>
      </c>
      <c r="H126" s="127" t="s">
        <v>19</v>
      </c>
      <c r="I126" s="129"/>
      <c r="L126" s="125"/>
      <c r="M126" s="130"/>
      <c r="T126" s="131"/>
      <c r="AT126" s="127" t="s">
        <v>133</v>
      </c>
      <c r="AU126" s="127" t="s">
        <v>85</v>
      </c>
      <c r="AV126" s="9" t="s">
        <v>83</v>
      </c>
      <c r="AW126" s="9" t="s">
        <v>37</v>
      </c>
      <c r="AX126" s="9" t="s">
        <v>75</v>
      </c>
      <c r="AY126" s="127" t="s">
        <v>129</v>
      </c>
    </row>
    <row r="127" spans="2:65" s="10" customFormat="1" ht="10.199999999999999">
      <c r="B127" s="132"/>
      <c r="D127" s="126" t="s">
        <v>133</v>
      </c>
      <c r="E127" s="133" t="s">
        <v>19</v>
      </c>
      <c r="F127" s="134" t="s">
        <v>556</v>
      </c>
      <c r="H127" s="135">
        <v>0.25</v>
      </c>
      <c r="I127" s="136"/>
      <c r="L127" s="132"/>
      <c r="M127" s="137"/>
      <c r="T127" s="138"/>
      <c r="AT127" s="133" t="s">
        <v>133</v>
      </c>
      <c r="AU127" s="133" t="s">
        <v>85</v>
      </c>
      <c r="AV127" s="10" t="s">
        <v>85</v>
      </c>
      <c r="AW127" s="10" t="s">
        <v>37</v>
      </c>
      <c r="AX127" s="10" t="s">
        <v>75</v>
      </c>
      <c r="AY127" s="133" t="s">
        <v>129</v>
      </c>
    </row>
    <row r="128" spans="2:65" s="11" customFormat="1" ht="10.199999999999999">
      <c r="B128" s="139"/>
      <c r="D128" s="126" t="s">
        <v>133</v>
      </c>
      <c r="E128" s="140" t="s">
        <v>19</v>
      </c>
      <c r="F128" s="141" t="s">
        <v>136</v>
      </c>
      <c r="H128" s="142">
        <v>5.726</v>
      </c>
      <c r="I128" s="143"/>
      <c r="L128" s="139"/>
      <c r="M128" s="144"/>
      <c r="T128" s="145"/>
      <c r="AT128" s="140" t="s">
        <v>133</v>
      </c>
      <c r="AU128" s="140" t="s">
        <v>85</v>
      </c>
      <c r="AV128" s="11" t="s">
        <v>128</v>
      </c>
      <c r="AW128" s="11" t="s">
        <v>37</v>
      </c>
      <c r="AX128" s="11" t="s">
        <v>83</v>
      </c>
      <c r="AY128" s="140" t="s">
        <v>129</v>
      </c>
    </row>
    <row r="129" spans="2:65" s="1" customFormat="1" ht="37.799999999999997" customHeight="1">
      <c r="B129" s="33"/>
      <c r="C129" s="108" t="s">
        <v>331</v>
      </c>
      <c r="D129" s="108" t="s">
        <v>123</v>
      </c>
      <c r="E129" s="109" t="s">
        <v>557</v>
      </c>
      <c r="F129" s="110" t="s">
        <v>558</v>
      </c>
      <c r="G129" s="111" t="s">
        <v>140</v>
      </c>
      <c r="H129" s="112">
        <v>7.6079999999999997</v>
      </c>
      <c r="I129" s="113"/>
      <c r="J129" s="114">
        <f>ROUND(I129*H129,2)</f>
        <v>0</v>
      </c>
      <c r="K129" s="110" t="s">
        <v>127</v>
      </c>
      <c r="L129" s="33"/>
      <c r="M129" s="115" t="s">
        <v>19</v>
      </c>
      <c r="N129" s="116" t="s">
        <v>46</v>
      </c>
      <c r="P129" s="117">
        <f>O129*H129</f>
        <v>0</v>
      </c>
      <c r="Q129" s="117">
        <v>0</v>
      </c>
      <c r="R129" s="117">
        <f>Q129*H129</f>
        <v>0</v>
      </c>
      <c r="S129" s="117">
        <v>0</v>
      </c>
      <c r="T129" s="118">
        <f>S129*H129</f>
        <v>0</v>
      </c>
      <c r="AR129" s="119" t="s">
        <v>482</v>
      </c>
      <c r="AT129" s="119" t="s">
        <v>123</v>
      </c>
      <c r="AU129" s="119" t="s">
        <v>85</v>
      </c>
      <c r="AY129" s="18" t="s">
        <v>129</v>
      </c>
      <c r="BE129" s="120">
        <f>IF(N129="základní",J129,0)</f>
        <v>0</v>
      </c>
      <c r="BF129" s="120">
        <f>IF(N129="snížená",J129,0)</f>
        <v>0</v>
      </c>
      <c r="BG129" s="120">
        <f>IF(N129="zákl. přenesená",J129,0)</f>
        <v>0</v>
      </c>
      <c r="BH129" s="120">
        <f>IF(N129="sníž. přenesená",J129,0)</f>
        <v>0</v>
      </c>
      <c r="BI129" s="120">
        <f>IF(N129="nulová",J129,0)</f>
        <v>0</v>
      </c>
      <c r="BJ129" s="18" t="s">
        <v>83</v>
      </c>
      <c r="BK129" s="120">
        <f>ROUND(I129*H129,2)</f>
        <v>0</v>
      </c>
      <c r="BL129" s="18" t="s">
        <v>482</v>
      </c>
      <c r="BM129" s="119" t="s">
        <v>559</v>
      </c>
    </row>
    <row r="130" spans="2:65" s="1" customFormat="1" ht="10.199999999999999">
      <c r="B130" s="33"/>
      <c r="D130" s="121" t="s">
        <v>131</v>
      </c>
      <c r="F130" s="122" t="s">
        <v>560</v>
      </c>
      <c r="I130" s="123"/>
      <c r="L130" s="33"/>
      <c r="M130" s="124"/>
      <c r="T130" s="54"/>
      <c r="AT130" s="18" t="s">
        <v>131</v>
      </c>
      <c r="AU130" s="18" t="s">
        <v>85</v>
      </c>
    </row>
    <row r="131" spans="2:65" s="9" customFormat="1" ht="10.199999999999999">
      <c r="B131" s="125"/>
      <c r="D131" s="126" t="s">
        <v>133</v>
      </c>
      <c r="E131" s="127" t="s">
        <v>19</v>
      </c>
      <c r="F131" s="128" t="s">
        <v>561</v>
      </c>
      <c r="H131" s="127" t="s">
        <v>19</v>
      </c>
      <c r="I131" s="129"/>
      <c r="L131" s="125"/>
      <c r="M131" s="130"/>
      <c r="T131" s="131"/>
      <c r="AT131" s="127" t="s">
        <v>133</v>
      </c>
      <c r="AU131" s="127" t="s">
        <v>85</v>
      </c>
      <c r="AV131" s="9" t="s">
        <v>83</v>
      </c>
      <c r="AW131" s="9" t="s">
        <v>37</v>
      </c>
      <c r="AX131" s="9" t="s">
        <v>75</v>
      </c>
      <c r="AY131" s="127" t="s">
        <v>129</v>
      </c>
    </row>
    <row r="132" spans="2:65" s="9" customFormat="1" ht="10.199999999999999">
      <c r="B132" s="125"/>
      <c r="D132" s="126" t="s">
        <v>133</v>
      </c>
      <c r="E132" s="127" t="s">
        <v>19</v>
      </c>
      <c r="F132" s="128" t="s">
        <v>516</v>
      </c>
      <c r="H132" s="127" t="s">
        <v>19</v>
      </c>
      <c r="I132" s="129"/>
      <c r="L132" s="125"/>
      <c r="M132" s="130"/>
      <c r="T132" s="131"/>
      <c r="AT132" s="127" t="s">
        <v>133</v>
      </c>
      <c r="AU132" s="127" t="s">
        <v>85</v>
      </c>
      <c r="AV132" s="9" t="s">
        <v>83</v>
      </c>
      <c r="AW132" s="9" t="s">
        <v>37</v>
      </c>
      <c r="AX132" s="9" t="s">
        <v>75</v>
      </c>
      <c r="AY132" s="127" t="s">
        <v>129</v>
      </c>
    </row>
    <row r="133" spans="2:65" s="9" customFormat="1" ht="10.199999999999999">
      <c r="B133" s="125"/>
      <c r="D133" s="126" t="s">
        <v>133</v>
      </c>
      <c r="E133" s="127" t="s">
        <v>19</v>
      </c>
      <c r="F133" s="128" t="s">
        <v>549</v>
      </c>
      <c r="H133" s="127" t="s">
        <v>19</v>
      </c>
      <c r="I133" s="129"/>
      <c r="L133" s="125"/>
      <c r="M133" s="130"/>
      <c r="T133" s="131"/>
      <c r="AT133" s="127" t="s">
        <v>133</v>
      </c>
      <c r="AU133" s="127" t="s">
        <v>85</v>
      </c>
      <c r="AV133" s="9" t="s">
        <v>83</v>
      </c>
      <c r="AW133" s="9" t="s">
        <v>37</v>
      </c>
      <c r="AX133" s="9" t="s">
        <v>75</v>
      </c>
      <c r="AY133" s="127" t="s">
        <v>129</v>
      </c>
    </row>
    <row r="134" spans="2:65" s="9" customFormat="1" ht="10.199999999999999">
      <c r="B134" s="125"/>
      <c r="D134" s="126" t="s">
        <v>133</v>
      </c>
      <c r="E134" s="127" t="s">
        <v>19</v>
      </c>
      <c r="F134" s="128" t="s">
        <v>562</v>
      </c>
      <c r="H134" s="127" t="s">
        <v>19</v>
      </c>
      <c r="I134" s="129"/>
      <c r="L134" s="125"/>
      <c r="M134" s="130"/>
      <c r="T134" s="131"/>
      <c r="AT134" s="127" t="s">
        <v>133</v>
      </c>
      <c r="AU134" s="127" t="s">
        <v>85</v>
      </c>
      <c r="AV134" s="9" t="s">
        <v>83</v>
      </c>
      <c r="AW134" s="9" t="s">
        <v>37</v>
      </c>
      <c r="AX134" s="9" t="s">
        <v>75</v>
      </c>
      <c r="AY134" s="127" t="s">
        <v>129</v>
      </c>
    </row>
    <row r="135" spans="2:65" s="10" customFormat="1" ht="10.199999999999999">
      <c r="B135" s="132"/>
      <c r="D135" s="126" t="s">
        <v>133</v>
      </c>
      <c r="E135" s="133" t="s">
        <v>19</v>
      </c>
      <c r="F135" s="134" t="s">
        <v>563</v>
      </c>
      <c r="H135" s="135">
        <v>4.6079999999999997</v>
      </c>
      <c r="I135" s="136"/>
      <c r="L135" s="132"/>
      <c r="M135" s="137"/>
      <c r="T135" s="138"/>
      <c r="AT135" s="133" t="s">
        <v>133</v>
      </c>
      <c r="AU135" s="133" t="s">
        <v>85</v>
      </c>
      <c r="AV135" s="10" t="s">
        <v>85</v>
      </c>
      <c r="AW135" s="10" t="s">
        <v>37</v>
      </c>
      <c r="AX135" s="10" t="s">
        <v>75</v>
      </c>
      <c r="AY135" s="133" t="s">
        <v>129</v>
      </c>
    </row>
    <row r="136" spans="2:65" s="9" customFormat="1" ht="10.199999999999999">
      <c r="B136" s="125"/>
      <c r="D136" s="126" t="s">
        <v>133</v>
      </c>
      <c r="E136" s="127" t="s">
        <v>19</v>
      </c>
      <c r="F136" s="128" t="s">
        <v>517</v>
      </c>
      <c r="H136" s="127" t="s">
        <v>19</v>
      </c>
      <c r="I136" s="129"/>
      <c r="L136" s="125"/>
      <c r="M136" s="130"/>
      <c r="T136" s="131"/>
      <c r="AT136" s="127" t="s">
        <v>133</v>
      </c>
      <c r="AU136" s="127" t="s">
        <v>85</v>
      </c>
      <c r="AV136" s="9" t="s">
        <v>83</v>
      </c>
      <c r="AW136" s="9" t="s">
        <v>37</v>
      </c>
      <c r="AX136" s="9" t="s">
        <v>75</v>
      </c>
      <c r="AY136" s="127" t="s">
        <v>129</v>
      </c>
    </row>
    <row r="137" spans="2:65" s="9" customFormat="1" ht="10.199999999999999">
      <c r="B137" s="125"/>
      <c r="D137" s="126" t="s">
        <v>133</v>
      </c>
      <c r="E137" s="127" t="s">
        <v>19</v>
      </c>
      <c r="F137" s="128" t="s">
        <v>564</v>
      </c>
      <c r="H137" s="127" t="s">
        <v>19</v>
      </c>
      <c r="I137" s="129"/>
      <c r="L137" s="125"/>
      <c r="M137" s="130"/>
      <c r="T137" s="131"/>
      <c r="AT137" s="127" t="s">
        <v>133</v>
      </c>
      <c r="AU137" s="127" t="s">
        <v>85</v>
      </c>
      <c r="AV137" s="9" t="s">
        <v>83</v>
      </c>
      <c r="AW137" s="9" t="s">
        <v>37</v>
      </c>
      <c r="AX137" s="9" t="s">
        <v>75</v>
      </c>
      <c r="AY137" s="127" t="s">
        <v>129</v>
      </c>
    </row>
    <row r="138" spans="2:65" s="10" customFormat="1" ht="10.199999999999999">
      <c r="B138" s="132"/>
      <c r="D138" s="126" t="s">
        <v>133</v>
      </c>
      <c r="E138" s="133" t="s">
        <v>19</v>
      </c>
      <c r="F138" s="134" t="s">
        <v>565</v>
      </c>
      <c r="H138" s="135">
        <v>3</v>
      </c>
      <c r="I138" s="136"/>
      <c r="L138" s="132"/>
      <c r="M138" s="137"/>
      <c r="T138" s="138"/>
      <c r="AT138" s="133" t="s">
        <v>133</v>
      </c>
      <c r="AU138" s="133" t="s">
        <v>85</v>
      </c>
      <c r="AV138" s="10" t="s">
        <v>85</v>
      </c>
      <c r="AW138" s="10" t="s">
        <v>37</v>
      </c>
      <c r="AX138" s="10" t="s">
        <v>75</v>
      </c>
      <c r="AY138" s="133" t="s">
        <v>129</v>
      </c>
    </row>
    <row r="139" spans="2:65" s="11" customFormat="1" ht="10.199999999999999">
      <c r="B139" s="139"/>
      <c r="D139" s="126" t="s">
        <v>133</v>
      </c>
      <c r="E139" s="140" t="s">
        <v>19</v>
      </c>
      <c r="F139" s="141" t="s">
        <v>136</v>
      </c>
      <c r="H139" s="142">
        <v>7.6079999999999997</v>
      </c>
      <c r="I139" s="143"/>
      <c r="L139" s="139"/>
      <c r="M139" s="144"/>
      <c r="T139" s="145"/>
      <c r="AT139" s="140" t="s">
        <v>133</v>
      </c>
      <c r="AU139" s="140" t="s">
        <v>85</v>
      </c>
      <c r="AV139" s="11" t="s">
        <v>128</v>
      </c>
      <c r="AW139" s="11" t="s">
        <v>37</v>
      </c>
      <c r="AX139" s="11" t="s">
        <v>83</v>
      </c>
      <c r="AY139" s="140" t="s">
        <v>129</v>
      </c>
    </row>
    <row r="140" spans="2:65" s="1" customFormat="1" ht="37.799999999999997" customHeight="1">
      <c r="B140" s="33"/>
      <c r="C140" s="108" t="s">
        <v>370</v>
      </c>
      <c r="D140" s="108" t="s">
        <v>123</v>
      </c>
      <c r="E140" s="109" t="s">
        <v>566</v>
      </c>
      <c r="F140" s="110" t="s">
        <v>567</v>
      </c>
      <c r="G140" s="111" t="s">
        <v>126</v>
      </c>
      <c r="H140" s="112">
        <v>5.726</v>
      </c>
      <c r="I140" s="113"/>
      <c r="J140" s="114">
        <f>ROUND(I140*H140,2)</f>
        <v>0</v>
      </c>
      <c r="K140" s="110" t="s">
        <v>127</v>
      </c>
      <c r="L140" s="33"/>
      <c r="M140" s="115" t="s">
        <v>19</v>
      </c>
      <c r="N140" s="116" t="s">
        <v>46</v>
      </c>
      <c r="P140" s="117">
        <f>O140*H140</f>
        <v>0</v>
      </c>
      <c r="Q140" s="117">
        <v>0</v>
      </c>
      <c r="R140" s="117">
        <f>Q140*H140</f>
        <v>0</v>
      </c>
      <c r="S140" s="117">
        <v>0</v>
      </c>
      <c r="T140" s="118">
        <f>S140*H140</f>
        <v>0</v>
      </c>
      <c r="AR140" s="119" t="s">
        <v>482</v>
      </c>
      <c r="AT140" s="119" t="s">
        <v>123</v>
      </c>
      <c r="AU140" s="119" t="s">
        <v>85</v>
      </c>
      <c r="AY140" s="18" t="s">
        <v>129</v>
      </c>
      <c r="BE140" s="120">
        <f>IF(N140="základní",J140,0)</f>
        <v>0</v>
      </c>
      <c r="BF140" s="120">
        <f>IF(N140="snížená",J140,0)</f>
        <v>0</v>
      </c>
      <c r="BG140" s="120">
        <f>IF(N140="zákl. přenesená",J140,0)</f>
        <v>0</v>
      </c>
      <c r="BH140" s="120">
        <f>IF(N140="sníž. přenesená",J140,0)</f>
        <v>0</v>
      </c>
      <c r="BI140" s="120">
        <f>IF(N140="nulová",J140,0)</f>
        <v>0</v>
      </c>
      <c r="BJ140" s="18" t="s">
        <v>83</v>
      </c>
      <c r="BK140" s="120">
        <f>ROUND(I140*H140,2)</f>
        <v>0</v>
      </c>
      <c r="BL140" s="18" t="s">
        <v>482</v>
      </c>
      <c r="BM140" s="119" t="s">
        <v>568</v>
      </c>
    </row>
    <row r="141" spans="2:65" s="1" customFormat="1" ht="10.199999999999999">
      <c r="B141" s="33"/>
      <c r="D141" s="121" t="s">
        <v>131</v>
      </c>
      <c r="F141" s="122" t="s">
        <v>569</v>
      </c>
      <c r="I141" s="123"/>
      <c r="L141" s="33"/>
      <c r="M141" s="124"/>
      <c r="T141" s="54"/>
      <c r="AT141" s="18" t="s">
        <v>131</v>
      </c>
      <c r="AU141" s="18" t="s">
        <v>85</v>
      </c>
    </row>
    <row r="142" spans="2:65" s="9" customFormat="1" ht="10.199999999999999">
      <c r="B142" s="125"/>
      <c r="D142" s="126" t="s">
        <v>133</v>
      </c>
      <c r="E142" s="127" t="s">
        <v>19</v>
      </c>
      <c r="F142" s="128" t="s">
        <v>570</v>
      </c>
      <c r="H142" s="127" t="s">
        <v>19</v>
      </c>
      <c r="I142" s="129"/>
      <c r="L142" s="125"/>
      <c r="M142" s="130"/>
      <c r="T142" s="131"/>
      <c r="AT142" s="127" t="s">
        <v>133</v>
      </c>
      <c r="AU142" s="127" t="s">
        <v>85</v>
      </c>
      <c r="AV142" s="9" t="s">
        <v>83</v>
      </c>
      <c r="AW142" s="9" t="s">
        <v>37</v>
      </c>
      <c r="AX142" s="9" t="s">
        <v>75</v>
      </c>
      <c r="AY142" s="127" t="s">
        <v>129</v>
      </c>
    </row>
    <row r="143" spans="2:65" s="9" customFormat="1" ht="10.199999999999999">
      <c r="B143" s="125"/>
      <c r="D143" s="126" t="s">
        <v>133</v>
      </c>
      <c r="E143" s="127" t="s">
        <v>19</v>
      </c>
      <c r="F143" s="128" t="s">
        <v>571</v>
      </c>
      <c r="H143" s="127" t="s">
        <v>19</v>
      </c>
      <c r="I143" s="129"/>
      <c r="L143" s="125"/>
      <c r="M143" s="130"/>
      <c r="T143" s="131"/>
      <c r="AT143" s="127" t="s">
        <v>133</v>
      </c>
      <c r="AU143" s="127" t="s">
        <v>85</v>
      </c>
      <c r="AV143" s="9" t="s">
        <v>83</v>
      </c>
      <c r="AW143" s="9" t="s">
        <v>37</v>
      </c>
      <c r="AX143" s="9" t="s">
        <v>75</v>
      </c>
      <c r="AY143" s="127" t="s">
        <v>129</v>
      </c>
    </row>
    <row r="144" spans="2:65" s="9" customFormat="1" ht="10.199999999999999">
      <c r="B144" s="125"/>
      <c r="D144" s="126" t="s">
        <v>133</v>
      </c>
      <c r="E144" s="127" t="s">
        <v>19</v>
      </c>
      <c r="F144" s="128" t="s">
        <v>550</v>
      </c>
      <c r="H144" s="127" t="s">
        <v>19</v>
      </c>
      <c r="I144" s="129"/>
      <c r="L144" s="125"/>
      <c r="M144" s="130"/>
      <c r="T144" s="131"/>
      <c r="AT144" s="127" t="s">
        <v>133</v>
      </c>
      <c r="AU144" s="127" t="s">
        <v>85</v>
      </c>
      <c r="AV144" s="9" t="s">
        <v>83</v>
      </c>
      <c r="AW144" s="9" t="s">
        <v>37</v>
      </c>
      <c r="AX144" s="9" t="s">
        <v>75</v>
      </c>
      <c r="AY144" s="127" t="s">
        <v>129</v>
      </c>
    </row>
    <row r="145" spans="2:65" s="10" customFormat="1" ht="10.199999999999999">
      <c r="B145" s="132"/>
      <c r="D145" s="126" t="s">
        <v>133</v>
      </c>
      <c r="E145" s="133" t="s">
        <v>19</v>
      </c>
      <c r="F145" s="134" t="s">
        <v>551</v>
      </c>
      <c r="H145" s="135">
        <v>3.226</v>
      </c>
      <c r="I145" s="136"/>
      <c r="L145" s="132"/>
      <c r="M145" s="137"/>
      <c r="T145" s="138"/>
      <c r="AT145" s="133" t="s">
        <v>133</v>
      </c>
      <c r="AU145" s="133" t="s">
        <v>85</v>
      </c>
      <c r="AV145" s="10" t="s">
        <v>85</v>
      </c>
      <c r="AW145" s="10" t="s">
        <v>37</v>
      </c>
      <c r="AX145" s="10" t="s">
        <v>75</v>
      </c>
      <c r="AY145" s="133" t="s">
        <v>129</v>
      </c>
    </row>
    <row r="146" spans="2:65" s="9" customFormat="1" ht="10.199999999999999">
      <c r="B146" s="125"/>
      <c r="D146" s="126" t="s">
        <v>133</v>
      </c>
      <c r="E146" s="127" t="s">
        <v>19</v>
      </c>
      <c r="F146" s="128" t="s">
        <v>572</v>
      </c>
      <c r="H146" s="127" t="s">
        <v>19</v>
      </c>
      <c r="I146" s="129"/>
      <c r="L146" s="125"/>
      <c r="M146" s="130"/>
      <c r="T146" s="131"/>
      <c r="AT146" s="127" t="s">
        <v>133</v>
      </c>
      <c r="AU146" s="127" t="s">
        <v>85</v>
      </c>
      <c r="AV146" s="9" t="s">
        <v>83</v>
      </c>
      <c r="AW146" s="9" t="s">
        <v>37</v>
      </c>
      <c r="AX146" s="9" t="s">
        <v>75</v>
      </c>
      <c r="AY146" s="127" t="s">
        <v>129</v>
      </c>
    </row>
    <row r="147" spans="2:65" s="9" customFormat="1" ht="10.199999999999999">
      <c r="B147" s="125"/>
      <c r="D147" s="126" t="s">
        <v>133</v>
      </c>
      <c r="E147" s="127" t="s">
        <v>19</v>
      </c>
      <c r="F147" s="128" t="s">
        <v>552</v>
      </c>
      <c r="H147" s="127" t="s">
        <v>19</v>
      </c>
      <c r="I147" s="129"/>
      <c r="L147" s="125"/>
      <c r="M147" s="130"/>
      <c r="T147" s="131"/>
      <c r="AT147" s="127" t="s">
        <v>133</v>
      </c>
      <c r="AU147" s="127" t="s">
        <v>85</v>
      </c>
      <c r="AV147" s="9" t="s">
        <v>83</v>
      </c>
      <c r="AW147" s="9" t="s">
        <v>37</v>
      </c>
      <c r="AX147" s="9" t="s">
        <v>75</v>
      </c>
      <c r="AY147" s="127" t="s">
        <v>129</v>
      </c>
    </row>
    <row r="148" spans="2:65" s="10" customFormat="1" ht="10.199999999999999">
      <c r="B148" s="132"/>
      <c r="D148" s="126" t="s">
        <v>133</v>
      </c>
      <c r="E148" s="133" t="s">
        <v>19</v>
      </c>
      <c r="F148" s="134" t="s">
        <v>553</v>
      </c>
      <c r="H148" s="135">
        <v>2.25</v>
      </c>
      <c r="I148" s="136"/>
      <c r="L148" s="132"/>
      <c r="M148" s="137"/>
      <c r="T148" s="138"/>
      <c r="AT148" s="133" t="s">
        <v>133</v>
      </c>
      <c r="AU148" s="133" t="s">
        <v>85</v>
      </c>
      <c r="AV148" s="10" t="s">
        <v>85</v>
      </c>
      <c r="AW148" s="10" t="s">
        <v>37</v>
      </c>
      <c r="AX148" s="10" t="s">
        <v>75</v>
      </c>
      <c r="AY148" s="133" t="s">
        <v>129</v>
      </c>
    </row>
    <row r="149" spans="2:65" s="9" customFormat="1" ht="10.199999999999999">
      <c r="B149" s="125"/>
      <c r="D149" s="126" t="s">
        <v>133</v>
      </c>
      <c r="E149" s="127" t="s">
        <v>19</v>
      </c>
      <c r="F149" s="128" t="s">
        <v>573</v>
      </c>
      <c r="H149" s="127" t="s">
        <v>19</v>
      </c>
      <c r="I149" s="129"/>
      <c r="L149" s="125"/>
      <c r="M149" s="130"/>
      <c r="T149" s="131"/>
      <c r="AT149" s="127" t="s">
        <v>133</v>
      </c>
      <c r="AU149" s="127" t="s">
        <v>85</v>
      </c>
      <c r="AV149" s="9" t="s">
        <v>83</v>
      </c>
      <c r="AW149" s="9" t="s">
        <v>37</v>
      </c>
      <c r="AX149" s="9" t="s">
        <v>75</v>
      </c>
      <c r="AY149" s="127" t="s">
        <v>129</v>
      </c>
    </row>
    <row r="150" spans="2:65" s="9" customFormat="1" ht="10.199999999999999">
      <c r="B150" s="125"/>
      <c r="D150" s="126" t="s">
        <v>133</v>
      </c>
      <c r="E150" s="127" t="s">
        <v>19</v>
      </c>
      <c r="F150" s="128" t="s">
        <v>555</v>
      </c>
      <c r="H150" s="127" t="s">
        <v>19</v>
      </c>
      <c r="I150" s="129"/>
      <c r="L150" s="125"/>
      <c r="M150" s="130"/>
      <c r="T150" s="131"/>
      <c r="AT150" s="127" t="s">
        <v>133</v>
      </c>
      <c r="AU150" s="127" t="s">
        <v>85</v>
      </c>
      <c r="AV150" s="9" t="s">
        <v>83</v>
      </c>
      <c r="AW150" s="9" t="s">
        <v>37</v>
      </c>
      <c r="AX150" s="9" t="s">
        <v>75</v>
      </c>
      <c r="AY150" s="127" t="s">
        <v>129</v>
      </c>
    </row>
    <row r="151" spans="2:65" s="10" customFormat="1" ht="10.199999999999999">
      <c r="B151" s="132"/>
      <c r="D151" s="126" t="s">
        <v>133</v>
      </c>
      <c r="E151" s="133" t="s">
        <v>19</v>
      </c>
      <c r="F151" s="134" t="s">
        <v>556</v>
      </c>
      <c r="H151" s="135">
        <v>0.25</v>
      </c>
      <c r="I151" s="136"/>
      <c r="L151" s="132"/>
      <c r="M151" s="137"/>
      <c r="T151" s="138"/>
      <c r="AT151" s="133" t="s">
        <v>133</v>
      </c>
      <c r="AU151" s="133" t="s">
        <v>85</v>
      </c>
      <c r="AV151" s="10" t="s">
        <v>85</v>
      </c>
      <c r="AW151" s="10" t="s">
        <v>37</v>
      </c>
      <c r="AX151" s="10" t="s">
        <v>75</v>
      </c>
      <c r="AY151" s="133" t="s">
        <v>129</v>
      </c>
    </row>
    <row r="152" spans="2:65" s="11" customFormat="1" ht="10.199999999999999">
      <c r="B152" s="139"/>
      <c r="D152" s="126" t="s">
        <v>133</v>
      </c>
      <c r="E152" s="140" t="s">
        <v>19</v>
      </c>
      <c r="F152" s="141" t="s">
        <v>136</v>
      </c>
      <c r="H152" s="142">
        <v>5.726</v>
      </c>
      <c r="I152" s="143"/>
      <c r="L152" s="139"/>
      <c r="M152" s="144"/>
      <c r="T152" s="145"/>
      <c r="AT152" s="140" t="s">
        <v>133</v>
      </c>
      <c r="AU152" s="140" t="s">
        <v>85</v>
      </c>
      <c r="AV152" s="11" t="s">
        <v>128</v>
      </c>
      <c r="AW152" s="11" t="s">
        <v>37</v>
      </c>
      <c r="AX152" s="11" t="s">
        <v>83</v>
      </c>
      <c r="AY152" s="140" t="s">
        <v>129</v>
      </c>
    </row>
    <row r="153" spans="2:65" s="1" customFormat="1" ht="21.75" customHeight="1">
      <c r="B153" s="33"/>
      <c r="C153" s="108" t="s">
        <v>378</v>
      </c>
      <c r="D153" s="108" t="s">
        <v>123</v>
      </c>
      <c r="E153" s="109" t="s">
        <v>574</v>
      </c>
      <c r="F153" s="110" t="s">
        <v>575</v>
      </c>
      <c r="G153" s="111" t="s">
        <v>126</v>
      </c>
      <c r="H153" s="112">
        <v>9.1999999999999998E-2</v>
      </c>
      <c r="I153" s="113"/>
      <c r="J153" s="114">
        <f>ROUND(I153*H153,2)</f>
        <v>0</v>
      </c>
      <c r="K153" s="110" t="s">
        <v>127</v>
      </c>
      <c r="L153" s="33"/>
      <c r="M153" s="115" t="s">
        <v>19</v>
      </c>
      <c r="N153" s="116" t="s">
        <v>46</v>
      </c>
      <c r="P153" s="117">
        <f>O153*H153</f>
        <v>0</v>
      </c>
      <c r="Q153" s="117">
        <v>0</v>
      </c>
      <c r="R153" s="117">
        <f>Q153*H153</f>
        <v>0</v>
      </c>
      <c r="S153" s="117">
        <v>0</v>
      </c>
      <c r="T153" s="118">
        <f>S153*H153</f>
        <v>0</v>
      </c>
      <c r="AR153" s="119" t="s">
        <v>482</v>
      </c>
      <c r="AT153" s="119" t="s">
        <v>123</v>
      </c>
      <c r="AU153" s="119" t="s">
        <v>85</v>
      </c>
      <c r="AY153" s="18" t="s">
        <v>129</v>
      </c>
      <c r="BE153" s="120">
        <f>IF(N153="základní",J153,0)</f>
        <v>0</v>
      </c>
      <c r="BF153" s="120">
        <f>IF(N153="snížená",J153,0)</f>
        <v>0</v>
      </c>
      <c r="BG153" s="120">
        <f>IF(N153="zákl. přenesená",J153,0)</f>
        <v>0</v>
      </c>
      <c r="BH153" s="120">
        <f>IF(N153="sníž. přenesená",J153,0)</f>
        <v>0</v>
      </c>
      <c r="BI153" s="120">
        <f>IF(N153="nulová",J153,0)</f>
        <v>0</v>
      </c>
      <c r="BJ153" s="18" t="s">
        <v>83</v>
      </c>
      <c r="BK153" s="120">
        <f>ROUND(I153*H153,2)</f>
        <v>0</v>
      </c>
      <c r="BL153" s="18" t="s">
        <v>482</v>
      </c>
      <c r="BM153" s="119" t="s">
        <v>576</v>
      </c>
    </row>
    <row r="154" spans="2:65" s="1" customFormat="1" ht="10.199999999999999">
      <c r="B154" s="33"/>
      <c r="D154" s="121" t="s">
        <v>131</v>
      </c>
      <c r="F154" s="122" t="s">
        <v>577</v>
      </c>
      <c r="I154" s="123"/>
      <c r="L154" s="33"/>
      <c r="M154" s="124"/>
      <c r="T154" s="54"/>
      <c r="AT154" s="18" t="s">
        <v>131</v>
      </c>
      <c r="AU154" s="18" t="s">
        <v>85</v>
      </c>
    </row>
    <row r="155" spans="2:65" s="9" customFormat="1" ht="10.199999999999999">
      <c r="B155" s="125"/>
      <c r="D155" s="126" t="s">
        <v>133</v>
      </c>
      <c r="E155" s="127" t="s">
        <v>19</v>
      </c>
      <c r="F155" s="128" t="s">
        <v>578</v>
      </c>
      <c r="H155" s="127" t="s">
        <v>19</v>
      </c>
      <c r="I155" s="129"/>
      <c r="L155" s="125"/>
      <c r="M155" s="130"/>
      <c r="T155" s="131"/>
      <c r="AT155" s="127" t="s">
        <v>133</v>
      </c>
      <c r="AU155" s="127" t="s">
        <v>85</v>
      </c>
      <c r="AV155" s="9" t="s">
        <v>83</v>
      </c>
      <c r="AW155" s="9" t="s">
        <v>37</v>
      </c>
      <c r="AX155" s="9" t="s">
        <v>75</v>
      </c>
      <c r="AY155" s="127" t="s">
        <v>129</v>
      </c>
    </row>
    <row r="156" spans="2:65" s="9" customFormat="1" ht="10.199999999999999">
      <c r="B156" s="125"/>
      <c r="D156" s="126" t="s">
        <v>133</v>
      </c>
      <c r="E156" s="127" t="s">
        <v>19</v>
      </c>
      <c r="F156" s="128" t="s">
        <v>516</v>
      </c>
      <c r="H156" s="127" t="s">
        <v>19</v>
      </c>
      <c r="I156" s="129"/>
      <c r="L156" s="125"/>
      <c r="M156" s="130"/>
      <c r="T156" s="131"/>
      <c r="AT156" s="127" t="s">
        <v>133</v>
      </c>
      <c r="AU156" s="127" t="s">
        <v>85</v>
      </c>
      <c r="AV156" s="9" t="s">
        <v>83</v>
      </c>
      <c r="AW156" s="9" t="s">
        <v>37</v>
      </c>
      <c r="AX156" s="9" t="s">
        <v>75</v>
      </c>
      <c r="AY156" s="127" t="s">
        <v>129</v>
      </c>
    </row>
    <row r="157" spans="2:65" s="9" customFormat="1" ht="10.199999999999999">
      <c r="B157" s="125"/>
      <c r="D157" s="126" t="s">
        <v>133</v>
      </c>
      <c r="E157" s="127" t="s">
        <v>19</v>
      </c>
      <c r="F157" s="128" t="s">
        <v>579</v>
      </c>
      <c r="H157" s="127" t="s">
        <v>19</v>
      </c>
      <c r="I157" s="129"/>
      <c r="L157" s="125"/>
      <c r="M157" s="130"/>
      <c r="T157" s="131"/>
      <c r="AT157" s="127" t="s">
        <v>133</v>
      </c>
      <c r="AU157" s="127" t="s">
        <v>85</v>
      </c>
      <c r="AV157" s="9" t="s">
        <v>83</v>
      </c>
      <c r="AW157" s="9" t="s">
        <v>37</v>
      </c>
      <c r="AX157" s="9" t="s">
        <v>75</v>
      </c>
      <c r="AY157" s="127" t="s">
        <v>129</v>
      </c>
    </row>
    <row r="158" spans="2:65" s="10" customFormat="1" ht="10.199999999999999">
      <c r="B158" s="132"/>
      <c r="D158" s="126" t="s">
        <v>133</v>
      </c>
      <c r="E158" s="133" t="s">
        <v>19</v>
      </c>
      <c r="F158" s="134" t="s">
        <v>580</v>
      </c>
      <c r="H158" s="135">
        <v>9.1999999999999998E-2</v>
      </c>
      <c r="I158" s="136"/>
      <c r="L158" s="132"/>
      <c r="M158" s="137"/>
      <c r="T158" s="138"/>
      <c r="AT158" s="133" t="s">
        <v>133</v>
      </c>
      <c r="AU158" s="133" t="s">
        <v>85</v>
      </c>
      <c r="AV158" s="10" t="s">
        <v>85</v>
      </c>
      <c r="AW158" s="10" t="s">
        <v>37</v>
      </c>
      <c r="AX158" s="10" t="s">
        <v>75</v>
      </c>
      <c r="AY158" s="133" t="s">
        <v>129</v>
      </c>
    </row>
    <row r="159" spans="2:65" s="11" customFormat="1" ht="10.199999999999999">
      <c r="B159" s="139"/>
      <c r="D159" s="126" t="s">
        <v>133</v>
      </c>
      <c r="E159" s="140" t="s">
        <v>19</v>
      </c>
      <c r="F159" s="141" t="s">
        <v>136</v>
      </c>
      <c r="H159" s="142">
        <v>9.1999999999999998E-2</v>
      </c>
      <c r="I159" s="143"/>
      <c r="L159" s="139"/>
      <c r="M159" s="144"/>
      <c r="T159" s="145"/>
      <c r="AT159" s="140" t="s">
        <v>133</v>
      </c>
      <c r="AU159" s="140" t="s">
        <v>85</v>
      </c>
      <c r="AV159" s="11" t="s">
        <v>128</v>
      </c>
      <c r="AW159" s="11" t="s">
        <v>37</v>
      </c>
      <c r="AX159" s="11" t="s">
        <v>83</v>
      </c>
      <c r="AY159" s="140" t="s">
        <v>129</v>
      </c>
    </row>
    <row r="160" spans="2:65" s="1" customFormat="1" ht="24.15" customHeight="1">
      <c r="B160" s="33"/>
      <c r="C160" s="108" t="s">
        <v>374</v>
      </c>
      <c r="D160" s="108" t="s">
        <v>123</v>
      </c>
      <c r="E160" s="109" t="s">
        <v>581</v>
      </c>
      <c r="F160" s="110" t="s">
        <v>582</v>
      </c>
      <c r="G160" s="111" t="s">
        <v>126</v>
      </c>
      <c r="H160" s="112">
        <v>0.184</v>
      </c>
      <c r="I160" s="113"/>
      <c r="J160" s="114">
        <f>ROUND(I160*H160,2)</f>
        <v>0</v>
      </c>
      <c r="K160" s="110" t="s">
        <v>127</v>
      </c>
      <c r="L160" s="33"/>
      <c r="M160" s="115" t="s">
        <v>19</v>
      </c>
      <c r="N160" s="116" t="s">
        <v>46</v>
      </c>
      <c r="P160" s="117">
        <f>O160*H160</f>
        <v>0</v>
      </c>
      <c r="Q160" s="117">
        <v>0.43744</v>
      </c>
      <c r="R160" s="117">
        <f>Q160*H160</f>
        <v>8.0488959999999998E-2</v>
      </c>
      <c r="S160" s="117">
        <v>0</v>
      </c>
      <c r="T160" s="118">
        <f>S160*H160</f>
        <v>0</v>
      </c>
      <c r="AR160" s="119" t="s">
        <v>482</v>
      </c>
      <c r="AT160" s="119" t="s">
        <v>123</v>
      </c>
      <c r="AU160" s="119" t="s">
        <v>85</v>
      </c>
      <c r="AY160" s="18" t="s">
        <v>129</v>
      </c>
      <c r="BE160" s="120">
        <f>IF(N160="základní",J160,0)</f>
        <v>0</v>
      </c>
      <c r="BF160" s="120">
        <f>IF(N160="snížená",J160,0)</f>
        <v>0</v>
      </c>
      <c r="BG160" s="120">
        <f>IF(N160="zákl. přenesená",J160,0)</f>
        <v>0</v>
      </c>
      <c r="BH160" s="120">
        <f>IF(N160="sníž. přenesená",J160,0)</f>
        <v>0</v>
      </c>
      <c r="BI160" s="120">
        <f>IF(N160="nulová",J160,0)</f>
        <v>0</v>
      </c>
      <c r="BJ160" s="18" t="s">
        <v>83</v>
      </c>
      <c r="BK160" s="120">
        <f>ROUND(I160*H160,2)</f>
        <v>0</v>
      </c>
      <c r="BL160" s="18" t="s">
        <v>482</v>
      </c>
      <c r="BM160" s="119" t="s">
        <v>583</v>
      </c>
    </row>
    <row r="161" spans="2:65" s="1" customFormat="1" ht="10.199999999999999">
      <c r="B161" s="33"/>
      <c r="D161" s="121" t="s">
        <v>131</v>
      </c>
      <c r="F161" s="122" t="s">
        <v>584</v>
      </c>
      <c r="I161" s="123"/>
      <c r="L161" s="33"/>
      <c r="M161" s="124"/>
      <c r="T161" s="54"/>
      <c r="AT161" s="18" t="s">
        <v>131</v>
      </c>
      <c r="AU161" s="18" t="s">
        <v>85</v>
      </c>
    </row>
    <row r="162" spans="2:65" s="9" customFormat="1" ht="10.199999999999999">
      <c r="B162" s="125"/>
      <c r="D162" s="126" t="s">
        <v>133</v>
      </c>
      <c r="E162" s="127" t="s">
        <v>19</v>
      </c>
      <c r="F162" s="128" t="s">
        <v>585</v>
      </c>
      <c r="H162" s="127" t="s">
        <v>19</v>
      </c>
      <c r="I162" s="129"/>
      <c r="L162" s="125"/>
      <c r="M162" s="130"/>
      <c r="T162" s="131"/>
      <c r="AT162" s="127" t="s">
        <v>133</v>
      </c>
      <c r="AU162" s="127" t="s">
        <v>85</v>
      </c>
      <c r="AV162" s="9" t="s">
        <v>83</v>
      </c>
      <c r="AW162" s="9" t="s">
        <v>37</v>
      </c>
      <c r="AX162" s="9" t="s">
        <v>75</v>
      </c>
      <c r="AY162" s="127" t="s">
        <v>129</v>
      </c>
    </row>
    <row r="163" spans="2:65" s="9" customFormat="1" ht="10.199999999999999">
      <c r="B163" s="125"/>
      <c r="D163" s="126" t="s">
        <v>133</v>
      </c>
      <c r="E163" s="127" t="s">
        <v>19</v>
      </c>
      <c r="F163" s="128" t="s">
        <v>516</v>
      </c>
      <c r="H163" s="127" t="s">
        <v>19</v>
      </c>
      <c r="I163" s="129"/>
      <c r="L163" s="125"/>
      <c r="M163" s="130"/>
      <c r="T163" s="131"/>
      <c r="AT163" s="127" t="s">
        <v>133</v>
      </c>
      <c r="AU163" s="127" t="s">
        <v>85</v>
      </c>
      <c r="AV163" s="9" t="s">
        <v>83</v>
      </c>
      <c r="AW163" s="9" t="s">
        <v>37</v>
      </c>
      <c r="AX163" s="9" t="s">
        <v>75</v>
      </c>
      <c r="AY163" s="127" t="s">
        <v>129</v>
      </c>
    </row>
    <row r="164" spans="2:65" s="9" customFormat="1" ht="10.199999999999999">
      <c r="B164" s="125"/>
      <c r="D164" s="126" t="s">
        <v>133</v>
      </c>
      <c r="E164" s="127" t="s">
        <v>19</v>
      </c>
      <c r="F164" s="128" t="s">
        <v>586</v>
      </c>
      <c r="H164" s="127" t="s">
        <v>19</v>
      </c>
      <c r="I164" s="129"/>
      <c r="L164" s="125"/>
      <c r="M164" s="130"/>
      <c r="T164" s="131"/>
      <c r="AT164" s="127" t="s">
        <v>133</v>
      </c>
      <c r="AU164" s="127" t="s">
        <v>85</v>
      </c>
      <c r="AV164" s="9" t="s">
        <v>83</v>
      </c>
      <c r="AW164" s="9" t="s">
        <v>37</v>
      </c>
      <c r="AX164" s="9" t="s">
        <v>75</v>
      </c>
      <c r="AY164" s="127" t="s">
        <v>129</v>
      </c>
    </row>
    <row r="165" spans="2:65" s="10" customFormat="1" ht="10.199999999999999">
      <c r="B165" s="132"/>
      <c r="D165" s="126" t="s">
        <v>133</v>
      </c>
      <c r="E165" s="133" t="s">
        <v>19</v>
      </c>
      <c r="F165" s="134" t="s">
        <v>587</v>
      </c>
      <c r="H165" s="135">
        <v>0.184</v>
      </c>
      <c r="I165" s="136"/>
      <c r="L165" s="132"/>
      <c r="M165" s="137"/>
      <c r="T165" s="138"/>
      <c r="AT165" s="133" t="s">
        <v>133</v>
      </c>
      <c r="AU165" s="133" t="s">
        <v>85</v>
      </c>
      <c r="AV165" s="10" t="s">
        <v>85</v>
      </c>
      <c r="AW165" s="10" t="s">
        <v>37</v>
      </c>
      <c r="AX165" s="10" t="s">
        <v>75</v>
      </c>
      <c r="AY165" s="133" t="s">
        <v>129</v>
      </c>
    </row>
    <row r="166" spans="2:65" s="11" customFormat="1" ht="10.199999999999999">
      <c r="B166" s="139"/>
      <c r="D166" s="126" t="s">
        <v>133</v>
      </c>
      <c r="E166" s="140" t="s">
        <v>19</v>
      </c>
      <c r="F166" s="141" t="s">
        <v>136</v>
      </c>
      <c r="H166" s="142">
        <v>0.184</v>
      </c>
      <c r="I166" s="143"/>
      <c r="L166" s="139"/>
      <c r="M166" s="144"/>
      <c r="T166" s="145"/>
      <c r="AT166" s="140" t="s">
        <v>133</v>
      </c>
      <c r="AU166" s="140" t="s">
        <v>85</v>
      </c>
      <c r="AV166" s="11" t="s">
        <v>128</v>
      </c>
      <c r="AW166" s="11" t="s">
        <v>37</v>
      </c>
      <c r="AX166" s="11" t="s">
        <v>83</v>
      </c>
      <c r="AY166" s="140" t="s">
        <v>129</v>
      </c>
    </row>
    <row r="167" spans="2:65" s="1" customFormat="1" ht="16.5" customHeight="1">
      <c r="B167" s="33"/>
      <c r="C167" s="146" t="s">
        <v>418</v>
      </c>
      <c r="D167" s="146" t="s">
        <v>229</v>
      </c>
      <c r="E167" s="147" t="s">
        <v>588</v>
      </c>
      <c r="F167" s="148" t="s">
        <v>589</v>
      </c>
      <c r="G167" s="149" t="s">
        <v>218</v>
      </c>
      <c r="H167" s="150">
        <v>2E-3</v>
      </c>
      <c r="I167" s="151"/>
      <c r="J167" s="152">
        <f>ROUND(I167*H167,2)</f>
        <v>0</v>
      </c>
      <c r="K167" s="148" t="s">
        <v>127</v>
      </c>
      <c r="L167" s="153"/>
      <c r="M167" s="154" t="s">
        <v>19</v>
      </c>
      <c r="N167" s="155" t="s">
        <v>46</v>
      </c>
      <c r="P167" s="117">
        <f>O167*H167</f>
        <v>0</v>
      </c>
      <c r="Q167" s="117">
        <v>1</v>
      </c>
      <c r="R167" s="117">
        <f>Q167*H167</f>
        <v>2E-3</v>
      </c>
      <c r="S167" s="117">
        <v>0</v>
      </c>
      <c r="T167" s="118">
        <f>S167*H167</f>
        <v>0</v>
      </c>
      <c r="AR167" s="119" t="s">
        <v>482</v>
      </c>
      <c r="AT167" s="119" t="s">
        <v>229</v>
      </c>
      <c r="AU167" s="119" t="s">
        <v>85</v>
      </c>
      <c r="AY167" s="18" t="s">
        <v>129</v>
      </c>
      <c r="BE167" s="120">
        <f>IF(N167="základní",J167,0)</f>
        <v>0</v>
      </c>
      <c r="BF167" s="120">
        <f>IF(N167="snížená",J167,0)</f>
        <v>0</v>
      </c>
      <c r="BG167" s="120">
        <f>IF(N167="zákl. přenesená",J167,0)</f>
        <v>0</v>
      </c>
      <c r="BH167" s="120">
        <f>IF(N167="sníž. přenesená",J167,0)</f>
        <v>0</v>
      </c>
      <c r="BI167" s="120">
        <f>IF(N167="nulová",J167,0)</f>
        <v>0</v>
      </c>
      <c r="BJ167" s="18" t="s">
        <v>83</v>
      </c>
      <c r="BK167" s="120">
        <f>ROUND(I167*H167,2)</f>
        <v>0</v>
      </c>
      <c r="BL167" s="18" t="s">
        <v>482</v>
      </c>
      <c r="BM167" s="119" t="s">
        <v>590</v>
      </c>
    </row>
    <row r="168" spans="2:65" s="9" customFormat="1" ht="10.199999999999999">
      <c r="B168" s="125"/>
      <c r="D168" s="126" t="s">
        <v>133</v>
      </c>
      <c r="E168" s="127" t="s">
        <v>19</v>
      </c>
      <c r="F168" s="128" t="s">
        <v>591</v>
      </c>
      <c r="H168" s="127" t="s">
        <v>19</v>
      </c>
      <c r="I168" s="129"/>
      <c r="L168" s="125"/>
      <c r="M168" s="130"/>
      <c r="T168" s="131"/>
      <c r="AT168" s="127" t="s">
        <v>133</v>
      </c>
      <c r="AU168" s="127" t="s">
        <v>85</v>
      </c>
      <c r="AV168" s="9" t="s">
        <v>83</v>
      </c>
      <c r="AW168" s="9" t="s">
        <v>37</v>
      </c>
      <c r="AX168" s="9" t="s">
        <v>75</v>
      </c>
      <c r="AY168" s="127" t="s">
        <v>129</v>
      </c>
    </row>
    <row r="169" spans="2:65" s="9" customFormat="1" ht="10.199999999999999">
      <c r="B169" s="125"/>
      <c r="D169" s="126" t="s">
        <v>133</v>
      </c>
      <c r="E169" s="127" t="s">
        <v>19</v>
      </c>
      <c r="F169" s="128" t="s">
        <v>516</v>
      </c>
      <c r="H169" s="127" t="s">
        <v>19</v>
      </c>
      <c r="I169" s="129"/>
      <c r="L169" s="125"/>
      <c r="M169" s="130"/>
      <c r="T169" s="131"/>
      <c r="AT169" s="127" t="s">
        <v>133</v>
      </c>
      <c r="AU169" s="127" t="s">
        <v>85</v>
      </c>
      <c r="AV169" s="9" t="s">
        <v>83</v>
      </c>
      <c r="AW169" s="9" t="s">
        <v>37</v>
      </c>
      <c r="AX169" s="9" t="s">
        <v>75</v>
      </c>
      <c r="AY169" s="127" t="s">
        <v>129</v>
      </c>
    </row>
    <row r="170" spans="2:65" s="9" customFormat="1" ht="10.199999999999999">
      <c r="B170" s="125"/>
      <c r="D170" s="126" t="s">
        <v>133</v>
      </c>
      <c r="E170" s="127" t="s">
        <v>19</v>
      </c>
      <c r="F170" s="128" t="s">
        <v>592</v>
      </c>
      <c r="H170" s="127" t="s">
        <v>19</v>
      </c>
      <c r="I170" s="129"/>
      <c r="L170" s="125"/>
      <c r="M170" s="130"/>
      <c r="T170" s="131"/>
      <c r="AT170" s="127" t="s">
        <v>133</v>
      </c>
      <c r="AU170" s="127" t="s">
        <v>85</v>
      </c>
      <c r="AV170" s="9" t="s">
        <v>83</v>
      </c>
      <c r="AW170" s="9" t="s">
        <v>37</v>
      </c>
      <c r="AX170" s="9" t="s">
        <v>75</v>
      </c>
      <c r="AY170" s="127" t="s">
        <v>129</v>
      </c>
    </row>
    <row r="171" spans="2:65" s="10" customFormat="1" ht="10.199999999999999">
      <c r="B171" s="132"/>
      <c r="D171" s="126" t="s">
        <v>133</v>
      </c>
      <c r="E171" s="133" t="s">
        <v>19</v>
      </c>
      <c r="F171" s="134" t="s">
        <v>593</v>
      </c>
      <c r="H171" s="135">
        <v>2E-3</v>
      </c>
      <c r="I171" s="136"/>
      <c r="L171" s="132"/>
      <c r="M171" s="137"/>
      <c r="T171" s="138"/>
      <c r="AT171" s="133" t="s">
        <v>133</v>
      </c>
      <c r="AU171" s="133" t="s">
        <v>85</v>
      </c>
      <c r="AV171" s="10" t="s">
        <v>85</v>
      </c>
      <c r="AW171" s="10" t="s">
        <v>37</v>
      </c>
      <c r="AX171" s="10" t="s">
        <v>75</v>
      </c>
      <c r="AY171" s="133" t="s">
        <v>129</v>
      </c>
    </row>
    <row r="172" spans="2:65" s="11" customFormat="1" ht="10.199999999999999">
      <c r="B172" s="139"/>
      <c r="D172" s="126" t="s">
        <v>133</v>
      </c>
      <c r="E172" s="140" t="s">
        <v>19</v>
      </c>
      <c r="F172" s="141" t="s">
        <v>136</v>
      </c>
      <c r="H172" s="142">
        <v>2E-3</v>
      </c>
      <c r="I172" s="143"/>
      <c r="L172" s="139"/>
      <c r="M172" s="144"/>
      <c r="T172" s="145"/>
      <c r="AT172" s="140" t="s">
        <v>133</v>
      </c>
      <c r="AU172" s="140" t="s">
        <v>85</v>
      </c>
      <c r="AV172" s="11" t="s">
        <v>128</v>
      </c>
      <c r="AW172" s="11" t="s">
        <v>37</v>
      </c>
      <c r="AX172" s="11" t="s">
        <v>83</v>
      </c>
      <c r="AY172" s="140" t="s">
        <v>129</v>
      </c>
    </row>
    <row r="173" spans="2:65" s="1" customFormat="1" ht="21.75" customHeight="1">
      <c r="B173" s="33"/>
      <c r="C173" s="108" t="s">
        <v>137</v>
      </c>
      <c r="D173" s="108" t="s">
        <v>123</v>
      </c>
      <c r="E173" s="109" t="s">
        <v>594</v>
      </c>
      <c r="F173" s="110" t="s">
        <v>595</v>
      </c>
      <c r="G173" s="111" t="s">
        <v>126</v>
      </c>
      <c r="H173" s="112">
        <v>14.064</v>
      </c>
      <c r="I173" s="113"/>
      <c r="J173" s="114">
        <f>ROUND(I173*H173,2)</f>
        <v>0</v>
      </c>
      <c r="K173" s="110" t="s">
        <v>127</v>
      </c>
      <c r="L173" s="33"/>
      <c r="M173" s="115" t="s">
        <v>19</v>
      </c>
      <c r="N173" s="116" t="s">
        <v>46</v>
      </c>
      <c r="P173" s="117">
        <f>O173*H173</f>
        <v>0</v>
      </c>
      <c r="Q173" s="117">
        <v>0</v>
      </c>
      <c r="R173" s="117">
        <f>Q173*H173</f>
        <v>0</v>
      </c>
      <c r="S173" s="117">
        <v>0</v>
      </c>
      <c r="T173" s="118">
        <f>S173*H173</f>
        <v>0</v>
      </c>
      <c r="AR173" s="119" t="s">
        <v>128</v>
      </c>
      <c r="AT173" s="119" t="s">
        <v>123</v>
      </c>
      <c r="AU173" s="119" t="s">
        <v>85</v>
      </c>
      <c r="AY173" s="18" t="s">
        <v>129</v>
      </c>
      <c r="BE173" s="120">
        <f>IF(N173="základní",J173,0)</f>
        <v>0</v>
      </c>
      <c r="BF173" s="120">
        <f>IF(N173="snížená",J173,0)</f>
        <v>0</v>
      </c>
      <c r="BG173" s="120">
        <f>IF(N173="zákl. přenesená",J173,0)</f>
        <v>0</v>
      </c>
      <c r="BH173" s="120">
        <f>IF(N173="sníž. přenesená",J173,0)</f>
        <v>0</v>
      </c>
      <c r="BI173" s="120">
        <f>IF(N173="nulová",J173,0)</f>
        <v>0</v>
      </c>
      <c r="BJ173" s="18" t="s">
        <v>83</v>
      </c>
      <c r="BK173" s="120">
        <f>ROUND(I173*H173,2)</f>
        <v>0</v>
      </c>
      <c r="BL173" s="18" t="s">
        <v>128</v>
      </c>
      <c r="BM173" s="119" t="s">
        <v>596</v>
      </c>
    </row>
    <row r="174" spans="2:65" s="1" customFormat="1" ht="10.199999999999999">
      <c r="B174" s="33"/>
      <c r="D174" s="121" t="s">
        <v>131</v>
      </c>
      <c r="F174" s="122" t="s">
        <v>597</v>
      </c>
      <c r="I174" s="123"/>
      <c r="L174" s="33"/>
      <c r="M174" s="124"/>
      <c r="T174" s="54"/>
      <c r="AT174" s="18" t="s">
        <v>131</v>
      </c>
      <c r="AU174" s="18" t="s">
        <v>85</v>
      </c>
    </row>
    <row r="175" spans="2:65" s="9" customFormat="1" ht="10.199999999999999">
      <c r="B175" s="125"/>
      <c r="D175" s="126" t="s">
        <v>133</v>
      </c>
      <c r="E175" s="127" t="s">
        <v>19</v>
      </c>
      <c r="F175" s="128" t="s">
        <v>598</v>
      </c>
      <c r="H175" s="127" t="s">
        <v>19</v>
      </c>
      <c r="I175" s="129"/>
      <c r="L175" s="125"/>
      <c r="M175" s="130"/>
      <c r="T175" s="131"/>
      <c r="AT175" s="127" t="s">
        <v>133</v>
      </c>
      <c r="AU175" s="127" t="s">
        <v>85</v>
      </c>
      <c r="AV175" s="9" t="s">
        <v>83</v>
      </c>
      <c r="AW175" s="9" t="s">
        <v>37</v>
      </c>
      <c r="AX175" s="9" t="s">
        <v>75</v>
      </c>
      <c r="AY175" s="127" t="s">
        <v>129</v>
      </c>
    </row>
    <row r="176" spans="2:65" s="9" customFormat="1" ht="10.199999999999999">
      <c r="B176" s="125"/>
      <c r="D176" s="126" t="s">
        <v>133</v>
      </c>
      <c r="E176" s="127" t="s">
        <v>19</v>
      </c>
      <c r="F176" s="128" t="s">
        <v>599</v>
      </c>
      <c r="H176" s="127" t="s">
        <v>19</v>
      </c>
      <c r="I176" s="129"/>
      <c r="L176" s="125"/>
      <c r="M176" s="130"/>
      <c r="T176" s="131"/>
      <c r="AT176" s="127" t="s">
        <v>133</v>
      </c>
      <c r="AU176" s="127" t="s">
        <v>85</v>
      </c>
      <c r="AV176" s="9" t="s">
        <v>83</v>
      </c>
      <c r="AW176" s="9" t="s">
        <v>37</v>
      </c>
      <c r="AX176" s="9" t="s">
        <v>75</v>
      </c>
      <c r="AY176" s="127" t="s">
        <v>129</v>
      </c>
    </row>
    <row r="177" spans="2:65" s="10" customFormat="1" ht="10.199999999999999">
      <c r="B177" s="132"/>
      <c r="D177" s="126" t="s">
        <v>133</v>
      </c>
      <c r="E177" s="133" t="s">
        <v>19</v>
      </c>
      <c r="F177" s="134" t="s">
        <v>600</v>
      </c>
      <c r="H177" s="135">
        <v>14.064</v>
      </c>
      <c r="I177" s="136"/>
      <c r="L177" s="132"/>
      <c r="M177" s="137"/>
      <c r="T177" s="138"/>
      <c r="AT177" s="133" t="s">
        <v>133</v>
      </c>
      <c r="AU177" s="133" t="s">
        <v>85</v>
      </c>
      <c r="AV177" s="10" t="s">
        <v>85</v>
      </c>
      <c r="AW177" s="10" t="s">
        <v>37</v>
      </c>
      <c r="AX177" s="10" t="s">
        <v>75</v>
      </c>
      <c r="AY177" s="133" t="s">
        <v>129</v>
      </c>
    </row>
    <row r="178" spans="2:65" s="11" customFormat="1" ht="10.199999999999999">
      <c r="B178" s="139"/>
      <c r="D178" s="126" t="s">
        <v>133</v>
      </c>
      <c r="E178" s="140" t="s">
        <v>19</v>
      </c>
      <c r="F178" s="141" t="s">
        <v>136</v>
      </c>
      <c r="H178" s="142">
        <v>14.064</v>
      </c>
      <c r="I178" s="143"/>
      <c r="L178" s="139"/>
      <c r="M178" s="144"/>
      <c r="T178" s="145"/>
      <c r="AT178" s="140" t="s">
        <v>133</v>
      </c>
      <c r="AU178" s="140" t="s">
        <v>85</v>
      </c>
      <c r="AV178" s="11" t="s">
        <v>128</v>
      </c>
      <c r="AW178" s="11" t="s">
        <v>37</v>
      </c>
      <c r="AX178" s="11" t="s">
        <v>83</v>
      </c>
      <c r="AY178" s="140" t="s">
        <v>129</v>
      </c>
    </row>
    <row r="179" spans="2:65" s="1" customFormat="1" ht="16.5" customHeight="1">
      <c r="B179" s="33"/>
      <c r="C179" s="108" t="s">
        <v>122</v>
      </c>
      <c r="D179" s="108" t="s">
        <v>123</v>
      </c>
      <c r="E179" s="109" t="s">
        <v>601</v>
      </c>
      <c r="F179" s="110" t="s">
        <v>602</v>
      </c>
      <c r="G179" s="111" t="s">
        <v>224</v>
      </c>
      <c r="H179" s="112">
        <v>4</v>
      </c>
      <c r="I179" s="113"/>
      <c r="J179" s="114">
        <f>ROUND(I179*H179,2)</f>
        <v>0</v>
      </c>
      <c r="K179" s="110" t="s">
        <v>19</v>
      </c>
      <c r="L179" s="33"/>
      <c r="M179" s="115" t="s">
        <v>19</v>
      </c>
      <c r="N179" s="116" t="s">
        <v>46</v>
      </c>
      <c r="P179" s="117">
        <f>O179*H179</f>
        <v>0</v>
      </c>
      <c r="Q179" s="117">
        <v>1.2780000000000001E-3</v>
      </c>
      <c r="R179" s="117">
        <f>Q179*H179</f>
        <v>5.1120000000000002E-3</v>
      </c>
      <c r="S179" s="117">
        <v>0</v>
      </c>
      <c r="T179" s="118">
        <f>S179*H179</f>
        <v>0</v>
      </c>
      <c r="AR179" s="119" t="s">
        <v>128</v>
      </c>
      <c r="AT179" s="119" t="s">
        <v>123</v>
      </c>
      <c r="AU179" s="119" t="s">
        <v>85</v>
      </c>
      <c r="AY179" s="18" t="s">
        <v>129</v>
      </c>
      <c r="BE179" s="120">
        <f>IF(N179="základní",J179,0)</f>
        <v>0</v>
      </c>
      <c r="BF179" s="120">
        <f>IF(N179="snížená",J179,0)</f>
        <v>0</v>
      </c>
      <c r="BG179" s="120">
        <f>IF(N179="zákl. přenesená",J179,0)</f>
        <v>0</v>
      </c>
      <c r="BH179" s="120">
        <f>IF(N179="sníž. přenesená",J179,0)</f>
        <v>0</v>
      </c>
      <c r="BI179" s="120">
        <f>IF(N179="nulová",J179,0)</f>
        <v>0</v>
      </c>
      <c r="BJ179" s="18" t="s">
        <v>83</v>
      </c>
      <c r="BK179" s="120">
        <f>ROUND(I179*H179,2)</f>
        <v>0</v>
      </c>
      <c r="BL179" s="18" t="s">
        <v>128</v>
      </c>
      <c r="BM179" s="119" t="s">
        <v>603</v>
      </c>
    </row>
    <row r="180" spans="2:65" s="9" customFormat="1" ht="10.199999999999999">
      <c r="B180" s="125"/>
      <c r="D180" s="126" t="s">
        <v>133</v>
      </c>
      <c r="E180" s="127" t="s">
        <v>19</v>
      </c>
      <c r="F180" s="128" t="s">
        <v>604</v>
      </c>
      <c r="H180" s="127" t="s">
        <v>19</v>
      </c>
      <c r="I180" s="129"/>
      <c r="L180" s="125"/>
      <c r="M180" s="130"/>
      <c r="T180" s="131"/>
      <c r="AT180" s="127" t="s">
        <v>133</v>
      </c>
      <c r="AU180" s="127" t="s">
        <v>85</v>
      </c>
      <c r="AV180" s="9" t="s">
        <v>83</v>
      </c>
      <c r="AW180" s="9" t="s">
        <v>37</v>
      </c>
      <c r="AX180" s="9" t="s">
        <v>75</v>
      </c>
      <c r="AY180" s="127" t="s">
        <v>129</v>
      </c>
    </row>
    <row r="181" spans="2:65" s="9" customFormat="1" ht="10.199999999999999">
      <c r="B181" s="125"/>
      <c r="D181" s="126" t="s">
        <v>133</v>
      </c>
      <c r="E181" s="127" t="s">
        <v>19</v>
      </c>
      <c r="F181" s="128" t="s">
        <v>516</v>
      </c>
      <c r="H181" s="127" t="s">
        <v>19</v>
      </c>
      <c r="I181" s="129"/>
      <c r="L181" s="125"/>
      <c r="M181" s="130"/>
      <c r="T181" s="131"/>
      <c r="AT181" s="127" t="s">
        <v>133</v>
      </c>
      <c r="AU181" s="127" t="s">
        <v>85</v>
      </c>
      <c r="AV181" s="9" t="s">
        <v>83</v>
      </c>
      <c r="AW181" s="9" t="s">
        <v>37</v>
      </c>
      <c r="AX181" s="9" t="s">
        <v>75</v>
      </c>
      <c r="AY181" s="127" t="s">
        <v>129</v>
      </c>
    </row>
    <row r="182" spans="2:65" s="9" customFormat="1" ht="10.199999999999999">
      <c r="B182" s="125"/>
      <c r="D182" s="126" t="s">
        <v>133</v>
      </c>
      <c r="E182" s="127" t="s">
        <v>19</v>
      </c>
      <c r="F182" s="128" t="s">
        <v>605</v>
      </c>
      <c r="H182" s="127" t="s">
        <v>19</v>
      </c>
      <c r="I182" s="129"/>
      <c r="L182" s="125"/>
      <c r="M182" s="130"/>
      <c r="T182" s="131"/>
      <c r="AT182" s="127" t="s">
        <v>133</v>
      </c>
      <c r="AU182" s="127" t="s">
        <v>85</v>
      </c>
      <c r="AV182" s="9" t="s">
        <v>83</v>
      </c>
      <c r="AW182" s="9" t="s">
        <v>37</v>
      </c>
      <c r="AX182" s="9" t="s">
        <v>75</v>
      </c>
      <c r="AY182" s="127" t="s">
        <v>129</v>
      </c>
    </row>
    <row r="183" spans="2:65" s="10" customFormat="1" ht="10.199999999999999">
      <c r="B183" s="132"/>
      <c r="D183" s="126" t="s">
        <v>133</v>
      </c>
      <c r="E183" s="133" t="s">
        <v>19</v>
      </c>
      <c r="F183" s="134" t="s">
        <v>128</v>
      </c>
      <c r="H183" s="135">
        <v>4</v>
      </c>
      <c r="I183" s="136"/>
      <c r="L183" s="132"/>
      <c r="M183" s="137"/>
      <c r="T183" s="138"/>
      <c r="AT183" s="133" t="s">
        <v>133</v>
      </c>
      <c r="AU183" s="133" t="s">
        <v>85</v>
      </c>
      <c r="AV183" s="10" t="s">
        <v>85</v>
      </c>
      <c r="AW183" s="10" t="s">
        <v>37</v>
      </c>
      <c r="AX183" s="10" t="s">
        <v>75</v>
      </c>
      <c r="AY183" s="133" t="s">
        <v>129</v>
      </c>
    </row>
    <row r="184" spans="2:65" s="11" customFormat="1" ht="10.199999999999999">
      <c r="B184" s="139"/>
      <c r="D184" s="126" t="s">
        <v>133</v>
      </c>
      <c r="E184" s="140" t="s">
        <v>19</v>
      </c>
      <c r="F184" s="141" t="s">
        <v>136</v>
      </c>
      <c r="H184" s="142">
        <v>4</v>
      </c>
      <c r="I184" s="143"/>
      <c r="L184" s="139"/>
      <c r="M184" s="144"/>
      <c r="T184" s="145"/>
      <c r="AT184" s="140" t="s">
        <v>133</v>
      </c>
      <c r="AU184" s="140" t="s">
        <v>85</v>
      </c>
      <c r="AV184" s="11" t="s">
        <v>128</v>
      </c>
      <c r="AW184" s="11" t="s">
        <v>37</v>
      </c>
      <c r="AX184" s="11" t="s">
        <v>83</v>
      </c>
      <c r="AY184" s="140" t="s">
        <v>129</v>
      </c>
    </row>
    <row r="185" spans="2:65" s="1" customFormat="1" ht="16.5" customHeight="1">
      <c r="B185" s="33"/>
      <c r="C185" s="108" t="s">
        <v>335</v>
      </c>
      <c r="D185" s="108" t="s">
        <v>123</v>
      </c>
      <c r="E185" s="109" t="s">
        <v>606</v>
      </c>
      <c r="F185" s="110" t="s">
        <v>607</v>
      </c>
      <c r="G185" s="111" t="s">
        <v>338</v>
      </c>
      <c r="H185" s="112">
        <v>1</v>
      </c>
      <c r="I185" s="113"/>
      <c r="J185" s="114">
        <f>ROUND(I185*H185,2)</f>
        <v>0</v>
      </c>
      <c r="K185" s="110" t="s">
        <v>19</v>
      </c>
      <c r="L185" s="33"/>
      <c r="M185" s="115" t="s">
        <v>19</v>
      </c>
      <c r="N185" s="116" t="s">
        <v>46</v>
      </c>
      <c r="P185" s="117">
        <f>O185*H185</f>
        <v>0</v>
      </c>
      <c r="Q185" s="117">
        <v>0</v>
      </c>
      <c r="R185" s="117">
        <f>Q185*H185</f>
        <v>0</v>
      </c>
      <c r="S185" s="117">
        <v>0</v>
      </c>
      <c r="T185" s="118">
        <f>S185*H185</f>
        <v>0</v>
      </c>
      <c r="AR185" s="119" t="s">
        <v>128</v>
      </c>
      <c r="AT185" s="119" t="s">
        <v>123</v>
      </c>
      <c r="AU185" s="119" t="s">
        <v>85</v>
      </c>
      <c r="AY185" s="18" t="s">
        <v>129</v>
      </c>
      <c r="BE185" s="120">
        <f>IF(N185="základní",J185,0)</f>
        <v>0</v>
      </c>
      <c r="BF185" s="120">
        <f>IF(N185="snížená",J185,0)</f>
        <v>0</v>
      </c>
      <c r="BG185" s="120">
        <f>IF(N185="zákl. přenesená",J185,0)</f>
        <v>0</v>
      </c>
      <c r="BH185" s="120">
        <f>IF(N185="sníž. přenesená",J185,0)</f>
        <v>0</v>
      </c>
      <c r="BI185" s="120">
        <f>IF(N185="nulová",J185,0)</f>
        <v>0</v>
      </c>
      <c r="BJ185" s="18" t="s">
        <v>83</v>
      </c>
      <c r="BK185" s="120">
        <f>ROUND(I185*H185,2)</f>
        <v>0</v>
      </c>
      <c r="BL185" s="18" t="s">
        <v>128</v>
      </c>
      <c r="BM185" s="119" t="s">
        <v>608</v>
      </c>
    </row>
    <row r="186" spans="2:65" s="10" customFormat="1" ht="10.199999999999999">
      <c r="B186" s="132"/>
      <c r="D186" s="126" t="s">
        <v>133</v>
      </c>
      <c r="E186" s="133" t="s">
        <v>19</v>
      </c>
      <c r="F186" s="134" t="s">
        <v>83</v>
      </c>
      <c r="H186" s="135">
        <v>1</v>
      </c>
      <c r="I186" s="136"/>
      <c r="L186" s="132"/>
      <c r="M186" s="137"/>
      <c r="T186" s="138"/>
      <c r="AT186" s="133" t="s">
        <v>133</v>
      </c>
      <c r="AU186" s="133" t="s">
        <v>85</v>
      </c>
      <c r="AV186" s="10" t="s">
        <v>85</v>
      </c>
      <c r="AW186" s="10" t="s">
        <v>37</v>
      </c>
      <c r="AX186" s="10" t="s">
        <v>75</v>
      </c>
      <c r="AY186" s="133" t="s">
        <v>129</v>
      </c>
    </row>
    <row r="187" spans="2:65" s="11" customFormat="1" ht="10.199999999999999">
      <c r="B187" s="139"/>
      <c r="D187" s="126" t="s">
        <v>133</v>
      </c>
      <c r="E187" s="140" t="s">
        <v>19</v>
      </c>
      <c r="F187" s="141" t="s">
        <v>136</v>
      </c>
      <c r="H187" s="142">
        <v>1</v>
      </c>
      <c r="I187" s="143"/>
      <c r="L187" s="139"/>
      <c r="M187" s="144"/>
      <c r="T187" s="145"/>
      <c r="AT187" s="140" t="s">
        <v>133</v>
      </c>
      <c r="AU187" s="140" t="s">
        <v>85</v>
      </c>
      <c r="AV187" s="11" t="s">
        <v>128</v>
      </c>
      <c r="AW187" s="11" t="s">
        <v>37</v>
      </c>
      <c r="AX187" s="11" t="s">
        <v>83</v>
      </c>
      <c r="AY187" s="140" t="s">
        <v>129</v>
      </c>
    </row>
    <row r="188" spans="2:65" s="1" customFormat="1" ht="16.5" customHeight="1">
      <c r="B188" s="33"/>
      <c r="C188" s="108" t="s">
        <v>609</v>
      </c>
      <c r="D188" s="108" t="s">
        <v>123</v>
      </c>
      <c r="E188" s="109" t="s">
        <v>610</v>
      </c>
      <c r="F188" s="110" t="s">
        <v>611</v>
      </c>
      <c r="G188" s="111" t="s">
        <v>338</v>
      </c>
      <c r="H188" s="112">
        <v>1</v>
      </c>
      <c r="I188" s="113"/>
      <c r="J188" s="114">
        <f>ROUND(I188*H188,2)</f>
        <v>0</v>
      </c>
      <c r="K188" s="110" t="s">
        <v>19</v>
      </c>
      <c r="L188" s="33"/>
      <c r="M188" s="115" t="s">
        <v>19</v>
      </c>
      <c r="N188" s="116" t="s">
        <v>46</v>
      </c>
      <c r="P188" s="117">
        <f>O188*H188</f>
        <v>0</v>
      </c>
      <c r="Q188" s="117">
        <v>0</v>
      </c>
      <c r="R188" s="117">
        <f>Q188*H188</f>
        <v>0</v>
      </c>
      <c r="S188" s="117">
        <v>0</v>
      </c>
      <c r="T188" s="118">
        <f>S188*H188</f>
        <v>0</v>
      </c>
      <c r="AR188" s="119" t="s">
        <v>128</v>
      </c>
      <c r="AT188" s="119" t="s">
        <v>123</v>
      </c>
      <c r="AU188" s="119" t="s">
        <v>85</v>
      </c>
      <c r="AY188" s="18" t="s">
        <v>129</v>
      </c>
      <c r="BE188" s="120">
        <f>IF(N188="základní",J188,0)</f>
        <v>0</v>
      </c>
      <c r="BF188" s="120">
        <f>IF(N188="snížená",J188,0)</f>
        <v>0</v>
      </c>
      <c r="BG188" s="120">
        <f>IF(N188="zákl. přenesená",J188,0)</f>
        <v>0</v>
      </c>
      <c r="BH188" s="120">
        <f>IF(N188="sníž. přenesená",J188,0)</f>
        <v>0</v>
      </c>
      <c r="BI188" s="120">
        <f>IF(N188="nulová",J188,0)</f>
        <v>0</v>
      </c>
      <c r="BJ188" s="18" t="s">
        <v>83</v>
      </c>
      <c r="BK188" s="120">
        <f>ROUND(I188*H188,2)</f>
        <v>0</v>
      </c>
      <c r="BL188" s="18" t="s">
        <v>128</v>
      </c>
      <c r="BM188" s="119" t="s">
        <v>612</v>
      </c>
    </row>
    <row r="189" spans="2:65" s="10" customFormat="1" ht="10.199999999999999">
      <c r="B189" s="132"/>
      <c r="D189" s="126" t="s">
        <v>133</v>
      </c>
      <c r="E189" s="133" t="s">
        <v>19</v>
      </c>
      <c r="F189" s="134" t="s">
        <v>83</v>
      </c>
      <c r="H189" s="135">
        <v>1</v>
      </c>
      <c r="I189" s="136"/>
      <c r="L189" s="132"/>
      <c r="M189" s="137"/>
      <c r="T189" s="138"/>
      <c r="AT189" s="133" t="s">
        <v>133</v>
      </c>
      <c r="AU189" s="133" t="s">
        <v>85</v>
      </c>
      <c r="AV189" s="10" t="s">
        <v>85</v>
      </c>
      <c r="AW189" s="10" t="s">
        <v>37</v>
      </c>
      <c r="AX189" s="10" t="s">
        <v>75</v>
      </c>
      <c r="AY189" s="133" t="s">
        <v>129</v>
      </c>
    </row>
    <row r="190" spans="2:65" s="11" customFormat="1" ht="10.199999999999999">
      <c r="B190" s="139"/>
      <c r="D190" s="126" t="s">
        <v>133</v>
      </c>
      <c r="E190" s="140" t="s">
        <v>19</v>
      </c>
      <c r="F190" s="141" t="s">
        <v>136</v>
      </c>
      <c r="H190" s="142">
        <v>1</v>
      </c>
      <c r="I190" s="143"/>
      <c r="L190" s="139"/>
      <c r="M190" s="144"/>
      <c r="T190" s="145"/>
      <c r="AT190" s="140" t="s">
        <v>133</v>
      </c>
      <c r="AU190" s="140" t="s">
        <v>85</v>
      </c>
      <c r="AV190" s="11" t="s">
        <v>128</v>
      </c>
      <c r="AW190" s="11" t="s">
        <v>37</v>
      </c>
      <c r="AX190" s="11" t="s">
        <v>83</v>
      </c>
      <c r="AY190" s="140" t="s">
        <v>129</v>
      </c>
    </row>
    <row r="191" spans="2:65" s="1" customFormat="1" ht="16.5" customHeight="1">
      <c r="B191" s="33"/>
      <c r="C191" s="146" t="s">
        <v>613</v>
      </c>
      <c r="D191" s="146" t="s">
        <v>229</v>
      </c>
      <c r="E191" s="147" t="s">
        <v>614</v>
      </c>
      <c r="F191" s="148" t="s">
        <v>615</v>
      </c>
      <c r="G191" s="149" t="s">
        <v>126</v>
      </c>
      <c r="H191" s="150">
        <v>19.196999999999999</v>
      </c>
      <c r="I191" s="151"/>
      <c r="J191" s="152">
        <f>ROUND(I191*H191,2)</f>
        <v>0</v>
      </c>
      <c r="K191" s="148" t="s">
        <v>19</v>
      </c>
      <c r="L191" s="153"/>
      <c r="M191" s="154" t="s">
        <v>19</v>
      </c>
      <c r="N191" s="155" t="s">
        <v>46</v>
      </c>
      <c r="P191" s="117">
        <f>O191*H191</f>
        <v>0</v>
      </c>
      <c r="Q191" s="117">
        <v>0</v>
      </c>
      <c r="R191" s="117">
        <f>Q191*H191</f>
        <v>0</v>
      </c>
      <c r="S191" s="117">
        <v>0</v>
      </c>
      <c r="T191" s="118">
        <f>S191*H191</f>
        <v>0</v>
      </c>
      <c r="AR191" s="119" t="s">
        <v>215</v>
      </c>
      <c r="AT191" s="119" t="s">
        <v>229</v>
      </c>
      <c r="AU191" s="119" t="s">
        <v>85</v>
      </c>
      <c r="AY191" s="18" t="s">
        <v>129</v>
      </c>
      <c r="BE191" s="120">
        <f>IF(N191="základní",J191,0)</f>
        <v>0</v>
      </c>
      <c r="BF191" s="120">
        <f>IF(N191="snížená",J191,0)</f>
        <v>0</v>
      </c>
      <c r="BG191" s="120">
        <f>IF(N191="zákl. přenesená",J191,0)</f>
        <v>0</v>
      </c>
      <c r="BH191" s="120">
        <f>IF(N191="sníž. přenesená",J191,0)</f>
        <v>0</v>
      </c>
      <c r="BI191" s="120">
        <f>IF(N191="nulová",J191,0)</f>
        <v>0</v>
      </c>
      <c r="BJ191" s="18" t="s">
        <v>83</v>
      </c>
      <c r="BK191" s="120">
        <f>ROUND(I191*H191,2)</f>
        <v>0</v>
      </c>
      <c r="BL191" s="18" t="s">
        <v>128</v>
      </c>
      <c r="BM191" s="119" t="s">
        <v>616</v>
      </c>
    </row>
    <row r="192" spans="2:65" s="9" customFormat="1" ht="10.199999999999999">
      <c r="B192" s="125"/>
      <c r="D192" s="126" t="s">
        <v>133</v>
      </c>
      <c r="E192" s="127" t="s">
        <v>19</v>
      </c>
      <c r="F192" s="128" t="s">
        <v>617</v>
      </c>
      <c r="H192" s="127" t="s">
        <v>19</v>
      </c>
      <c r="I192" s="129"/>
      <c r="L192" s="125"/>
      <c r="M192" s="130"/>
      <c r="T192" s="131"/>
      <c r="AT192" s="127" t="s">
        <v>133</v>
      </c>
      <c r="AU192" s="127" t="s">
        <v>85</v>
      </c>
      <c r="AV192" s="9" t="s">
        <v>83</v>
      </c>
      <c r="AW192" s="9" t="s">
        <v>37</v>
      </c>
      <c r="AX192" s="9" t="s">
        <v>75</v>
      </c>
      <c r="AY192" s="127" t="s">
        <v>129</v>
      </c>
    </row>
    <row r="193" spans="2:65" s="9" customFormat="1" ht="10.199999999999999">
      <c r="B193" s="125"/>
      <c r="D193" s="126" t="s">
        <v>133</v>
      </c>
      <c r="E193" s="127" t="s">
        <v>19</v>
      </c>
      <c r="F193" s="128" t="s">
        <v>516</v>
      </c>
      <c r="H193" s="127" t="s">
        <v>19</v>
      </c>
      <c r="I193" s="129"/>
      <c r="L193" s="125"/>
      <c r="M193" s="130"/>
      <c r="T193" s="131"/>
      <c r="AT193" s="127" t="s">
        <v>133</v>
      </c>
      <c r="AU193" s="127" t="s">
        <v>85</v>
      </c>
      <c r="AV193" s="9" t="s">
        <v>83</v>
      </c>
      <c r="AW193" s="9" t="s">
        <v>37</v>
      </c>
      <c r="AX193" s="9" t="s">
        <v>75</v>
      </c>
      <c r="AY193" s="127" t="s">
        <v>129</v>
      </c>
    </row>
    <row r="194" spans="2:65" s="9" customFormat="1" ht="10.199999999999999">
      <c r="B194" s="125"/>
      <c r="D194" s="126" t="s">
        <v>133</v>
      </c>
      <c r="E194" s="127" t="s">
        <v>19</v>
      </c>
      <c r="F194" s="128" t="s">
        <v>618</v>
      </c>
      <c r="H194" s="127" t="s">
        <v>19</v>
      </c>
      <c r="I194" s="129"/>
      <c r="L194" s="125"/>
      <c r="M194" s="130"/>
      <c r="T194" s="131"/>
      <c r="AT194" s="127" t="s">
        <v>133</v>
      </c>
      <c r="AU194" s="127" t="s">
        <v>85</v>
      </c>
      <c r="AV194" s="9" t="s">
        <v>83</v>
      </c>
      <c r="AW194" s="9" t="s">
        <v>37</v>
      </c>
      <c r="AX194" s="9" t="s">
        <v>75</v>
      </c>
      <c r="AY194" s="127" t="s">
        <v>129</v>
      </c>
    </row>
    <row r="195" spans="2:65" s="10" customFormat="1" ht="10.199999999999999">
      <c r="B195" s="132"/>
      <c r="D195" s="126" t="s">
        <v>133</v>
      </c>
      <c r="E195" s="133" t="s">
        <v>19</v>
      </c>
      <c r="F195" s="134" t="s">
        <v>619</v>
      </c>
      <c r="H195" s="135">
        <v>19.196999999999999</v>
      </c>
      <c r="I195" s="136"/>
      <c r="L195" s="132"/>
      <c r="M195" s="137"/>
      <c r="T195" s="138"/>
      <c r="AT195" s="133" t="s">
        <v>133</v>
      </c>
      <c r="AU195" s="133" t="s">
        <v>85</v>
      </c>
      <c r="AV195" s="10" t="s">
        <v>85</v>
      </c>
      <c r="AW195" s="10" t="s">
        <v>37</v>
      </c>
      <c r="AX195" s="10" t="s">
        <v>75</v>
      </c>
      <c r="AY195" s="133" t="s">
        <v>129</v>
      </c>
    </row>
    <row r="196" spans="2:65" s="11" customFormat="1" ht="10.199999999999999">
      <c r="B196" s="139"/>
      <c r="D196" s="126" t="s">
        <v>133</v>
      </c>
      <c r="E196" s="140" t="s">
        <v>19</v>
      </c>
      <c r="F196" s="141" t="s">
        <v>136</v>
      </c>
      <c r="H196" s="142">
        <v>19.196999999999999</v>
      </c>
      <c r="I196" s="143"/>
      <c r="L196" s="139"/>
      <c r="M196" s="144"/>
      <c r="T196" s="145"/>
      <c r="AT196" s="140" t="s">
        <v>133</v>
      </c>
      <c r="AU196" s="140" t="s">
        <v>85</v>
      </c>
      <c r="AV196" s="11" t="s">
        <v>128</v>
      </c>
      <c r="AW196" s="11" t="s">
        <v>37</v>
      </c>
      <c r="AX196" s="11" t="s">
        <v>83</v>
      </c>
      <c r="AY196" s="140" t="s">
        <v>129</v>
      </c>
    </row>
    <row r="197" spans="2:65" s="1" customFormat="1" ht="16.5" customHeight="1">
      <c r="B197" s="33"/>
      <c r="C197" s="108" t="s">
        <v>432</v>
      </c>
      <c r="D197" s="108" t="s">
        <v>123</v>
      </c>
      <c r="E197" s="109" t="s">
        <v>620</v>
      </c>
      <c r="F197" s="110" t="s">
        <v>621</v>
      </c>
      <c r="G197" s="111" t="s">
        <v>126</v>
      </c>
      <c r="H197" s="112">
        <v>19.196999999999999</v>
      </c>
      <c r="I197" s="113"/>
      <c r="J197" s="114">
        <f>ROUND(I197*H197,2)</f>
        <v>0</v>
      </c>
      <c r="K197" s="110" t="s">
        <v>127</v>
      </c>
      <c r="L197" s="33"/>
      <c r="M197" s="115" t="s">
        <v>19</v>
      </c>
      <c r="N197" s="116" t="s">
        <v>46</v>
      </c>
      <c r="P197" s="117">
        <f>O197*H197</f>
        <v>0</v>
      </c>
      <c r="Q197" s="117">
        <v>1.75E-4</v>
      </c>
      <c r="R197" s="117">
        <f>Q197*H197</f>
        <v>3.3594749999999998E-3</v>
      </c>
      <c r="S197" s="117">
        <v>0</v>
      </c>
      <c r="T197" s="118">
        <f>S197*H197</f>
        <v>0</v>
      </c>
      <c r="AR197" s="119" t="s">
        <v>128</v>
      </c>
      <c r="AT197" s="119" t="s">
        <v>123</v>
      </c>
      <c r="AU197" s="119" t="s">
        <v>85</v>
      </c>
      <c r="AY197" s="18" t="s">
        <v>129</v>
      </c>
      <c r="BE197" s="120">
        <f>IF(N197="základní",J197,0)</f>
        <v>0</v>
      </c>
      <c r="BF197" s="120">
        <f>IF(N197="snížená",J197,0)</f>
        <v>0</v>
      </c>
      <c r="BG197" s="120">
        <f>IF(N197="zákl. přenesená",J197,0)</f>
        <v>0</v>
      </c>
      <c r="BH197" s="120">
        <f>IF(N197="sníž. přenesená",J197,0)</f>
        <v>0</v>
      </c>
      <c r="BI197" s="120">
        <f>IF(N197="nulová",J197,0)</f>
        <v>0</v>
      </c>
      <c r="BJ197" s="18" t="s">
        <v>83</v>
      </c>
      <c r="BK197" s="120">
        <f>ROUND(I197*H197,2)</f>
        <v>0</v>
      </c>
      <c r="BL197" s="18" t="s">
        <v>128</v>
      </c>
      <c r="BM197" s="119" t="s">
        <v>622</v>
      </c>
    </row>
    <row r="198" spans="2:65" s="1" customFormat="1" ht="10.199999999999999">
      <c r="B198" s="33"/>
      <c r="D198" s="121" t="s">
        <v>131</v>
      </c>
      <c r="F198" s="122" t="s">
        <v>623</v>
      </c>
      <c r="I198" s="123"/>
      <c r="L198" s="33"/>
      <c r="M198" s="124"/>
      <c r="T198" s="54"/>
      <c r="AT198" s="18" t="s">
        <v>131</v>
      </c>
      <c r="AU198" s="18" t="s">
        <v>85</v>
      </c>
    </row>
    <row r="199" spans="2:65" s="9" customFormat="1" ht="10.199999999999999">
      <c r="B199" s="125"/>
      <c r="D199" s="126" t="s">
        <v>133</v>
      </c>
      <c r="E199" s="127" t="s">
        <v>19</v>
      </c>
      <c r="F199" s="128" t="s">
        <v>617</v>
      </c>
      <c r="H199" s="127" t="s">
        <v>19</v>
      </c>
      <c r="I199" s="129"/>
      <c r="L199" s="125"/>
      <c r="M199" s="130"/>
      <c r="T199" s="131"/>
      <c r="AT199" s="127" t="s">
        <v>133</v>
      </c>
      <c r="AU199" s="127" t="s">
        <v>85</v>
      </c>
      <c r="AV199" s="9" t="s">
        <v>83</v>
      </c>
      <c r="AW199" s="9" t="s">
        <v>37</v>
      </c>
      <c r="AX199" s="9" t="s">
        <v>75</v>
      </c>
      <c r="AY199" s="127" t="s">
        <v>129</v>
      </c>
    </row>
    <row r="200" spans="2:65" s="9" customFormat="1" ht="10.199999999999999">
      <c r="B200" s="125"/>
      <c r="D200" s="126" t="s">
        <v>133</v>
      </c>
      <c r="E200" s="127" t="s">
        <v>19</v>
      </c>
      <c r="F200" s="128" t="s">
        <v>624</v>
      </c>
      <c r="H200" s="127" t="s">
        <v>19</v>
      </c>
      <c r="I200" s="129"/>
      <c r="L200" s="125"/>
      <c r="M200" s="130"/>
      <c r="T200" s="131"/>
      <c r="AT200" s="127" t="s">
        <v>133</v>
      </c>
      <c r="AU200" s="127" t="s">
        <v>85</v>
      </c>
      <c r="AV200" s="9" t="s">
        <v>83</v>
      </c>
      <c r="AW200" s="9" t="s">
        <v>37</v>
      </c>
      <c r="AX200" s="9" t="s">
        <v>75</v>
      </c>
      <c r="AY200" s="127" t="s">
        <v>129</v>
      </c>
    </row>
    <row r="201" spans="2:65" s="9" customFormat="1" ht="10.199999999999999">
      <c r="B201" s="125"/>
      <c r="D201" s="126" t="s">
        <v>133</v>
      </c>
      <c r="E201" s="127" t="s">
        <v>19</v>
      </c>
      <c r="F201" s="128" t="s">
        <v>618</v>
      </c>
      <c r="H201" s="127" t="s">
        <v>19</v>
      </c>
      <c r="I201" s="129"/>
      <c r="L201" s="125"/>
      <c r="M201" s="130"/>
      <c r="T201" s="131"/>
      <c r="AT201" s="127" t="s">
        <v>133</v>
      </c>
      <c r="AU201" s="127" t="s">
        <v>85</v>
      </c>
      <c r="AV201" s="9" t="s">
        <v>83</v>
      </c>
      <c r="AW201" s="9" t="s">
        <v>37</v>
      </c>
      <c r="AX201" s="9" t="s">
        <v>75</v>
      </c>
      <c r="AY201" s="127" t="s">
        <v>129</v>
      </c>
    </row>
    <row r="202" spans="2:65" s="10" customFormat="1" ht="10.199999999999999">
      <c r="B202" s="132"/>
      <c r="D202" s="126" t="s">
        <v>133</v>
      </c>
      <c r="E202" s="133" t="s">
        <v>19</v>
      </c>
      <c r="F202" s="134" t="s">
        <v>619</v>
      </c>
      <c r="H202" s="135">
        <v>19.196999999999999</v>
      </c>
      <c r="I202" s="136"/>
      <c r="L202" s="132"/>
      <c r="M202" s="137"/>
      <c r="T202" s="138"/>
      <c r="AT202" s="133" t="s">
        <v>133</v>
      </c>
      <c r="AU202" s="133" t="s">
        <v>85</v>
      </c>
      <c r="AV202" s="10" t="s">
        <v>85</v>
      </c>
      <c r="AW202" s="10" t="s">
        <v>37</v>
      </c>
      <c r="AX202" s="10" t="s">
        <v>75</v>
      </c>
      <c r="AY202" s="133" t="s">
        <v>129</v>
      </c>
    </row>
    <row r="203" spans="2:65" s="11" customFormat="1" ht="10.199999999999999">
      <c r="B203" s="139"/>
      <c r="D203" s="126" t="s">
        <v>133</v>
      </c>
      <c r="E203" s="140" t="s">
        <v>19</v>
      </c>
      <c r="F203" s="141" t="s">
        <v>136</v>
      </c>
      <c r="H203" s="142">
        <v>19.196999999999999</v>
      </c>
      <c r="I203" s="143"/>
      <c r="L203" s="139"/>
      <c r="M203" s="144"/>
      <c r="T203" s="145"/>
      <c r="AT203" s="140" t="s">
        <v>133</v>
      </c>
      <c r="AU203" s="140" t="s">
        <v>85</v>
      </c>
      <c r="AV203" s="11" t="s">
        <v>128</v>
      </c>
      <c r="AW203" s="11" t="s">
        <v>37</v>
      </c>
      <c r="AX203" s="11" t="s">
        <v>83</v>
      </c>
      <c r="AY203" s="140" t="s">
        <v>129</v>
      </c>
    </row>
    <row r="204" spans="2:65" s="1" customFormat="1" ht="16.5" customHeight="1">
      <c r="B204" s="33"/>
      <c r="C204" s="108" t="s">
        <v>444</v>
      </c>
      <c r="D204" s="108" t="s">
        <v>123</v>
      </c>
      <c r="E204" s="109" t="s">
        <v>625</v>
      </c>
      <c r="F204" s="110" t="s">
        <v>626</v>
      </c>
      <c r="G204" s="111" t="s">
        <v>126</v>
      </c>
      <c r="H204" s="112">
        <v>19.196999999999999</v>
      </c>
      <c r="I204" s="113"/>
      <c r="J204" s="114">
        <f>ROUND(I204*H204,2)</f>
        <v>0</v>
      </c>
      <c r="K204" s="110" t="s">
        <v>19</v>
      </c>
      <c r="L204" s="33"/>
      <c r="M204" s="115" t="s">
        <v>19</v>
      </c>
      <c r="N204" s="116" t="s">
        <v>46</v>
      </c>
      <c r="P204" s="117">
        <f>O204*H204</f>
        <v>0</v>
      </c>
      <c r="Q204" s="117">
        <v>0</v>
      </c>
      <c r="R204" s="117">
        <f>Q204*H204</f>
        <v>0</v>
      </c>
      <c r="S204" s="117">
        <v>0</v>
      </c>
      <c r="T204" s="118">
        <f>S204*H204</f>
        <v>0</v>
      </c>
      <c r="AR204" s="119" t="s">
        <v>128</v>
      </c>
      <c r="AT204" s="119" t="s">
        <v>123</v>
      </c>
      <c r="AU204" s="119" t="s">
        <v>85</v>
      </c>
      <c r="AY204" s="18" t="s">
        <v>129</v>
      </c>
      <c r="BE204" s="120">
        <f>IF(N204="základní",J204,0)</f>
        <v>0</v>
      </c>
      <c r="BF204" s="120">
        <f>IF(N204="snížená",J204,0)</f>
        <v>0</v>
      </c>
      <c r="BG204" s="120">
        <f>IF(N204="zákl. přenesená",J204,0)</f>
        <v>0</v>
      </c>
      <c r="BH204" s="120">
        <f>IF(N204="sníž. přenesená",J204,0)</f>
        <v>0</v>
      </c>
      <c r="BI204" s="120">
        <f>IF(N204="nulová",J204,0)</f>
        <v>0</v>
      </c>
      <c r="BJ204" s="18" t="s">
        <v>83</v>
      </c>
      <c r="BK204" s="120">
        <f>ROUND(I204*H204,2)</f>
        <v>0</v>
      </c>
      <c r="BL204" s="18" t="s">
        <v>128</v>
      </c>
      <c r="BM204" s="119" t="s">
        <v>627</v>
      </c>
    </row>
    <row r="205" spans="2:65" s="9" customFormat="1" ht="10.199999999999999">
      <c r="B205" s="125"/>
      <c r="D205" s="126" t="s">
        <v>133</v>
      </c>
      <c r="E205" s="127" t="s">
        <v>19</v>
      </c>
      <c r="F205" s="128" t="s">
        <v>617</v>
      </c>
      <c r="H205" s="127" t="s">
        <v>19</v>
      </c>
      <c r="I205" s="129"/>
      <c r="L205" s="125"/>
      <c r="M205" s="130"/>
      <c r="T205" s="131"/>
      <c r="AT205" s="127" t="s">
        <v>133</v>
      </c>
      <c r="AU205" s="127" t="s">
        <v>85</v>
      </c>
      <c r="AV205" s="9" t="s">
        <v>83</v>
      </c>
      <c r="AW205" s="9" t="s">
        <v>37</v>
      </c>
      <c r="AX205" s="9" t="s">
        <v>75</v>
      </c>
      <c r="AY205" s="127" t="s">
        <v>129</v>
      </c>
    </row>
    <row r="206" spans="2:65" s="9" customFormat="1" ht="10.199999999999999">
      <c r="B206" s="125"/>
      <c r="D206" s="126" t="s">
        <v>133</v>
      </c>
      <c r="E206" s="127" t="s">
        <v>19</v>
      </c>
      <c r="F206" s="128" t="s">
        <v>624</v>
      </c>
      <c r="H206" s="127" t="s">
        <v>19</v>
      </c>
      <c r="I206" s="129"/>
      <c r="L206" s="125"/>
      <c r="M206" s="130"/>
      <c r="T206" s="131"/>
      <c r="AT206" s="127" t="s">
        <v>133</v>
      </c>
      <c r="AU206" s="127" t="s">
        <v>85</v>
      </c>
      <c r="AV206" s="9" t="s">
        <v>83</v>
      </c>
      <c r="AW206" s="9" t="s">
        <v>37</v>
      </c>
      <c r="AX206" s="9" t="s">
        <v>75</v>
      </c>
      <c r="AY206" s="127" t="s">
        <v>129</v>
      </c>
    </row>
    <row r="207" spans="2:65" s="9" customFormat="1" ht="10.199999999999999">
      <c r="B207" s="125"/>
      <c r="D207" s="126" t="s">
        <v>133</v>
      </c>
      <c r="E207" s="127" t="s">
        <v>19</v>
      </c>
      <c r="F207" s="128" t="s">
        <v>618</v>
      </c>
      <c r="H207" s="127" t="s">
        <v>19</v>
      </c>
      <c r="I207" s="129"/>
      <c r="L207" s="125"/>
      <c r="M207" s="130"/>
      <c r="T207" s="131"/>
      <c r="AT207" s="127" t="s">
        <v>133</v>
      </c>
      <c r="AU207" s="127" t="s">
        <v>85</v>
      </c>
      <c r="AV207" s="9" t="s">
        <v>83</v>
      </c>
      <c r="AW207" s="9" t="s">
        <v>37</v>
      </c>
      <c r="AX207" s="9" t="s">
        <v>75</v>
      </c>
      <c r="AY207" s="127" t="s">
        <v>129</v>
      </c>
    </row>
    <row r="208" spans="2:65" s="10" customFormat="1" ht="10.199999999999999">
      <c r="B208" s="132"/>
      <c r="D208" s="126" t="s">
        <v>133</v>
      </c>
      <c r="E208" s="133" t="s">
        <v>19</v>
      </c>
      <c r="F208" s="134" t="s">
        <v>619</v>
      </c>
      <c r="H208" s="135">
        <v>19.196999999999999</v>
      </c>
      <c r="I208" s="136"/>
      <c r="L208" s="132"/>
      <c r="M208" s="137"/>
      <c r="T208" s="138"/>
      <c r="AT208" s="133" t="s">
        <v>133</v>
      </c>
      <c r="AU208" s="133" t="s">
        <v>85</v>
      </c>
      <c r="AV208" s="10" t="s">
        <v>85</v>
      </c>
      <c r="AW208" s="10" t="s">
        <v>37</v>
      </c>
      <c r="AX208" s="10" t="s">
        <v>75</v>
      </c>
      <c r="AY208" s="133" t="s">
        <v>129</v>
      </c>
    </row>
    <row r="209" spans="2:65" s="11" customFormat="1" ht="10.199999999999999">
      <c r="B209" s="139"/>
      <c r="D209" s="126" t="s">
        <v>133</v>
      </c>
      <c r="E209" s="140" t="s">
        <v>19</v>
      </c>
      <c r="F209" s="141" t="s">
        <v>136</v>
      </c>
      <c r="H209" s="142">
        <v>19.196999999999999</v>
      </c>
      <c r="I209" s="143"/>
      <c r="L209" s="139"/>
      <c r="M209" s="144"/>
      <c r="T209" s="145"/>
      <c r="AT209" s="140" t="s">
        <v>133</v>
      </c>
      <c r="AU209" s="140" t="s">
        <v>85</v>
      </c>
      <c r="AV209" s="11" t="s">
        <v>128</v>
      </c>
      <c r="AW209" s="11" t="s">
        <v>37</v>
      </c>
      <c r="AX209" s="11" t="s">
        <v>83</v>
      </c>
      <c r="AY209" s="140" t="s">
        <v>129</v>
      </c>
    </row>
    <row r="210" spans="2:65" s="1" customFormat="1" ht="16.5" customHeight="1">
      <c r="B210" s="33"/>
      <c r="C210" s="108" t="s">
        <v>179</v>
      </c>
      <c r="D210" s="108" t="s">
        <v>123</v>
      </c>
      <c r="E210" s="109" t="s">
        <v>628</v>
      </c>
      <c r="F210" s="110" t="s">
        <v>629</v>
      </c>
      <c r="G210" s="111" t="s">
        <v>224</v>
      </c>
      <c r="H210" s="112">
        <v>8</v>
      </c>
      <c r="I210" s="113"/>
      <c r="J210" s="114">
        <f>ROUND(I210*H210,2)</f>
        <v>0</v>
      </c>
      <c r="K210" s="110" t="s">
        <v>19</v>
      </c>
      <c r="L210" s="33"/>
      <c r="M210" s="115" t="s">
        <v>19</v>
      </c>
      <c r="N210" s="116" t="s">
        <v>46</v>
      </c>
      <c r="P210" s="117">
        <f>O210*H210</f>
        <v>0</v>
      </c>
      <c r="Q210" s="117">
        <v>0</v>
      </c>
      <c r="R210" s="117">
        <f>Q210*H210</f>
        <v>0</v>
      </c>
      <c r="S210" s="117">
        <v>0</v>
      </c>
      <c r="T210" s="118">
        <f>S210*H210</f>
        <v>0</v>
      </c>
      <c r="AR210" s="119" t="s">
        <v>128</v>
      </c>
      <c r="AT210" s="119" t="s">
        <v>123</v>
      </c>
      <c r="AU210" s="119" t="s">
        <v>85</v>
      </c>
      <c r="AY210" s="18" t="s">
        <v>129</v>
      </c>
      <c r="BE210" s="120">
        <f>IF(N210="základní",J210,0)</f>
        <v>0</v>
      </c>
      <c r="BF210" s="120">
        <f>IF(N210="snížená",J210,0)</f>
        <v>0</v>
      </c>
      <c r="BG210" s="120">
        <f>IF(N210="zákl. přenesená",J210,0)</f>
        <v>0</v>
      </c>
      <c r="BH210" s="120">
        <f>IF(N210="sníž. přenesená",J210,0)</f>
        <v>0</v>
      </c>
      <c r="BI210" s="120">
        <f>IF(N210="nulová",J210,0)</f>
        <v>0</v>
      </c>
      <c r="BJ210" s="18" t="s">
        <v>83</v>
      </c>
      <c r="BK210" s="120">
        <f>ROUND(I210*H210,2)</f>
        <v>0</v>
      </c>
      <c r="BL210" s="18" t="s">
        <v>128</v>
      </c>
      <c r="BM210" s="119" t="s">
        <v>630</v>
      </c>
    </row>
    <row r="211" spans="2:65" s="9" customFormat="1" ht="10.199999999999999">
      <c r="B211" s="125"/>
      <c r="D211" s="126" t="s">
        <v>133</v>
      </c>
      <c r="E211" s="127" t="s">
        <v>19</v>
      </c>
      <c r="F211" s="128" t="s">
        <v>631</v>
      </c>
      <c r="H211" s="127" t="s">
        <v>19</v>
      </c>
      <c r="I211" s="129"/>
      <c r="L211" s="125"/>
      <c r="M211" s="130"/>
      <c r="T211" s="131"/>
      <c r="AT211" s="127" t="s">
        <v>133</v>
      </c>
      <c r="AU211" s="127" t="s">
        <v>85</v>
      </c>
      <c r="AV211" s="9" t="s">
        <v>83</v>
      </c>
      <c r="AW211" s="9" t="s">
        <v>37</v>
      </c>
      <c r="AX211" s="9" t="s">
        <v>75</v>
      </c>
      <c r="AY211" s="127" t="s">
        <v>129</v>
      </c>
    </row>
    <row r="212" spans="2:65" s="9" customFormat="1" ht="10.199999999999999">
      <c r="B212" s="125"/>
      <c r="D212" s="126" t="s">
        <v>133</v>
      </c>
      <c r="E212" s="127" t="s">
        <v>19</v>
      </c>
      <c r="F212" s="128" t="s">
        <v>516</v>
      </c>
      <c r="H212" s="127" t="s">
        <v>19</v>
      </c>
      <c r="I212" s="129"/>
      <c r="L212" s="125"/>
      <c r="M212" s="130"/>
      <c r="T212" s="131"/>
      <c r="AT212" s="127" t="s">
        <v>133</v>
      </c>
      <c r="AU212" s="127" t="s">
        <v>85</v>
      </c>
      <c r="AV212" s="9" t="s">
        <v>83</v>
      </c>
      <c r="AW212" s="9" t="s">
        <v>37</v>
      </c>
      <c r="AX212" s="9" t="s">
        <v>75</v>
      </c>
      <c r="AY212" s="127" t="s">
        <v>129</v>
      </c>
    </row>
    <row r="213" spans="2:65" s="9" customFormat="1" ht="10.199999999999999">
      <c r="B213" s="125"/>
      <c r="D213" s="126" t="s">
        <v>133</v>
      </c>
      <c r="E213" s="127" t="s">
        <v>19</v>
      </c>
      <c r="F213" s="128" t="s">
        <v>632</v>
      </c>
      <c r="H213" s="127" t="s">
        <v>19</v>
      </c>
      <c r="I213" s="129"/>
      <c r="L213" s="125"/>
      <c r="M213" s="130"/>
      <c r="T213" s="131"/>
      <c r="AT213" s="127" t="s">
        <v>133</v>
      </c>
      <c r="AU213" s="127" t="s">
        <v>85</v>
      </c>
      <c r="AV213" s="9" t="s">
        <v>83</v>
      </c>
      <c r="AW213" s="9" t="s">
        <v>37</v>
      </c>
      <c r="AX213" s="9" t="s">
        <v>75</v>
      </c>
      <c r="AY213" s="127" t="s">
        <v>129</v>
      </c>
    </row>
    <row r="214" spans="2:65" s="10" customFormat="1" ht="10.199999999999999">
      <c r="B214" s="132"/>
      <c r="D214" s="126" t="s">
        <v>133</v>
      </c>
      <c r="E214" s="133" t="s">
        <v>19</v>
      </c>
      <c r="F214" s="134" t="s">
        <v>633</v>
      </c>
      <c r="H214" s="135">
        <v>8</v>
      </c>
      <c r="I214" s="136"/>
      <c r="L214" s="132"/>
      <c r="M214" s="137"/>
      <c r="T214" s="138"/>
      <c r="AT214" s="133" t="s">
        <v>133</v>
      </c>
      <c r="AU214" s="133" t="s">
        <v>85</v>
      </c>
      <c r="AV214" s="10" t="s">
        <v>85</v>
      </c>
      <c r="AW214" s="10" t="s">
        <v>37</v>
      </c>
      <c r="AX214" s="10" t="s">
        <v>75</v>
      </c>
      <c r="AY214" s="133" t="s">
        <v>129</v>
      </c>
    </row>
    <row r="215" spans="2:65" s="11" customFormat="1" ht="10.199999999999999">
      <c r="B215" s="139"/>
      <c r="D215" s="126" t="s">
        <v>133</v>
      </c>
      <c r="E215" s="140" t="s">
        <v>19</v>
      </c>
      <c r="F215" s="141" t="s">
        <v>136</v>
      </c>
      <c r="H215" s="142">
        <v>8</v>
      </c>
      <c r="I215" s="143"/>
      <c r="L215" s="139"/>
      <c r="M215" s="144"/>
      <c r="T215" s="145"/>
      <c r="AT215" s="140" t="s">
        <v>133</v>
      </c>
      <c r="AU215" s="140" t="s">
        <v>85</v>
      </c>
      <c r="AV215" s="11" t="s">
        <v>128</v>
      </c>
      <c r="AW215" s="11" t="s">
        <v>37</v>
      </c>
      <c r="AX215" s="11" t="s">
        <v>83</v>
      </c>
      <c r="AY215" s="140" t="s">
        <v>129</v>
      </c>
    </row>
    <row r="216" spans="2:65" s="1" customFormat="1" ht="16.5" customHeight="1">
      <c r="B216" s="33"/>
      <c r="C216" s="146" t="s">
        <v>634</v>
      </c>
      <c r="D216" s="146" t="s">
        <v>229</v>
      </c>
      <c r="E216" s="147" t="s">
        <v>635</v>
      </c>
      <c r="F216" s="148" t="s">
        <v>636</v>
      </c>
      <c r="G216" s="149" t="s">
        <v>140</v>
      </c>
      <c r="H216" s="150">
        <v>0.247</v>
      </c>
      <c r="I216" s="151"/>
      <c r="J216" s="152">
        <f>ROUND(I216*H216,2)</f>
        <v>0</v>
      </c>
      <c r="K216" s="148" t="s">
        <v>127</v>
      </c>
      <c r="L216" s="153"/>
      <c r="M216" s="154" t="s">
        <v>19</v>
      </c>
      <c r="N216" s="155" t="s">
        <v>46</v>
      </c>
      <c r="P216" s="117">
        <f>O216*H216</f>
        <v>0</v>
      </c>
      <c r="Q216" s="117">
        <v>0.55000000000000004</v>
      </c>
      <c r="R216" s="117">
        <f>Q216*H216</f>
        <v>0.13585</v>
      </c>
      <c r="S216" s="117">
        <v>0</v>
      </c>
      <c r="T216" s="118">
        <f>S216*H216</f>
        <v>0</v>
      </c>
      <c r="AR216" s="119" t="s">
        <v>215</v>
      </c>
      <c r="AT216" s="119" t="s">
        <v>229</v>
      </c>
      <c r="AU216" s="119" t="s">
        <v>85</v>
      </c>
      <c r="AY216" s="18" t="s">
        <v>129</v>
      </c>
      <c r="BE216" s="120">
        <f>IF(N216="základní",J216,0)</f>
        <v>0</v>
      </c>
      <c r="BF216" s="120">
        <f>IF(N216="snížená",J216,0)</f>
        <v>0</v>
      </c>
      <c r="BG216" s="120">
        <f>IF(N216="zákl. přenesená",J216,0)</f>
        <v>0</v>
      </c>
      <c r="BH216" s="120">
        <f>IF(N216="sníž. přenesená",J216,0)</f>
        <v>0</v>
      </c>
      <c r="BI216" s="120">
        <f>IF(N216="nulová",J216,0)</f>
        <v>0</v>
      </c>
      <c r="BJ216" s="18" t="s">
        <v>83</v>
      </c>
      <c r="BK216" s="120">
        <f>ROUND(I216*H216,2)</f>
        <v>0</v>
      </c>
      <c r="BL216" s="18" t="s">
        <v>128</v>
      </c>
      <c r="BM216" s="119" t="s">
        <v>637</v>
      </c>
    </row>
    <row r="217" spans="2:65" s="9" customFormat="1" ht="10.199999999999999">
      <c r="B217" s="125"/>
      <c r="D217" s="126" t="s">
        <v>133</v>
      </c>
      <c r="E217" s="127" t="s">
        <v>19</v>
      </c>
      <c r="F217" s="128" t="s">
        <v>638</v>
      </c>
      <c r="H217" s="127" t="s">
        <v>19</v>
      </c>
      <c r="I217" s="129"/>
      <c r="L217" s="125"/>
      <c r="M217" s="130"/>
      <c r="T217" s="131"/>
      <c r="AT217" s="127" t="s">
        <v>133</v>
      </c>
      <c r="AU217" s="127" t="s">
        <v>85</v>
      </c>
      <c r="AV217" s="9" t="s">
        <v>83</v>
      </c>
      <c r="AW217" s="9" t="s">
        <v>37</v>
      </c>
      <c r="AX217" s="9" t="s">
        <v>75</v>
      </c>
      <c r="AY217" s="127" t="s">
        <v>129</v>
      </c>
    </row>
    <row r="218" spans="2:65" s="9" customFormat="1" ht="10.199999999999999">
      <c r="B218" s="125"/>
      <c r="D218" s="126" t="s">
        <v>133</v>
      </c>
      <c r="E218" s="127" t="s">
        <v>19</v>
      </c>
      <c r="F218" s="128" t="s">
        <v>516</v>
      </c>
      <c r="H218" s="127" t="s">
        <v>19</v>
      </c>
      <c r="I218" s="129"/>
      <c r="L218" s="125"/>
      <c r="M218" s="130"/>
      <c r="T218" s="131"/>
      <c r="AT218" s="127" t="s">
        <v>133</v>
      </c>
      <c r="AU218" s="127" t="s">
        <v>85</v>
      </c>
      <c r="AV218" s="9" t="s">
        <v>83</v>
      </c>
      <c r="AW218" s="9" t="s">
        <v>37</v>
      </c>
      <c r="AX218" s="9" t="s">
        <v>75</v>
      </c>
      <c r="AY218" s="127" t="s">
        <v>129</v>
      </c>
    </row>
    <row r="219" spans="2:65" s="9" customFormat="1" ht="10.199999999999999">
      <c r="B219" s="125"/>
      <c r="D219" s="126" t="s">
        <v>133</v>
      </c>
      <c r="E219" s="127" t="s">
        <v>19</v>
      </c>
      <c r="F219" s="128" t="s">
        <v>639</v>
      </c>
      <c r="H219" s="127" t="s">
        <v>19</v>
      </c>
      <c r="I219" s="129"/>
      <c r="L219" s="125"/>
      <c r="M219" s="130"/>
      <c r="T219" s="131"/>
      <c r="AT219" s="127" t="s">
        <v>133</v>
      </c>
      <c r="AU219" s="127" t="s">
        <v>85</v>
      </c>
      <c r="AV219" s="9" t="s">
        <v>83</v>
      </c>
      <c r="AW219" s="9" t="s">
        <v>37</v>
      </c>
      <c r="AX219" s="9" t="s">
        <v>75</v>
      </c>
      <c r="AY219" s="127" t="s">
        <v>129</v>
      </c>
    </row>
    <row r="220" spans="2:65" s="9" customFormat="1" ht="10.199999999999999">
      <c r="B220" s="125"/>
      <c r="D220" s="126" t="s">
        <v>133</v>
      </c>
      <c r="E220" s="127" t="s">
        <v>19</v>
      </c>
      <c r="F220" s="128" t="s">
        <v>640</v>
      </c>
      <c r="H220" s="127" t="s">
        <v>19</v>
      </c>
      <c r="I220" s="129"/>
      <c r="L220" s="125"/>
      <c r="M220" s="130"/>
      <c r="T220" s="131"/>
      <c r="AT220" s="127" t="s">
        <v>133</v>
      </c>
      <c r="AU220" s="127" t="s">
        <v>85</v>
      </c>
      <c r="AV220" s="9" t="s">
        <v>83</v>
      </c>
      <c r="AW220" s="9" t="s">
        <v>37</v>
      </c>
      <c r="AX220" s="9" t="s">
        <v>75</v>
      </c>
      <c r="AY220" s="127" t="s">
        <v>129</v>
      </c>
    </row>
    <row r="221" spans="2:65" s="9" customFormat="1" ht="10.199999999999999">
      <c r="B221" s="125"/>
      <c r="D221" s="126" t="s">
        <v>133</v>
      </c>
      <c r="E221" s="127" t="s">
        <v>19</v>
      </c>
      <c r="F221" s="128" t="s">
        <v>641</v>
      </c>
      <c r="H221" s="127" t="s">
        <v>19</v>
      </c>
      <c r="I221" s="129"/>
      <c r="L221" s="125"/>
      <c r="M221" s="130"/>
      <c r="T221" s="131"/>
      <c r="AT221" s="127" t="s">
        <v>133</v>
      </c>
      <c r="AU221" s="127" t="s">
        <v>85</v>
      </c>
      <c r="AV221" s="9" t="s">
        <v>83</v>
      </c>
      <c r="AW221" s="9" t="s">
        <v>37</v>
      </c>
      <c r="AX221" s="9" t="s">
        <v>75</v>
      </c>
      <c r="AY221" s="127" t="s">
        <v>129</v>
      </c>
    </row>
    <row r="222" spans="2:65" s="10" customFormat="1" ht="10.199999999999999">
      <c r="B222" s="132"/>
      <c r="D222" s="126" t="s">
        <v>133</v>
      </c>
      <c r="E222" s="133" t="s">
        <v>19</v>
      </c>
      <c r="F222" s="134" t="s">
        <v>642</v>
      </c>
      <c r="H222" s="135">
        <v>0.247</v>
      </c>
      <c r="I222" s="136"/>
      <c r="L222" s="132"/>
      <c r="M222" s="137"/>
      <c r="T222" s="138"/>
      <c r="AT222" s="133" t="s">
        <v>133</v>
      </c>
      <c r="AU222" s="133" t="s">
        <v>85</v>
      </c>
      <c r="AV222" s="10" t="s">
        <v>85</v>
      </c>
      <c r="AW222" s="10" t="s">
        <v>37</v>
      </c>
      <c r="AX222" s="10" t="s">
        <v>75</v>
      </c>
      <c r="AY222" s="133" t="s">
        <v>129</v>
      </c>
    </row>
    <row r="223" spans="2:65" s="11" customFormat="1" ht="10.199999999999999">
      <c r="B223" s="139"/>
      <c r="D223" s="126" t="s">
        <v>133</v>
      </c>
      <c r="E223" s="140" t="s">
        <v>19</v>
      </c>
      <c r="F223" s="141" t="s">
        <v>136</v>
      </c>
      <c r="H223" s="142">
        <v>0.247</v>
      </c>
      <c r="I223" s="143"/>
      <c r="L223" s="139"/>
      <c r="M223" s="144"/>
      <c r="T223" s="145"/>
      <c r="AT223" s="140" t="s">
        <v>133</v>
      </c>
      <c r="AU223" s="140" t="s">
        <v>85</v>
      </c>
      <c r="AV223" s="11" t="s">
        <v>128</v>
      </c>
      <c r="AW223" s="11" t="s">
        <v>37</v>
      </c>
      <c r="AX223" s="11" t="s">
        <v>83</v>
      </c>
      <c r="AY223" s="140" t="s">
        <v>129</v>
      </c>
    </row>
    <row r="224" spans="2:65" s="1" customFormat="1" ht="16.5" customHeight="1">
      <c r="B224" s="33"/>
      <c r="C224" s="146" t="s">
        <v>241</v>
      </c>
      <c r="D224" s="146" t="s">
        <v>229</v>
      </c>
      <c r="E224" s="147" t="s">
        <v>643</v>
      </c>
      <c r="F224" s="148" t="s">
        <v>644</v>
      </c>
      <c r="G224" s="149" t="s">
        <v>236</v>
      </c>
      <c r="H224" s="150">
        <v>4.8</v>
      </c>
      <c r="I224" s="151"/>
      <c r="J224" s="152">
        <f>ROUND(I224*H224,2)</f>
        <v>0</v>
      </c>
      <c r="K224" s="148" t="s">
        <v>19</v>
      </c>
      <c r="L224" s="153"/>
      <c r="M224" s="154" t="s">
        <v>19</v>
      </c>
      <c r="N224" s="155" t="s">
        <v>46</v>
      </c>
      <c r="P224" s="117">
        <f>O224*H224</f>
        <v>0</v>
      </c>
      <c r="Q224" s="117">
        <v>0</v>
      </c>
      <c r="R224" s="117">
        <f>Q224*H224</f>
        <v>0</v>
      </c>
      <c r="S224" s="117">
        <v>0</v>
      </c>
      <c r="T224" s="118">
        <f>S224*H224</f>
        <v>0</v>
      </c>
      <c r="AR224" s="119" t="s">
        <v>215</v>
      </c>
      <c r="AT224" s="119" t="s">
        <v>229</v>
      </c>
      <c r="AU224" s="119" t="s">
        <v>85</v>
      </c>
      <c r="AY224" s="18" t="s">
        <v>129</v>
      </c>
      <c r="BE224" s="120">
        <f>IF(N224="základní",J224,0)</f>
        <v>0</v>
      </c>
      <c r="BF224" s="120">
        <f>IF(N224="snížená",J224,0)</f>
        <v>0</v>
      </c>
      <c r="BG224" s="120">
        <f>IF(N224="zákl. přenesená",J224,0)</f>
        <v>0</v>
      </c>
      <c r="BH224" s="120">
        <f>IF(N224="sníž. přenesená",J224,0)</f>
        <v>0</v>
      </c>
      <c r="BI224" s="120">
        <f>IF(N224="nulová",J224,0)</f>
        <v>0</v>
      </c>
      <c r="BJ224" s="18" t="s">
        <v>83</v>
      </c>
      <c r="BK224" s="120">
        <f>ROUND(I224*H224,2)</f>
        <v>0</v>
      </c>
      <c r="BL224" s="18" t="s">
        <v>128</v>
      </c>
      <c r="BM224" s="119" t="s">
        <v>645</v>
      </c>
    </row>
    <row r="225" spans="2:65" s="9" customFormat="1" ht="10.199999999999999">
      <c r="B225" s="125"/>
      <c r="D225" s="126" t="s">
        <v>133</v>
      </c>
      <c r="E225" s="127" t="s">
        <v>19</v>
      </c>
      <c r="F225" s="128" t="s">
        <v>646</v>
      </c>
      <c r="H225" s="127" t="s">
        <v>19</v>
      </c>
      <c r="I225" s="129"/>
      <c r="L225" s="125"/>
      <c r="M225" s="130"/>
      <c r="T225" s="131"/>
      <c r="AT225" s="127" t="s">
        <v>133</v>
      </c>
      <c r="AU225" s="127" t="s">
        <v>85</v>
      </c>
      <c r="AV225" s="9" t="s">
        <v>83</v>
      </c>
      <c r="AW225" s="9" t="s">
        <v>37</v>
      </c>
      <c r="AX225" s="9" t="s">
        <v>75</v>
      </c>
      <c r="AY225" s="127" t="s">
        <v>129</v>
      </c>
    </row>
    <row r="226" spans="2:65" s="9" customFormat="1" ht="10.199999999999999">
      <c r="B226" s="125"/>
      <c r="D226" s="126" t="s">
        <v>133</v>
      </c>
      <c r="E226" s="127" t="s">
        <v>19</v>
      </c>
      <c r="F226" s="128" t="s">
        <v>516</v>
      </c>
      <c r="H226" s="127" t="s">
        <v>19</v>
      </c>
      <c r="I226" s="129"/>
      <c r="L226" s="125"/>
      <c r="M226" s="130"/>
      <c r="T226" s="131"/>
      <c r="AT226" s="127" t="s">
        <v>133</v>
      </c>
      <c r="AU226" s="127" t="s">
        <v>85</v>
      </c>
      <c r="AV226" s="9" t="s">
        <v>83</v>
      </c>
      <c r="AW226" s="9" t="s">
        <v>37</v>
      </c>
      <c r="AX226" s="9" t="s">
        <v>75</v>
      </c>
      <c r="AY226" s="127" t="s">
        <v>129</v>
      </c>
    </row>
    <row r="227" spans="2:65" s="9" customFormat="1" ht="10.199999999999999">
      <c r="B227" s="125"/>
      <c r="D227" s="126" t="s">
        <v>133</v>
      </c>
      <c r="E227" s="127" t="s">
        <v>19</v>
      </c>
      <c r="F227" s="128" t="s">
        <v>647</v>
      </c>
      <c r="H227" s="127" t="s">
        <v>19</v>
      </c>
      <c r="I227" s="129"/>
      <c r="L227" s="125"/>
      <c r="M227" s="130"/>
      <c r="T227" s="131"/>
      <c r="AT227" s="127" t="s">
        <v>133</v>
      </c>
      <c r="AU227" s="127" t="s">
        <v>85</v>
      </c>
      <c r="AV227" s="9" t="s">
        <v>83</v>
      </c>
      <c r="AW227" s="9" t="s">
        <v>37</v>
      </c>
      <c r="AX227" s="9" t="s">
        <v>75</v>
      </c>
      <c r="AY227" s="127" t="s">
        <v>129</v>
      </c>
    </row>
    <row r="228" spans="2:65" s="10" customFormat="1" ht="10.199999999999999">
      <c r="B228" s="132"/>
      <c r="D228" s="126" t="s">
        <v>133</v>
      </c>
      <c r="E228" s="133" t="s">
        <v>19</v>
      </c>
      <c r="F228" s="134" t="s">
        <v>648</v>
      </c>
      <c r="H228" s="135">
        <v>4.8</v>
      </c>
      <c r="I228" s="136"/>
      <c r="L228" s="132"/>
      <c r="M228" s="137"/>
      <c r="T228" s="138"/>
      <c r="AT228" s="133" t="s">
        <v>133</v>
      </c>
      <c r="AU228" s="133" t="s">
        <v>85</v>
      </c>
      <c r="AV228" s="10" t="s">
        <v>85</v>
      </c>
      <c r="AW228" s="10" t="s">
        <v>37</v>
      </c>
      <c r="AX228" s="10" t="s">
        <v>75</v>
      </c>
      <c r="AY228" s="133" t="s">
        <v>129</v>
      </c>
    </row>
    <row r="229" spans="2:65" s="11" customFormat="1" ht="10.199999999999999">
      <c r="B229" s="139"/>
      <c r="D229" s="126" t="s">
        <v>133</v>
      </c>
      <c r="E229" s="140" t="s">
        <v>19</v>
      </c>
      <c r="F229" s="141" t="s">
        <v>136</v>
      </c>
      <c r="H229" s="142">
        <v>4.8</v>
      </c>
      <c r="I229" s="143"/>
      <c r="L229" s="139"/>
      <c r="M229" s="144"/>
      <c r="T229" s="145"/>
      <c r="AT229" s="140" t="s">
        <v>133</v>
      </c>
      <c r="AU229" s="140" t="s">
        <v>85</v>
      </c>
      <c r="AV229" s="11" t="s">
        <v>128</v>
      </c>
      <c r="AW229" s="11" t="s">
        <v>37</v>
      </c>
      <c r="AX229" s="11" t="s">
        <v>83</v>
      </c>
      <c r="AY229" s="140" t="s">
        <v>129</v>
      </c>
    </row>
    <row r="230" spans="2:65" s="1" customFormat="1" ht="16.5" customHeight="1">
      <c r="B230" s="33"/>
      <c r="C230" s="146" t="s">
        <v>246</v>
      </c>
      <c r="D230" s="146" t="s">
        <v>229</v>
      </c>
      <c r="E230" s="147" t="s">
        <v>649</v>
      </c>
      <c r="F230" s="148" t="s">
        <v>650</v>
      </c>
      <c r="G230" s="149" t="s">
        <v>236</v>
      </c>
      <c r="H230" s="150">
        <v>46.92</v>
      </c>
      <c r="I230" s="151"/>
      <c r="J230" s="152">
        <f>ROUND(I230*H230,2)</f>
        <v>0</v>
      </c>
      <c r="K230" s="148" t="s">
        <v>19</v>
      </c>
      <c r="L230" s="153"/>
      <c r="M230" s="154" t="s">
        <v>19</v>
      </c>
      <c r="N230" s="155" t="s">
        <v>46</v>
      </c>
      <c r="P230" s="117">
        <f>O230*H230</f>
        <v>0</v>
      </c>
      <c r="Q230" s="117">
        <v>0</v>
      </c>
      <c r="R230" s="117">
        <f>Q230*H230</f>
        <v>0</v>
      </c>
      <c r="S230" s="117">
        <v>0</v>
      </c>
      <c r="T230" s="118">
        <f>S230*H230</f>
        <v>0</v>
      </c>
      <c r="AR230" s="119" t="s">
        <v>215</v>
      </c>
      <c r="AT230" s="119" t="s">
        <v>229</v>
      </c>
      <c r="AU230" s="119" t="s">
        <v>85</v>
      </c>
      <c r="AY230" s="18" t="s">
        <v>129</v>
      </c>
      <c r="BE230" s="120">
        <f>IF(N230="základní",J230,0)</f>
        <v>0</v>
      </c>
      <c r="BF230" s="120">
        <f>IF(N230="snížená",J230,0)</f>
        <v>0</v>
      </c>
      <c r="BG230" s="120">
        <f>IF(N230="zákl. přenesená",J230,0)</f>
        <v>0</v>
      </c>
      <c r="BH230" s="120">
        <f>IF(N230="sníž. přenesená",J230,0)</f>
        <v>0</v>
      </c>
      <c r="BI230" s="120">
        <f>IF(N230="nulová",J230,0)</f>
        <v>0</v>
      </c>
      <c r="BJ230" s="18" t="s">
        <v>83</v>
      </c>
      <c r="BK230" s="120">
        <f>ROUND(I230*H230,2)</f>
        <v>0</v>
      </c>
      <c r="BL230" s="18" t="s">
        <v>128</v>
      </c>
      <c r="BM230" s="119" t="s">
        <v>651</v>
      </c>
    </row>
    <row r="231" spans="2:65" s="9" customFormat="1" ht="10.199999999999999">
      <c r="B231" s="125"/>
      <c r="D231" s="126" t="s">
        <v>133</v>
      </c>
      <c r="E231" s="127" t="s">
        <v>19</v>
      </c>
      <c r="F231" s="128" t="s">
        <v>652</v>
      </c>
      <c r="H231" s="127" t="s">
        <v>19</v>
      </c>
      <c r="I231" s="129"/>
      <c r="L231" s="125"/>
      <c r="M231" s="130"/>
      <c r="T231" s="131"/>
      <c r="AT231" s="127" t="s">
        <v>133</v>
      </c>
      <c r="AU231" s="127" t="s">
        <v>85</v>
      </c>
      <c r="AV231" s="9" t="s">
        <v>83</v>
      </c>
      <c r="AW231" s="9" t="s">
        <v>37</v>
      </c>
      <c r="AX231" s="9" t="s">
        <v>75</v>
      </c>
      <c r="AY231" s="127" t="s">
        <v>129</v>
      </c>
    </row>
    <row r="232" spans="2:65" s="9" customFormat="1" ht="10.199999999999999">
      <c r="B232" s="125"/>
      <c r="D232" s="126" t="s">
        <v>133</v>
      </c>
      <c r="E232" s="127" t="s">
        <v>19</v>
      </c>
      <c r="F232" s="128" t="s">
        <v>516</v>
      </c>
      <c r="H232" s="127" t="s">
        <v>19</v>
      </c>
      <c r="I232" s="129"/>
      <c r="L232" s="125"/>
      <c r="M232" s="130"/>
      <c r="T232" s="131"/>
      <c r="AT232" s="127" t="s">
        <v>133</v>
      </c>
      <c r="AU232" s="127" t="s">
        <v>85</v>
      </c>
      <c r="AV232" s="9" t="s">
        <v>83</v>
      </c>
      <c r="AW232" s="9" t="s">
        <v>37</v>
      </c>
      <c r="AX232" s="9" t="s">
        <v>75</v>
      </c>
      <c r="AY232" s="127" t="s">
        <v>129</v>
      </c>
    </row>
    <row r="233" spans="2:65" s="9" customFormat="1" ht="10.199999999999999">
      <c r="B233" s="125"/>
      <c r="D233" s="126" t="s">
        <v>133</v>
      </c>
      <c r="E233" s="127" t="s">
        <v>19</v>
      </c>
      <c r="F233" s="128" t="s">
        <v>653</v>
      </c>
      <c r="H233" s="127" t="s">
        <v>19</v>
      </c>
      <c r="I233" s="129"/>
      <c r="L233" s="125"/>
      <c r="M233" s="130"/>
      <c r="T233" s="131"/>
      <c r="AT233" s="127" t="s">
        <v>133</v>
      </c>
      <c r="AU233" s="127" t="s">
        <v>85</v>
      </c>
      <c r="AV233" s="9" t="s">
        <v>83</v>
      </c>
      <c r="AW233" s="9" t="s">
        <v>37</v>
      </c>
      <c r="AX233" s="9" t="s">
        <v>75</v>
      </c>
      <c r="AY233" s="127" t="s">
        <v>129</v>
      </c>
    </row>
    <row r="234" spans="2:65" s="10" customFormat="1" ht="10.199999999999999">
      <c r="B234" s="132"/>
      <c r="D234" s="126" t="s">
        <v>133</v>
      </c>
      <c r="E234" s="133" t="s">
        <v>19</v>
      </c>
      <c r="F234" s="134" t="s">
        <v>654</v>
      </c>
      <c r="H234" s="135">
        <v>46.92</v>
      </c>
      <c r="I234" s="136"/>
      <c r="L234" s="132"/>
      <c r="M234" s="137"/>
      <c r="T234" s="138"/>
      <c r="AT234" s="133" t="s">
        <v>133</v>
      </c>
      <c r="AU234" s="133" t="s">
        <v>85</v>
      </c>
      <c r="AV234" s="10" t="s">
        <v>85</v>
      </c>
      <c r="AW234" s="10" t="s">
        <v>37</v>
      </c>
      <c r="AX234" s="10" t="s">
        <v>75</v>
      </c>
      <c r="AY234" s="133" t="s">
        <v>129</v>
      </c>
    </row>
    <row r="235" spans="2:65" s="11" customFormat="1" ht="10.199999999999999">
      <c r="B235" s="139"/>
      <c r="D235" s="126" t="s">
        <v>133</v>
      </c>
      <c r="E235" s="140" t="s">
        <v>19</v>
      </c>
      <c r="F235" s="141" t="s">
        <v>136</v>
      </c>
      <c r="H235" s="142">
        <v>46.92</v>
      </c>
      <c r="I235" s="143"/>
      <c r="L235" s="139"/>
      <c r="M235" s="144"/>
      <c r="T235" s="145"/>
      <c r="AT235" s="140" t="s">
        <v>133</v>
      </c>
      <c r="AU235" s="140" t="s">
        <v>85</v>
      </c>
      <c r="AV235" s="11" t="s">
        <v>128</v>
      </c>
      <c r="AW235" s="11" t="s">
        <v>37</v>
      </c>
      <c r="AX235" s="11" t="s">
        <v>83</v>
      </c>
      <c r="AY235" s="140" t="s">
        <v>129</v>
      </c>
    </row>
    <row r="236" spans="2:65" s="1" customFormat="1" ht="16.5" customHeight="1">
      <c r="B236" s="33"/>
      <c r="C236" s="146" t="s">
        <v>655</v>
      </c>
      <c r="D236" s="146" t="s">
        <v>229</v>
      </c>
      <c r="E236" s="147" t="s">
        <v>656</v>
      </c>
      <c r="F236" s="148" t="s">
        <v>657</v>
      </c>
      <c r="G236" s="149" t="s">
        <v>140</v>
      </c>
      <c r="H236" s="150">
        <v>0.75600000000000001</v>
      </c>
      <c r="I236" s="151"/>
      <c r="J236" s="152">
        <f>ROUND(I236*H236,2)</f>
        <v>0</v>
      </c>
      <c r="K236" s="148" t="s">
        <v>127</v>
      </c>
      <c r="L236" s="153"/>
      <c r="M236" s="154" t="s">
        <v>19</v>
      </c>
      <c r="N236" s="155" t="s">
        <v>46</v>
      </c>
      <c r="P236" s="117">
        <f>O236*H236</f>
        <v>0</v>
      </c>
      <c r="Q236" s="117">
        <v>0.44</v>
      </c>
      <c r="R236" s="117">
        <f>Q236*H236</f>
        <v>0.33263999999999999</v>
      </c>
      <c r="S236" s="117">
        <v>0</v>
      </c>
      <c r="T236" s="118">
        <f>S236*H236</f>
        <v>0</v>
      </c>
      <c r="AR236" s="119" t="s">
        <v>215</v>
      </c>
      <c r="AT236" s="119" t="s">
        <v>229</v>
      </c>
      <c r="AU236" s="119" t="s">
        <v>85</v>
      </c>
      <c r="AY236" s="18" t="s">
        <v>129</v>
      </c>
      <c r="BE236" s="120">
        <f>IF(N236="základní",J236,0)</f>
        <v>0</v>
      </c>
      <c r="BF236" s="120">
        <f>IF(N236="snížená",J236,0)</f>
        <v>0</v>
      </c>
      <c r="BG236" s="120">
        <f>IF(N236="zákl. přenesená",J236,0)</f>
        <v>0</v>
      </c>
      <c r="BH236" s="120">
        <f>IF(N236="sníž. přenesená",J236,0)</f>
        <v>0</v>
      </c>
      <c r="BI236" s="120">
        <f>IF(N236="nulová",J236,0)</f>
        <v>0</v>
      </c>
      <c r="BJ236" s="18" t="s">
        <v>83</v>
      </c>
      <c r="BK236" s="120">
        <f>ROUND(I236*H236,2)</f>
        <v>0</v>
      </c>
      <c r="BL236" s="18" t="s">
        <v>128</v>
      </c>
      <c r="BM236" s="119" t="s">
        <v>658</v>
      </c>
    </row>
    <row r="237" spans="2:65" s="9" customFormat="1" ht="10.199999999999999">
      <c r="B237" s="125"/>
      <c r="D237" s="126" t="s">
        <v>133</v>
      </c>
      <c r="E237" s="127" t="s">
        <v>19</v>
      </c>
      <c r="F237" s="128" t="s">
        <v>659</v>
      </c>
      <c r="H237" s="127" t="s">
        <v>19</v>
      </c>
      <c r="I237" s="129"/>
      <c r="L237" s="125"/>
      <c r="M237" s="130"/>
      <c r="T237" s="131"/>
      <c r="AT237" s="127" t="s">
        <v>133</v>
      </c>
      <c r="AU237" s="127" t="s">
        <v>85</v>
      </c>
      <c r="AV237" s="9" t="s">
        <v>83</v>
      </c>
      <c r="AW237" s="9" t="s">
        <v>37</v>
      </c>
      <c r="AX237" s="9" t="s">
        <v>75</v>
      </c>
      <c r="AY237" s="127" t="s">
        <v>129</v>
      </c>
    </row>
    <row r="238" spans="2:65" s="9" customFormat="1" ht="10.199999999999999">
      <c r="B238" s="125"/>
      <c r="D238" s="126" t="s">
        <v>133</v>
      </c>
      <c r="E238" s="127" t="s">
        <v>19</v>
      </c>
      <c r="F238" s="128" t="s">
        <v>660</v>
      </c>
      <c r="H238" s="127" t="s">
        <v>19</v>
      </c>
      <c r="I238" s="129"/>
      <c r="L238" s="125"/>
      <c r="M238" s="130"/>
      <c r="T238" s="131"/>
      <c r="AT238" s="127" t="s">
        <v>133</v>
      </c>
      <c r="AU238" s="127" t="s">
        <v>85</v>
      </c>
      <c r="AV238" s="9" t="s">
        <v>83</v>
      </c>
      <c r="AW238" s="9" t="s">
        <v>37</v>
      </c>
      <c r="AX238" s="9" t="s">
        <v>75</v>
      </c>
      <c r="AY238" s="127" t="s">
        <v>129</v>
      </c>
    </row>
    <row r="239" spans="2:65" s="9" customFormat="1" ht="10.199999999999999">
      <c r="B239" s="125"/>
      <c r="D239" s="126" t="s">
        <v>133</v>
      </c>
      <c r="E239" s="127" t="s">
        <v>19</v>
      </c>
      <c r="F239" s="128" t="s">
        <v>661</v>
      </c>
      <c r="H239" s="127" t="s">
        <v>19</v>
      </c>
      <c r="I239" s="129"/>
      <c r="L239" s="125"/>
      <c r="M239" s="130"/>
      <c r="T239" s="131"/>
      <c r="AT239" s="127" t="s">
        <v>133</v>
      </c>
      <c r="AU239" s="127" t="s">
        <v>85</v>
      </c>
      <c r="AV239" s="9" t="s">
        <v>83</v>
      </c>
      <c r="AW239" s="9" t="s">
        <v>37</v>
      </c>
      <c r="AX239" s="9" t="s">
        <v>75</v>
      </c>
      <c r="AY239" s="127" t="s">
        <v>129</v>
      </c>
    </row>
    <row r="240" spans="2:65" s="10" customFormat="1" ht="10.199999999999999">
      <c r="B240" s="132"/>
      <c r="D240" s="126" t="s">
        <v>133</v>
      </c>
      <c r="E240" s="133" t="s">
        <v>19</v>
      </c>
      <c r="F240" s="134" t="s">
        <v>662</v>
      </c>
      <c r="H240" s="135">
        <v>0.51200000000000001</v>
      </c>
      <c r="I240" s="136"/>
      <c r="L240" s="132"/>
      <c r="M240" s="137"/>
      <c r="T240" s="138"/>
      <c r="AT240" s="133" t="s">
        <v>133</v>
      </c>
      <c r="AU240" s="133" t="s">
        <v>85</v>
      </c>
      <c r="AV240" s="10" t="s">
        <v>85</v>
      </c>
      <c r="AW240" s="10" t="s">
        <v>37</v>
      </c>
      <c r="AX240" s="10" t="s">
        <v>75</v>
      </c>
      <c r="AY240" s="133" t="s">
        <v>129</v>
      </c>
    </row>
    <row r="241" spans="2:65" s="9" customFormat="1" ht="10.199999999999999">
      <c r="B241" s="125"/>
      <c r="D241" s="126" t="s">
        <v>133</v>
      </c>
      <c r="E241" s="127" t="s">
        <v>19</v>
      </c>
      <c r="F241" s="128" t="s">
        <v>663</v>
      </c>
      <c r="H241" s="127" t="s">
        <v>19</v>
      </c>
      <c r="I241" s="129"/>
      <c r="L241" s="125"/>
      <c r="M241" s="130"/>
      <c r="T241" s="131"/>
      <c r="AT241" s="127" t="s">
        <v>133</v>
      </c>
      <c r="AU241" s="127" t="s">
        <v>85</v>
      </c>
      <c r="AV241" s="9" t="s">
        <v>83</v>
      </c>
      <c r="AW241" s="9" t="s">
        <v>37</v>
      </c>
      <c r="AX241" s="9" t="s">
        <v>75</v>
      </c>
      <c r="AY241" s="127" t="s">
        <v>129</v>
      </c>
    </row>
    <row r="242" spans="2:65" s="9" customFormat="1" ht="10.199999999999999">
      <c r="B242" s="125"/>
      <c r="D242" s="126" t="s">
        <v>133</v>
      </c>
      <c r="E242" s="127" t="s">
        <v>19</v>
      </c>
      <c r="F242" s="128" t="s">
        <v>664</v>
      </c>
      <c r="H242" s="127" t="s">
        <v>19</v>
      </c>
      <c r="I242" s="129"/>
      <c r="L242" s="125"/>
      <c r="M242" s="130"/>
      <c r="T242" s="131"/>
      <c r="AT242" s="127" t="s">
        <v>133</v>
      </c>
      <c r="AU242" s="127" t="s">
        <v>85</v>
      </c>
      <c r="AV242" s="9" t="s">
        <v>83</v>
      </c>
      <c r="AW242" s="9" t="s">
        <v>37</v>
      </c>
      <c r="AX242" s="9" t="s">
        <v>75</v>
      </c>
      <c r="AY242" s="127" t="s">
        <v>129</v>
      </c>
    </row>
    <row r="243" spans="2:65" s="10" customFormat="1" ht="10.199999999999999">
      <c r="B243" s="132"/>
      <c r="D243" s="126" t="s">
        <v>133</v>
      </c>
      <c r="E243" s="133" t="s">
        <v>19</v>
      </c>
      <c r="F243" s="134" t="s">
        <v>665</v>
      </c>
      <c r="H243" s="135">
        <v>0.24399999999999999</v>
      </c>
      <c r="I243" s="136"/>
      <c r="L243" s="132"/>
      <c r="M243" s="137"/>
      <c r="T243" s="138"/>
      <c r="AT243" s="133" t="s">
        <v>133</v>
      </c>
      <c r="AU243" s="133" t="s">
        <v>85</v>
      </c>
      <c r="AV243" s="10" t="s">
        <v>85</v>
      </c>
      <c r="AW243" s="10" t="s">
        <v>37</v>
      </c>
      <c r="AX243" s="10" t="s">
        <v>75</v>
      </c>
      <c r="AY243" s="133" t="s">
        <v>129</v>
      </c>
    </row>
    <row r="244" spans="2:65" s="11" customFormat="1" ht="10.199999999999999">
      <c r="B244" s="139"/>
      <c r="D244" s="126" t="s">
        <v>133</v>
      </c>
      <c r="E244" s="140" t="s">
        <v>19</v>
      </c>
      <c r="F244" s="141" t="s">
        <v>136</v>
      </c>
      <c r="H244" s="142">
        <v>0.75600000000000001</v>
      </c>
      <c r="I244" s="143"/>
      <c r="L244" s="139"/>
      <c r="M244" s="144"/>
      <c r="T244" s="145"/>
      <c r="AT244" s="140" t="s">
        <v>133</v>
      </c>
      <c r="AU244" s="140" t="s">
        <v>85</v>
      </c>
      <c r="AV244" s="11" t="s">
        <v>128</v>
      </c>
      <c r="AW244" s="11" t="s">
        <v>37</v>
      </c>
      <c r="AX244" s="11" t="s">
        <v>83</v>
      </c>
      <c r="AY244" s="140" t="s">
        <v>129</v>
      </c>
    </row>
    <row r="245" spans="2:65" s="1" customFormat="1" ht="16.5" customHeight="1">
      <c r="B245" s="33"/>
      <c r="C245" s="108" t="s">
        <v>146</v>
      </c>
      <c r="D245" s="108" t="s">
        <v>123</v>
      </c>
      <c r="E245" s="109" t="s">
        <v>666</v>
      </c>
      <c r="F245" s="110" t="s">
        <v>667</v>
      </c>
      <c r="G245" s="111" t="s">
        <v>224</v>
      </c>
      <c r="H245" s="112">
        <v>30</v>
      </c>
      <c r="I245" s="113"/>
      <c r="J245" s="114">
        <f>ROUND(I245*H245,2)</f>
        <v>0</v>
      </c>
      <c r="K245" s="110" t="s">
        <v>19</v>
      </c>
      <c r="L245" s="33"/>
      <c r="M245" s="115" t="s">
        <v>19</v>
      </c>
      <c r="N245" s="116" t="s">
        <v>46</v>
      </c>
      <c r="P245" s="117">
        <f>O245*H245</f>
        <v>0</v>
      </c>
      <c r="Q245" s="117">
        <v>0</v>
      </c>
      <c r="R245" s="117">
        <f>Q245*H245</f>
        <v>0</v>
      </c>
      <c r="S245" s="117">
        <v>0</v>
      </c>
      <c r="T245" s="118">
        <f>S245*H245</f>
        <v>0</v>
      </c>
      <c r="AR245" s="119" t="s">
        <v>128</v>
      </c>
      <c r="AT245" s="119" t="s">
        <v>123</v>
      </c>
      <c r="AU245" s="119" t="s">
        <v>85</v>
      </c>
      <c r="AY245" s="18" t="s">
        <v>129</v>
      </c>
      <c r="BE245" s="120">
        <f>IF(N245="základní",J245,0)</f>
        <v>0</v>
      </c>
      <c r="BF245" s="120">
        <f>IF(N245="snížená",J245,0)</f>
        <v>0</v>
      </c>
      <c r="BG245" s="120">
        <f>IF(N245="zákl. přenesená",J245,0)</f>
        <v>0</v>
      </c>
      <c r="BH245" s="120">
        <f>IF(N245="sníž. přenesená",J245,0)</f>
        <v>0</v>
      </c>
      <c r="BI245" s="120">
        <f>IF(N245="nulová",J245,0)</f>
        <v>0</v>
      </c>
      <c r="BJ245" s="18" t="s">
        <v>83</v>
      </c>
      <c r="BK245" s="120">
        <f>ROUND(I245*H245,2)</f>
        <v>0</v>
      </c>
      <c r="BL245" s="18" t="s">
        <v>128</v>
      </c>
      <c r="BM245" s="119" t="s">
        <v>668</v>
      </c>
    </row>
    <row r="246" spans="2:65" s="9" customFormat="1" ht="10.199999999999999">
      <c r="B246" s="125"/>
      <c r="D246" s="126" t="s">
        <v>133</v>
      </c>
      <c r="E246" s="127" t="s">
        <v>19</v>
      </c>
      <c r="F246" s="128" t="s">
        <v>669</v>
      </c>
      <c r="H246" s="127" t="s">
        <v>19</v>
      </c>
      <c r="I246" s="129"/>
      <c r="L246" s="125"/>
      <c r="M246" s="130"/>
      <c r="T246" s="131"/>
      <c r="AT246" s="127" t="s">
        <v>133</v>
      </c>
      <c r="AU246" s="127" t="s">
        <v>85</v>
      </c>
      <c r="AV246" s="9" t="s">
        <v>83</v>
      </c>
      <c r="AW246" s="9" t="s">
        <v>37</v>
      </c>
      <c r="AX246" s="9" t="s">
        <v>75</v>
      </c>
      <c r="AY246" s="127" t="s">
        <v>129</v>
      </c>
    </row>
    <row r="247" spans="2:65" s="9" customFormat="1" ht="10.199999999999999">
      <c r="B247" s="125"/>
      <c r="D247" s="126" t="s">
        <v>133</v>
      </c>
      <c r="E247" s="127" t="s">
        <v>19</v>
      </c>
      <c r="F247" s="128" t="s">
        <v>516</v>
      </c>
      <c r="H247" s="127" t="s">
        <v>19</v>
      </c>
      <c r="I247" s="129"/>
      <c r="L247" s="125"/>
      <c r="M247" s="130"/>
      <c r="T247" s="131"/>
      <c r="AT247" s="127" t="s">
        <v>133</v>
      </c>
      <c r="AU247" s="127" t="s">
        <v>85</v>
      </c>
      <c r="AV247" s="9" t="s">
        <v>83</v>
      </c>
      <c r="AW247" s="9" t="s">
        <v>37</v>
      </c>
      <c r="AX247" s="9" t="s">
        <v>75</v>
      </c>
      <c r="AY247" s="127" t="s">
        <v>129</v>
      </c>
    </row>
    <row r="248" spans="2:65" s="9" customFormat="1" ht="10.199999999999999">
      <c r="B248" s="125"/>
      <c r="D248" s="126" t="s">
        <v>133</v>
      </c>
      <c r="E248" s="127" t="s">
        <v>19</v>
      </c>
      <c r="F248" s="128" t="s">
        <v>632</v>
      </c>
      <c r="H248" s="127" t="s">
        <v>19</v>
      </c>
      <c r="I248" s="129"/>
      <c r="L248" s="125"/>
      <c r="M248" s="130"/>
      <c r="T248" s="131"/>
      <c r="AT248" s="127" t="s">
        <v>133</v>
      </c>
      <c r="AU248" s="127" t="s">
        <v>85</v>
      </c>
      <c r="AV248" s="9" t="s">
        <v>83</v>
      </c>
      <c r="AW248" s="9" t="s">
        <v>37</v>
      </c>
      <c r="AX248" s="9" t="s">
        <v>75</v>
      </c>
      <c r="AY248" s="127" t="s">
        <v>129</v>
      </c>
    </row>
    <row r="249" spans="2:65" s="9" customFormat="1" ht="10.199999999999999">
      <c r="B249" s="125"/>
      <c r="D249" s="126" t="s">
        <v>133</v>
      </c>
      <c r="E249" s="127" t="s">
        <v>19</v>
      </c>
      <c r="F249" s="128" t="s">
        <v>670</v>
      </c>
      <c r="H249" s="127" t="s">
        <v>19</v>
      </c>
      <c r="I249" s="129"/>
      <c r="L249" s="125"/>
      <c r="M249" s="130"/>
      <c r="T249" s="131"/>
      <c r="AT249" s="127" t="s">
        <v>133</v>
      </c>
      <c r="AU249" s="127" t="s">
        <v>85</v>
      </c>
      <c r="AV249" s="9" t="s">
        <v>83</v>
      </c>
      <c r="AW249" s="9" t="s">
        <v>37</v>
      </c>
      <c r="AX249" s="9" t="s">
        <v>75</v>
      </c>
      <c r="AY249" s="127" t="s">
        <v>129</v>
      </c>
    </row>
    <row r="250" spans="2:65" s="10" customFormat="1" ht="10.199999999999999">
      <c r="B250" s="132"/>
      <c r="D250" s="126" t="s">
        <v>133</v>
      </c>
      <c r="E250" s="133" t="s">
        <v>19</v>
      </c>
      <c r="F250" s="134" t="s">
        <v>671</v>
      </c>
      <c r="H250" s="135">
        <v>30</v>
      </c>
      <c r="I250" s="136"/>
      <c r="L250" s="132"/>
      <c r="M250" s="137"/>
      <c r="T250" s="138"/>
      <c r="AT250" s="133" t="s">
        <v>133</v>
      </c>
      <c r="AU250" s="133" t="s">
        <v>85</v>
      </c>
      <c r="AV250" s="10" t="s">
        <v>85</v>
      </c>
      <c r="AW250" s="10" t="s">
        <v>37</v>
      </c>
      <c r="AX250" s="10" t="s">
        <v>75</v>
      </c>
      <c r="AY250" s="133" t="s">
        <v>129</v>
      </c>
    </row>
    <row r="251" spans="2:65" s="11" customFormat="1" ht="10.199999999999999">
      <c r="B251" s="139"/>
      <c r="D251" s="126" t="s">
        <v>133</v>
      </c>
      <c r="E251" s="140" t="s">
        <v>19</v>
      </c>
      <c r="F251" s="141" t="s">
        <v>136</v>
      </c>
      <c r="H251" s="142">
        <v>30</v>
      </c>
      <c r="I251" s="143"/>
      <c r="L251" s="139"/>
      <c r="M251" s="144"/>
      <c r="T251" s="145"/>
      <c r="AT251" s="140" t="s">
        <v>133</v>
      </c>
      <c r="AU251" s="140" t="s">
        <v>85</v>
      </c>
      <c r="AV251" s="11" t="s">
        <v>128</v>
      </c>
      <c r="AW251" s="11" t="s">
        <v>37</v>
      </c>
      <c r="AX251" s="11" t="s">
        <v>83</v>
      </c>
      <c r="AY251" s="140" t="s">
        <v>129</v>
      </c>
    </row>
    <row r="252" spans="2:65" s="1" customFormat="1" ht="16.5" customHeight="1">
      <c r="B252" s="33"/>
      <c r="C252" s="108" t="s">
        <v>429</v>
      </c>
      <c r="D252" s="108" t="s">
        <v>123</v>
      </c>
      <c r="E252" s="109" t="s">
        <v>666</v>
      </c>
      <c r="F252" s="110" t="s">
        <v>667</v>
      </c>
      <c r="G252" s="111" t="s">
        <v>224</v>
      </c>
      <c r="H252" s="112">
        <v>4</v>
      </c>
      <c r="I252" s="113"/>
      <c r="J252" s="114">
        <f>ROUND(I252*H252,2)</f>
        <v>0</v>
      </c>
      <c r="K252" s="110" t="s">
        <v>19</v>
      </c>
      <c r="L252" s="33"/>
      <c r="M252" s="115" t="s">
        <v>19</v>
      </c>
      <c r="N252" s="116" t="s">
        <v>46</v>
      </c>
      <c r="P252" s="117">
        <f>O252*H252</f>
        <v>0</v>
      </c>
      <c r="Q252" s="117">
        <v>0</v>
      </c>
      <c r="R252" s="117">
        <f>Q252*H252</f>
        <v>0</v>
      </c>
      <c r="S252" s="117">
        <v>0</v>
      </c>
      <c r="T252" s="118">
        <f>S252*H252</f>
        <v>0</v>
      </c>
      <c r="AR252" s="119" t="s">
        <v>128</v>
      </c>
      <c r="AT252" s="119" t="s">
        <v>123</v>
      </c>
      <c r="AU252" s="119" t="s">
        <v>85</v>
      </c>
      <c r="AY252" s="18" t="s">
        <v>129</v>
      </c>
      <c r="BE252" s="120">
        <f>IF(N252="základní",J252,0)</f>
        <v>0</v>
      </c>
      <c r="BF252" s="120">
        <f>IF(N252="snížená",J252,0)</f>
        <v>0</v>
      </c>
      <c r="BG252" s="120">
        <f>IF(N252="zákl. přenesená",J252,0)</f>
        <v>0</v>
      </c>
      <c r="BH252" s="120">
        <f>IF(N252="sníž. přenesená",J252,0)</f>
        <v>0</v>
      </c>
      <c r="BI252" s="120">
        <f>IF(N252="nulová",J252,0)</f>
        <v>0</v>
      </c>
      <c r="BJ252" s="18" t="s">
        <v>83</v>
      </c>
      <c r="BK252" s="120">
        <f>ROUND(I252*H252,2)</f>
        <v>0</v>
      </c>
      <c r="BL252" s="18" t="s">
        <v>128</v>
      </c>
      <c r="BM252" s="119" t="s">
        <v>672</v>
      </c>
    </row>
    <row r="253" spans="2:65" s="9" customFormat="1" ht="10.199999999999999">
      <c r="B253" s="125"/>
      <c r="D253" s="126" t="s">
        <v>133</v>
      </c>
      <c r="E253" s="127" t="s">
        <v>19</v>
      </c>
      <c r="F253" s="128" t="s">
        <v>673</v>
      </c>
      <c r="H253" s="127" t="s">
        <v>19</v>
      </c>
      <c r="I253" s="129"/>
      <c r="L253" s="125"/>
      <c r="M253" s="130"/>
      <c r="T253" s="131"/>
      <c r="AT253" s="127" t="s">
        <v>133</v>
      </c>
      <c r="AU253" s="127" t="s">
        <v>85</v>
      </c>
      <c r="AV253" s="9" t="s">
        <v>83</v>
      </c>
      <c r="AW253" s="9" t="s">
        <v>37</v>
      </c>
      <c r="AX253" s="9" t="s">
        <v>75</v>
      </c>
      <c r="AY253" s="127" t="s">
        <v>129</v>
      </c>
    </row>
    <row r="254" spans="2:65" s="9" customFormat="1" ht="10.199999999999999">
      <c r="B254" s="125"/>
      <c r="D254" s="126" t="s">
        <v>133</v>
      </c>
      <c r="E254" s="127" t="s">
        <v>19</v>
      </c>
      <c r="F254" s="128" t="s">
        <v>516</v>
      </c>
      <c r="H254" s="127" t="s">
        <v>19</v>
      </c>
      <c r="I254" s="129"/>
      <c r="L254" s="125"/>
      <c r="M254" s="130"/>
      <c r="T254" s="131"/>
      <c r="AT254" s="127" t="s">
        <v>133</v>
      </c>
      <c r="AU254" s="127" t="s">
        <v>85</v>
      </c>
      <c r="AV254" s="9" t="s">
        <v>83</v>
      </c>
      <c r="AW254" s="9" t="s">
        <v>37</v>
      </c>
      <c r="AX254" s="9" t="s">
        <v>75</v>
      </c>
      <c r="AY254" s="127" t="s">
        <v>129</v>
      </c>
    </row>
    <row r="255" spans="2:65" s="9" customFormat="1" ht="10.199999999999999">
      <c r="B255" s="125"/>
      <c r="D255" s="126" t="s">
        <v>133</v>
      </c>
      <c r="E255" s="127" t="s">
        <v>19</v>
      </c>
      <c r="F255" s="128" t="s">
        <v>674</v>
      </c>
      <c r="H255" s="127" t="s">
        <v>19</v>
      </c>
      <c r="I255" s="129"/>
      <c r="L255" s="125"/>
      <c r="M255" s="130"/>
      <c r="T255" s="131"/>
      <c r="AT255" s="127" t="s">
        <v>133</v>
      </c>
      <c r="AU255" s="127" t="s">
        <v>85</v>
      </c>
      <c r="AV255" s="9" t="s">
        <v>83</v>
      </c>
      <c r="AW255" s="9" t="s">
        <v>37</v>
      </c>
      <c r="AX255" s="9" t="s">
        <v>75</v>
      </c>
      <c r="AY255" s="127" t="s">
        <v>129</v>
      </c>
    </row>
    <row r="256" spans="2:65" s="10" customFormat="1" ht="10.199999999999999">
      <c r="B256" s="132"/>
      <c r="D256" s="126" t="s">
        <v>133</v>
      </c>
      <c r="E256" s="133" t="s">
        <v>19</v>
      </c>
      <c r="F256" s="134" t="s">
        <v>128</v>
      </c>
      <c r="H256" s="135">
        <v>4</v>
      </c>
      <c r="I256" s="136"/>
      <c r="L256" s="132"/>
      <c r="M256" s="137"/>
      <c r="T256" s="138"/>
      <c r="AT256" s="133" t="s">
        <v>133</v>
      </c>
      <c r="AU256" s="133" t="s">
        <v>85</v>
      </c>
      <c r="AV256" s="10" t="s">
        <v>85</v>
      </c>
      <c r="AW256" s="10" t="s">
        <v>37</v>
      </c>
      <c r="AX256" s="10" t="s">
        <v>75</v>
      </c>
      <c r="AY256" s="133" t="s">
        <v>129</v>
      </c>
    </row>
    <row r="257" spans="2:65" s="11" customFormat="1" ht="10.199999999999999">
      <c r="B257" s="139"/>
      <c r="D257" s="126" t="s">
        <v>133</v>
      </c>
      <c r="E257" s="140" t="s">
        <v>19</v>
      </c>
      <c r="F257" s="141" t="s">
        <v>136</v>
      </c>
      <c r="H257" s="142">
        <v>4</v>
      </c>
      <c r="I257" s="143"/>
      <c r="L257" s="139"/>
      <c r="M257" s="144"/>
      <c r="T257" s="145"/>
      <c r="AT257" s="140" t="s">
        <v>133</v>
      </c>
      <c r="AU257" s="140" t="s">
        <v>85</v>
      </c>
      <c r="AV257" s="11" t="s">
        <v>128</v>
      </c>
      <c r="AW257" s="11" t="s">
        <v>37</v>
      </c>
      <c r="AX257" s="11" t="s">
        <v>83</v>
      </c>
      <c r="AY257" s="140" t="s">
        <v>129</v>
      </c>
    </row>
    <row r="258" spans="2:65" s="1" customFormat="1" ht="16.5" customHeight="1">
      <c r="B258" s="33"/>
      <c r="C258" s="108" t="s">
        <v>340</v>
      </c>
      <c r="D258" s="108" t="s">
        <v>123</v>
      </c>
      <c r="E258" s="109" t="s">
        <v>675</v>
      </c>
      <c r="F258" s="110" t="s">
        <v>676</v>
      </c>
      <c r="G258" s="111" t="s">
        <v>338</v>
      </c>
      <c r="H258" s="112">
        <v>1</v>
      </c>
      <c r="I258" s="113"/>
      <c r="J258" s="114">
        <f>ROUND(I258*H258,2)</f>
        <v>0</v>
      </c>
      <c r="K258" s="110" t="s">
        <v>19</v>
      </c>
      <c r="L258" s="33"/>
      <c r="M258" s="115" t="s">
        <v>19</v>
      </c>
      <c r="N258" s="116" t="s">
        <v>46</v>
      </c>
      <c r="P258" s="117">
        <f>O258*H258</f>
        <v>0</v>
      </c>
      <c r="Q258" s="117">
        <v>0</v>
      </c>
      <c r="R258" s="117">
        <f>Q258*H258</f>
        <v>0</v>
      </c>
      <c r="S258" s="117">
        <v>0</v>
      </c>
      <c r="T258" s="118">
        <f>S258*H258</f>
        <v>0</v>
      </c>
      <c r="AR258" s="119" t="s">
        <v>128</v>
      </c>
      <c r="AT258" s="119" t="s">
        <v>123</v>
      </c>
      <c r="AU258" s="119" t="s">
        <v>85</v>
      </c>
      <c r="AY258" s="18" t="s">
        <v>129</v>
      </c>
      <c r="BE258" s="120">
        <f>IF(N258="základní",J258,0)</f>
        <v>0</v>
      </c>
      <c r="BF258" s="120">
        <f>IF(N258="snížená",J258,0)</f>
        <v>0</v>
      </c>
      <c r="BG258" s="120">
        <f>IF(N258="zákl. přenesená",J258,0)</f>
        <v>0</v>
      </c>
      <c r="BH258" s="120">
        <f>IF(N258="sníž. přenesená",J258,0)</f>
        <v>0</v>
      </c>
      <c r="BI258" s="120">
        <f>IF(N258="nulová",J258,0)</f>
        <v>0</v>
      </c>
      <c r="BJ258" s="18" t="s">
        <v>83</v>
      </c>
      <c r="BK258" s="120">
        <f>ROUND(I258*H258,2)</f>
        <v>0</v>
      </c>
      <c r="BL258" s="18" t="s">
        <v>128</v>
      </c>
      <c r="BM258" s="119" t="s">
        <v>677</v>
      </c>
    </row>
    <row r="259" spans="2:65" s="10" customFormat="1" ht="10.199999999999999">
      <c r="B259" s="132"/>
      <c r="D259" s="126" t="s">
        <v>133</v>
      </c>
      <c r="E259" s="133" t="s">
        <v>19</v>
      </c>
      <c r="F259" s="134" t="s">
        <v>83</v>
      </c>
      <c r="H259" s="135">
        <v>1</v>
      </c>
      <c r="I259" s="136"/>
      <c r="L259" s="132"/>
      <c r="M259" s="137"/>
      <c r="T259" s="138"/>
      <c r="AT259" s="133" t="s">
        <v>133</v>
      </c>
      <c r="AU259" s="133" t="s">
        <v>85</v>
      </c>
      <c r="AV259" s="10" t="s">
        <v>85</v>
      </c>
      <c r="AW259" s="10" t="s">
        <v>37</v>
      </c>
      <c r="AX259" s="10" t="s">
        <v>75</v>
      </c>
      <c r="AY259" s="133" t="s">
        <v>129</v>
      </c>
    </row>
    <row r="260" spans="2:65" s="11" customFormat="1" ht="10.199999999999999">
      <c r="B260" s="139"/>
      <c r="D260" s="126" t="s">
        <v>133</v>
      </c>
      <c r="E260" s="140" t="s">
        <v>19</v>
      </c>
      <c r="F260" s="141" t="s">
        <v>136</v>
      </c>
      <c r="H260" s="142">
        <v>1</v>
      </c>
      <c r="I260" s="143"/>
      <c r="L260" s="139"/>
      <c r="M260" s="144"/>
      <c r="T260" s="145"/>
      <c r="AT260" s="140" t="s">
        <v>133</v>
      </c>
      <c r="AU260" s="140" t="s">
        <v>85</v>
      </c>
      <c r="AV260" s="11" t="s">
        <v>128</v>
      </c>
      <c r="AW260" s="11" t="s">
        <v>37</v>
      </c>
      <c r="AX260" s="11" t="s">
        <v>83</v>
      </c>
      <c r="AY260" s="140" t="s">
        <v>129</v>
      </c>
    </row>
    <row r="261" spans="2:65" s="1" customFormat="1" ht="21.75" customHeight="1">
      <c r="B261" s="33"/>
      <c r="C261" s="108" t="s">
        <v>345</v>
      </c>
      <c r="D261" s="108" t="s">
        <v>123</v>
      </c>
      <c r="E261" s="109" t="s">
        <v>678</v>
      </c>
      <c r="F261" s="110" t="s">
        <v>679</v>
      </c>
      <c r="G261" s="111" t="s">
        <v>338</v>
      </c>
      <c r="H261" s="112">
        <v>1</v>
      </c>
      <c r="I261" s="113"/>
      <c r="J261" s="114">
        <f>ROUND(I261*H261,2)</f>
        <v>0</v>
      </c>
      <c r="K261" s="110" t="s">
        <v>19</v>
      </c>
      <c r="L261" s="33"/>
      <c r="M261" s="115" t="s">
        <v>19</v>
      </c>
      <c r="N261" s="116" t="s">
        <v>46</v>
      </c>
      <c r="P261" s="117">
        <f>O261*H261</f>
        <v>0</v>
      </c>
      <c r="Q261" s="117">
        <v>0</v>
      </c>
      <c r="R261" s="117">
        <f>Q261*H261</f>
        <v>0</v>
      </c>
      <c r="S261" s="117">
        <v>0</v>
      </c>
      <c r="T261" s="118">
        <f>S261*H261</f>
        <v>0</v>
      </c>
      <c r="AR261" s="119" t="s">
        <v>128</v>
      </c>
      <c r="AT261" s="119" t="s">
        <v>123</v>
      </c>
      <c r="AU261" s="119" t="s">
        <v>85</v>
      </c>
      <c r="AY261" s="18" t="s">
        <v>129</v>
      </c>
      <c r="BE261" s="120">
        <f>IF(N261="základní",J261,0)</f>
        <v>0</v>
      </c>
      <c r="BF261" s="120">
        <f>IF(N261="snížená",J261,0)</f>
        <v>0</v>
      </c>
      <c r="BG261" s="120">
        <f>IF(N261="zákl. přenesená",J261,0)</f>
        <v>0</v>
      </c>
      <c r="BH261" s="120">
        <f>IF(N261="sníž. přenesená",J261,0)</f>
        <v>0</v>
      </c>
      <c r="BI261" s="120">
        <f>IF(N261="nulová",J261,0)</f>
        <v>0</v>
      </c>
      <c r="BJ261" s="18" t="s">
        <v>83</v>
      </c>
      <c r="BK261" s="120">
        <f>ROUND(I261*H261,2)</f>
        <v>0</v>
      </c>
      <c r="BL261" s="18" t="s">
        <v>128</v>
      </c>
      <c r="BM261" s="119" t="s">
        <v>680</v>
      </c>
    </row>
    <row r="262" spans="2:65" s="10" customFormat="1" ht="10.199999999999999">
      <c r="B262" s="132"/>
      <c r="D262" s="126" t="s">
        <v>133</v>
      </c>
      <c r="E262" s="133" t="s">
        <v>19</v>
      </c>
      <c r="F262" s="134" t="s">
        <v>83</v>
      </c>
      <c r="H262" s="135">
        <v>1</v>
      </c>
      <c r="I262" s="136"/>
      <c r="L262" s="132"/>
      <c r="M262" s="137"/>
      <c r="T262" s="138"/>
      <c r="AT262" s="133" t="s">
        <v>133</v>
      </c>
      <c r="AU262" s="133" t="s">
        <v>85</v>
      </c>
      <c r="AV262" s="10" t="s">
        <v>85</v>
      </c>
      <c r="AW262" s="10" t="s">
        <v>37</v>
      </c>
      <c r="AX262" s="10" t="s">
        <v>75</v>
      </c>
      <c r="AY262" s="133" t="s">
        <v>129</v>
      </c>
    </row>
    <row r="263" spans="2:65" s="11" customFormat="1" ht="10.199999999999999">
      <c r="B263" s="139"/>
      <c r="D263" s="126" t="s">
        <v>133</v>
      </c>
      <c r="E263" s="140" t="s">
        <v>19</v>
      </c>
      <c r="F263" s="141" t="s">
        <v>136</v>
      </c>
      <c r="H263" s="142">
        <v>1</v>
      </c>
      <c r="I263" s="143"/>
      <c r="L263" s="139"/>
      <c r="M263" s="144"/>
      <c r="T263" s="145"/>
      <c r="AT263" s="140" t="s">
        <v>133</v>
      </c>
      <c r="AU263" s="140" t="s">
        <v>85</v>
      </c>
      <c r="AV263" s="11" t="s">
        <v>128</v>
      </c>
      <c r="AW263" s="11" t="s">
        <v>37</v>
      </c>
      <c r="AX263" s="11" t="s">
        <v>83</v>
      </c>
      <c r="AY263" s="140" t="s">
        <v>129</v>
      </c>
    </row>
    <row r="264" spans="2:65" s="1" customFormat="1" ht="16.5" customHeight="1">
      <c r="B264" s="33"/>
      <c r="C264" s="108" t="s">
        <v>349</v>
      </c>
      <c r="D264" s="108" t="s">
        <v>123</v>
      </c>
      <c r="E264" s="109" t="s">
        <v>681</v>
      </c>
      <c r="F264" s="110" t="s">
        <v>682</v>
      </c>
      <c r="G264" s="111" t="s">
        <v>338</v>
      </c>
      <c r="H264" s="112">
        <v>1</v>
      </c>
      <c r="I264" s="113"/>
      <c r="J264" s="114">
        <f>ROUND(I264*H264,2)</f>
        <v>0</v>
      </c>
      <c r="K264" s="110" t="s">
        <v>19</v>
      </c>
      <c r="L264" s="33"/>
      <c r="M264" s="115" t="s">
        <v>19</v>
      </c>
      <c r="N264" s="116" t="s">
        <v>46</v>
      </c>
      <c r="P264" s="117">
        <f>O264*H264</f>
        <v>0</v>
      </c>
      <c r="Q264" s="117">
        <v>0</v>
      </c>
      <c r="R264" s="117">
        <f>Q264*H264</f>
        <v>0</v>
      </c>
      <c r="S264" s="117">
        <v>0</v>
      </c>
      <c r="T264" s="118">
        <f>S264*H264</f>
        <v>0</v>
      </c>
      <c r="AR264" s="119" t="s">
        <v>128</v>
      </c>
      <c r="AT264" s="119" t="s">
        <v>123</v>
      </c>
      <c r="AU264" s="119" t="s">
        <v>85</v>
      </c>
      <c r="AY264" s="18" t="s">
        <v>129</v>
      </c>
      <c r="BE264" s="120">
        <f>IF(N264="základní",J264,0)</f>
        <v>0</v>
      </c>
      <c r="BF264" s="120">
        <f>IF(N264="snížená",J264,0)</f>
        <v>0</v>
      </c>
      <c r="BG264" s="120">
        <f>IF(N264="zákl. přenesená",J264,0)</f>
        <v>0</v>
      </c>
      <c r="BH264" s="120">
        <f>IF(N264="sníž. přenesená",J264,0)</f>
        <v>0</v>
      </c>
      <c r="BI264" s="120">
        <f>IF(N264="nulová",J264,0)</f>
        <v>0</v>
      </c>
      <c r="BJ264" s="18" t="s">
        <v>83</v>
      </c>
      <c r="BK264" s="120">
        <f>ROUND(I264*H264,2)</f>
        <v>0</v>
      </c>
      <c r="BL264" s="18" t="s">
        <v>128</v>
      </c>
      <c r="BM264" s="119" t="s">
        <v>683</v>
      </c>
    </row>
    <row r="265" spans="2:65" s="10" customFormat="1" ht="10.199999999999999">
      <c r="B265" s="132"/>
      <c r="D265" s="126" t="s">
        <v>133</v>
      </c>
      <c r="E265" s="133" t="s">
        <v>19</v>
      </c>
      <c r="F265" s="134" t="s">
        <v>83</v>
      </c>
      <c r="H265" s="135">
        <v>1</v>
      </c>
      <c r="I265" s="136"/>
      <c r="L265" s="132"/>
      <c r="M265" s="137"/>
      <c r="T265" s="138"/>
      <c r="AT265" s="133" t="s">
        <v>133</v>
      </c>
      <c r="AU265" s="133" t="s">
        <v>85</v>
      </c>
      <c r="AV265" s="10" t="s">
        <v>85</v>
      </c>
      <c r="AW265" s="10" t="s">
        <v>37</v>
      </c>
      <c r="AX265" s="10" t="s">
        <v>75</v>
      </c>
      <c r="AY265" s="133" t="s">
        <v>129</v>
      </c>
    </row>
    <row r="266" spans="2:65" s="11" customFormat="1" ht="10.199999999999999">
      <c r="B266" s="139"/>
      <c r="D266" s="126" t="s">
        <v>133</v>
      </c>
      <c r="E266" s="140" t="s">
        <v>19</v>
      </c>
      <c r="F266" s="141" t="s">
        <v>136</v>
      </c>
      <c r="H266" s="142">
        <v>1</v>
      </c>
      <c r="I266" s="143"/>
      <c r="L266" s="139"/>
      <c r="M266" s="144"/>
      <c r="T266" s="145"/>
      <c r="AT266" s="140" t="s">
        <v>133</v>
      </c>
      <c r="AU266" s="140" t="s">
        <v>85</v>
      </c>
      <c r="AV266" s="11" t="s">
        <v>128</v>
      </c>
      <c r="AW266" s="11" t="s">
        <v>37</v>
      </c>
      <c r="AX266" s="11" t="s">
        <v>83</v>
      </c>
      <c r="AY266" s="140" t="s">
        <v>129</v>
      </c>
    </row>
    <row r="267" spans="2:65" s="1" customFormat="1" ht="16.5" customHeight="1">
      <c r="B267" s="33"/>
      <c r="C267" s="108" t="s">
        <v>684</v>
      </c>
      <c r="D267" s="108" t="s">
        <v>123</v>
      </c>
      <c r="E267" s="109" t="s">
        <v>685</v>
      </c>
      <c r="F267" s="110" t="s">
        <v>686</v>
      </c>
      <c r="G267" s="111" t="s">
        <v>338</v>
      </c>
      <c r="H267" s="112">
        <v>1</v>
      </c>
      <c r="I267" s="113"/>
      <c r="J267" s="114">
        <f>ROUND(I267*H267,2)</f>
        <v>0</v>
      </c>
      <c r="K267" s="110" t="s">
        <v>19</v>
      </c>
      <c r="L267" s="33"/>
      <c r="M267" s="115" t="s">
        <v>19</v>
      </c>
      <c r="N267" s="116" t="s">
        <v>46</v>
      </c>
      <c r="P267" s="117">
        <f>O267*H267</f>
        <v>0</v>
      </c>
      <c r="Q267" s="117">
        <v>0</v>
      </c>
      <c r="R267" s="117">
        <f>Q267*H267</f>
        <v>0</v>
      </c>
      <c r="S267" s="117">
        <v>0</v>
      </c>
      <c r="T267" s="118">
        <f>S267*H267</f>
        <v>0</v>
      </c>
      <c r="AR267" s="119" t="s">
        <v>128</v>
      </c>
      <c r="AT267" s="119" t="s">
        <v>123</v>
      </c>
      <c r="AU267" s="119" t="s">
        <v>85</v>
      </c>
      <c r="AY267" s="18" t="s">
        <v>129</v>
      </c>
      <c r="BE267" s="120">
        <f>IF(N267="základní",J267,0)</f>
        <v>0</v>
      </c>
      <c r="BF267" s="120">
        <f>IF(N267="snížená",J267,0)</f>
        <v>0</v>
      </c>
      <c r="BG267" s="120">
        <f>IF(N267="zákl. přenesená",J267,0)</f>
        <v>0</v>
      </c>
      <c r="BH267" s="120">
        <f>IF(N267="sníž. přenesená",J267,0)</f>
        <v>0</v>
      </c>
      <c r="BI267" s="120">
        <f>IF(N267="nulová",J267,0)</f>
        <v>0</v>
      </c>
      <c r="BJ267" s="18" t="s">
        <v>83</v>
      </c>
      <c r="BK267" s="120">
        <f>ROUND(I267*H267,2)</f>
        <v>0</v>
      </c>
      <c r="BL267" s="18" t="s">
        <v>128</v>
      </c>
      <c r="BM267" s="119" t="s">
        <v>687</v>
      </c>
    </row>
    <row r="268" spans="2:65" s="10" customFormat="1" ht="10.199999999999999">
      <c r="B268" s="132"/>
      <c r="D268" s="126" t="s">
        <v>133</v>
      </c>
      <c r="E268" s="133" t="s">
        <v>19</v>
      </c>
      <c r="F268" s="134" t="s">
        <v>83</v>
      </c>
      <c r="H268" s="135">
        <v>1</v>
      </c>
      <c r="I268" s="136"/>
      <c r="L268" s="132"/>
      <c r="M268" s="137"/>
      <c r="T268" s="138"/>
      <c r="AT268" s="133" t="s">
        <v>133</v>
      </c>
      <c r="AU268" s="133" t="s">
        <v>85</v>
      </c>
      <c r="AV268" s="10" t="s">
        <v>85</v>
      </c>
      <c r="AW268" s="10" t="s">
        <v>37</v>
      </c>
      <c r="AX268" s="10" t="s">
        <v>75</v>
      </c>
      <c r="AY268" s="133" t="s">
        <v>129</v>
      </c>
    </row>
    <row r="269" spans="2:65" s="11" customFormat="1" ht="10.199999999999999">
      <c r="B269" s="139"/>
      <c r="D269" s="126" t="s">
        <v>133</v>
      </c>
      <c r="E269" s="140" t="s">
        <v>19</v>
      </c>
      <c r="F269" s="141" t="s">
        <v>136</v>
      </c>
      <c r="H269" s="142">
        <v>1</v>
      </c>
      <c r="I269" s="143"/>
      <c r="L269" s="139"/>
      <c r="M269" s="144"/>
      <c r="T269" s="145"/>
      <c r="AT269" s="140" t="s">
        <v>133</v>
      </c>
      <c r="AU269" s="140" t="s">
        <v>85</v>
      </c>
      <c r="AV269" s="11" t="s">
        <v>128</v>
      </c>
      <c r="AW269" s="11" t="s">
        <v>37</v>
      </c>
      <c r="AX269" s="11" t="s">
        <v>83</v>
      </c>
      <c r="AY269" s="140" t="s">
        <v>129</v>
      </c>
    </row>
    <row r="270" spans="2:65" s="1" customFormat="1" ht="16.5" customHeight="1">
      <c r="B270" s="33"/>
      <c r="C270" s="108" t="s">
        <v>353</v>
      </c>
      <c r="D270" s="108" t="s">
        <v>123</v>
      </c>
      <c r="E270" s="109" t="s">
        <v>688</v>
      </c>
      <c r="F270" s="110" t="s">
        <v>689</v>
      </c>
      <c r="G270" s="111" t="s">
        <v>224</v>
      </c>
      <c r="H270" s="112">
        <v>16</v>
      </c>
      <c r="I270" s="113"/>
      <c r="J270" s="114">
        <f>ROUND(I270*H270,2)</f>
        <v>0</v>
      </c>
      <c r="K270" s="110" t="s">
        <v>19</v>
      </c>
      <c r="L270" s="33"/>
      <c r="M270" s="115" t="s">
        <v>19</v>
      </c>
      <c r="N270" s="116" t="s">
        <v>46</v>
      </c>
      <c r="P270" s="117">
        <f>O270*H270</f>
        <v>0</v>
      </c>
      <c r="Q270" s="117">
        <v>0</v>
      </c>
      <c r="R270" s="117">
        <f>Q270*H270</f>
        <v>0</v>
      </c>
      <c r="S270" s="117">
        <v>0</v>
      </c>
      <c r="T270" s="118">
        <f>S270*H270</f>
        <v>0</v>
      </c>
      <c r="AR270" s="119" t="s">
        <v>128</v>
      </c>
      <c r="AT270" s="119" t="s">
        <v>123</v>
      </c>
      <c r="AU270" s="119" t="s">
        <v>85</v>
      </c>
      <c r="AY270" s="18" t="s">
        <v>129</v>
      </c>
      <c r="BE270" s="120">
        <f>IF(N270="základní",J270,0)</f>
        <v>0</v>
      </c>
      <c r="BF270" s="120">
        <f>IF(N270="snížená",J270,0)</f>
        <v>0</v>
      </c>
      <c r="BG270" s="120">
        <f>IF(N270="zákl. přenesená",J270,0)</f>
        <v>0</v>
      </c>
      <c r="BH270" s="120">
        <f>IF(N270="sníž. přenesená",J270,0)</f>
        <v>0</v>
      </c>
      <c r="BI270" s="120">
        <f>IF(N270="nulová",J270,0)</f>
        <v>0</v>
      </c>
      <c r="BJ270" s="18" t="s">
        <v>83</v>
      </c>
      <c r="BK270" s="120">
        <f>ROUND(I270*H270,2)</f>
        <v>0</v>
      </c>
      <c r="BL270" s="18" t="s">
        <v>128</v>
      </c>
      <c r="BM270" s="119" t="s">
        <v>690</v>
      </c>
    </row>
    <row r="271" spans="2:65" s="9" customFormat="1" ht="10.199999999999999">
      <c r="B271" s="125"/>
      <c r="D271" s="126" t="s">
        <v>133</v>
      </c>
      <c r="E271" s="127" t="s">
        <v>19</v>
      </c>
      <c r="F271" s="128" t="s">
        <v>691</v>
      </c>
      <c r="H271" s="127" t="s">
        <v>19</v>
      </c>
      <c r="I271" s="129"/>
      <c r="L271" s="125"/>
      <c r="M271" s="130"/>
      <c r="T271" s="131"/>
      <c r="AT271" s="127" t="s">
        <v>133</v>
      </c>
      <c r="AU271" s="127" t="s">
        <v>85</v>
      </c>
      <c r="AV271" s="9" t="s">
        <v>83</v>
      </c>
      <c r="AW271" s="9" t="s">
        <v>37</v>
      </c>
      <c r="AX271" s="9" t="s">
        <v>75</v>
      </c>
      <c r="AY271" s="127" t="s">
        <v>129</v>
      </c>
    </row>
    <row r="272" spans="2:65" s="9" customFormat="1" ht="10.199999999999999">
      <c r="B272" s="125"/>
      <c r="D272" s="126" t="s">
        <v>133</v>
      </c>
      <c r="E272" s="127" t="s">
        <v>19</v>
      </c>
      <c r="F272" s="128" t="s">
        <v>516</v>
      </c>
      <c r="H272" s="127" t="s">
        <v>19</v>
      </c>
      <c r="I272" s="129"/>
      <c r="L272" s="125"/>
      <c r="M272" s="130"/>
      <c r="T272" s="131"/>
      <c r="AT272" s="127" t="s">
        <v>133</v>
      </c>
      <c r="AU272" s="127" t="s">
        <v>85</v>
      </c>
      <c r="AV272" s="9" t="s">
        <v>83</v>
      </c>
      <c r="AW272" s="9" t="s">
        <v>37</v>
      </c>
      <c r="AX272" s="9" t="s">
        <v>75</v>
      </c>
      <c r="AY272" s="127" t="s">
        <v>129</v>
      </c>
    </row>
    <row r="273" spans="2:65" s="9" customFormat="1" ht="10.199999999999999">
      <c r="B273" s="125"/>
      <c r="D273" s="126" t="s">
        <v>133</v>
      </c>
      <c r="E273" s="127" t="s">
        <v>19</v>
      </c>
      <c r="F273" s="128" t="s">
        <v>692</v>
      </c>
      <c r="H273" s="127" t="s">
        <v>19</v>
      </c>
      <c r="I273" s="129"/>
      <c r="L273" s="125"/>
      <c r="M273" s="130"/>
      <c r="T273" s="131"/>
      <c r="AT273" s="127" t="s">
        <v>133</v>
      </c>
      <c r="AU273" s="127" t="s">
        <v>85</v>
      </c>
      <c r="AV273" s="9" t="s">
        <v>83</v>
      </c>
      <c r="AW273" s="9" t="s">
        <v>37</v>
      </c>
      <c r="AX273" s="9" t="s">
        <v>75</v>
      </c>
      <c r="AY273" s="127" t="s">
        <v>129</v>
      </c>
    </row>
    <row r="274" spans="2:65" s="10" customFormat="1" ht="10.199999999999999">
      <c r="B274" s="132"/>
      <c r="D274" s="126" t="s">
        <v>133</v>
      </c>
      <c r="E274" s="133" t="s">
        <v>19</v>
      </c>
      <c r="F274" s="134" t="s">
        <v>310</v>
      </c>
      <c r="H274" s="135">
        <v>16</v>
      </c>
      <c r="I274" s="136"/>
      <c r="L274" s="132"/>
      <c r="M274" s="137"/>
      <c r="T274" s="138"/>
      <c r="AT274" s="133" t="s">
        <v>133</v>
      </c>
      <c r="AU274" s="133" t="s">
        <v>85</v>
      </c>
      <c r="AV274" s="10" t="s">
        <v>85</v>
      </c>
      <c r="AW274" s="10" t="s">
        <v>37</v>
      </c>
      <c r="AX274" s="10" t="s">
        <v>75</v>
      </c>
      <c r="AY274" s="133" t="s">
        <v>129</v>
      </c>
    </row>
    <row r="275" spans="2:65" s="11" customFormat="1" ht="10.199999999999999">
      <c r="B275" s="139"/>
      <c r="D275" s="126" t="s">
        <v>133</v>
      </c>
      <c r="E275" s="140" t="s">
        <v>19</v>
      </c>
      <c r="F275" s="141" t="s">
        <v>136</v>
      </c>
      <c r="H275" s="142">
        <v>16</v>
      </c>
      <c r="I275" s="143"/>
      <c r="L275" s="139"/>
      <c r="M275" s="144"/>
      <c r="T275" s="145"/>
      <c r="AT275" s="140" t="s">
        <v>133</v>
      </c>
      <c r="AU275" s="140" t="s">
        <v>85</v>
      </c>
      <c r="AV275" s="11" t="s">
        <v>128</v>
      </c>
      <c r="AW275" s="11" t="s">
        <v>37</v>
      </c>
      <c r="AX275" s="11" t="s">
        <v>83</v>
      </c>
      <c r="AY275" s="140" t="s">
        <v>129</v>
      </c>
    </row>
    <row r="276" spans="2:65" s="1" customFormat="1" ht="16.5" customHeight="1">
      <c r="B276" s="33"/>
      <c r="C276" s="146" t="s">
        <v>272</v>
      </c>
      <c r="D276" s="146" t="s">
        <v>229</v>
      </c>
      <c r="E276" s="147" t="s">
        <v>693</v>
      </c>
      <c r="F276" s="148" t="s">
        <v>694</v>
      </c>
      <c r="G276" s="149" t="s">
        <v>140</v>
      </c>
      <c r="H276" s="150">
        <v>8.2000000000000003E-2</v>
      </c>
      <c r="I276" s="151"/>
      <c r="J276" s="152">
        <f>ROUND(I276*H276,2)</f>
        <v>0</v>
      </c>
      <c r="K276" s="148" t="s">
        <v>127</v>
      </c>
      <c r="L276" s="153"/>
      <c r="M276" s="154" t="s">
        <v>19</v>
      </c>
      <c r="N276" s="155" t="s">
        <v>46</v>
      </c>
      <c r="P276" s="117">
        <f>O276*H276</f>
        <v>0</v>
      </c>
      <c r="Q276" s="117">
        <v>0.44</v>
      </c>
      <c r="R276" s="117">
        <f>Q276*H276</f>
        <v>3.6080000000000001E-2</v>
      </c>
      <c r="S276" s="117">
        <v>0</v>
      </c>
      <c r="T276" s="118">
        <f>S276*H276</f>
        <v>0</v>
      </c>
      <c r="AR276" s="119" t="s">
        <v>215</v>
      </c>
      <c r="AT276" s="119" t="s">
        <v>229</v>
      </c>
      <c r="AU276" s="119" t="s">
        <v>85</v>
      </c>
      <c r="AY276" s="18" t="s">
        <v>129</v>
      </c>
      <c r="BE276" s="120">
        <f>IF(N276="základní",J276,0)</f>
        <v>0</v>
      </c>
      <c r="BF276" s="120">
        <f>IF(N276="snížená",J276,0)</f>
        <v>0</v>
      </c>
      <c r="BG276" s="120">
        <f>IF(N276="zákl. přenesená",J276,0)</f>
        <v>0</v>
      </c>
      <c r="BH276" s="120">
        <f>IF(N276="sníž. přenesená",J276,0)</f>
        <v>0</v>
      </c>
      <c r="BI276" s="120">
        <f>IF(N276="nulová",J276,0)</f>
        <v>0</v>
      </c>
      <c r="BJ276" s="18" t="s">
        <v>83</v>
      </c>
      <c r="BK276" s="120">
        <f>ROUND(I276*H276,2)</f>
        <v>0</v>
      </c>
      <c r="BL276" s="18" t="s">
        <v>128</v>
      </c>
      <c r="BM276" s="119" t="s">
        <v>695</v>
      </c>
    </row>
    <row r="277" spans="2:65" s="9" customFormat="1" ht="10.199999999999999">
      <c r="B277" s="125"/>
      <c r="D277" s="126" t="s">
        <v>133</v>
      </c>
      <c r="E277" s="127" t="s">
        <v>19</v>
      </c>
      <c r="F277" s="128" t="s">
        <v>696</v>
      </c>
      <c r="H277" s="127" t="s">
        <v>19</v>
      </c>
      <c r="I277" s="129"/>
      <c r="L277" s="125"/>
      <c r="M277" s="130"/>
      <c r="T277" s="131"/>
      <c r="AT277" s="127" t="s">
        <v>133</v>
      </c>
      <c r="AU277" s="127" t="s">
        <v>85</v>
      </c>
      <c r="AV277" s="9" t="s">
        <v>83</v>
      </c>
      <c r="AW277" s="9" t="s">
        <v>37</v>
      </c>
      <c r="AX277" s="9" t="s">
        <v>75</v>
      </c>
      <c r="AY277" s="127" t="s">
        <v>129</v>
      </c>
    </row>
    <row r="278" spans="2:65" s="9" customFormat="1" ht="10.199999999999999">
      <c r="B278" s="125"/>
      <c r="D278" s="126" t="s">
        <v>133</v>
      </c>
      <c r="E278" s="127" t="s">
        <v>19</v>
      </c>
      <c r="F278" s="128" t="s">
        <v>516</v>
      </c>
      <c r="H278" s="127" t="s">
        <v>19</v>
      </c>
      <c r="I278" s="129"/>
      <c r="L278" s="125"/>
      <c r="M278" s="130"/>
      <c r="T278" s="131"/>
      <c r="AT278" s="127" t="s">
        <v>133</v>
      </c>
      <c r="AU278" s="127" t="s">
        <v>85</v>
      </c>
      <c r="AV278" s="9" t="s">
        <v>83</v>
      </c>
      <c r="AW278" s="9" t="s">
        <v>37</v>
      </c>
      <c r="AX278" s="9" t="s">
        <v>75</v>
      </c>
      <c r="AY278" s="127" t="s">
        <v>129</v>
      </c>
    </row>
    <row r="279" spans="2:65" s="9" customFormat="1" ht="10.199999999999999">
      <c r="B279" s="125"/>
      <c r="D279" s="126" t="s">
        <v>133</v>
      </c>
      <c r="E279" s="127" t="s">
        <v>19</v>
      </c>
      <c r="F279" s="128" t="s">
        <v>697</v>
      </c>
      <c r="H279" s="127" t="s">
        <v>19</v>
      </c>
      <c r="I279" s="129"/>
      <c r="L279" s="125"/>
      <c r="M279" s="130"/>
      <c r="T279" s="131"/>
      <c r="AT279" s="127" t="s">
        <v>133</v>
      </c>
      <c r="AU279" s="127" t="s">
        <v>85</v>
      </c>
      <c r="AV279" s="9" t="s">
        <v>83</v>
      </c>
      <c r="AW279" s="9" t="s">
        <v>37</v>
      </c>
      <c r="AX279" s="9" t="s">
        <v>75</v>
      </c>
      <c r="AY279" s="127" t="s">
        <v>129</v>
      </c>
    </row>
    <row r="280" spans="2:65" s="9" customFormat="1" ht="10.199999999999999">
      <c r="B280" s="125"/>
      <c r="D280" s="126" t="s">
        <v>133</v>
      </c>
      <c r="E280" s="127" t="s">
        <v>19</v>
      </c>
      <c r="F280" s="128" t="s">
        <v>698</v>
      </c>
      <c r="H280" s="127" t="s">
        <v>19</v>
      </c>
      <c r="I280" s="129"/>
      <c r="L280" s="125"/>
      <c r="M280" s="130"/>
      <c r="T280" s="131"/>
      <c r="AT280" s="127" t="s">
        <v>133</v>
      </c>
      <c r="AU280" s="127" t="s">
        <v>85</v>
      </c>
      <c r="AV280" s="9" t="s">
        <v>83</v>
      </c>
      <c r="AW280" s="9" t="s">
        <v>37</v>
      </c>
      <c r="AX280" s="9" t="s">
        <v>75</v>
      </c>
      <c r="AY280" s="127" t="s">
        <v>129</v>
      </c>
    </row>
    <row r="281" spans="2:65" s="10" customFormat="1" ht="10.199999999999999">
      <c r="B281" s="132"/>
      <c r="D281" s="126" t="s">
        <v>133</v>
      </c>
      <c r="E281" s="133" t="s">
        <v>19</v>
      </c>
      <c r="F281" s="134" t="s">
        <v>699</v>
      </c>
      <c r="H281" s="135">
        <v>0.08</v>
      </c>
      <c r="I281" s="136"/>
      <c r="L281" s="132"/>
      <c r="M281" s="137"/>
      <c r="T281" s="138"/>
      <c r="AT281" s="133" t="s">
        <v>133</v>
      </c>
      <c r="AU281" s="133" t="s">
        <v>85</v>
      </c>
      <c r="AV281" s="10" t="s">
        <v>85</v>
      </c>
      <c r="AW281" s="10" t="s">
        <v>37</v>
      </c>
      <c r="AX281" s="10" t="s">
        <v>75</v>
      </c>
      <c r="AY281" s="133" t="s">
        <v>129</v>
      </c>
    </row>
    <row r="282" spans="2:65" s="9" customFormat="1" ht="10.199999999999999">
      <c r="B282" s="125"/>
      <c r="D282" s="126" t="s">
        <v>133</v>
      </c>
      <c r="E282" s="127" t="s">
        <v>19</v>
      </c>
      <c r="F282" s="128" t="s">
        <v>700</v>
      </c>
      <c r="H282" s="127" t="s">
        <v>19</v>
      </c>
      <c r="I282" s="129"/>
      <c r="L282" s="125"/>
      <c r="M282" s="130"/>
      <c r="T282" s="131"/>
      <c r="AT282" s="127" t="s">
        <v>133</v>
      </c>
      <c r="AU282" s="127" t="s">
        <v>85</v>
      </c>
      <c r="AV282" s="9" t="s">
        <v>83</v>
      </c>
      <c r="AW282" s="9" t="s">
        <v>37</v>
      </c>
      <c r="AX282" s="9" t="s">
        <v>75</v>
      </c>
      <c r="AY282" s="127" t="s">
        <v>129</v>
      </c>
    </row>
    <row r="283" spans="2:65" s="9" customFormat="1" ht="10.199999999999999">
      <c r="B283" s="125"/>
      <c r="D283" s="126" t="s">
        <v>133</v>
      </c>
      <c r="E283" s="127" t="s">
        <v>19</v>
      </c>
      <c r="F283" s="128" t="s">
        <v>701</v>
      </c>
      <c r="H283" s="127" t="s">
        <v>19</v>
      </c>
      <c r="I283" s="129"/>
      <c r="L283" s="125"/>
      <c r="M283" s="130"/>
      <c r="T283" s="131"/>
      <c r="AT283" s="127" t="s">
        <v>133</v>
      </c>
      <c r="AU283" s="127" t="s">
        <v>85</v>
      </c>
      <c r="AV283" s="9" t="s">
        <v>83</v>
      </c>
      <c r="AW283" s="9" t="s">
        <v>37</v>
      </c>
      <c r="AX283" s="9" t="s">
        <v>75</v>
      </c>
      <c r="AY283" s="127" t="s">
        <v>129</v>
      </c>
    </row>
    <row r="284" spans="2:65" s="10" customFormat="1" ht="10.199999999999999">
      <c r="B284" s="132"/>
      <c r="D284" s="126" t="s">
        <v>133</v>
      </c>
      <c r="E284" s="133" t="s">
        <v>19</v>
      </c>
      <c r="F284" s="134" t="s">
        <v>702</v>
      </c>
      <c r="H284" s="135">
        <v>2E-3</v>
      </c>
      <c r="I284" s="136"/>
      <c r="L284" s="132"/>
      <c r="M284" s="137"/>
      <c r="T284" s="138"/>
      <c r="AT284" s="133" t="s">
        <v>133</v>
      </c>
      <c r="AU284" s="133" t="s">
        <v>85</v>
      </c>
      <c r="AV284" s="10" t="s">
        <v>85</v>
      </c>
      <c r="AW284" s="10" t="s">
        <v>37</v>
      </c>
      <c r="AX284" s="10" t="s">
        <v>75</v>
      </c>
      <c r="AY284" s="133" t="s">
        <v>129</v>
      </c>
    </row>
    <row r="285" spans="2:65" s="11" customFormat="1" ht="10.199999999999999">
      <c r="B285" s="139"/>
      <c r="D285" s="126" t="s">
        <v>133</v>
      </c>
      <c r="E285" s="140" t="s">
        <v>19</v>
      </c>
      <c r="F285" s="141" t="s">
        <v>136</v>
      </c>
      <c r="H285" s="142">
        <v>8.2000000000000003E-2</v>
      </c>
      <c r="I285" s="143"/>
      <c r="L285" s="139"/>
      <c r="M285" s="144"/>
      <c r="T285" s="145"/>
      <c r="AT285" s="140" t="s">
        <v>133</v>
      </c>
      <c r="AU285" s="140" t="s">
        <v>85</v>
      </c>
      <c r="AV285" s="11" t="s">
        <v>128</v>
      </c>
      <c r="AW285" s="11" t="s">
        <v>37</v>
      </c>
      <c r="AX285" s="11" t="s">
        <v>83</v>
      </c>
      <c r="AY285" s="140" t="s">
        <v>129</v>
      </c>
    </row>
    <row r="286" spans="2:65" s="1" customFormat="1" ht="16.5" customHeight="1">
      <c r="B286" s="33"/>
      <c r="C286" s="146" t="s">
        <v>359</v>
      </c>
      <c r="D286" s="146" t="s">
        <v>229</v>
      </c>
      <c r="E286" s="147" t="s">
        <v>703</v>
      </c>
      <c r="F286" s="148" t="s">
        <v>704</v>
      </c>
      <c r="G286" s="149" t="s">
        <v>140</v>
      </c>
      <c r="H286" s="150">
        <v>0.187</v>
      </c>
      <c r="I286" s="151"/>
      <c r="J286" s="152">
        <f>ROUND(I286*H286,2)</f>
        <v>0</v>
      </c>
      <c r="K286" s="148" t="s">
        <v>19</v>
      </c>
      <c r="L286" s="153"/>
      <c r="M286" s="154" t="s">
        <v>19</v>
      </c>
      <c r="N286" s="155" t="s">
        <v>46</v>
      </c>
      <c r="P286" s="117">
        <f>O286*H286</f>
        <v>0</v>
      </c>
      <c r="Q286" s="117">
        <v>0</v>
      </c>
      <c r="R286" s="117">
        <f>Q286*H286</f>
        <v>0</v>
      </c>
      <c r="S286" s="117">
        <v>0</v>
      </c>
      <c r="T286" s="118">
        <f>S286*H286</f>
        <v>0</v>
      </c>
      <c r="AR286" s="119" t="s">
        <v>215</v>
      </c>
      <c r="AT286" s="119" t="s">
        <v>229</v>
      </c>
      <c r="AU286" s="119" t="s">
        <v>85</v>
      </c>
      <c r="AY286" s="18" t="s">
        <v>129</v>
      </c>
      <c r="BE286" s="120">
        <f>IF(N286="základní",J286,0)</f>
        <v>0</v>
      </c>
      <c r="BF286" s="120">
        <f>IF(N286="snížená",J286,0)</f>
        <v>0</v>
      </c>
      <c r="BG286" s="120">
        <f>IF(N286="zákl. přenesená",J286,0)</f>
        <v>0</v>
      </c>
      <c r="BH286" s="120">
        <f>IF(N286="sníž. přenesená",J286,0)</f>
        <v>0</v>
      </c>
      <c r="BI286" s="120">
        <f>IF(N286="nulová",J286,0)</f>
        <v>0</v>
      </c>
      <c r="BJ286" s="18" t="s">
        <v>83</v>
      </c>
      <c r="BK286" s="120">
        <f>ROUND(I286*H286,2)</f>
        <v>0</v>
      </c>
      <c r="BL286" s="18" t="s">
        <v>128</v>
      </c>
      <c r="BM286" s="119" t="s">
        <v>705</v>
      </c>
    </row>
    <row r="287" spans="2:65" s="9" customFormat="1" ht="10.199999999999999">
      <c r="B287" s="125"/>
      <c r="D287" s="126" t="s">
        <v>133</v>
      </c>
      <c r="E287" s="127" t="s">
        <v>19</v>
      </c>
      <c r="F287" s="128" t="s">
        <v>706</v>
      </c>
      <c r="H287" s="127" t="s">
        <v>19</v>
      </c>
      <c r="I287" s="129"/>
      <c r="L287" s="125"/>
      <c r="M287" s="130"/>
      <c r="T287" s="131"/>
      <c r="AT287" s="127" t="s">
        <v>133</v>
      </c>
      <c r="AU287" s="127" t="s">
        <v>85</v>
      </c>
      <c r="AV287" s="9" t="s">
        <v>83</v>
      </c>
      <c r="AW287" s="9" t="s">
        <v>37</v>
      </c>
      <c r="AX287" s="9" t="s">
        <v>75</v>
      </c>
      <c r="AY287" s="127" t="s">
        <v>129</v>
      </c>
    </row>
    <row r="288" spans="2:65" s="9" customFormat="1" ht="10.199999999999999">
      <c r="B288" s="125"/>
      <c r="D288" s="126" t="s">
        <v>133</v>
      </c>
      <c r="E288" s="127" t="s">
        <v>19</v>
      </c>
      <c r="F288" s="128" t="s">
        <v>516</v>
      </c>
      <c r="H288" s="127" t="s">
        <v>19</v>
      </c>
      <c r="I288" s="129"/>
      <c r="L288" s="125"/>
      <c r="M288" s="130"/>
      <c r="T288" s="131"/>
      <c r="AT288" s="127" t="s">
        <v>133</v>
      </c>
      <c r="AU288" s="127" t="s">
        <v>85</v>
      </c>
      <c r="AV288" s="9" t="s">
        <v>83</v>
      </c>
      <c r="AW288" s="9" t="s">
        <v>37</v>
      </c>
      <c r="AX288" s="9" t="s">
        <v>75</v>
      </c>
      <c r="AY288" s="127" t="s">
        <v>129</v>
      </c>
    </row>
    <row r="289" spans="2:65" s="9" customFormat="1" ht="10.199999999999999">
      <c r="B289" s="125"/>
      <c r="D289" s="126" t="s">
        <v>133</v>
      </c>
      <c r="E289" s="127" t="s">
        <v>19</v>
      </c>
      <c r="F289" s="128" t="s">
        <v>707</v>
      </c>
      <c r="H289" s="127" t="s">
        <v>19</v>
      </c>
      <c r="I289" s="129"/>
      <c r="L289" s="125"/>
      <c r="M289" s="130"/>
      <c r="T289" s="131"/>
      <c r="AT289" s="127" t="s">
        <v>133</v>
      </c>
      <c r="AU289" s="127" t="s">
        <v>85</v>
      </c>
      <c r="AV289" s="9" t="s">
        <v>83</v>
      </c>
      <c r="AW289" s="9" t="s">
        <v>37</v>
      </c>
      <c r="AX289" s="9" t="s">
        <v>75</v>
      </c>
      <c r="AY289" s="127" t="s">
        <v>129</v>
      </c>
    </row>
    <row r="290" spans="2:65" s="9" customFormat="1" ht="10.199999999999999">
      <c r="B290" s="125"/>
      <c r="D290" s="126" t="s">
        <v>133</v>
      </c>
      <c r="E290" s="127" t="s">
        <v>19</v>
      </c>
      <c r="F290" s="128" t="s">
        <v>708</v>
      </c>
      <c r="H290" s="127" t="s">
        <v>19</v>
      </c>
      <c r="I290" s="129"/>
      <c r="L290" s="125"/>
      <c r="M290" s="130"/>
      <c r="T290" s="131"/>
      <c r="AT290" s="127" t="s">
        <v>133</v>
      </c>
      <c r="AU290" s="127" t="s">
        <v>85</v>
      </c>
      <c r="AV290" s="9" t="s">
        <v>83</v>
      </c>
      <c r="AW290" s="9" t="s">
        <v>37</v>
      </c>
      <c r="AX290" s="9" t="s">
        <v>75</v>
      </c>
      <c r="AY290" s="127" t="s">
        <v>129</v>
      </c>
    </row>
    <row r="291" spans="2:65" s="10" customFormat="1" ht="10.199999999999999">
      <c r="B291" s="132"/>
      <c r="D291" s="126" t="s">
        <v>133</v>
      </c>
      <c r="E291" s="133" t="s">
        <v>19</v>
      </c>
      <c r="F291" s="134" t="s">
        <v>709</v>
      </c>
      <c r="H291" s="135">
        <v>0.187</v>
      </c>
      <c r="I291" s="136"/>
      <c r="L291" s="132"/>
      <c r="M291" s="137"/>
      <c r="T291" s="138"/>
      <c r="AT291" s="133" t="s">
        <v>133</v>
      </c>
      <c r="AU291" s="133" t="s">
        <v>85</v>
      </c>
      <c r="AV291" s="10" t="s">
        <v>85</v>
      </c>
      <c r="AW291" s="10" t="s">
        <v>37</v>
      </c>
      <c r="AX291" s="10" t="s">
        <v>75</v>
      </c>
      <c r="AY291" s="133" t="s">
        <v>129</v>
      </c>
    </row>
    <row r="292" spans="2:65" s="11" customFormat="1" ht="10.199999999999999">
      <c r="B292" s="139"/>
      <c r="D292" s="126" t="s">
        <v>133</v>
      </c>
      <c r="E292" s="140" t="s">
        <v>19</v>
      </c>
      <c r="F292" s="141" t="s">
        <v>136</v>
      </c>
      <c r="H292" s="142">
        <v>0.187</v>
      </c>
      <c r="I292" s="143"/>
      <c r="L292" s="139"/>
      <c r="M292" s="144"/>
      <c r="T292" s="145"/>
      <c r="AT292" s="140" t="s">
        <v>133</v>
      </c>
      <c r="AU292" s="140" t="s">
        <v>85</v>
      </c>
      <c r="AV292" s="11" t="s">
        <v>128</v>
      </c>
      <c r="AW292" s="11" t="s">
        <v>37</v>
      </c>
      <c r="AX292" s="11" t="s">
        <v>83</v>
      </c>
      <c r="AY292" s="140" t="s">
        <v>129</v>
      </c>
    </row>
    <row r="293" spans="2:65" s="1" customFormat="1" ht="16.5" customHeight="1">
      <c r="B293" s="33"/>
      <c r="C293" s="146" t="s">
        <v>710</v>
      </c>
      <c r="D293" s="146" t="s">
        <v>229</v>
      </c>
      <c r="E293" s="147" t="s">
        <v>711</v>
      </c>
      <c r="F293" s="148" t="s">
        <v>712</v>
      </c>
      <c r="G293" s="149" t="s">
        <v>140</v>
      </c>
      <c r="H293" s="150">
        <v>0.23300000000000001</v>
      </c>
      <c r="I293" s="151"/>
      <c r="J293" s="152">
        <f>ROUND(I293*H293,2)</f>
        <v>0</v>
      </c>
      <c r="K293" s="148" t="s">
        <v>19</v>
      </c>
      <c r="L293" s="153"/>
      <c r="M293" s="154" t="s">
        <v>19</v>
      </c>
      <c r="N293" s="155" t="s">
        <v>46</v>
      </c>
      <c r="P293" s="117">
        <f>O293*H293</f>
        <v>0</v>
      </c>
      <c r="Q293" s="117">
        <v>0</v>
      </c>
      <c r="R293" s="117">
        <f>Q293*H293</f>
        <v>0</v>
      </c>
      <c r="S293" s="117">
        <v>0</v>
      </c>
      <c r="T293" s="118">
        <f>S293*H293</f>
        <v>0</v>
      </c>
      <c r="AR293" s="119" t="s">
        <v>215</v>
      </c>
      <c r="AT293" s="119" t="s">
        <v>229</v>
      </c>
      <c r="AU293" s="119" t="s">
        <v>85</v>
      </c>
      <c r="AY293" s="18" t="s">
        <v>129</v>
      </c>
      <c r="BE293" s="120">
        <f>IF(N293="základní",J293,0)</f>
        <v>0</v>
      </c>
      <c r="BF293" s="120">
        <f>IF(N293="snížená",J293,0)</f>
        <v>0</v>
      </c>
      <c r="BG293" s="120">
        <f>IF(N293="zákl. přenesená",J293,0)</f>
        <v>0</v>
      </c>
      <c r="BH293" s="120">
        <f>IF(N293="sníž. přenesená",J293,0)</f>
        <v>0</v>
      </c>
      <c r="BI293" s="120">
        <f>IF(N293="nulová",J293,0)</f>
        <v>0</v>
      </c>
      <c r="BJ293" s="18" t="s">
        <v>83</v>
      </c>
      <c r="BK293" s="120">
        <f>ROUND(I293*H293,2)</f>
        <v>0</v>
      </c>
      <c r="BL293" s="18" t="s">
        <v>128</v>
      </c>
      <c r="BM293" s="119" t="s">
        <v>713</v>
      </c>
    </row>
    <row r="294" spans="2:65" s="9" customFormat="1" ht="10.199999999999999">
      <c r="B294" s="125"/>
      <c r="D294" s="126" t="s">
        <v>133</v>
      </c>
      <c r="E294" s="127" t="s">
        <v>19</v>
      </c>
      <c r="F294" s="128" t="s">
        <v>714</v>
      </c>
      <c r="H294" s="127" t="s">
        <v>19</v>
      </c>
      <c r="I294" s="129"/>
      <c r="L294" s="125"/>
      <c r="M294" s="130"/>
      <c r="T294" s="131"/>
      <c r="AT294" s="127" t="s">
        <v>133</v>
      </c>
      <c r="AU294" s="127" t="s">
        <v>85</v>
      </c>
      <c r="AV294" s="9" t="s">
        <v>83</v>
      </c>
      <c r="AW294" s="9" t="s">
        <v>37</v>
      </c>
      <c r="AX294" s="9" t="s">
        <v>75</v>
      </c>
      <c r="AY294" s="127" t="s">
        <v>129</v>
      </c>
    </row>
    <row r="295" spans="2:65" s="9" customFormat="1" ht="10.199999999999999">
      <c r="B295" s="125"/>
      <c r="D295" s="126" t="s">
        <v>133</v>
      </c>
      <c r="E295" s="127" t="s">
        <v>19</v>
      </c>
      <c r="F295" s="128" t="s">
        <v>516</v>
      </c>
      <c r="H295" s="127" t="s">
        <v>19</v>
      </c>
      <c r="I295" s="129"/>
      <c r="L295" s="125"/>
      <c r="M295" s="130"/>
      <c r="T295" s="131"/>
      <c r="AT295" s="127" t="s">
        <v>133</v>
      </c>
      <c r="AU295" s="127" t="s">
        <v>85</v>
      </c>
      <c r="AV295" s="9" t="s">
        <v>83</v>
      </c>
      <c r="AW295" s="9" t="s">
        <v>37</v>
      </c>
      <c r="AX295" s="9" t="s">
        <v>75</v>
      </c>
      <c r="AY295" s="127" t="s">
        <v>129</v>
      </c>
    </row>
    <row r="296" spans="2:65" s="9" customFormat="1" ht="10.199999999999999">
      <c r="B296" s="125"/>
      <c r="D296" s="126" t="s">
        <v>133</v>
      </c>
      <c r="E296" s="127" t="s">
        <v>19</v>
      </c>
      <c r="F296" s="128" t="s">
        <v>715</v>
      </c>
      <c r="H296" s="127" t="s">
        <v>19</v>
      </c>
      <c r="I296" s="129"/>
      <c r="L296" s="125"/>
      <c r="M296" s="130"/>
      <c r="T296" s="131"/>
      <c r="AT296" s="127" t="s">
        <v>133</v>
      </c>
      <c r="AU296" s="127" t="s">
        <v>85</v>
      </c>
      <c r="AV296" s="9" t="s">
        <v>83</v>
      </c>
      <c r="AW296" s="9" t="s">
        <v>37</v>
      </c>
      <c r="AX296" s="9" t="s">
        <v>75</v>
      </c>
      <c r="AY296" s="127" t="s">
        <v>129</v>
      </c>
    </row>
    <row r="297" spans="2:65" s="9" customFormat="1" ht="10.199999999999999">
      <c r="B297" s="125"/>
      <c r="D297" s="126" t="s">
        <v>133</v>
      </c>
      <c r="E297" s="127" t="s">
        <v>19</v>
      </c>
      <c r="F297" s="128" t="s">
        <v>716</v>
      </c>
      <c r="H297" s="127" t="s">
        <v>19</v>
      </c>
      <c r="I297" s="129"/>
      <c r="L297" s="125"/>
      <c r="M297" s="130"/>
      <c r="T297" s="131"/>
      <c r="AT297" s="127" t="s">
        <v>133</v>
      </c>
      <c r="AU297" s="127" t="s">
        <v>85</v>
      </c>
      <c r="AV297" s="9" t="s">
        <v>83</v>
      </c>
      <c r="AW297" s="9" t="s">
        <v>37</v>
      </c>
      <c r="AX297" s="9" t="s">
        <v>75</v>
      </c>
      <c r="AY297" s="127" t="s">
        <v>129</v>
      </c>
    </row>
    <row r="298" spans="2:65" s="9" customFormat="1" ht="10.199999999999999">
      <c r="B298" s="125"/>
      <c r="D298" s="126" t="s">
        <v>133</v>
      </c>
      <c r="E298" s="127" t="s">
        <v>19</v>
      </c>
      <c r="F298" s="128" t="s">
        <v>708</v>
      </c>
      <c r="H298" s="127" t="s">
        <v>19</v>
      </c>
      <c r="I298" s="129"/>
      <c r="L298" s="125"/>
      <c r="M298" s="130"/>
      <c r="T298" s="131"/>
      <c r="AT298" s="127" t="s">
        <v>133</v>
      </c>
      <c r="AU298" s="127" t="s">
        <v>85</v>
      </c>
      <c r="AV298" s="9" t="s">
        <v>83</v>
      </c>
      <c r="AW298" s="9" t="s">
        <v>37</v>
      </c>
      <c r="AX298" s="9" t="s">
        <v>75</v>
      </c>
      <c r="AY298" s="127" t="s">
        <v>129</v>
      </c>
    </row>
    <row r="299" spans="2:65" s="10" customFormat="1" ht="10.199999999999999">
      <c r="B299" s="132"/>
      <c r="D299" s="126" t="s">
        <v>133</v>
      </c>
      <c r="E299" s="133" t="s">
        <v>19</v>
      </c>
      <c r="F299" s="134" t="s">
        <v>717</v>
      </c>
      <c r="H299" s="135">
        <v>4.5999999999999999E-2</v>
      </c>
      <c r="I299" s="136"/>
      <c r="L299" s="132"/>
      <c r="M299" s="137"/>
      <c r="T299" s="138"/>
      <c r="AT299" s="133" t="s">
        <v>133</v>
      </c>
      <c r="AU299" s="133" t="s">
        <v>85</v>
      </c>
      <c r="AV299" s="10" t="s">
        <v>85</v>
      </c>
      <c r="AW299" s="10" t="s">
        <v>37</v>
      </c>
      <c r="AX299" s="10" t="s">
        <v>75</v>
      </c>
      <c r="AY299" s="133" t="s">
        <v>129</v>
      </c>
    </row>
    <row r="300" spans="2:65" s="9" customFormat="1" ht="10.199999999999999">
      <c r="B300" s="125"/>
      <c r="D300" s="126" t="s">
        <v>133</v>
      </c>
      <c r="E300" s="127" t="s">
        <v>19</v>
      </c>
      <c r="F300" s="128" t="s">
        <v>718</v>
      </c>
      <c r="H300" s="127" t="s">
        <v>19</v>
      </c>
      <c r="I300" s="129"/>
      <c r="L300" s="125"/>
      <c r="M300" s="130"/>
      <c r="T300" s="131"/>
      <c r="AT300" s="127" t="s">
        <v>133</v>
      </c>
      <c r="AU300" s="127" t="s">
        <v>85</v>
      </c>
      <c r="AV300" s="9" t="s">
        <v>83</v>
      </c>
      <c r="AW300" s="9" t="s">
        <v>37</v>
      </c>
      <c r="AX300" s="9" t="s">
        <v>75</v>
      </c>
      <c r="AY300" s="127" t="s">
        <v>129</v>
      </c>
    </row>
    <row r="301" spans="2:65" s="9" customFormat="1" ht="10.199999999999999">
      <c r="B301" s="125"/>
      <c r="D301" s="126" t="s">
        <v>133</v>
      </c>
      <c r="E301" s="127" t="s">
        <v>19</v>
      </c>
      <c r="F301" s="128" t="s">
        <v>719</v>
      </c>
      <c r="H301" s="127" t="s">
        <v>19</v>
      </c>
      <c r="I301" s="129"/>
      <c r="L301" s="125"/>
      <c r="M301" s="130"/>
      <c r="T301" s="131"/>
      <c r="AT301" s="127" t="s">
        <v>133</v>
      </c>
      <c r="AU301" s="127" t="s">
        <v>85</v>
      </c>
      <c r="AV301" s="9" t="s">
        <v>83</v>
      </c>
      <c r="AW301" s="9" t="s">
        <v>37</v>
      </c>
      <c r="AX301" s="9" t="s">
        <v>75</v>
      </c>
      <c r="AY301" s="127" t="s">
        <v>129</v>
      </c>
    </row>
    <row r="302" spans="2:65" s="10" customFormat="1" ht="10.199999999999999">
      <c r="B302" s="132"/>
      <c r="D302" s="126" t="s">
        <v>133</v>
      </c>
      <c r="E302" s="133" t="s">
        <v>19</v>
      </c>
      <c r="F302" s="134" t="s">
        <v>720</v>
      </c>
      <c r="H302" s="135">
        <v>0.187</v>
      </c>
      <c r="I302" s="136"/>
      <c r="L302" s="132"/>
      <c r="M302" s="137"/>
      <c r="T302" s="138"/>
      <c r="AT302" s="133" t="s">
        <v>133</v>
      </c>
      <c r="AU302" s="133" t="s">
        <v>85</v>
      </c>
      <c r="AV302" s="10" t="s">
        <v>85</v>
      </c>
      <c r="AW302" s="10" t="s">
        <v>37</v>
      </c>
      <c r="AX302" s="10" t="s">
        <v>75</v>
      </c>
      <c r="AY302" s="133" t="s">
        <v>129</v>
      </c>
    </row>
    <row r="303" spans="2:65" s="11" customFormat="1" ht="10.199999999999999">
      <c r="B303" s="139"/>
      <c r="D303" s="126" t="s">
        <v>133</v>
      </c>
      <c r="E303" s="140" t="s">
        <v>19</v>
      </c>
      <c r="F303" s="141" t="s">
        <v>136</v>
      </c>
      <c r="H303" s="142">
        <v>0.23300000000000001</v>
      </c>
      <c r="I303" s="143"/>
      <c r="L303" s="139"/>
      <c r="M303" s="144"/>
      <c r="T303" s="145"/>
      <c r="AT303" s="140" t="s">
        <v>133</v>
      </c>
      <c r="AU303" s="140" t="s">
        <v>85</v>
      </c>
      <c r="AV303" s="11" t="s">
        <v>128</v>
      </c>
      <c r="AW303" s="11" t="s">
        <v>37</v>
      </c>
      <c r="AX303" s="11" t="s">
        <v>83</v>
      </c>
      <c r="AY303" s="140" t="s">
        <v>129</v>
      </c>
    </row>
    <row r="304" spans="2:65" s="1" customFormat="1" ht="24.15" customHeight="1">
      <c r="B304" s="33"/>
      <c r="C304" s="108" t="s">
        <v>364</v>
      </c>
      <c r="D304" s="108" t="s">
        <v>123</v>
      </c>
      <c r="E304" s="109" t="s">
        <v>721</v>
      </c>
      <c r="F304" s="110" t="s">
        <v>722</v>
      </c>
      <c r="G304" s="111" t="s">
        <v>236</v>
      </c>
      <c r="H304" s="112">
        <v>9.52</v>
      </c>
      <c r="I304" s="113"/>
      <c r="J304" s="114">
        <f>ROUND(I304*H304,2)</f>
        <v>0</v>
      </c>
      <c r="K304" s="110" t="s">
        <v>127</v>
      </c>
      <c r="L304" s="33"/>
      <c r="M304" s="115" t="s">
        <v>19</v>
      </c>
      <c r="N304" s="116" t="s">
        <v>46</v>
      </c>
      <c r="P304" s="117">
        <f>O304*H304</f>
        <v>0</v>
      </c>
      <c r="Q304" s="117">
        <v>0</v>
      </c>
      <c r="R304" s="117">
        <f>Q304*H304</f>
        <v>0</v>
      </c>
      <c r="S304" s="117">
        <v>0</v>
      </c>
      <c r="T304" s="118">
        <f>S304*H304</f>
        <v>0</v>
      </c>
      <c r="AR304" s="119" t="s">
        <v>128</v>
      </c>
      <c r="AT304" s="119" t="s">
        <v>123</v>
      </c>
      <c r="AU304" s="119" t="s">
        <v>85</v>
      </c>
      <c r="AY304" s="18" t="s">
        <v>129</v>
      </c>
      <c r="BE304" s="120">
        <f>IF(N304="základní",J304,0)</f>
        <v>0</v>
      </c>
      <c r="BF304" s="120">
        <f>IF(N304="snížená",J304,0)</f>
        <v>0</v>
      </c>
      <c r="BG304" s="120">
        <f>IF(N304="zákl. přenesená",J304,0)</f>
        <v>0</v>
      </c>
      <c r="BH304" s="120">
        <f>IF(N304="sníž. přenesená",J304,0)</f>
        <v>0</v>
      </c>
      <c r="BI304" s="120">
        <f>IF(N304="nulová",J304,0)</f>
        <v>0</v>
      </c>
      <c r="BJ304" s="18" t="s">
        <v>83</v>
      </c>
      <c r="BK304" s="120">
        <f>ROUND(I304*H304,2)</f>
        <v>0</v>
      </c>
      <c r="BL304" s="18" t="s">
        <v>128</v>
      </c>
      <c r="BM304" s="119" t="s">
        <v>723</v>
      </c>
    </row>
    <row r="305" spans="2:65" s="1" customFormat="1" ht="10.199999999999999">
      <c r="B305" s="33"/>
      <c r="D305" s="121" t="s">
        <v>131</v>
      </c>
      <c r="F305" s="122" t="s">
        <v>724</v>
      </c>
      <c r="I305" s="123"/>
      <c r="L305" s="33"/>
      <c r="M305" s="124"/>
      <c r="T305" s="54"/>
      <c r="AT305" s="18" t="s">
        <v>131</v>
      </c>
      <c r="AU305" s="18" t="s">
        <v>85</v>
      </c>
    </row>
    <row r="306" spans="2:65" s="9" customFormat="1" ht="10.199999999999999">
      <c r="B306" s="125"/>
      <c r="D306" s="126" t="s">
        <v>133</v>
      </c>
      <c r="E306" s="127" t="s">
        <v>19</v>
      </c>
      <c r="F306" s="128" t="s">
        <v>725</v>
      </c>
      <c r="H306" s="127" t="s">
        <v>19</v>
      </c>
      <c r="I306" s="129"/>
      <c r="L306" s="125"/>
      <c r="M306" s="130"/>
      <c r="T306" s="131"/>
      <c r="AT306" s="127" t="s">
        <v>133</v>
      </c>
      <c r="AU306" s="127" t="s">
        <v>85</v>
      </c>
      <c r="AV306" s="9" t="s">
        <v>83</v>
      </c>
      <c r="AW306" s="9" t="s">
        <v>37</v>
      </c>
      <c r="AX306" s="9" t="s">
        <v>75</v>
      </c>
      <c r="AY306" s="127" t="s">
        <v>129</v>
      </c>
    </row>
    <row r="307" spans="2:65" s="9" customFormat="1" ht="10.199999999999999">
      <c r="B307" s="125"/>
      <c r="D307" s="126" t="s">
        <v>133</v>
      </c>
      <c r="E307" s="127" t="s">
        <v>19</v>
      </c>
      <c r="F307" s="128" t="s">
        <v>516</v>
      </c>
      <c r="H307" s="127" t="s">
        <v>19</v>
      </c>
      <c r="I307" s="129"/>
      <c r="L307" s="125"/>
      <c r="M307" s="130"/>
      <c r="T307" s="131"/>
      <c r="AT307" s="127" t="s">
        <v>133</v>
      </c>
      <c r="AU307" s="127" t="s">
        <v>85</v>
      </c>
      <c r="AV307" s="9" t="s">
        <v>83</v>
      </c>
      <c r="AW307" s="9" t="s">
        <v>37</v>
      </c>
      <c r="AX307" s="9" t="s">
        <v>75</v>
      </c>
      <c r="AY307" s="127" t="s">
        <v>129</v>
      </c>
    </row>
    <row r="308" spans="2:65" s="9" customFormat="1" ht="10.199999999999999">
      <c r="B308" s="125"/>
      <c r="D308" s="126" t="s">
        <v>133</v>
      </c>
      <c r="E308" s="127" t="s">
        <v>19</v>
      </c>
      <c r="F308" s="128" t="s">
        <v>726</v>
      </c>
      <c r="H308" s="127" t="s">
        <v>19</v>
      </c>
      <c r="I308" s="129"/>
      <c r="L308" s="125"/>
      <c r="M308" s="130"/>
      <c r="T308" s="131"/>
      <c r="AT308" s="127" t="s">
        <v>133</v>
      </c>
      <c r="AU308" s="127" t="s">
        <v>85</v>
      </c>
      <c r="AV308" s="9" t="s">
        <v>83</v>
      </c>
      <c r="AW308" s="9" t="s">
        <v>37</v>
      </c>
      <c r="AX308" s="9" t="s">
        <v>75</v>
      </c>
      <c r="AY308" s="127" t="s">
        <v>129</v>
      </c>
    </row>
    <row r="309" spans="2:65" s="10" customFormat="1" ht="10.199999999999999">
      <c r="B309" s="132"/>
      <c r="D309" s="126" t="s">
        <v>133</v>
      </c>
      <c r="E309" s="133" t="s">
        <v>19</v>
      </c>
      <c r="F309" s="134" t="s">
        <v>727</v>
      </c>
      <c r="H309" s="135">
        <v>9.52</v>
      </c>
      <c r="I309" s="136"/>
      <c r="L309" s="132"/>
      <c r="M309" s="137"/>
      <c r="T309" s="138"/>
      <c r="AT309" s="133" t="s">
        <v>133</v>
      </c>
      <c r="AU309" s="133" t="s">
        <v>85</v>
      </c>
      <c r="AV309" s="10" t="s">
        <v>85</v>
      </c>
      <c r="AW309" s="10" t="s">
        <v>37</v>
      </c>
      <c r="AX309" s="10" t="s">
        <v>75</v>
      </c>
      <c r="AY309" s="133" t="s">
        <v>129</v>
      </c>
    </row>
    <row r="310" spans="2:65" s="11" customFormat="1" ht="10.199999999999999">
      <c r="B310" s="139"/>
      <c r="D310" s="126" t="s">
        <v>133</v>
      </c>
      <c r="E310" s="140" t="s">
        <v>19</v>
      </c>
      <c r="F310" s="141" t="s">
        <v>136</v>
      </c>
      <c r="H310" s="142">
        <v>9.52</v>
      </c>
      <c r="I310" s="143"/>
      <c r="L310" s="139"/>
      <c r="M310" s="144"/>
      <c r="T310" s="145"/>
      <c r="AT310" s="140" t="s">
        <v>133</v>
      </c>
      <c r="AU310" s="140" t="s">
        <v>85</v>
      </c>
      <c r="AV310" s="11" t="s">
        <v>128</v>
      </c>
      <c r="AW310" s="11" t="s">
        <v>37</v>
      </c>
      <c r="AX310" s="11" t="s">
        <v>83</v>
      </c>
      <c r="AY310" s="140" t="s">
        <v>129</v>
      </c>
    </row>
    <row r="311" spans="2:65" s="1" customFormat="1" ht="37.799999999999997" customHeight="1">
      <c r="B311" s="33"/>
      <c r="C311" s="108" t="s">
        <v>259</v>
      </c>
      <c r="D311" s="108" t="s">
        <v>123</v>
      </c>
      <c r="E311" s="109" t="s">
        <v>728</v>
      </c>
      <c r="F311" s="110" t="s">
        <v>729</v>
      </c>
      <c r="G311" s="111" t="s">
        <v>236</v>
      </c>
      <c r="H311" s="112">
        <v>14.64</v>
      </c>
      <c r="I311" s="113"/>
      <c r="J311" s="114">
        <f>ROUND(I311*H311,2)</f>
        <v>0</v>
      </c>
      <c r="K311" s="110" t="s">
        <v>127</v>
      </c>
      <c r="L311" s="33"/>
      <c r="M311" s="115" t="s">
        <v>19</v>
      </c>
      <c r="N311" s="116" t="s">
        <v>46</v>
      </c>
      <c r="P311" s="117">
        <f>O311*H311</f>
        <v>0</v>
      </c>
      <c r="Q311" s="117">
        <v>0</v>
      </c>
      <c r="R311" s="117">
        <f>Q311*H311</f>
        <v>0</v>
      </c>
      <c r="S311" s="117">
        <v>0</v>
      </c>
      <c r="T311" s="118">
        <f>S311*H311</f>
        <v>0</v>
      </c>
      <c r="AR311" s="119" t="s">
        <v>482</v>
      </c>
      <c r="AT311" s="119" t="s">
        <v>123</v>
      </c>
      <c r="AU311" s="119" t="s">
        <v>85</v>
      </c>
      <c r="AY311" s="18" t="s">
        <v>129</v>
      </c>
      <c r="BE311" s="120">
        <f>IF(N311="základní",J311,0)</f>
        <v>0</v>
      </c>
      <c r="BF311" s="120">
        <f>IF(N311="snížená",J311,0)</f>
        <v>0</v>
      </c>
      <c r="BG311" s="120">
        <f>IF(N311="zákl. přenesená",J311,0)</f>
        <v>0</v>
      </c>
      <c r="BH311" s="120">
        <f>IF(N311="sníž. přenesená",J311,0)</f>
        <v>0</v>
      </c>
      <c r="BI311" s="120">
        <f>IF(N311="nulová",J311,0)</f>
        <v>0</v>
      </c>
      <c r="BJ311" s="18" t="s">
        <v>83</v>
      </c>
      <c r="BK311" s="120">
        <f>ROUND(I311*H311,2)</f>
        <v>0</v>
      </c>
      <c r="BL311" s="18" t="s">
        <v>482</v>
      </c>
      <c r="BM311" s="119" t="s">
        <v>730</v>
      </c>
    </row>
    <row r="312" spans="2:65" s="1" customFormat="1" ht="10.199999999999999">
      <c r="B312" s="33"/>
      <c r="D312" s="121" t="s">
        <v>131</v>
      </c>
      <c r="F312" s="122" t="s">
        <v>731</v>
      </c>
      <c r="I312" s="123"/>
      <c r="L312" s="33"/>
      <c r="M312" s="124"/>
      <c r="T312" s="54"/>
      <c r="AT312" s="18" t="s">
        <v>131</v>
      </c>
      <c r="AU312" s="18" t="s">
        <v>85</v>
      </c>
    </row>
    <row r="313" spans="2:65" s="9" customFormat="1" ht="10.199999999999999">
      <c r="B313" s="125"/>
      <c r="D313" s="126" t="s">
        <v>133</v>
      </c>
      <c r="E313" s="127" t="s">
        <v>19</v>
      </c>
      <c r="F313" s="128" t="s">
        <v>732</v>
      </c>
      <c r="H313" s="127" t="s">
        <v>19</v>
      </c>
      <c r="I313" s="129"/>
      <c r="L313" s="125"/>
      <c r="M313" s="130"/>
      <c r="T313" s="131"/>
      <c r="AT313" s="127" t="s">
        <v>133</v>
      </c>
      <c r="AU313" s="127" t="s">
        <v>85</v>
      </c>
      <c r="AV313" s="9" t="s">
        <v>83</v>
      </c>
      <c r="AW313" s="9" t="s">
        <v>37</v>
      </c>
      <c r="AX313" s="9" t="s">
        <v>75</v>
      </c>
      <c r="AY313" s="127" t="s">
        <v>129</v>
      </c>
    </row>
    <row r="314" spans="2:65" s="9" customFormat="1" ht="10.199999999999999">
      <c r="B314" s="125"/>
      <c r="D314" s="126" t="s">
        <v>133</v>
      </c>
      <c r="E314" s="127" t="s">
        <v>19</v>
      </c>
      <c r="F314" s="128" t="s">
        <v>516</v>
      </c>
      <c r="H314" s="127" t="s">
        <v>19</v>
      </c>
      <c r="I314" s="129"/>
      <c r="L314" s="125"/>
      <c r="M314" s="130"/>
      <c r="T314" s="131"/>
      <c r="AT314" s="127" t="s">
        <v>133</v>
      </c>
      <c r="AU314" s="127" t="s">
        <v>85</v>
      </c>
      <c r="AV314" s="9" t="s">
        <v>83</v>
      </c>
      <c r="AW314" s="9" t="s">
        <v>37</v>
      </c>
      <c r="AX314" s="9" t="s">
        <v>75</v>
      </c>
      <c r="AY314" s="127" t="s">
        <v>129</v>
      </c>
    </row>
    <row r="315" spans="2:65" s="9" customFormat="1" ht="10.199999999999999">
      <c r="B315" s="125"/>
      <c r="D315" s="126" t="s">
        <v>133</v>
      </c>
      <c r="E315" s="127" t="s">
        <v>19</v>
      </c>
      <c r="F315" s="128" t="s">
        <v>733</v>
      </c>
      <c r="H315" s="127" t="s">
        <v>19</v>
      </c>
      <c r="I315" s="129"/>
      <c r="L315" s="125"/>
      <c r="M315" s="130"/>
      <c r="T315" s="131"/>
      <c r="AT315" s="127" t="s">
        <v>133</v>
      </c>
      <c r="AU315" s="127" t="s">
        <v>85</v>
      </c>
      <c r="AV315" s="9" t="s">
        <v>83</v>
      </c>
      <c r="AW315" s="9" t="s">
        <v>37</v>
      </c>
      <c r="AX315" s="9" t="s">
        <v>75</v>
      </c>
      <c r="AY315" s="127" t="s">
        <v>129</v>
      </c>
    </row>
    <row r="316" spans="2:65" s="10" customFormat="1" ht="10.199999999999999">
      <c r="B316" s="132"/>
      <c r="D316" s="126" t="s">
        <v>133</v>
      </c>
      <c r="E316" s="133" t="s">
        <v>19</v>
      </c>
      <c r="F316" s="134" t="s">
        <v>734</v>
      </c>
      <c r="H316" s="135">
        <v>14.64</v>
      </c>
      <c r="I316" s="136"/>
      <c r="L316" s="132"/>
      <c r="M316" s="137"/>
      <c r="T316" s="138"/>
      <c r="AT316" s="133" t="s">
        <v>133</v>
      </c>
      <c r="AU316" s="133" t="s">
        <v>85</v>
      </c>
      <c r="AV316" s="10" t="s">
        <v>85</v>
      </c>
      <c r="AW316" s="10" t="s">
        <v>37</v>
      </c>
      <c r="AX316" s="10" t="s">
        <v>75</v>
      </c>
      <c r="AY316" s="133" t="s">
        <v>129</v>
      </c>
    </row>
    <row r="317" spans="2:65" s="11" customFormat="1" ht="10.199999999999999">
      <c r="B317" s="139"/>
      <c r="D317" s="126" t="s">
        <v>133</v>
      </c>
      <c r="E317" s="140" t="s">
        <v>19</v>
      </c>
      <c r="F317" s="141" t="s">
        <v>136</v>
      </c>
      <c r="H317" s="142">
        <v>14.64</v>
      </c>
      <c r="I317" s="143"/>
      <c r="L317" s="139"/>
      <c r="M317" s="144"/>
      <c r="T317" s="145"/>
      <c r="AT317" s="140" t="s">
        <v>133</v>
      </c>
      <c r="AU317" s="140" t="s">
        <v>85</v>
      </c>
      <c r="AV317" s="11" t="s">
        <v>128</v>
      </c>
      <c r="AW317" s="11" t="s">
        <v>37</v>
      </c>
      <c r="AX317" s="11" t="s">
        <v>83</v>
      </c>
      <c r="AY317" s="140" t="s">
        <v>129</v>
      </c>
    </row>
    <row r="318" spans="2:65" s="1" customFormat="1" ht="37.799999999999997" customHeight="1">
      <c r="B318" s="33"/>
      <c r="C318" s="108" t="s">
        <v>266</v>
      </c>
      <c r="D318" s="108" t="s">
        <v>123</v>
      </c>
      <c r="E318" s="109" t="s">
        <v>735</v>
      </c>
      <c r="F318" s="110" t="s">
        <v>736</v>
      </c>
      <c r="G318" s="111" t="s">
        <v>236</v>
      </c>
      <c r="H318" s="112">
        <v>7.82</v>
      </c>
      <c r="I318" s="113"/>
      <c r="J318" s="114">
        <f>ROUND(I318*H318,2)</f>
        <v>0</v>
      </c>
      <c r="K318" s="110" t="s">
        <v>127</v>
      </c>
      <c r="L318" s="33"/>
      <c r="M318" s="115" t="s">
        <v>19</v>
      </c>
      <c r="N318" s="116" t="s">
        <v>46</v>
      </c>
      <c r="P318" s="117">
        <f>O318*H318</f>
        <v>0</v>
      </c>
      <c r="Q318" s="117">
        <v>0</v>
      </c>
      <c r="R318" s="117">
        <f>Q318*H318</f>
        <v>0</v>
      </c>
      <c r="S318" s="117">
        <v>0</v>
      </c>
      <c r="T318" s="118">
        <f>S318*H318</f>
        <v>0</v>
      </c>
      <c r="AR318" s="119" t="s">
        <v>482</v>
      </c>
      <c r="AT318" s="119" t="s">
        <v>123</v>
      </c>
      <c r="AU318" s="119" t="s">
        <v>85</v>
      </c>
      <c r="AY318" s="18" t="s">
        <v>129</v>
      </c>
      <c r="BE318" s="120">
        <f>IF(N318="základní",J318,0)</f>
        <v>0</v>
      </c>
      <c r="BF318" s="120">
        <f>IF(N318="snížená",J318,0)</f>
        <v>0</v>
      </c>
      <c r="BG318" s="120">
        <f>IF(N318="zákl. přenesená",J318,0)</f>
        <v>0</v>
      </c>
      <c r="BH318" s="120">
        <f>IF(N318="sníž. přenesená",J318,0)</f>
        <v>0</v>
      </c>
      <c r="BI318" s="120">
        <f>IF(N318="nulová",J318,0)</f>
        <v>0</v>
      </c>
      <c r="BJ318" s="18" t="s">
        <v>83</v>
      </c>
      <c r="BK318" s="120">
        <f>ROUND(I318*H318,2)</f>
        <v>0</v>
      </c>
      <c r="BL318" s="18" t="s">
        <v>482</v>
      </c>
      <c r="BM318" s="119" t="s">
        <v>737</v>
      </c>
    </row>
    <row r="319" spans="2:65" s="1" customFormat="1" ht="10.199999999999999">
      <c r="B319" s="33"/>
      <c r="D319" s="121" t="s">
        <v>131</v>
      </c>
      <c r="F319" s="122" t="s">
        <v>738</v>
      </c>
      <c r="I319" s="123"/>
      <c r="L319" s="33"/>
      <c r="M319" s="124"/>
      <c r="T319" s="54"/>
      <c r="AT319" s="18" t="s">
        <v>131</v>
      </c>
      <c r="AU319" s="18" t="s">
        <v>85</v>
      </c>
    </row>
    <row r="320" spans="2:65" s="9" customFormat="1" ht="10.199999999999999">
      <c r="B320" s="125"/>
      <c r="D320" s="126" t="s">
        <v>133</v>
      </c>
      <c r="E320" s="127" t="s">
        <v>19</v>
      </c>
      <c r="F320" s="128" t="s">
        <v>739</v>
      </c>
      <c r="H320" s="127" t="s">
        <v>19</v>
      </c>
      <c r="I320" s="129"/>
      <c r="L320" s="125"/>
      <c r="M320" s="130"/>
      <c r="T320" s="131"/>
      <c r="AT320" s="127" t="s">
        <v>133</v>
      </c>
      <c r="AU320" s="127" t="s">
        <v>85</v>
      </c>
      <c r="AV320" s="9" t="s">
        <v>83</v>
      </c>
      <c r="AW320" s="9" t="s">
        <v>37</v>
      </c>
      <c r="AX320" s="9" t="s">
        <v>75</v>
      </c>
      <c r="AY320" s="127" t="s">
        <v>129</v>
      </c>
    </row>
    <row r="321" spans="2:65" s="9" customFormat="1" ht="10.199999999999999">
      <c r="B321" s="125"/>
      <c r="D321" s="126" t="s">
        <v>133</v>
      </c>
      <c r="E321" s="127" t="s">
        <v>19</v>
      </c>
      <c r="F321" s="128" t="s">
        <v>740</v>
      </c>
      <c r="H321" s="127" t="s">
        <v>19</v>
      </c>
      <c r="I321" s="129"/>
      <c r="L321" s="125"/>
      <c r="M321" s="130"/>
      <c r="T321" s="131"/>
      <c r="AT321" s="127" t="s">
        <v>133</v>
      </c>
      <c r="AU321" s="127" t="s">
        <v>85</v>
      </c>
      <c r="AV321" s="9" t="s">
        <v>83</v>
      </c>
      <c r="AW321" s="9" t="s">
        <v>37</v>
      </c>
      <c r="AX321" s="9" t="s">
        <v>75</v>
      </c>
      <c r="AY321" s="127" t="s">
        <v>129</v>
      </c>
    </row>
    <row r="322" spans="2:65" s="10" customFormat="1" ht="10.199999999999999">
      <c r="B322" s="132"/>
      <c r="D322" s="126" t="s">
        <v>133</v>
      </c>
      <c r="E322" s="133" t="s">
        <v>19</v>
      </c>
      <c r="F322" s="134" t="s">
        <v>741</v>
      </c>
      <c r="H322" s="135">
        <v>3.06</v>
      </c>
      <c r="I322" s="136"/>
      <c r="L322" s="132"/>
      <c r="M322" s="137"/>
      <c r="T322" s="138"/>
      <c r="AT322" s="133" t="s">
        <v>133</v>
      </c>
      <c r="AU322" s="133" t="s">
        <v>85</v>
      </c>
      <c r="AV322" s="10" t="s">
        <v>85</v>
      </c>
      <c r="AW322" s="10" t="s">
        <v>37</v>
      </c>
      <c r="AX322" s="10" t="s">
        <v>75</v>
      </c>
      <c r="AY322" s="133" t="s">
        <v>129</v>
      </c>
    </row>
    <row r="323" spans="2:65" s="9" customFormat="1" ht="10.199999999999999">
      <c r="B323" s="125"/>
      <c r="D323" s="126" t="s">
        <v>133</v>
      </c>
      <c r="E323" s="127" t="s">
        <v>19</v>
      </c>
      <c r="F323" s="128" t="s">
        <v>742</v>
      </c>
      <c r="H323" s="127" t="s">
        <v>19</v>
      </c>
      <c r="I323" s="129"/>
      <c r="L323" s="125"/>
      <c r="M323" s="130"/>
      <c r="T323" s="131"/>
      <c r="AT323" s="127" t="s">
        <v>133</v>
      </c>
      <c r="AU323" s="127" t="s">
        <v>85</v>
      </c>
      <c r="AV323" s="9" t="s">
        <v>83</v>
      </c>
      <c r="AW323" s="9" t="s">
        <v>37</v>
      </c>
      <c r="AX323" s="9" t="s">
        <v>75</v>
      </c>
      <c r="AY323" s="127" t="s">
        <v>129</v>
      </c>
    </row>
    <row r="324" spans="2:65" s="10" customFormat="1" ht="10.199999999999999">
      <c r="B324" s="132"/>
      <c r="D324" s="126" t="s">
        <v>133</v>
      </c>
      <c r="E324" s="133" t="s">
        <v>19</v>
      </c>
      <c r="F324" s="134" t="s">
        <v>743</v>
      </c>
      <c r="H324" s="135">
        <v>4.76</v>
      </c>
      <c r="I324" s="136"/>
      <c r="L324" s="132"/>
      <c r="M324" s="137"/>
      <c r="T324" s="138"/>
      <c r="AT324" s="133" t="s">
        <v>133</v>
      </c>
      <c r="AU324" s="133" t="s">
        <v>85</v>
      </c>
      <c r="AV324" s="10" t="s">
        <v>85</v>
      </c>
      <c r="AW324" s="10" t="s">
        <v>37</v>
      </c>
      <c r="AX324" s="10" t="s">
        <v>75</v>
      </c>
      <c r="AY324" s="133" t="s">
        <v>129</v>
      </c>
    </row>
    <row r="325" spans="2:65" s="11" customFormat="1" ht="10.199999999999999">
      <c r="B325" s="139"/>
      <c r="D325" s="126" t="s">
        <v>133</v>
      </c>
      <c r="E325" s="140" t="s">
        <v>19</v>
      </c>
      <c r="F325" s="141" t="s">
        <v>136</v>
      </c>
      <c r="H325" s="142">
        <v>7.82</v>
      </c>
      <c r="I325" s="143"/>
      <c r="L325" s="139"/>
      <c r="M325" s="144"/>
      <c r="T325" s="145"/>
      <c r="AT325" s="140" t="s">
        <v>133</v>
      </c>
      <c r="AU325" s="140" t="s">
        <v>85</v>
      </c>
      <c r="AV325" s="11" t="s">
        <v>128</v>
      </c>
      <c r="AW325" s="11" t="s">
        <v>37</v>
      </c>
      <c r="AX325" s="11" t="s">
        <v>83</v>
      </c>
      <c r="AY325" s="140" t="s">
        <v>129</v>
      </c>
    </row>
    <row r="326" spans="2:65" s="1" customFormat="1" ht="24.15" customHeight="1">
      <c r="B326" s="33"/>
      <c r="C326" s="108" t="s">
        <v>458</v>
      </c>
      <c r="D326" s="108" t="s">
        <v>123</v>
      </c>
      <c r="E326" s="109" t="s">
        <v>744</v>
      </c>
      <c r="F326" s="110" t="s">
        <v>745</v>
      </c>
      <c r="G326" s="111" t="s">
        <v>236</v>
      </c>
      <c r="H326" s="112">
        <v>19.8</v>
      </c>
      <c r="I326" s="113"/>
      <c r="J326" s="114">
        <f>ROUND(I326*H326,2)</f>
        <v>0</v>
      </c>
      <c r="K326" s="110" t="s">
        <v>127</v>
      </c>
      <c r="L326" s="33"/>
      <c r="M326" s="115" t="s">
        <v>19</v>
      </c>
      <c r="N326" s="116" t="s">
        <v>46</v>
      </c>
      <c r="P326" s="117">
        <f>O326*H326</f>
        <v>0</v>
      </c>
      <c r="Q326" s="117">
        <v>0</v>
      </c>
      <c r="R326" s="117">
        <f>Q326*H326</f>
        <v>0</v>
      </c>
      <c r="S326" s="117">
        <v>0</v>
      </c>
      <c r="T326" s="118">
        <f>S326*H326</f>
        <v>0</v>
      </c>
      <c r="AR326" s="119" t="s">
        <v>482</v>
      </c>
      <c r="AT326" s="119" t="s">
        <v>123</v>
      </c>
      <c r="AU326" s="119" t="s">
        <v>85</v>
      </c>
      <c r="AY326" s="18" t="s">
        <v>129</v>
      </c>
      <c r="BE326" s="120">
        <f>IF(N326="základní",J326,0)</f>
        <v>0</v>
      </c>
      <c r="BF326" s="120">
        <f>IF(N326="snížená",J326,0)</f>
        <v>0</v>
      </c>
      <c r="BG326" s="120">
        <f>IF(N326="zákl. přenesená",J326,0)</f>
        <v>0</v>
      </c>
      <c r="BH326" s="120">
        <f>IF(N326="sníž. přenesená",J326,0)</f>
        <v>0</v>
      </c>
      <c r="BI326" s="120">
        <f>IF(N326="nulová",J326,0)</f>
        <v>0</v>
      </c>
      <c r="BJ326" s="18" t="s">
        <v>83</v>
      </c>
      <c r="BK326" s="120">
        <f>ROUND(I326*H326,2)</f>
        <v>0</v>
      </c>
      <c r="BL326" s="18" t="s">
        <v>482</v>
      </c>
      <c r="BM326" s="119" t="s">
        <v>746</v>
      </c>
    </row>
    <row r="327" spans="2:65" s="1" customFormat="1" ht="10.199999999999999">
      <c r="B327" s="33"/>
      <c r="D327" s="121" t="s">
        <v>131</v>
      </c>
      <c r="F327" s="122" t="s">
        <v>747</v>
      </c>
      <c r="I327" s="123"/>
      <c r="L327" s="33"/>
      <c r="M327" s="124"/>
      <c r="T327" s="54"/>
      <c r="AT327" s="18" t="s">
        <v>131</v>
      </c>
      <c r="AU327" s="18" t="s">
        <v>85</v>
      </c>
    </row>
    <row r="328" spans="2:65" s="9" customFormat="1" ht="10.199999999999999">
      <c r="B328" s="125"/>
      <c r="D328" s="126" t="s">
        <v>133</v>
      </c>
      <c r="E328" s="127" t="s">
        <v>19</v>
      </c>
      <c r="F328" s="128" t="s">
        <v>748</v>
      </c>
      <c r="H328" s="127" t="s">
        <v>19</v>
      </c>
      <c r="I328" s="129"/>
      <c r="L328" s="125"/>
      <c r="M328" s="130"/>
      <c r="T328" s="131"/>
      <c r="AT328" s="127" t="s">
        <v>133</v>
      </c>
      <c r="AU328" s="127" t="s">
        <v>85</v>
      </c>
      <c r="AV328" s="9" t="s">
        <v>83</v>
      </c>
      <c r="AW328" s="9" t="s">
        <v>37</v>
      </c>
      <c r="AX328" s="9" t="s">
        <v>75</v>
      </c>
      <c r="AY328" s="127" t="s">
        <v>129</v>
      </c>
    </row>
    <row r="329" spans="2:65" s="9" customFormat="1" ht="10.199999999999999">
      <c r="B329" s="125"/>
      <c r="D329" s="126" t="s">
        <v>133</v>
      </c>
      <c r="E329" s="127" t="s">
        <v>19</v>
      </c>
      <c r="F329" s="128" t="s">
        <v>516</v>
      </c>
      <c r="H329" s="127" t="s">
        <v>19</v>
      </c>
      <c r="I329" s="129"/>
      <c r="L329" s="125"/>
      <c r="M329" s="130"/>
      <c r="T329" s="131"/>
      <c r="AT329" s="127" t="s">
        <v>133</v>
      </c>
      <c r="AU329" s="127" t="s">
        <v>85</v>
      </c>
      <c r="AV329" s="9" t="s">
        <v>83</v>
      </c>
      <c r="AW329" s="9" t="s">
        <v>37</v>
      </c>
      <c r="AX329" s="9" t="s">
        <v>75</v>
      </c>
      <c r="AY329" s="127" t="s">
        <v>129</v>
      </c>
    </row>
    <row r="330" spans="2:65" s="9" customFormat="1" ht="10.199999999999999">
      <c r="B330" s="125"/>
      <c r="D330" s="126" t="s">
        <v>133</v>
      </c>
      <c r="E330" s="127" t="s">
        <v>19</v>
      </c>
      <c r="F330" s="128" t="s">
        <v>749</v>
      </c>
      <c r="H330" s="127" t="s">
        <v>19</v>
      </c>
      <c r="I330" s="129"/>
      <c r="L330" s="125"/>
      <c r="M330" s="130"/>
      <c r="T330" s="131"/>
      <c r="AT330" s="127" t="s">
        <v>133</v>
      </c>
      <c r="AU330" s="127" t="s">
        <v>85</v>
      </c>
      <c r="AV330" s="9" t="s">
        <v>83</v>
      </c>
      <c r="AW330" s="9" t="s">
        <v>37</v>
      </c>
      <c r="AX330" s="9" t="s">
        <v>75</v>
      </c>
      <c r="AY330" s="127" t="s">
        <v>129</v>
      </c>
    </row>
    <row r="331" spans="2:65" s="10" customFormat="1" ht="10.199999999999999">
      <c r="B331" s="132"/>
      <c r="D331" s="126" t="s">
        <v>133</v>
      </c>
      <c r="E331" s="133" t="s">
        <v>19</v>
      </c>
      <c r="F331" s="134" t="s">
        <v>750</v>
      </c>
      <c r="H331" s="135">
        <v>19.8</v>
      </c>
      <c r="I331" s="136"/>
      <c r="L331" s="132"/>
      <c r="M331" s="137"/>
      <c r="T331" s="138"/>
      <c r="AT331" s="133" t="s">
        <v>133</v>
      </c>
      <c r="AU331" s="133" t="s">
        <v>85</v>
      </c>
      <c r="AV331" s="10" t="s">
        <v>85</v>
      </c>
      <c r="AW331" s="10" t="s">
        <v>37</v>
      </c>
      <c r="AX331" s="10" t="s">
        <v>75</v>
      </c>
      <c r="AY331" s="133" t="s">
        <v>129</v>
      </c>
    </row>
    <row r="332" spans="2:65" s="11" customFormat="1" ht="10.199999999999999">
      <c r="B332" s="139"/>
      <c r="D332" s="126" t="s">
        <v>133</v>
      </c>
      <c r="E332" s="140" t="s">
        <v>19</v>
      </c>
      <c r="F332" s="141" t="s">
        <v>136</v>
      </c>
      <c r="H332" s="142">
        <v>19.8</v>
      </c>
      <c r="I332" s="143"/>
      <c r="L332" s="139"/>
      <c r="M332" s="144"/>
      <c r="T332" s="145"/>
      <c r="AT332" s="140" t="s">
        <v>133</v>
      </c>
      <c r="AU332" s="140" t="s">
        <v>85</v>
      </c>
      <c r="AV332" s="11" t="s">
        <v>128</v>
      </c>
      <c r="AW332" s="11" t="s">
        <v>37</v>
      </c>
      <c r="AX332" s="11" t="s">
        <v>83</v>
      </c>
      <c r="AY332" s="140" t="s">
        <v>129</v>
      </c>
    </row>
    <row r="333" spans="2:65" s="1" customFormat="1" ht="16.5" customHeight="1">
      <c r="B333" s="33"/>
      <c r="C333" s="108" t="s">
        <v>454</v>
      </c>
      <c r="D333" s="108" t="s">
        <v>123</v>
      </c>
      <c r="E333" s="109" t="s">
        <v>751</v>
      </c>
      <c r="F333" s="110" t="s">
        <v>752</v>
      </c>
      <c r="G333" s="111" t="s">
        <v>338</v>
      </c>
      <c r="H333" s="112">
        <v>1</v>
      </c>
      <c r="I333" s="113"/>
      <c r="J333" s="114">
        <f>ROUND(I333*H333,2)</f>
        <v>0</v>
      </c>
      <c r="K333" s="110" t="s">
        <v>19</v>
      </c>
      <c r="L333" s="33"/>
      <c r="M333" s="115" t="s">
        <v>19</v>
      </c>
      <c r="N333" s="116" t="s">
        <v>46</v>
      </c>
      <c r="P333" s="117">
        <f>O333*H333</f>
        <v>0</v>
      </c>
      <c r="Q333" s="117">
        <v>0</v>
      </c>
      <c r="R333" s="117">
        <f>Q333*H333</f>
        <v>0</v>
      </c>
      <c r="S333" s="117">
        <v>0</v>
      </c>
      <c r="T333" s="118">
        <f>S333*H333</f>
        <v>0</v>
      </c>
      <c r="AR333" s="119" t="s">
        <v>128</v>
      </c>
      <c r="AT333" s="119" t="s">
        <v>123</v>
      </c>
      <c r="AU333" s="119" t="s">
        <v>85</v>
      </c>
      <c r="AY333" s="18" t="s">
        <v>129</v>
      </c>
      <c r="BE333" s="120">
        <f>IF(N333="základní",J333,0)</f>
        <v>0</v>
      </c>
      <c r="BF333" s="120">
        <f>IF(N333="snížená",J333,0)</f>
        <v>0</v>
      </c>
      <c r="BG333" s="120">
        <f>IF(N333="zákl. přenesená",J333,0)</f>
        <v>0</v>
      </c>
      <c r="BH333" s="120">
        <f>IF(N333="sníž. přenesená",J333,0)</f>
        <v>0</v>
      </c>
      <c r="BI333" s="120">
        <f>IF(N333="nulová",J333,0)</f>
        <v>0</v>
      </c>
      <c r="BJ333" s="18" t="s">
        <v>83</v>
      </c>
      <c r="BK333" s="120">
        <f>ROUND(I333*H333,2)</f>
        <v>0</v>
      </c>
      <c r="BL333" s="18" t="s">
        <v>128</v>
      </c>
      <c r="BM333" s="119" t="s">
        <v>753</v>
      </c>
    </row>
    <row r="334" spans="2:65" s="10" customFormat="1" ht="10.199999999999999">
      <c r="B334" s="132"/>
      <c r="D334" s="126" t="s">
        <v>133</v>
      </c>
      <c r="E334" s="133" t="s">
        <v>19</v>
      </c>
      <c r="F334" s="134" t="s">
        <v>83</v>
      </c>
      <c r="H334" s="135">
        <v>1</v>
      </c>
      <c r="I334" s="136"/>
      <c r="L334" s="132"/>
      <c r="M334" s="137"/>
      <c r="T334" s="138"/>
      <c r="AT334" s="133" t="s">
        <v>133</v>
      </c>
      <c r="AU334" s="133" t="s">
        <v>85</v>
      </c>
      <c r="AV334" s="10" t="s">
        <v>85</v>
      </c>
      <c r="AW334" s="10" t="s">
        <v>37</v>
      </c>
      <c r="AX334" s="10" t="s">
        <v>75</v>
      </c>
      <c r="AY334" s="133" t="s">
        <v>129</v>
      </c>
    </row>
    <row r="335" spans="2:65" s="11" customFormat="1" ht="10.199999999999999">
      <c r="B335" s="139"/>
      <c r="D335" s="126" t="s">
        <v>133</v>
      </c>
      <c r="E335" s="140" t="s">
        <v>19</v>
      </c>
      <c r="F335" s="141" t="s">
        <v>136</v>
      </c>
      <c r="H335" s="142">
        <v>1</v>
      </c>
      <c r="I335" s="143"/>
      <c r="L335" s="139"/>
      <c r="M335" s="144"/>
      <c r="T335" s="145"/>
      <c r="AT335" s="140" t="s">
        <v>133</v>
      </c>
      <c r="AU335" s="140" t="s">
        <v>85</v>
      </c>
      <c r="AV335" s="11" t="s">
        <v>128</v>
      </c>
      <c r="AW335" s="11" t="s">
        <v>37</v>
      </c>
      <c r="AX335" s="11" t="s">
        <v>83</v>
      </c>
      <c r="AY335" s="140" t="s">
        <v>129</v>
      </c>
    </row>
    <row r="336" spans="2:65" s="1" customFormat="1" ht="16.5" customHeight="1">
      <c r="B336" s="33"/>
      <c r="C336" s="146" t="s">
        <v>233</v>
      </c>
      <c r="D336" s="146" t="s">
        <v>229</v>
      </c>
      <c r="E336" s="147" t="s">
        <v>754</v>
      </c>
      <c r="F336" s="148" t="s">
        <v>755</v>
      </c>
      <c r="G336" s="149" t="s">
        <v>224</v>
      </c>
      <c r="H336" s="150">
        <v>50</v>
      </c>
      <c r="I336" s="151"/>
      <c r="J336" s="152">
        <f>ROUND(I336*H336,2)</f>
        <v>0</v>
      </c>
      <c r="K336" s="148" t="s">
        <v>19</v>
      </c>
      <c r="L336" s="153"/>
      <c r="M336" s="154" t="s">
        <v>19</v>
      </c>
      <c r="N336" s="155" t="s">
        <v>46</v>
      </c>
      <c r="P336" s="117">
        <f>O336*H336</f>
        <v>0</v>
      </c>
      <c r="Q336" s="117">
        <v>0</v>
      </c>
      <c r="R336" s="117">
        <f>Q336*H336</f>
        <v>0</v>
      </c>
      <c r="S336" s="117">
        <v>0</v>
      </c>
      <c r="T336" s="118">
        <f>S336*H336</f>
        <v>0</v>
      </c>
      <c r="AR336" s="119" t="s">
        <v>482</v>
      </c>
      <c r="AT336" s="119" t="s">
        <v>229</v>
      </c>
      <c r="AU336" s="119" t="s">
        <v>85</v>
      </c>
      <c r="AY336" s="18" t="s">
        <v>129</v>
      </c>
      <c r="BE336" s="120">
        <f>IF(N336="základní",J336,0)</f>
        <v>0</v>
      </c>
      <c r="BF336" s="120">
        <f>IF(N336="snížená",J336,0)</f>
        <v>0</v>
      </c>
      <c r="BG336" s="120">
        <f>IF(N336="zákl. přenesená",J336,0)</f>
        <v>0</v>
      </c>
      <c r="BH336" s="120">
        <f>IF(N336="sníž. přenesená",J336,0)</f>
        <v>0</v>
      </c>
      <c r="BI336" s="120">
        <f>IF(N336="nulová",J336,0)</f>
        <v>0</v>
      </c>
      <c r="BJ336" s="18" t="s">
        <v>83</v>
      </c>
      <c r="BK336" s="120">
        <f>ROUND(I336*H336,2)</f>
        <v>0</v>
      </c>
      <c r="BL336" s="18" t="s">
        <v>482</v>
      </c>
      <c r="BM336" s="119" t="s">
        <v>756</v>
      </c>
    </row>
    <row r="337" spans="2:65" s="9" customFormat="1" ht="10.199999999999999">
      <c r="B337" s="125"/>
      <c r="D337" s="126" t="s">
        <v>133</v>
      </c>
      <c r="E337" s="127" t="s">
        <v>19</v>
      </c>
      <c r="F337" s="128" t="s">
        <v>714</v>
      </c>
      <c r="H337" s="127" t="s">
        <v>19</v>
      </c>
      <c r="I337" s="129"/>
      <c r="L337" s="125"/>
      <c r="M337" s="130"/>
      <c r="T337" s="131"/>
      <c r="AT337" s="127" t="s">
        <v>133</v>
      </c>
      <c r="AU337" s="127" t="s">
        <v>85</v>
      </c>
      <c r="AV337" s="9" t="s">
        <v>83</v>
      </c>
      <c r="AW337" s="9" t="s">
        <v>37</v>
      </c>
      <c r="AX337" s="9" t="s">
        <v>75</v>
      </c>
      <c r="AY337" s="127" t="s">
        <v>129</v>
      </c>
    </row>
    <row r="338" spans="2:65" s="9" customFormat="1" ht="10.199999999999999">
      <c r="B338" s="125"/>
      <c r="D338" s="126" t="s">
        <v>133</v>
      </c>
      <c r="E338" s="127" t="s">
        <v>19</v>
      </c>
      <c r="F338" s="128" t="s">
        <v>624</v>
      </c>
      <c r="H338" s="127" t="s">
        <v>19</v>
      </c>
      <c r="I338" s="129"/>
      <c r="L338" s="125"/>
      <c r="M338" s="130"/>
      <c r="T338" s="131"/>
      <c r="AT338" s="127" t="s">
        <v>133</v>
      </c>
      <c r="AU338" s="127" t="s">
        <v>85</v>
      </c>
      <c r="AV338" s="9" t="s">
        <v>83</v>
      </c>
      <c r="AW338" s="9" t="s">
        <v>37</v>
      </c>
      <c r="AX338" s="9" t="s">
        <v>75</v>
      </c>
      <c r="AY338" s="127" t="s">
        <v>129</v>
      </c>
    </row>
    <row r="339" spans="2:65" s="9" customFormat="1" ht="10.199999999999999">
      <c r="B339" s="125"/>
      <c r="D339" s="126" t="s">
        <v>133</v>
      </c>
      <c r="E339" s="127" t="s">
        <v>19</v>
      </c>
      <c r="F339" s="128" t="s">
        <v>757</v>
      </c>
      <c r="H339" s="127" t="s">
        <v>19</v>
      </c>
      <c r="I339" s="129"/>
      <c r="L339" s="125"/>
      <c r="M339" s="130"/>
      <c r="T339" s="131"/>
      <c r="AT339" s="127" t="s">
        <v>133</v>
      </c>
      <c r="AU339" s="127" t="s">
        <v>85</v>
      </c>
      <c r="AV339" s="9" t="s">
        <v>83</v>
      </c>
      <c r="AW339" s="9" t="s">
        <v>37</v>
      </c>
      <c r="AX339" s="9" t="s">
        <v>75</v>
      </c>
      <c r="AY339" s="127" t="s">
        <v>129</v>
      </c>
    </row>
    <row r="340" spans="2:65" s="10" customFormat="1" ht="10.199999999999999">
      <c r="B340" s="132"/>
      <c r="D340" s="126" t="s">
        <v>133</v>
      </c>
      <c r="E340" s="133" t="s">
        <v>19</v>
      </c>
      <c r="F340" s="134" t="s">
        <v>359</v>
      </c>
      <c r="H340" s="135">
        <v>50</v>
      </c>
      <c r="I340" s="136"/>
      <c r="L340" s="132"/>
      <c r="M340" s="137"/>
      <c r="T340" s="138"/>
      <c r="AT340" s="133" t="s">
        <v>133</v>
      </c>
      <c r="AU340" s="133" t="s">
        <v>85</v>
      </c>
      <c r="AV340" s="10" t="s">
        <v>85</v>
      </c>
      <c r="AW340" s="10" t="s">
        <v>37</v>
      </c>
      <c r="AX340" s="10" t="s">
        <v>75</v>
      </c>
      <c r="AY340" s="133" t="s">
        <v>129</v>
      </c>
    </row>
    <row r="341" spans="2:65" s="11" customFormat="1" ht="10.199999999999999">
      <c r="B341" s="139"/>
      <c r="D341" s="126" t="s">
        <v>133</v>
      </c>
      <c r="E341" s="140" t="s">
        <v>19</v>
      </c>
      <c r="F341" s="141" t="s">
        <v>136</v>
      </c>
      <c r="H341" s="142">
        <v>50</v>
      </c>
      <c r="I341" s="143"/>
      <c r="L341" s="139"/>
      <c r="M341" s="144"/>
      <c r="T341" s="145"/>
      <c r="AT341" s="140" t="s">
        <v>133</v>
      </c>
      <c r="AU341" s="140" t="s">
        <v>85</v>
      </c>
      <c r="AV341" s="11" t="s">
        <v>128</v>
      </c>
      <c r="AW341" s="11" t="s">
        <v>37</v>
      </c>
      <c r="AX341" s="11" t="s">
        <v>83</v>
      </c>
      <c r="AY341" s="140" t="s">
        <v>129</v>
      </c>
    </row>
    <row r="342" spans="2:65" s="1" customFormat="1" ht="16.5" customHeight="1">
      <c r="B342" s="33"/>
      <c r="C342" s="146" t="s">
        <v>285</v>
      </c>
      <c r="D342" s="146" t="s">
        <v>229</v>
      </c>
      <c r="E342" s="147" t="s">
        <v>758</v>
      </c>
      <c r="F342" s="148" t="s">
        <v>759</v>
      </c>
      <c r="G342" s="149" t="s">
        <v>126</v>
      </c>
      <c r="H342" s="150">
        <v>17.488</v>
      </c>
      <c r="I342" s="151"/>
      <c r="J342" s="152">
        <f>ROUND(I342*H342,2)</f>
        <v>0</v>
      </c>
      <c r="K342" s="148" t="s">
        <v>127</v>
      </c>
      <c r="L342" s="153"/>
      <c r="M342" s="154" t="s">
        <v>19</v>
      </c>
      <c r="N342" s="155" t="s">
        <v>46</v>
      </c>
      <c r="P342" s="117">
        <f>O342*H342</f>
        <v>0</v>
      </c>
      <c r="Q342" s="117">
        <v>1.4500000000000001E-2</v>
      </c>
      <c r="R342" s="117">
        <f>Q342*H342</f>
        <v>0.25357600000000002</v>
      </c>
      <c r="S342" s="117">
        <v>0</v>
      </c>
      <c r="T342" s="118">
        <f>S342*H342</f>
        <v>0</v>
      </c>
      <c r="AR342" s="119" t="s">
        <v>482</v>
      </c>
      <c r="AT342" s="119" t="s">
        <v>229</v>
      </c>
      <c r="AU342" s="119" t="s">
        <v>85</v>
      </c>
      <c r="AY342" s="18" t="s">
        <v>129</v>
      </c>
      <c r="BE342" s="120">
        <f>IF(N342="základní",J342,0)</f>
        <v>0</v>
      </c>
      <c r="BF342" s="120">
        <f>IF(N342="snížená",J342,0)</f>
        <v>0</v>
      </c>
      <c r="BG342" s="120">
        <f>IF(N342="zákl. přenesená",J342,0)</f>
        <v>0</v>
      </c>
      <c r="BH342" s="120">
        <f>IF(N342="sníž. přenesená",J342,0)</f>
        <v>0</v>
      </c>
      <c r="BI342" s="120">
        <f>IF(N342="nulová",J342,0)</f>
        <v>0</v>
      </c>
      <c r="BJ342" s="18" t="s">
        <v>83</v>
      </c>
      <c r="BK342" s="120">
        <f>ROUND(I342*H342,2)</f>
        <v>0</v>
      </c>
      <c r="BL342" s="18" t="s">
        <v>482</v>
      </c>
      <c r="BM342" s="119" t="s">
        <v>760</v>
      </c>
    </row>
    <row r="343" spans="2:65" s="9" customFormat="1" ht="10.199999999999999">
      <c r="B343" s="125"/>
      <c r="D343" s="126" t="s">
        <v>133</v>
      </c>
      <c r="E343" s="127" t="s">
        <v>19</v>
      </c>
      <c r="F343" s="128" t="s">
        <v>761</v>
      </c>
      <c r="H343" s="127" t="s">
        <v>19</v>
      </c>
      <c r="I343" s="129"/>
      <c r="L343" s="125"/>
      <c r="M343" s="130"/>
      <c r="T343" s="131"/>
      <c r="AT343" s="127" t="s">
        <v>133</v>
      </c>
      <c r="AU343" s="127" t="s">
        <v>85</v>
      </c>
      <c r="AV343" s="9" t="s">
        <v>83</v>
      </c>
      <c r="AW343" s="9" t="s">
        <v>37</v>
      </c>
      <c r="AX343" s="9" t="s">
        <v>75</v>
      </c>
      <c r="AY343" s="127" t="s">
        <v>129</v>
      </c>
    </row>
    <row r="344" spans="2:65" s="9" customFormat="1" ht="10.199999999999999">
      <c r="B344" s="125"/>
      <c r="D344" s="126" t="s">
        <v>133</v>
      </c>
      <c r="E344" s="127" t="s">
        <v>19</v>
      </c>
      <c r="F344" s="128" t="s">
        <v>516</v>
      </c>
      <c r="H344" s="127" t="s">
        <v>19</v>
      </c>
      <c r="I344" s="129"/>
      <c r="L344" s="125"/>
      <c r="M344" s="130"/>
      <c r="T344" s="131"/>
      <c r="AT344" s="127" t="s">
        <v>133</v>
      </c>
      <c r="AU344" s="127" t="s">
        <v>85</v>
      </c>
      <c r="AV344" s="9" t="s">
        <v>83</v>
      </c>
      <c r="AW344" s="9" t="s">
        <v>37</v>
      </c>
      <c r="AX344" s="9" t="s">
        <v>75</v>
      </c>
      <c r="AY344" s="127" t="s">
        <v>129</v>
      </c>
    </row>
    <row r="345" spans="2:65" s="9" customFormat="1" ht="10.199999999999999">
      <c r="B345" s="125"/>
      <c r="D345" s="126" t="s">
        <v>133</v>
      </c>
      <c r="E345" s="127" t="s">
        <v>19</v>
      </c>
      <c r="F345" s="128" t="s">
        <v>762</v>
      </c>
      <c r="H345" s="127" t="s">
        <v>19</v>
      </c>
      <c r="I345" s="129"/>
      <c r="L345" s="125"/>
      <c r="M345" s="130"/>
      <c r="T345" s="131"/>
      <c r="AT345" s="127" t="s">
        <v>133</v>
      </c>
      <c r="AU345" s="127" t="s">
        <v>85</v>
      </c>
      <c r="AV345" s="9" t="s">
        <v>83</v>
      </c>
      <c r="AW345" s="9" t="s">
        <v>37</v>
      </c>
      <c r="AX345" s="9" t="s">
        <v>75</v>
      </c>
      <c r="AY345" s="127" t="s">
        <v>129</v>
      </c>
    </row>
    <row r="346" spans="2:65" s="10" customFormat="1" ht="10.199999999999999">
      <c r="B346" s="132"/>
      <c r="D346" s="126" t="s">
        <v>133</v>
      </c>
      <c r="E346" s="133" t="s">
        <v>19</v>
      </c>
      <c r="F346" s="134" t="s">
        <v>763</v>
      </c>
      <c r="H346" s="135">
        <v>17.488</v>
      </c>
      <c r="I346" s="136"/>
      <c r="L346" s="132"/>
      <c r="M346" s="137"/>
      <c r="T346" s="138"/>
      <c r="AT346" s="133" t="s">
        <v>133</v>
      </c>
      <c r="AU346" s="133" t="s">
        <v>85</v>
      </c>
      <c r="AV346" s="10" t="s">
        <v>85</v>
      </c>
      <c r="AW346" s="10" t="s">
        <v>37</v>
      </c>
      <c r="AX346" s="10" t="s">
        <v>75</v>
      </c>
      <c r="AY346" s="133" t="s">
        <v>129</v>
      </c>
    </row>
    <row r="347" spans="2:65" s="11" customFormat="1" ht="10.199999999999999">
      <c r="B347" s="139"/>
      <c r="D347" s="126" t="s">
        <v>133</v>
      </c>
      <c r="E347" s="140" t="s">
        <v>19</v>
      </c>
      <c r="F347" s="141" t="s">
        <v>136</v>
      </c>
      <c r="H347" s="142">
        <v>17.488</v>
      </c>
      <c r="I347" s="143"/>
      <c r="L347" s="139"/>
      <c r="M347" s="144"/>
      <c r="T347" s="145"/>
      <c r="AT347" s="140" t="s">
        <v>133</v>
      </c>
      <c r="AU347" s="140" t="s">
        <v>85</v>
      </c>
      <c r="AV347" s="11" t="s">
        <v>128</v>
      </c>
      <c r="AW347" s="11" t="s">
        <v>37</v>
      </c>
      <c r="AX347" s="11" t="s">
        <v>83</v>
      </c>
      <c r="AY347" s="140" t="s">
        <v>129</v>
      </c>
    </row>
    <row r="348" spans="2:65" s="1" customFormat="1" ht="16.5" customHeight="1">
      <c r="B348" s="33"/>
      <c r="C348" s="146" t="s">
        <v>292</v>
      </c>
      <c r="D348" s="146" t="s">
        <v>229</v>
      </c>
      <c r="E348" s="147" t="s">
        <v>764</v>
      </c>
      <c r="F348" s="148" t="s">
        <v>765</v>
      </c>
      <c r="G348" s="149" t="s">
        <v>236</v>
      </c>
      <c r="H348" s="150">
        <v>10.472</v>
      </c>
      <c r="I348" s="151"/>
      <c r="J348" s="152">
        <f>ROUND(I348*H348,2)</f>
        <v>0</v>
      </c>
      <c r="K348" s="148" t="s">
        <v>127</v>
      </c>
      <c r="L348" s="153"/>
      <c r="M348" s="154" t="s">
        <v>19</v>
      </c>
      <c r="N348" s="155" t="s">
        <v>46</v>
      </c>
      <c r="P348" s="117">
        <f>O348*H348</f>
        <v>0</v>
      </c>
      <c r="Q348" s="117">
        <v>9.7000000000000005E-4</v>
      </c>
      <c r="R348" s="117">
        <f>Q348*H348</f>
        <v>1.015784E-2</v>
      </c>
      <c r="S348" s="117">
        <v>0</v>
      </c>
      <c r="T348" s="118">
        <f>S348*H348</f>
        <v>0</v>
      </c>
      <c r="AR348" s="119" t="s">
        <v>482</v>
      </c>
      <c r="AT348" s="119" t="s">
        <v>229</v>
      </c>
      <c r="AU348" s="119" t="s">
        <v>85</v>
      </c>
      <c r="AY348" s="18" t="s">
        <v>129</v>
      </c>
      <c r="BE348" s="120">
        <f>IF(N348="základní",J348,0)</f>
        <v>0</v>
      </c>
      <c r="BF348" s="120">
        <f>IF(N348="snížená",J348,0)</f>
        <v>0</v>
      </c>
      <c r="BG348" s="120">
        <f>IF(N348="zákl. přenesená",J348,0)</f>
        <v>0</v>
      </c>
      <c r="BH348" s="120">
        <f>IF(N348="sníž. přenesená",J348,0)</f>
        <v>0</v>
      </c>
      <c r="BI348" s="120">
        <f>IF(N348="nulová",J348,0)</f>
        <v>0</v>
      </c>
      <c r="BJ348" s="18" t="s">
        <v>83</v>
      </c>
      <c r="BK348" s="120">
        <f>ROUND(I348*H348,2)</f>
        <v>0</v>
      </c>
      <c r="BL348" s="18" t="s">
        <v>482</v>
      </c>
      <c r="BM348" s="119" t="s">
        <v>766</v>
      </c>
    </row>
    <row r="349" spans="2:65" s="9" customFormat="1" ht="10.199999999999999">
      <c r="B349" s="125"/>
      <c r="D349" s="126" t="s">
        <v>133</v>
      </c>
      <c r="E349" s="127" t="s">
        <v>19</v>
      </c>
      <c r="F349" s="128" t="s">
        <v>767</v>
      </c>
      <c r="H349" s="127" t="s">
        <v>19</v>
      </c>
      <c r="I349" s="129"/>
      <c r="L349" s="125"/>
      <c r="M349" s="130"/>
      <c r="T349" s="131"/>
      <c r="AT349" s="127" t="s">
        <v>133</v>
      </c>
      <c r="AU349" s="127" t="s">
        <v>85</v>
      </c>
      <c r="AV349" s="9" t="s">
        <v>83</v>
      </c>
      <c r="AW349" s="9" t="s">
        <v>37</v>
      </c>
      <c r="AX349" s="9" t="s">
        <v>75</v>
      </c>
      <c r="AY349" s="127" t="s">
        <v>129</v>
      </c>
    </row>
    <row r="350" spans="2:65" s="9" customFormat="1" ht="10.199999999999999">
      <c r="B350" s="125"/>
      <c r="D350" s="126" t="s">
        <v>133</v>
      </c>
      <c r="E350" s="127" t="s">
        <v>19</v>
      </c>
      <c r="F350" s="128" t="s">
        <v>516</v>
      </c>
      <c r="H350" s="127" t="s">
        <v>19</v>
      </c>
      <c r="I350" s="129"/>
      <c r="L350" s="125"/>
      <c r="M350" s="130"/>
      <c r="T350" s="131"/>
      <c r="AT350" s="127" t="s">
        <v>133</v>
      </c>
      <c r="AU350" s="127" t="s">
        <v>85</v>
      </c>
      <c r="AV350" s="9" t="s">
        <v>83</v>
      </c>
      <c r="AW350" s="9" t="s">
        <v>37</v>
      </c>
      <c r="AX350" s="9" t="s">
        <v>75</v>
      </c>
      <c r="AY350" s="127" t="s">
        <v>129</v>
      </c>
    </row>
    <row r="351" spans="2:65" s="9" customFormat="1" ht="10.199999999999999">
      <c r="B351" s="125"/>
      <c r="D351" s="126" t="s">
        <v>133</v>
      </c>
      <c r="E351" s="127" t="s">
        <v>19</v>
      </c>
      <c r="F351" s="128" t="s">
        <v>768</v>
      </c>
      <c r="H351" s="127" t="s">
        <v>19</v>
      </c>
      <c r="I351" s="129"/>
      <c r="L351" s="125"/>
      <c r="M351" s="130"/>
      <c r="T351" s="131"/>
      <c r="AT351" s="127" t="s">
        <v>133</v>
      </c>
      <c r="AU351" s="127" t="s">
        <v>85</v>
      </c>
      <c r="AV351" s="9" t="s">
        <v>83</v>
      </c>
      <c r="AW351" s="9" t="s">
        <v>37</v>
      </c>
      <c r="AX351" s="9" t="s">
        <v>75</v>
      </c>
      <c r="AY351" s="127" t="s">
        <v>129</v>
      </c>
    </row>
    <row r="352" spans="2:65" s="10" customFormat="1" ht="10.199999999999999">
      <c r="B352" s="132"/>
      <c r="D352" s="126" t="s">
        <v>133</v>
      </c>
      <c r="E352" s="133" t="s">
        <v>19</v>
      </c>
      <c r="F352" s="134" t="s">
        <v>769</v>
      </c>
      <c r="H352" s="135">
        <v>10.472</v>
      </c>
      <c r="I352" s="136"/>
      <c r="L352" s="132"/>
      <c r="M352" s="137"/>
      <c r="T352" s="138"/>
      <c r="AT352" s="133" t="s">
        <v>133</v>
      </c>
      <c r="AU352" s="133" t="s">
        <v>85</v>
      </c>
      <c r="AV352" s="10" t="s">
        <v>85</v>
      </c>
      <c r="AW352" s="10" t="s">
        <v>37</v>
      </c>
      <c r="AX352" s="10" t="s">
        <v>75</v>
      </c>
      <c r="AY352" s="133" t="s">
        <v>129</v>
      </c>
    </row>
    <row r="353" spans="2:65" s="11" customFormat="1" ht="10.199999999999999">
      <c r="B353" s="139"/>
      <c r="D353" s="126" t="s">
        <v>133</v>
      </c>
      <c r="E353" s="140" t="s">
        <v>19</v>
      </c>
      <c r="F353" s="141" t="s">
        <v>136</v>
      </c>
      <c r="H353" s="142">
        <v>10.472</v>
      </c>
      <c r="I353" s="143"/>
      <c r="L353" s="139"/>
      <c r="M353" s="144"/>
      <c r="T353" s="145"/>
      <c r="AT353" s="140" t="s">
        <v>133</v>
      </c>
      <c r="AU353" s="140" t="s">
        <v>85</v>
      </c>
      <c r="AV353" s="11" t="s">
        <v>128</v>
      </c>
      <c r="AW353" s="11" t="s">
        <v>37</v>
      </c>
      <c r="AX353" s="11" t="s">
        <v>83</v>
      </c>
      <c r="AY353" s="140" t="s">
        <v>129</v>
      </c>
    </row>
    <row r="354" spans="2:65" s="1" customFormat="1" ht="16.5" customHeight="1">
      <c r="B354" s="33"/>
      <c r="C354" s="146" t="s">
        <v>298</v>
      </c>
      <c r="D354" s="146" t="s">
        <v>229</v>
      </c>
      <c r="E354" s="147" t="s">
        <v>770</v>
      </c>
      <c r="F354" s="148" t="s">
        <v>771</v>
      </c>
      <c r="G354" s="149" t="s">
        <v>236</v>
      </c>
      <c r="H354" s="150">
        <v>3.6739999999999999</v>
      </c>
      <c r="I354" s="151"/>
      <c r="J354" s="152">
        <f>ROUND(I354*H354,2)</f>
        <v>0</v>
      </c>
      <c r="K354" s="148" t="s">
        <v>127</v>
      </c>
      <c r="L354" s="153"/>
      <c r="M354" s="154" t="s">
        <v>19</v>
      </c>
      <c r="N354" s="155" t="s">
        <v>46</v>
      </c>
      <c r="P354" s="117">
        <f>O354*H354</f>
        <v>0</v>
      </c>
      <c r="Q354" s="117">
        <v>2.5000000000000001E-3</v>
      </c>
      <c r="R354" s="117">
        <f>Q354*H354</f>
        <v>9.1850000000000005E-3</v>
      </c>
      <c r="S354" s="117">
        <v>0</v>
      </c>
      <c r="T354" s="118">
        <f>S354*H354</f>
        <v>0</v>
      </c>
      <c r="AR354" s="119" t="s">
        <v>482</v>
      </c>
      <c r="AT354" s="119" t="s">
        <v>229</v>
      </c>
      <c r="AU354" s="119" t="s">
        <v>85</v>
      </c>
      <c r="AY354" s="18" t="s">
        <v>129</v>
      </c>
      <c r="BE354" s="120">
        <f>IF(N354="základní",J354,0)</f>
        <v>0</v>
      </c>
      <c r="BF354" s="120">
        <f>IF(N354="snížená",J354,0)</f>
        <v>0</v>
      </c>
      <c r="BG354" s="120">
        <f>IF(N354="zákl. přenesená",J354,0)</f>
        <v>0</v>
      </c>
      <c r="BH354" s="120">
        <f>IF(N354="sníž. přenesená",J354,0)</f>
        <v>0</v>
      </c>
      <c r="BI354" s="120">
        <f>IF(N354="nulová",J354,0)</f>
        <v>0</v>
      </c>
      <c r="BJ354" s="18" t="s">
        <v>83</v>
      </c>
      <c r="BK354" s="120">
        <f>ROUND(I354*H354,2)</f>
        <v>0</v>
      </c>
      <c r="BL354" s="18" t="s">
        <v>482</v>
      </c>
      <c r="BM354" s="119" t="s">
        <v>772</v>
      </c>
    </row>
    <row r="355" spans="2:65" s="9" customFormat="1" ht="10.199999999999999">
      <c r="B355" s="125"/>
      <c r="D355" s="126" t="s">
        <v>133</v>
      </c>
      <c r="E355" s="127" t="s">
        <v>19</v>
      </c>
      <c r="F355" s="128" t="s">
        <v>767</v>
      </c>
      <c r="H355" s="127" t="s">
        <v>19</v>
      </c>
      <c r="I355" s="129"/>
      <c r="L355" s="125"/>
      <c r="M355" s="130"/>
      <c r="T355" s="131"/>
      <c r="AT355" s="127" t="s">
        <v>133</v>
      </c>
      <c r="AU355" s="127" t="s">
        <v>85</v>
      </c>
      <c r="AV355" s="9" t="s">
        <v>83</v>
      </c>
      <c r="AW355" s="9" t="s">
        <v>37</v>
      </c>
      <c r="AX355" s="9" t="s">
        <v>75</v>
      </c>
      <c r="AY355" s="127" t="s">
        <v>129</v>
      </c>
    </row>
    <row r="356" spans="2:65" s="9" customFormat="1" ht="10.199999999999999">
      <c r="B356" s="125"/>
      <c r="D356" s="126" t="s">
        <v>133</v>
      </c>
      <c r="E356" s="127" t="s">
        <v>19</v>
      </c>
      <c r="F356" s="128" t="s">
        <v>516</v>
      </c>
      <c r="H356" s="127" t="s">
        <v>19</v>
      </c>
      <c r="I356" s="129"/>
      <c r="L356" s="125"/>
      <c r="M356" s="130"/>
      <c r="T356" s="131"/>
      <c r="AT356" s="127" t="s">
        <v>133</v>
      </c>
      <c r="AU356" s="127" t="s">
        <v>85</v>
      </c>
      <c r="AV356" s="9" t="s">
        <v>83</v>
      </c>
      <c r="AW356" s="9" t="s">
        <v>37</v>
      </c>
      <c r="AX356" s="9" t="s">
        <v>75</v>
      </c>
      <c r="AY356" s="127" t="s">
        <v>129</v>
      </c>
    </row>
    <row r="357" spans="2:65" s="9" customFormat="1" ht="10.199999999999999">
      <c r="B357" s="125"/>
      <c r="D357" s="126" t="s">
        <v>133</v>
      </c>
      <c r="E357" s="127" t="s">
        <v>19</v>
      </c>
      <c r="F357" s="128" t="s">
        <v>773</v>
      </c>
      <c r="H357" s="127" t="s">
        <v>19</v>
      </c>
      <c r="I357" s="129"/>
      <c r="L357" s="125"/>
      <c r="M357" s="130"/>
      <c r="T357" s="131"/>
      <c r="AT357" s="127" t="s">
        <v>133</v>
      </c>
      <c r="AU357" s="127" t="s">
        <v>85</v>
      </c>
      <c r="AV357" s="9" t="s">
        <v>83</v>
      </c>
      <c r="AW357" s="9" t="s">
        <v>37</v>
      </c>
      <c r="AX357" s="9" t="s">
        <v>75</v>
      </c>
      <c r="AY357" s="127" t="s">
        <v>129</v>
      </c>
    </row>
    <row r="358" spans="2:65" s="10" customFormat="1" ht="10.199999999999999">
      <c r="B358" s="132"/>
      <c r="D358" s="126" t="s">
        <v>133</v>
      </c>
      <c r="E358" s="133" t="s">
        <v>19</v>
      </c>
      <c r="F358" s="134" t="s">
        <v>774</v>
      </c>
      <c r="H358" s="135">
        <v>3.6739999999999999</v>
      </c>
      <c r="I358" s="136"/>
      <c r="L358" s="132"/>
      <c r="M358" s="137"/>
      <c r="T358" s="138"/>
      <c r="AT358" s="133" t="s">
        <v>133</v>
      </c>
      <c r="AU358" s="133" t="s">
        <v>85</v>
      </c>
      <c r="AV358" s="10" t="s">
        <v>85</v>
      </c>
      <c r="AW358" s="10" t="s">
        <v>37</v>
      </c>
      <c r="AX358" s="10" t="s">
        <v>75</v>
      </c>
      <c r="AY358" s="133" t="s">
        <v>129</v>
      </c>
    </row>
    <row r="359" spans="2:65" s="11" customFormat="1" ht="10.199999999999999">
      <c r="B359" s="139"/>
      <c r="D359" s="126" t="s">
        <v>133</v>
      </c>
      <c r="E359" s="140" t="s">
        <v>19</v>
      </c>
      <c r="F359" s="141" t="s">
        <v>136</v>
      </c>
      <c r="H359" s="142">
        <v>3.6739999999999999</v>
      </c>
      <c r="I359" s="143"/>
      <c r="L359" s="139"/>
      <c r="M359" s="144"/>
      <c r="T359" s="145"/>
      <c r="AT359" s="140" t="s">
        <v>133</v>
      </c>
      <c r="AU359" s="140" t="s">
        <v>85</v>
      </c>
      <c r="AV359" s="11" t="s">
        <v>128</v>
      </c>
      <c r="AW359" s="11" t="s">
        <v>37</v>
      </c>
      <c r="AX359" s="11" t="s">
        <v>83</v>
      </c>
      <c r="AY359" s="140" t="s">
        <v>129</v>
      </c>
    </row>
    <row r="360" spans="2:65" s="1" customFormat="1" ht="24.15" customHeight="1">
      <c r="B360" s="33"/>
      <c r="C360" s="146" t="s">
        <v>8</v>
      </c>
      <c r="D360" s="146" t="s">
        <v>229</v>
      </c>
      <c r="E360" s="147" t="s">
        <v>775</v>
      </c>
      <c r="F360" s="148" t="s">
        <v>776</v>
      </c>
      <c r="G360" s="149" t="s">
        <v>126</v>
      </c>
      <c r="H360" s="150">
        <v>17.488</v>
      </c>
      <c r="I360" s="151"/>
      <c r="J360" s="152">
        <f>ROUND(I360*H360,2)</f>
        <v>0</v>
      </c>
      <c r="K360" s="148" t="s">
        <v>19</v>
      </c>
      <c r="L360" s="153"/>
      <c r="M360" s="154" t="s">
        <v>19</v>
      </c>
      <c r="N360" s="155" t="s">
        <v>46</v>
      </c>
      <c r="P360" s="117">
        <f>O360*H360</f>
        <v>0</v>
      </c>
      <c r="Q360" s="117">
        <v>2.0000000000000001E-4</v>
      </c>
      <c r="R360" s="117">
        <f>Q360*H360</f>
        <v>3.4976E-3</v>
      </c>
      <c r="S360" s="117">
        <v>0</v>
      </c>
      <c r="T360" s="118">
        <f>S360*H360</f>
        <v>0</v>
      </c>
      <c r="AR360" s="119" t="s">
        <v>482</v>
      </c>
      <c r="AT360" s="119" t="s">
        <v>229</v>
      </c>
      <c r="AU360" s="119" t="s">
        <v>85</v>
      </c>
      <c r="AY360" s="18" t="s">
        <v>129</v>
      </c>
      <c r="BE360" s="120">
        <f>IF(N360="základní",J360,0)</f>
        <v>0</v>
      </c>
      <c r="BF360" s="120">
        <f>IF(N360="snížená",J360,0)</f>
        <v>0</v>
      </c>
      <c r="BG360" s="120">
        <f>IF(N360="zákl. přenesená",J360,0)</f>
        <v>0</v>
      </c>
      <c r="BH360" s="120">
        <f>IF(N360="sníž. přenesená",J360,0)</f>
        <v>0</v>
      </c>
      <c r="BI360" s="120">
        <f>IF(N360="nulová",J360,0)</f>
        <v>0</v>
      </c>
      <c r="BJ360" s="18" t="s">
        <v>83</v>
      </c>
      <c r="BK360" s="120">
        <f>ROUND(I360*H360,2)</f>
        <v>0</v>
      </c>
      <c r="BL360" s="18" t="s">
        <v>482</v>
      </c>
      <c r="BM360" s="119" t="s">
        <v>777</v>
      </c>
    </row>
    <row r="361" spans="2:65" s="9" customFormat="1" ht="10.199999999999999">
      <c r="B361" s="125"/>
      <c r="D361" s="126" t="s">
        <v>133</v>
      </c>
      <c r="E361" s="127" t="s">
        <v>19</v>
      </c>
      <c r="F361" s="128" t="s">
        <v>767</v>
      </c>
      <c r="H361" s="127" t="s">
        <v>19</v>
      </c>
      <c r="I361" s="129"/>
      <c r="L361" s="125"/>
      <c r="M361" s="130"/>
      <c r="T361" s="131"/>
      <c r="AT361" s="127" t="s">
        <v>133</v>
      </c>
      <c r="AU361" s="127" t="s">
        <v>85</v>
      </c>
      <c r="AV361" s="9" t="s">
        <v>83</v>
      </c>
      <c r="AW361" s="9" t="s">
        <v>37</v>
      </c>
      <c r="AX361" s="9" t="s">
        <v>75</v>
      </c>
      <c r="AY361" s="127" t="s">
        <v>129</v>
      </c>
    </row>
    <row r="362" spans="2:65" s="9" customFormat="1" ht="10.199999999999999">
      <c r="B362" s="125"/>
      <c r="D362" s="126" t="s">
        <v>133</v>
      </c>
      <c r="E362" s="127" t="s">
        <v>19</v>
      </c>
      <c r="F362" s="128" t="s">
        <v>516</v>
      </c>
      <c r="H362" s="127" t="s">
        <v>19</v>
      </c>
      <c r="I362" s="129"/>
      <c r="L362" s="125"/>
      <c r="M362" s="130"/>
      <c r="T362" s="131"/>
      <c r="AT362" s="127" t="s">
        <v>133</v>
      </c>
      <c r="AU362" s="127" t="s">
        <v>85</v>
      </c>
      <c r="AV362" s="9" t="s">
        <v>83</v>
      </c>
      <c r="AW362" s="9" t="s">
        <v>37</v>
      </c>
      <c r="AX362" s="9" t="s">
        <v>75</v>
      </c>
      <c r="AY362" s="127" t="s">
        <v>129</v>
      </c>
    </row>
    <row r="363" spans="2:65" s="9" customFormat="1" ht="10.199999999999999">
      <c r="B363" s="125"/>
      <c r="D363" s="126" t="s">
        <v>133</v>
      </c>
      <c r="E363" s="127" t="s">
        <v>19</v>
      </c>
      <c r="F363" s="128" t="s">
        <v>778</v>
      </c>
      <c r="H363" s="127" t="s">
        <v>19</v>
      </c>
      <c r="I363" s="129"/>
      <c r="L363" s="125"/>
      <c r="M363" s="130"/>
      <c r="T363" s="131"/>
      <c r="AT363" s="127" t="s">
        <v>133</v>
      </c>
      <c r="AU363" s="127" t="s">
        <v>85</v>
      </c>
      <c r="AV363" s="9" t="s">
        <v>83</v>
      </c>
      <c r="AW363" s="9" t="s">
        <v>37</v>
      </c>
      <c r="AX363" s="9" t="s">
        <v>75</v>
      </c>
      <c r="AY363" s="127" t="s">
        <v>129</v>
      </c>
    </row>
    <row r="364" spans="2:65" s="10" customFormat="1" ht="10.199999999999999">
      <c r="B364" s="132"/>
      <c r="D364" s="126" t="s">
        <v>133</v>
      </c>
      <c r="E364" s="133" t="s">
        <v>19</v>
      </c>
      <c r="F364" s="134" t="s">
        <v>763</v>
      </c>
      <c r="H364" s="135">
        <v>17.488</v>
      </c>
      <c r="I364" s="136"/>
      <c r="L364" s="132"/>
      <c r="M364" s="137"/>
      <c r="T364" s="138"/>
      <c r="AT364" s="133" t="s">
        <v>133</v>
      </c>
      <c r="AU364" s="133" t="s">
        <v>85</v>
      </c>
      <c r="AV364" s="10" t="s">
        <v>85</v>
      </c>
      <c r="AW364" s="10" t="s">
        <v>37</v>
      </c>
      <c r="AX364" s="10" t="s">
        <v>75</v>
      </c>
      <c r="AY364" s="133" t="s">
        <v>129</v>
      </c>
    </row>
    <row r="365" spans="2:65" s="11" customFormat="1" ht="10.199999999999999">
      <c r="B365" s="139"/>
      <c r="D365" s="126" t="s">
        <v>133</v>
      </c>
      <c r="E365" s="140" t="s">
        <v>19</v>
      </c>
      <c r="F365" s="141" t="s">
        <v>136</v>
      </c>
      <c r="H365" s="142">
        <v>17.488</v>
      </c>
      <c r="I365" s="143"/>
      <c r="L365" s="139"/>
      <c r="M365" s="144"/>
      <c r="T365" s="145"/>
      <c r="AT365" s="140" t="s">
        <v>133</v>
      </c>
      <c r="AU365" s="140" t="s">
        <v>85</v>
      </c>
      <c r="AV365" s="11" t="s">
        <v>128</v>
      </c>
      <c r="AW365" s="11" t="s">
        <v>37</v>
      </c>
      <c r="AX365" s="11" t="s">
        <v>83</v>
      </c>
      <c r="AY365" s="140" t="s">
        <v>129</v>
      </c>
    </row>
    <row r="366" spans="2:65" s="1" customFormat="1" ht="16.5" customHeight="1">
      <c r="B366" s="33"/>
      <c r="C366" s="146" t="s">
        <v>409</v>
      </c>
      <c r="D366" s="146" t="s">
        <v>229</v>
      </c>
      <c r="E366" s="147" t="s">
        <v>779</v>
      </c>
      <c r="F366" s="148" t="s">
        <v>780</v>
      </c>
      <c r="G366" s="149" t="s">
        <v>126</v>
      </c>
      <c r="H366" s="150">
        <v>17.488</v>
      </c>
      <c r="I366" s="151"/>
      <c r="J366" s="152">
        <f>ROUND(I366*H366,2)</f>
        <v>0</v>
      </c>
      <c r="K366" s="148" t="s">
        <v>127</v>
      </c>
      <c r="L366" s="153"/>
      <c r="M366" s="154" t="s">
        <v>19</v>
      </c>
      <c r="N366" s="155" t="s">
        <v>46</v>
      </c>
      <c r="P366" s="117">
        <f>O366*H366</f>
        <v>0</v>
      </c>
      <c r="Q366" s="117">
        <v>1.04E-2</v>
      </c>
      <c r="R366" s="117">
        <f>Q366*H366</f>
        <v>0.18187519999999999</v>
      </c>
      <c r="S366" s="117">
        <v>0</v>
      </c>
      <c r="T366" s="118">
        <f>S366*H366</f>
        <v>0</v>
      </c>
      <c r="AR366" s="119" t="s">
        <v>215</v>
      </c>
      <c r="AT366" s="119" t="s">
        <v>229</v>
      </c>
      <c r="AU366" s="119" t="s">
        <v>85</v>
      </c>
      <c r="AY366" s="18" t="s">
        <v>129</v>
      </c>
      <c r="BE366" s="120">
        <f>IF(N366="základní",J366,0)</f>
        <v>0</v>
      </c>
      <c r="BF366" s="120">
        <f>IF(N366="snížená",J366,0)</f>
        <v>0</v>
      </c>
      <c r="BG366" s="120">
        <f>IF(N366="zákl. přenesená",J366,0)</f>
        <v>0</v>
      </c>
      <c r="BH366" s="120">
        <f>IF(N366="sníž. přenesená",J366,0)</f>
        <v>0</v>
      </c>
      <c r="BI366" s="120">
        <f>IF(N366="nulová",J366,0)</f>
        <v>0</v>
      </c>
      <c r="BJ366" s="18" t="s">
        <v>83</v>
      </c>
      <c r="BK366" s="120">
        <f>ROUND(I366*H366,2)</f>
        <v>0</v>
      </c>
      <c r="BL366" s="18" t="s">
        <v>128</v>
      </c>
      <c r="BM366" s="119" t="s">
        <v>781</v>
      </c>
    </row>
    <row r="367" spans="2:65" s="9" customFormat="1" ht="10.199999999999999">
      <c r="B367" s="125"/>
      <c r="D367" s="126" t="s">
        <v>133</v>
      </c>
      <c r="E367" s="127" t="s">
        <v>19</v>
      </c>
      <c r="F367" s="128" t="s">
        <v>767</v>
      </c>
      <c r="H367" s="127" t="s">
        <v>19</v>
      </c>
      <c r="I367" s="129"/>
      <c r="L367" s="125"/>
      <c r="M367" s="130"/>
      <c r="T367" s="131"/>
      <c r="AT367" s="127" t="s">
        <v>133</v>
      </c>
      <c r="AU367" s="127" t="s">
        <v>85</v>
      </c>
      <c r="AV367" s="9" t="s">
        <v>83</v>
      </c>
      <c r="AW367" s="9" t="s">
        <v>37</v>
      </c>
      <c r="AX367" s="9" t="s">
        <v>75</v>
      </c>
      <c r="AY367" s="127" t="s">
        <v>129</v>
      </c>
    </row>
    <row r="368" spans="2:65" s="9" customFormat="1" ht="10.199999999999999">
      <c r="B368" s="125"/>
      <c r="D368" s="126" t="s">
        <v>133</v>
      </c>
      <c r="E368" s="127" t="s">
        <v>19</v>
      </c>
      <c r="F368" s="128" t="s">
        <v>516</v>
      </c>
      <c r="H368" s="127" t="s">
        <v>19</v>
      </c>
      <c r="I368" s="129"/>
      <c r="L368" s="125"/>
      <c r="M368" s="130"/>
      <c r="T368" s="131"/>
      <c r="AT368" s="127" t="s">
        <v>133</v>
      </c>
      <c r="AU368" s="127" t="s">
        <v>85</v>
      </c>
      <c r="AV368" s="9" t="s">
        <v>83</v>
      </c>
      <c r="AW368" s="9" t="s">
        <v>37</v>
      </c>
      <c r="AX368" s="9" t="s">
        <v>75</v>
      </c>
      <c r="AY368" s="127" t="s">
        <v>129</v>
      </c>
    </row>
    <row r="369" spans="2:65" s="9" customFormat="1" ht="10.199999999999999">
      <c r="B369" s="125"/>
      <c r="D369" s="126" t="s">
        <v>133</v>
      </c>
      <c r="E369" s="127" t="s">
        <v>19</v>
      </c>
      <c r="F369" s="128" t="s">
        <v>778</v>
      </c>
      <c r="H369" s="127" t="s">
        <v>19</v>
      </c>
      <c r="I369" s="129"/>
      <c r="L369" s="125"/>
      <c r="M369" s="130"/>
      <c r="T369" s="131"/>
      <c r="AT369" s="127" t="s">
        <v>133</v>
      </c>
      <c r="AU369" s="127" t="s">
        <v>85</v>
      </c>
      <c r="AV369" s="9" t="s">
        <v>83</v>
      </c>
      <c r="AW369" s="9" t="s">
        <v>37</v>
      </c>
      <c r="AX369" s="9" t="s">
        <v>75</v>
      </c>
      <c r="AY369" s="127" t="s">
        <v>129</v>
      </c>
    </row>
    <row r="370" spans="2:65" s="10" customFormat="1" ht="10.199999999999999">
      <c r="B370" s="132"/>
      <c r="D370" s="126" t="s">
        <v>133</v>
      </c>
      <c r="E370" s="133" t="s">
        <v>19</v>
      </c>
      <c r="F370" s="134" t="s">
        <v>763</v>
      </c>
      <c r="H370" s="135">
        <v>17.488</v>
      </c>
      <c r="I370" s="136"/>
      <c r="L370" s="132"/>
      <c r="M370" s="137"/>
      <c r="T370" s="138"/>
      <c r="AT370" s="133" t="s">
        <v>133</v>
      </c>
      <c r="AU370" s="133" t="s">
        <v>85</v>
      </c>
      <c r="AV370" s="10" t="s">
        <v>85</v>
      </c>
      <c r="AW370" s="10" t="s">
        <v>37</v>
      </c>
      <c r="AX370" s="10" t="s">
        <v>75</v>
      </c>
      <c r="AY370" s="133" t="s">
        <v>129</v>
      </c>
    </row>
    <row r="371" spans="2:65" s="11" customFormat="1" ht="10.199999999999999">
      <c r="B371" s="139"/>
      <c r="D371" s="126" t="s">
        <v>133</v>
      </c>
      <c r="E371" s="140" t="s">
        <v>19</v>
      </c>
      <c r="F371" s="141" t="s">
        <v>136</v>
      </c>
      <c r="H371" s="142">
        <v>17.488</v>
      </c>
      <c r="I371" s="143"/>
      <c r="L371" s="139"/>
      <c r="M371" s="144"/>
      <c r="T371" s="145"/>
      <c r="AT371" s="140" t="s">
        <v>133</v>
      </c>
      <c r="AU371" s="140" t="s">
        <v>85</v>
      </c>
      <c r="AV371" s="11" t="s">
        <v>128</v>
      </c>
      <c r="AW371" s="11" t="s">
        <v>37</v>
      </c>
      <c r="AX371" s="11" t="s">
        <v>83</v>
      </c>
      <c r="AY371" s="140" t="s">
        <v>129</v>
      </c>
    </row>
    <row r="372" spans="2:65" s="1" customFormat="1" ht="24.15" customHeight="1">
      <c r="B372" s="33"/>
      <c r="C372" s="108" t="s">
        <v>501</v>
      </c>
      <c r="D372" s="108" t="s">
        <v>123</v>
      </c>
      <c r="E372" s="109" t="s">
        <v>782</v>
      </c>
      <c r="F372" s="110" t="s">
        <v>783</v>
      </c>
      <c r="G372" s="111" t="s">
        <v>126</v>
      </c>
      <c r="H372" s="112">
        <v>17.488</v>
      </c>
      <c r="I372" s="113"/>
      <c r="J372" s="114">
        <f>ROUND(I372*H372,2)</f>
        <v>0</v>
      </c>
      <c r="K372" s="110" t="s">
        <v>127</v>
      </c>
      <c r="L372" s="33"/>
      <c r="M372" s="115" t="s">
        <v>19</v>
      </c>
      <c r="N372" s="116" t="s">
        <v>46</v>
      </c>
      <c r="P372" s="117">
        <f>O372*H372</f>
        <v>0</v>
      </c>
      <c r="Q372" s="117">
        <v>1.61E-2</v>
      </c>
      <c r="R372" s="117">
        <f>Q372*H372</f>
        <v>0.2815568</v>
      </c>
      <c r="S372" s="117">
        <v>0</v>
      </c>
      <c r="T372" s="118">
        <f>S372*H372</f>
        <v>0</v>
      </c>
      <c r="AR372" s="119" t="s">
        <v>128</v>
      </c>
      <c r="AT372" s="119" t="s">
        <v>123</v>
      </c>
      <c r="AU372" s="119" t="s">
        <v>85</v>
      </c>
      <c r="AY372" s="18" t="s">
        <v>129</v>
      </c>
      <c r="BE372" s="120">
        <f>IF(N372="základní",J372,0)</f>
        <v>0</v>
      </c>
      <c r="BF372" s="120">
        <f>IF(N372="snížená",J372,0)</f>
        <v>0</v>
      </c>
      <c r="BG372" s="120">
        <f>IF(N372="zákl. přenesená",J372,0)</f>
        <v>0</v>
      </c>
      <c r="BH372" s="120">
        <f>IF(N372="sníž. přenesená",J372,0)</f>
        <v>0</v>
      </c>
      <c r="BI372" s="120">
        <f>IF(N372="nulová",J372,0)</f>
        <v>0</v>
      </c>
      <c r="BJ372" s="18" t="s">
        <v>83</v>
      </c>
      <c r="BK372" s="120">
        <f>ROUND(I372*H372,2)</f>
        <v>0</v>
      </c>
      <c r="BL372" s="18" t="s">
        <v>128</v>
      </c>
      <c r="BM372" s="119" t="s">
        <v>784</v>
      </c>
    </row>
    <row r="373" spans="2:65" s="1" customFormat="1" ht="10.199999999999999">
      <c r="B373" s="33"/>
      <c r="D373" s="121" t="s">
        <v>131</v>
      </c>
      <c r="F373" s="122" t="s">
        <v>785</v>
      </c>
      <c r="I373" s="123"/>
      <c r="L373" s="33"/>
      <c r="M373" s="124"/>
      <c r="T373" s="54"/>
      <c r="AT373" s="18" t="s">
        <v>131</v>
      </c>
      <c r="AU373" s="18" t="s">
        <v>85</v>
      </c>
    </row>
    <row r="374" spans="2:65" s="9" customFormat="1" ht="10.199999999999999">
      <c r="B374" s="125"/>
      <c r="D374" s="126" t="s">
        <v>133</v>
      </c>
      <c r="E374" s="127" t="s">
        <v>19</v>
      </c>
      <c r="F374" s="128" t="s">
        <v>786</v>
      </c>
      <c r="H374" s="127" t="s">
        <v>19</v>
      </c>
      <c r="I374" s="129"/>
      <c r="L374" s="125"/>
      <c r="M374" s="130"/>
      <c r="T374" s="131"/>
      <c r="AT374" s="127" t="s">
        <v>133</v>
      </c>
      <c r="AU374" s="127" t="s">
        <v>85</v>
      </c>
      <c r="AV374" s="9" t="s">
        <v>83</v>
      </c>
      <c r="AW374" s="9" t="s">
        <v>37</v>
      </c>
      <c r="AX374" s="9" t="s">
        <v>75</v>
      </c>
      <c r="AY374" s="127" t="s">
        <v>129</v>
      </c>
    </row>
    <row r="375" spans="2:65" s="9" customFormat="1" ht="10.199999999999999">
      <c r="B375" s="125"/>
      <c r="D375" s="126" t="s">
        <v>133</v>
      </c>
      <c r="E375" s="127" t="s">
        <v>19</v>
      </c>
      <c r="F375" s="128" t="s">
        <v>516</v>
      </c>
      <c r="H375" s="127" t="s">
        <v>19</v>
      </c>
      <c r="I375" s="129"/>
      <c r="L375" s="125"/>
      <c r="M375" s="130"/>
      <c r="T375" s="131"/>
      <c r="AT375" s="127" t="s">
        <v>133</v>
      </c>
      <c r="AU375" s="127" t="s">
        <v>85</v>
      </c>
      <c r="AV375" s="9" t="s">
        <v>83</v>
      </c>
      <c r="AW375" s="9" t="s">
        <v>37</v>
      </c>
      <c r="AX375" s="9" t="s">
        <v>75</v>
      </c>
      <c r="AY375" s="127" t="s">
        <v>129</v>
      </c>
    </row>
    <row r="376" spans="2:65" s="9" customFormat="1" ht="10.199999999999999">
      <c r="B376" s="125"/>
      <c r="D376" s="126" t="s">
        <v>133</v>
      </c>
      <c r="E376" s="127" t="s">
        <v>19</v>
      </c>
      <c r="F376" s="128" t="s">
        <v>787</v>
      </c>
      <c r="H376" s="127" t="s">
        <v>19</v>
      </c>
      <c r="I376" s="129"/>
      <c r="L376" s="125"/>
      <c r="M376" s="130"/>
      <c r="T376" s="131"/>
      <c r="AT376" s="127" t="s">
        <v>133</v>
      </c>
      <c r="AU376" s="127" t="s">
        <v>85</v>
      </c>
      <c r="AV376" s="9" t="s">
        <v>83</v>
      </c>
      <c r="AW376" s="9" t="s">
        <v>37</v>
      </c>
      <c r="AX376" s="9" t="s">
        <v>75</v>
      </c>
      <c r="AY376" s="127" t="s">
        <v>129</v>
      </c>
    </row>
    <row r="377" spans="2:65" s="10" customFormat="1" ht="10.199999999999999">
      <c r="B377" s="132"/>
      <c r="D377" s="126" t="s">
        <v>133</v>
      </c>
      <c r="E377" s="133" t="s">
        <v>19</v>
      </c>
      <c r="F377" s="134" t="s">
        <v>763</v>
      </c>
      <c r="H377" s="135">
        <v>17.488</v>
      </c>
      <c r="I377" s="136"/>
      <c r="L377" s="132"/>
      <c r="M377" s="137"/>
      <c r="T377" s="138"/>
      <c r="AT377" s="133" t="s">
        <v>133</v>
      </c>
      <c r="AU377" s="133" t="s">
        <v>85</v>
      </c>
      <c r="AV377" s="10" t="s">
        <v>85</v>
      </c>
      <c r="AW377" s="10" t="s">
        <v>37</v>
      </c>
      <c r="AX377" s="10" t="s">
        <v>75</v>
      </c>
      <c r="AY377" s="133" t="s">
        <v>129</v>
      </c>
    </row>
    <row r="378" spans="2:65" s="11" customFormat="1" ht="10.199999999999999">
      <c r="B378" s="139"/>
      <c r="D378" s="126" t="s">
        <v>133</v>
      </c>
      <c r="E378" s="140" t="s">
        <v>19</v>
      </c>
      <c r="F378" s="141" t="s">
        <v>136</v>
      </c>
      <c r="H378" s="142">
        <v>17.488</v>
      </c>
      <c r="I378" s="143"/>
      <c r="L378" s="139"/>
      <c r="M378" s="144"/>
      <c r="T378" s="145"/>
      <c r="AT378" s="140" t="s">
        <v>133</v>
      </c>
      <c r="AU378" s="140" t="s">
        <v>85</v>
      </c>
      <c r="AV378" s="11" t="s">
        <v>128</v>
      </c>
      <c r="AW378" s="11" t="s">
        <v>37</v>
      </c>
      <c r="AX378" s="11" t="s">
        <v>83</v>
      </c>
      <c r="AY378" s="140" t="s">
        <v>129</v>
      </c>
    </row>
    <row r="379" spans="2:65" s="1" customFormat="1" ht="16.5" customHeight="1">
      <c r="B379" s="33"/>
      <c r="C379" s="108" t="s">
        <v>463</v>
      </c>
      <c r="D379" s="108" t="s">
        <v>123</v>
      </c>
      <c r="E379" s="109" t="s">
        <v>788</v>
      </c>
      <c r="F379" s="110" t="s">
        <v>789</v>
      </c>
      <c r="G379" s="111" t="s">
        <v>236</v>
      </c>
      <c r="H379" s="112">
        <v>3.6739999999999999</v>
      </c>
      <c r="I379" s="113"/>
      <c r="J379" s="114">
        <f>ROUND(I379*H379,2)</f>
        <v>0</v>
      </c>
      <c r="K379" s="110" t="s">
        <v>127</v>
      </c>
      <c r="L379" s="33"/>
      <c r="M379" s="115" t="s">
        <v>19</v>
      </c>
      <c r="N379" s="116" t="s">
        <v>46</v>
      </c>
      <c r="P379" s="117">
        <f>O379*H379</f>
        <v>0</v>
      </c>
      <c r="Q379" s="117">
        <v>0</v>
      </c>
      <c r="R379" s="117">
        <f>Q379*H379</f>
        <v>0</v>
      </c>
      <c r="S379" s="117">
        <v>0</v>
      </c>
      <c r="T379" s="118">
        <f>S379*H379</f>
        <v>0</v>
      </c>
      <c r="AR379" s="119" t="s">
        <v>128</v>
      </c>
      <c r="AT379" s="119" t="s">
        <v>123</v>
      </c>
      <c r="AU379" s="119" t="s">
        <v>85</v>
      </c>
      <c r="AY379" s="18" t="s">
        <v>129</v>
      </c>
      <c r="BE379" s="120">
        <f>IF(N379="základní",J379,0)</f>
        <v>0</v>
      </c>
      <c r="BF379" s="120">
        <f>IF(N379="snížená",J379,0)</f>
        <v>0</v>
      </c>
      <c r="BG379" s="120">
        <f>IF(N379="zákl. přenesená",J379,0)</f>
        <v>0</v>
      </c>
      <c r="BH379" s="120">
        <f>IF(N379="sníž. přenesená",J379,0)</f>
        <v>0</v>
      </c>
      <c r="BI379" s="120">
        <f>IF(N379="nulová",J379,0)</f>
        <v>0</v>
      </c>
      <c r="BJ379" s="18" t="s">
        <v>83</v>
      </c>
      <c r="BK379" s="120">
        <f>ROUND(I379*H379,2)</f>
        <v>0</v>
      </c>
      <c r="BL379" s="18" t="s">
        <v>128</v>
      </c>
      <c r="BM379" s="119" t="s">
        <v>790</v>
      </c>
    </row>
    <row r="380" spans="2:65" s="1" customFormat="1" ht="10.199999999999999">
      <c r="B380" s="33"/>
      <c r="D380" s="121" t="s">
        <v>131</v>
      </c>
      <c r="F380" s="122" t="s">
        <v>791</v>
      </c>
      <c r="I380" s="123"/>
      <c r="L380" s="33"/>
      <c r="M380" s="124"/>
      <c r="T380" s="54"/>
      <c r="AT380" s="18" t="s">
        <v>131</v>
      </c>
      <c r="AU380" s="18" t="s">
        <v>85</v>
      </c>
    </row>
    <row r="381" spans="2:65" s="9" customFormat="1" ht="10.199999999999999">
      <c r="B381" s="125"/>
      <c r="D381" s="126" t="s">
        <v>133</v>
      </c>
      <c r="E381" s="127" t="s">
        <v>19</v>
      </c>
      <c r="F381" s="128" t="s">
        <v>792</v>
      </c>
      <c r="H381" s="127" t="s">
        <v>19</v>
      </c>
      <c r="I381" s="129"/>
      <c r="L381" s="125"/>
      <c r="M381" s="130"/>
      <c r="T381" s="131"/>
      <c r="AT381" s="127" t="s">
        <v>133</v>
      </c>
      <c r="AU381" s="127" t="s">
        <v>85</v>
      </c>
      <c r="AV381" s="9" t="s">
        <v>83</v>
      </c>
      <c r="AW381" s="9" t="s">
        <v>37</v>
      </c>
      <c r="AX381" s="9" t="s">
        <v>75</v>
      </c>
      <c r="AY381" s="127" t="s">
        <v>129</v>
      </c>
    </row>
    <row r="382" spans="2:65" s="9" customFormat="1" ht="10.199999999999999">
      <c r="B382" s="125"/>
      <c r="D382" s="126" t="s">
        <v>133</v>
      </c>
      <c r="E382" s="127" t="s">
        <v>19</v>
      </c>
      <c r="F382" s="128" t="s">
        <v>516</v>
      </c>
      <c r="H382" s="127" t="s">
        <v>19</v>
      </c>
      <c r="I382" s="129"/>
      <c r="L382" s="125"/>
      <c r="M382" s="130"/>
      <c r="T382" s="131"/>
      <c r="AT382" s="127" t="s">
        <v>133</v>
      </c>
      <c r="AU382" s="127" t="s">
        <v>85</v>
      </c>
      <c r="AV382" s="9" t="s">
        <v>83</v>
      </c>
      <c r="AW382" s="9" t="s">
        <v>37</v>
      </c>
      <c r="AX382" s="9" t="s">
        <v>75</v>
      </c>
      <c r="AY382" s="127" t="s">
        <v>129</v>
      </c>
    </row>
    <row r="383" spans="2:65" s="9" customFormat="1" ht="10.199999999999999">
      <c r="B383" s="125"/>
      <c r="D383" s="126" t="s">
        <v>133</v>
      </c>
      <c r="E383" s="127" t="s">
        <v>19</v>
      </c>
      <c r="F383" s="128" t="s">
        <v>773</v>
      </c>
      <c r="H383" s="127" t="s">
        <v>19</v>
      </c>
      <c r="I383" s="129"/>
      <c r="L383" s="125"/>
      <c r="M383" s="130"/>
      <c r="T383" s="131"/>
      <c r="AT383" s="127" t="s">
        <v>133</v>
      </c>
      <c r="AU383" s="127" t="s">
        <v>85</v>
      </c>
      <c r="AV383" s="9" t="s">
        <v>83</v>
      </c>
      <c r="AW383" s="9" t="s">
        <v>37</v>
      </c>
      <c r="AX383" s="9" t="s">
        <v>75</v>
      </c>
      <c r="AY383" s="127" t="s">
        <v>129</v>
      </c>
    </row>
    <row r="384" spans="2:65" s="10" customFormat="1" ht="10.199999999999999">
      <c r="B384" s="132"/>
      <c r="D384" s="126" t="s">
        <v>133</v>
      </c>
      <c r="E384" s="133" t="s">
        <v>19</v>
      </c>
      <c r="F384" s="134" t="s">
        <v>774</v>
      </c>
      <c r="H384" s="135">
        <v>3.6739999999999999</v>
      </c>
      <c r="I384" s="136"/>
      <c r="L384" s="132"/>
      <c r="M384" s="137"/>
      <c r="T384" s="138"/>
      <c r="AT384" s="133" t="s">
        <v>133</v>
      </c>
      <c r="AU384" s="133" t="s">
        <v>85</v>
      </c>
      <c r="AV384" s="10" t="s">
        <v>85</v>
      </c>
      <c r="AW384" s="10" t="s">
        <v>37</v>
      </c>
      <c r="AX384" s="10" t="s">
        <v>75</v>
      </c>
      <c r="AY384" s="133" t="s">
        <v>129</v>
      </c>
    </row>
    <row r="385" spans="2:65" s="11" customFormat="1" ht="10.199999999999999">
      <c r="B385" s="139"/>
      <c r="D385" s="126" t="s">
        <v>133</v>
      </c>
      <c r="E385" s="140" t="s">
        <v>19</v>
      </c>
      <c r="F385" s="141" t="s">
        <v>136</v>
      </c>
      <c r="H385" s="142">
        <v>3.6739999999999999</v>
      </c>
      <c r="I385" s="143"/>
      <c r="L385" s="139"/>
      <c r="M385" s="144"/>
      <c r="T385" s="145"/>
      <c r="AT385" s="140" t="s">
        <v>133</v>
      </c>
      <c r="AU385" s="140" t="s">
        <v>85</v>
      </c>
      <c r="AV385" s="11" t="s">
        <v>128</v>
      </c>
      <c r="AW385" s="11" t="s">
        <v>37</v>
      </c>
      <c r="AX385" s="11" t="s">
        <v>83</v>
      </c>
      <c r="AY385" s="140" t="s">
        <v>129</v>
      </c>
    </row>
    <row r="386" spans="2:65" s="1" customFormat="1" ht="16.5" customHeight="1">
      <c r="B386" s="33"/>
      <c r="C386" s="108" t="s">
        <v>492</v>
      </c>
      <c r="D386" s="108" t="s">
        <v>123</v>
      </c>
      <c r="E386" s="109" t="s">
        <v>793</v>
      </c>
      <c r="F386" s="110" t="s">
        <v>794</v>
      </c>
      <c r="G386" s="111" t="s">
        <v>236</v>
      </c>
      <c r="H386" s="112">
        <v>4.76</v>
      </c>
      <c r="I386" s="113"/>
      <c r="J386" s="114">
        <f>ROUND(I386*H386,2)</f>
        <v>0</v>
      </c>
      <c r="K386" s="110" t="s">
        <v>127</v>
      </c>
      <c r="L386" s="33"/>
      <c r="M386" s="115" t="s">
        <v>19</v>
      </c>
      <c r="N386" s="116" t="s">
        <v>46</v>
      </c>
      <c r="P386" s="117">
        <f>O386*H386</f>
        <v>0</v>
      </c>
      <c r="Q386" s="117">
        <v>0</v>
      </c>
      <c r="R386" s="117">
        <f>Q386*H386</f>
        <v>0</v>
      </c>
      <c r="S386" s="117">
        <v>0</v>
      </c>
      <c r="T386" s="118">
        <f>S386*H386</f>
        <v>0</v>
      </c>
      <c r="AR386" s="119" t="s">
        <v>128</v>
      </c>
      <c r="AT386" s="119" t="s">
        <v>123</v>
      </c>
      <c r="AU386" s="119" t="s">
        <v>85</v>
      </c>
      <c r="AY386" s="18" t="s">
        <v>129</v>
      </c>
      <c r="BE386" s="120">
        <f>IF(N386="základní",J386,0)</f>
        <v>0</v>
      </c>
      <c r="BF386" s="120">
        <f>IF(N386="snížená",J386,0)</f>
        <v>0</v>
      </c>
      <c r="BG386" s="120">
        <f>IF(N386="zákl. přenesená",J386,0)</f>
        <v>0</v>
      </c>
      <c r="BH386" s="120">
        <f>IF(N386="sníž. přenesená",J386,0)</f>
        <v>0</v>
      </c>
      <c r="BI386" s="120">
        <f>IF(N386="nulová",J386,0)</f>
        <v>0</v>
      </c>
      <c r="BJ386" s="18" t="s">
        <v>83</v>
      </c>
      <c r="BK386" s="120">
        <f>ROUND(I386*H386,2)</f>
        <v>0</v>
      </c>
      <c r="BL386" s="18" t="s">
        <v>128</v>
      </c>
      <c r="BM386" s="119" t="s">
        <v>795</v>
      </c>
    </row>
    <row r="387" spans="2:65" s="1" customFormat="1" ht="10.199999999999999">
      <c r="B387" s="33"/>
      <c r="D387" s="121" t="s">
        <v>131</v>
      </c>
      <c r="F387" s="122" t="s">
        <v>796</v>
      </c>
      <c r="I387" s="123"/>
      <c r="L387" s="33"/>
      <c r="M387" s="124"/>
      <c r="T387" s="54"/>
      <c r="AT387" s="18" t="s">
        <v>131</v>
      </c>
      <c r="AU387" s="18" t="s">
        <v>85</v>
      </c>
    </row>
    <row r="388" spans="2:65" s="9" customFormat="1" ht="10.199999999999999">
      <c r="B388" s="125"/>
      <c r="D388" s="126" t="s">
        <v>133</v>
      </c>
      <c r="E388" s="127" t="s">
        <v>19</v>
      </c>
      <c r="F388" s="128" t="s">
        <v>797</v>
      </c>
      <c r="H388" s="127" t="s">
        <v>19</v>
      </c>
      <c r="I388" s="129"/>
      <c r="L388" s="125"/>
      <c r="M388" s="130"/>
      <c r="T388" s="131"/>
      <c r="AT388" s="127" t="s">
        <v>133</v>
      </c>
      <c r="AU388" s="127" t="s">
        <v>85</v>
      </c>
      <c r="AV388" s="9" t="s">
        <v>83</v>
      </c>
      <c r="AW388" s="9" t="s">
        <v>37</v>
      </c>
      <c r="AX388" s="9" t="s">
        <v>75</v>
      </c>
      <c r="AY388" s="127" t="s">
        <v>129</v>
      </c>
    </row>
    <row r="389" spans="2:65" s="9" customFormat="1" ht="10.199999999999999">
      <c r="B389" s="125"/>
      <c r="D389" s="126" t="s">
        <v>133</v>
      </c>
      <c r="E389" s="127" t="s">
        <v>19</v>
      </c>
      <c r="F389" s="128" t="s">
        <v>516</v>
      </c>
      <c r="H389" s="127" t="s">
        <v>19</v>
      </c>
      <c r="I389" s="129"/>
      <c r="L389" s="125"/>
      <c r="M389" s="130"/>
      <c r="T389" s="131"/>
      <c r="AT389" s="127" t="s">
        <v>133</v>
      </c>
      <c r="AU389" s="127" t="s">
        <v>85</v>
      </c>
      <c r="AV389" s="9" t="s">
        <v>83</v>
      </c>
      <c r="AW389" s="9" t="s">
        <v>37</v>
      </c>
      <c r="AX389" s="9" t="s">
        <v>75</v>
      </c>
      <c r="AY389" s="127" t="s">
        <v>129</v>
      </c>
    </row>
    <row r="390" spans="2:65" s="9" customFormat="1" ht="10.199999999999999">
      <c r="B390" s="125"/>
      <c r="D390" s="126" t="s">
        <v>133</v>
      </c>
      <c r="E390" s="127" t="s">
        <v>19</v>
      </c>
      <c r="F390" s="128" t="s">
        <v>798</v>
      </c>
      <c r="H390" s="127" t="s">
        <v>19</v>
      </c>
      <c r="I390" s="129"/>
      <c r="L390" s="125"/>
      <c r="M390" s="130"/>
      <c r="T390" s="131"/>
      <c r="AT390" s="127" t="s">
        <v>133</v>
      </c>
      <c r="AU390" s="127" t="s">
        <v>85</v>
      </c>
      <c r="AV390" s="9" t="s">
        <v>83</v>
      </c>
      <c r="AW390" s="9" t="s">
        <v>37</v>
      </c>
      <c r="AX390" s="9" t="s">
        <v>75</v>
      </c>
      <c r="AY390" s="127" t="s">
        <v>129</v>
      </c>
    </row>
    <row r="391" spans="2:65" s="10" customFormat="1" ht="10.199999999999999">
      <c r="B391" s="132"/>
      <c r="D391" s="126" t="s">
        <v>133</v>
      </c>
      <c r="E391" s="133" t="s">
        <v>19</v>
      </c>
      <c r="F391" s="134" t="s">
        <v>743</v>
      </c>
      <c r="H391" s="135">
        <v>4.76</v>
      </c>
      <c r="I391" s="136"/>
      <c r="L391" s="132"/>
      <c r="M391" s="137"/>
      <c r="T391" s="138"/>
      <c r="AT391" s="133" t="s">
        <v>133</v>
      </c>
      <c r="AU391" s="133" t="s">
        <v>85</v>
      </c>
      <c r="AV391" s="10" t="s">
        <v>85</v>
      </c>
      <c r="AW391" s="10" t="s">
        <v>37</v>
      </c>
      <c r="AX391" s="10" t="s">
        <v>75</v>
      </c>
      <c r="AY391" s="133" t="s">
        <v>129</v>
      </c>
    </row>
    <row r="392" spans="2:65" s="11" customFormat="1" ht="10.199999999999999">
      <c r="B392" s="139"/>
      <c r="D392" s="126" t="s">
        <v>133</v>
      </c>
      <c r="E392" s="140" t="s">
        <v>19</v>
      </c>
      <c r="F392" s="141" t="s">
        <v>136</v>
      </c>
      <c r="H392" s="142">
        <v>4.76</v>
      </c>
      <c r="I392" s="143"/>
      <c r="L392" s="139"/>
      <c r="M392" s="144"/>
      <c r="T392" s="145"/>
      <c r="AT392" s="140" t="s">
        <v>133</v>
      </c>
      <c r="AU392" s="140" t="s">
        <v>85</v>
      </c>
      <c r="AV392" s="11" t="s">
        <v>128</v>
      </c>
      <c r="AW392" s="11" t="s">
        <v>37</v>
      </c>
      <c r="AX392" s="11" t="s">
        <v>83</v>
      </c>
      <c r="AY392" s="140" t="s">
        <v>129</v>
      </c>
    </row>
    <row r="393" spans="2:65" s="1" customFormat="1" ht="16.5" customHeight="1">
      <c r="B393" s="33"/>
      <c r="C393" s="108" t="s">
        <v>496</v>
      </c>
      <c r="D393" s="108" t="s">
        <v>123</v>
      </c>
      <c r="E393" s="109" t="s">
        <v>799</v>
      </c>
      <c r="F393" s="110" t="s">
        <v>800</v>
      </c>
      <c r="G393" s="111" t="s">
        <v>236</v>
      </c>
      <c r="H393" s="112">
        <v>10.472</v>
      </c>
      <c r="I393" s="113"/>
      <c r="J393" s="114">
        <f>ROUND(I393*H393,2)</f>
        <v>0</v>
      </c>
      <c r="K393" s="110" t="s">
        <v>127</v>
      </c>
      <c r="L393" s="33"/>
      <c r="M393" s="115" t="s">
        <v>19</v>
      </c>
      <c r="N393" s="116" t="s">
        <v>46</v>
      </c>
      <c r="P393" s="117">
        <f>O393*H393</f>
        <v>0</v>
      </c>
      <c r="Q393" s="117">
        <v>0</v>
      </c>
      <c r="R393" s="117">
        <f>Q393*H393</f>
        <v>0</v>
      </c>
      <c r="S393" s="117">
        <v>0</v>
      </c>
      <c r="T393" s="118">
        <f>S393*H393</f>
        <v>0</v>
      </c>
      <c r="AR393" s="119" t="s">
        <v>128</v>
      </c>
      <c r="AT393" s="119" t="s">
        <v>123</v>
      </c>
      <c r="AU393" s="119" t="s">
        <v>85</v>
      </c>
      <c r="AY393" s="18" t="s">
        <v>129</v>
      </c>
      <c r="BE393" s="120">
        <f>IF(N393="základní",J393,0)</f>
        <v>0</v>
      </c>
      <c r="BF393" s="120">
        <f>IF(N393="snížená",J393,0)</f>
        <v>0</v>
      </c>
      <c r="BG393" s="120">
        <f>IF(N393="zákl. přenesená",J393,0)</f>
        <v>0</v>
      </c>
      <c r="BH393" s="120">
        <f>IF(N393="sníž. přenesená",J393,0)</f>
        <v>0</v>
      </c>
      <c r="BI393" s="120">
        <f>IF(N393="nulová",J393,0)</f>
        <v>0</v>
      </c>
      <c r="BJ393" s="18" t="s">
        <v>83</v>
      </c>
      <c r="BK393" s="120">
        <f>ROUND(I393*H393,2)</f>
        <v>0</v>
      </c>
      <c r="BL393" s="18" t="s">
        <v>128</v>
      </c>
      <c r="BM393" s="119" t="s">
        <v>801</v>
      </c>
    </row>
    <row r="394" spans="2:65" s="1" customFormat="1" ht="10.199999999999999">
      <c r="B394" s="33"/>
      <c r="D394" s="121" t="s">
        <v>131</v>
      </c>
      <c r="F394" s="122" t="s">
        <v>802</v>
      </c>
      <c r="I394" s="123"/>
      <c r="L394" s="33"/>
      <c r="M394" s="124"/>
      <c r="T394" s="54"/>
      <c r="AT394" s="18" t="s">
        <v>131</v>
      </c>
      <c r="AU394" s="18" t="s">
        <v>85</v>
      </c>
    </row>
    <row r="395" spans="2:65" s="9" customFormat="1" ht="10.199999999999999">
      <c r="B395" s="125"/>
      <c r="D395" s="126" t="s">
        <v>133</v>
      </c>
      <c r="E395" s="127" t="s">
        <v>19</v>
      </c>
      <c r="F395" s="128" t="s">
        <v>797</v>
      </c>
      <c r="H395" s="127" t="s">
        <v>19</v>
      </c>
      <c r="I395" s="129"/>
      <c r="L395" s="125"/>
      <c r="M395" s="130"/>
      <c r="T395" s="131"/>
      <c r="AT395" s="127" t="s">
        <v>133</v>
      </c>
      <c r="AU395" s="127" t="s">
        <v>85</v>
      </c>
      <c r="AV395" s="9" t="s">
        <v>83</v>
      </c>
      <c r="AW395" s="9" t="s">
        <v>37</v>
      </c>
      <c r="AX395" s="9" t="s">
        <v>75</v>
      </c>
      <c r="AY395" s="127" t="s">
        <v>129</v>
      </c>
    </row>
    <row r="396" spans="2:65" s="9" customFormat="1" ht="10.199999999999999">
      <c r="B396" s="125"/>
      <c r="D396" s="126" t="s">
        <v>133</v>
      </c>
      <c r="E396" s="127" t="s">
        <v>19</v>
      </c>
      <c r="F396" s="128" t="s">
        <v>516</v>
      </c>
      <c r="H396" s="127" t="s">
        <v>19</v>
      </c>
      <c r="I396" s="129"/>
      <c r="L396" s="125"/>
      <c r="M396" s="130"/>
      <c r="T396" s="131"/>
      <c r="AT396" s="127" t="s">
        <v>133</v>
      </c>
      <c r="AU396" s="127" t="s">
        <v>85</v>
      </c>
      <c r="AV396" s="9" t="s">
        <v>83</v>
      </c>
      <c r="AW396" s="9" t="s">
        <v>37</v>
      </c>
      <c r="AX396" s="9" t="s">
        <v>75</v>
      </c>
      <c r="AY396" s="127" t="s">
        <v>129</v>
      </c>
    </row>
    <row r="397" spans="2:65" s="9" customFormat="1" ht="10.199999999999999">
      <c r="B397" s="125"/>
      <c r="D397" s="126" t="s">
        <v>133</v>
      </c>
      <c r="E397" s="127" t="s">
        <v>19</v>
      </c>
      <c r="F397" s="128" t="s">
        <v>768</v>
      </c>
      <c r="H397" s="127" t="s">
        <v>19</v>
      </c>
      <c r="I397" s="129"/>
      <c r="L397" s="125"/>
      <c r="M397" s="130"/>
      <c r="T397" s="131"/>
      <c r="AT397" s="127" t="s">
        <v>133</v>
      </c>
      <c r="AU397" s="127" t="s">
        <v>85</v>
      </c>
      <c r="AV397" s="9" t="s">
        <v>83</v>
      </c>
      <c r="AW397" s="9" t="s">
        <v>37</v>
      </c>
      <c r="AX397" s="9" t="s">
        <v>75</v>
      </c>
      <c r="AY397" s="127" t="s">
        <v>129</v>
      </c>
    </row>
    <row r="398" spans="2:65" s="10" customFormat="1" ht="10.199999999999999">
      <c r="B398" s="132"/>
      <c r="D398" s="126" t="s">
        <v>133</v>
      </c>
      <c r="E398" s="133" t="s">
        <v>19</v>
      </c>
      <c r="F398" s="134" t="s">
        <v>769</v>
      </c>
      <c r="H398" s="135">
        <v>10.472</v>
      </c>
      <c r="I398" s="136"/>
      <c r="L398" s="132"/>
      <c r="M398" s="137"/>
      <c r="T398" s="138"/>
      <c r="AT398" s="133" t="s">
        <v>133</v>
      </c>
      <c r="AU398" s="133" t="s">
        <v>85</v>
      </c>
      <c r="AV398" s="10" t="s">
        <v>85</v>
      </c>
      <c r="AW398" s="10" t="s">
        <v>37</v>
      </c>
      <c r="AX398" s="10" t="s">
        <v>75</v>
      </c>
      <c r="AY398" s="133" t="s">
        <v>129</v>
      </c>
    </row>
    <row r="399" spans="2:65" s="11" customFormat="1" ht="10.199999999999999">
      <c r="B399" s="139"/>
      <c r="D399" s="126" t="s">
        <v>133</v>
      </c>
      <c r="E399" s="140" t="s">
        <v>19</v>
      </c>
      <c r="F399" s="141" t="s">
        <v>136</v>
      </c>
      <c r="H399" s="142">
        <v>10.472</v>
      </c>
      <c r="I399" s="143"/>
      <c r="L399" s="139"/>
      <c r="M399" s="144"/>
      <c r="T399" s="145"/>
      <c r="AT399" s="140" t="s">
        <v>133</v>
      </c>
      <c r="AU399" s="140" t="s">
        <v>85</v>
      </c>
      <c r="AV399" s="11" t="s">
        <v>128</v>
      </c>
      <c r="AW399" s="11" t="s">
        <v>37</v>
      </c>
      <c r="AX399" s="11" t="s">
        <v>83</v>
      </c>
      <c r="AY399" s="140" t="s">
        <v>129</v>
      </c>
    </row>
    <row r="400" spans="2:65" s="1" customFormat="1" ht="24.15" customHeight="1">
      <c r="B400" s="33"/>
      <c r="C400" s="108" t="s">
        <v>488</v>
      </c>
      <c r="D400" s="108" t="s">
        <v>123</v>
      </c>
      <c r="E400" s="109" t="s">
        <v>803</v>
      </c>
      <c r="F400" s="110" t="s">
        <v>804</v>
      </c>
      <c r="G400" s="111" t="s">
        <v>126</v>
      </c>
      <c r="H400" s="112">
        <v>17.488</v>
      </c>
      <c r="I400" s="113"/>
      <c r="J400" s="114">
        <f>ROUND(I400*H400,2)</f>
        <v>0</v>
      </c>
      <c r="K400" s="110" t="s">
        <v>127</v>
      </c>
      <c r="L400" s="33"/>
      <c r="M400" s="115" t="s">
        <v>19</v>
      </c>
      <c r="N400" s="116" t="s">
        <v>46</v>
      </c>
      <c r="P400" s="117">
        <f>O400*H400</f>
        <v>0</v>
      </c>
      <c r="Q400" s="117">
        <v>0</v>
      </c>
      <c r="R400" s="117">
        <f>Q400*H400</f>
        <v>0</v>
      </c>
      <c r="S400" s="117">
        <v>0</v>
      </c>
      <c r="T400" s="118">
        <f>S400*H400</f>
        <v>0</v>
      </c>
      <c r="AR400" s="119" t="s">
        <v>128</v>
      </c>
      <c r="AT400" s="119" t="s">
        <v>123</v>
      </c>
      <c r="AU400" s="119" t="s">
        <v>85</v>
      </c>
      <c r="AY400" s="18" t="s">
        <v>129</v>
      </c>
      <c r="BE400" s="120">
        <f>IF(N400="základní",J400,0)</f>
        <v>0</v>
      </c>
      <c r="BF400" s="120">
        <f>IF(N400="snížená",J400,0)</f>
        <v>0</v>
      </c>
      <c r="BG400" s="120">
        <f>IF(N400="zákl. přenesená",J400,0)</f>
        <v>0</v>
      </c>
      <c r="BH400" s="120">
        <f>IF(N400="sníž. přenesená",J400,0)</f>
        <v>0</v>
      </c>
      <c r="BI400" s="120">
        <f>IF(N400="nulová",J400,0)</f>
        <v>0</v>
      </c>
      <c r="BJ400" s="18" t="s">
        <v>83</v>
      </c>
      <c r="BK400" s="120">
        <f>ROUND(I400*H400,2)</f>
        <v>0</v>
      </c>
      <c r="BL400" s="18" t="s">
        <v>128</v>
      </c>
      <c r="BM400" s="119" t="s">
        <v>805</v>
      </c>
    </row>
    <row r="401" spans="2:65" s="1" customFormat="1" ht="10.199999999999999">
      <c r="B401" s="33"/>
      <c r="D401" s="121" t="s">
        <v>131</v>
      </c>
      <c r="F401" s="122" t="s">
        <v>806</v>
      </c>
      <c r="I401" s="123"/>
      <c r="L401" s="33"/>
      <c r="M401" s="124"/>
      <c r="T401" s="54"/>
      <c r="AT401" s="18" t="s">
        <v>131</v>
      </c>
      <c r="AU401" s="18" t="s">
        <v>85</v>
      </c>
    </row>
    <row r="402" spans="2:65" s="9" customFormat="1" ht="10.199999999999999">
      <c r="B402" s="125"/>
      <c r="D402" s="126" t="s">
        <v>133</v>
      </c>
      <c r="E402" s="127" t="s">
        <v>19</v>
      </c>
      <c r="F402" s="128" t="s">
        <v>807</v>
      </c>
      <c r="H402" s="127" t="s">
        <v>19</v>
      </c>
      <c r="I402" s="129"/>
      <c r="L402" s="125"/>
      <c r="M402" s="130"/>
      <c r="T402" s="131"/>
      <c r="AT402" s="127" t="s">
        <v>133</v>
      </c>
      <c r="AU402" s="127" t="s">
        <v>85</v>
      </c>
      <c r="AV402" s="9" t="s">
        <v>83</v>
      </c>
      <c r="AW402" s="9" t="s">
        <v>37</v>
      </c>
      <c r="AX402" s="9" t="s">
        <v>75</v>
      </c>
      <c r="AY402" s="127" t="s">
        <v>129</v>
      </c>
    </row>
    <row r="403" spans="2:65" s="9" customFormat="1" ht="10.199999999999999">
      <c r="B403" s="125"/>
      <c r="D403" s="126" t="s">
        <v>133</v>
      </c>
      <c r="E403" s="127" t="s">
        <v>19</v>
      </c>
      <c r="F403" s="128" t="s">
        <v>516</v>
      </c>
      <c r="H403" s="127" t="s">
        <v>19</v>
      </c>
      <c r="I403" s="129"/>
      <c r="L403" s="125"/>
      <c r="M403" s="130"/>
      <c r="T403" s="131"/>
      <c r="AT403" s="127" t="s">
        <v>133</v>
      </c>
      <c r="AU403" s="127" t="s">
        <v>85</v>
      </c>
      <c r="AV403" s="9" t="s">
        <v>83</v>
      </c>
      <c r="AW403" s="9" t="s">
        <v>37</v>
      </c>
      <c r="AX403" s="9" t="s">
        <v>75</v>
      </c>
      <c r="AY403" s="127" t="s">
        <v>129</v>
      </c>
    </row>
    <row r="404" spans="2:65" s="9" customFormat="1" ht="10.199999999999999">
      <c r="B404" s="125"/>
      <c r="D404" s="126" t="s">
        <v>133</v>
      </c>
      <c r="E404" s="127" t="s">
        <v>19</v>
      </c>
      <c r="F404" s="128" t="s">
        <v>808</v>
      </c>
      <c r="H404" s="127" t="s">
        <v>19</v>
      </c>
      <c r="I404" s="129"/>
      <c r="L404" s="125"/>
      <c r="M404" s="130"/>
      <c r="T404" s="131"/>
      <c r="AT404" s="127" t="s">
        <v>133</v>
      </c>
      <c r="AU404" s="127" t="s">
        <v>85</v>
      </c>
      <c r="AV404" s="9" t="s">
        <v>83</v>
      </c>
      <c r="AW404" s="9" t="s">
        <v>37</v>
      </c>
      <c r="AX404" s="9" t="s">
        <v>75</v>
      </c>
      <c r="AY404" s="127" t="s">
        <v>129</v>
      </c>
    </row>
    <row r="405" spans="2:65" s="10" customFormat="1" ht="10.199999999999999">
      <c r="B405" s="132"/>
      <c r="D405" s="126" t="s">
        <v>133</v>
      </c>
      <c r="E405" s="133" t="s">
        <v>19</v>
      </c>
      <c r="F405" s="134" t="s">
        <v>763</v>
      </c>
      <c r="H405" s="135">
        <v>17.488</v>
      </c>
      <c r="I405" s="136"/>
      <c r="L405" s="132"/>
      <c r="M405" s="137"/>
      <c r="T405" s="138"/>
      <c r="AT405" s="133" t="s">
        <v>133</v>
      </c>
      <c r="AU405" s="133" t="s">
        <v>85</v>
      </c>
      <c r="AV405" s="10" t="s">
        <v>85</v>
      </c>
      <c r="AW405" s="10" t="s">
        <v>37</v>
      </c>
      <c r="AX405" s="10" t="s">
        <v>75</v>
      </c>
      <c r="AY405" s="133" t="s">
        <v>129</v>
      </c>
    </row>
    <row r="406" spans="2:65" s="11" customFormat="1" ht="10.199999999999999">
      <c r="B406" s="139"/>
      <c r="D406" s="126" t="s">
        <v>133</v>
      </c>
      <c r="E406" s="140" t="s">
        <v>19</v>
      </c>
      <c r="F406" s="141" t="s">
        <v>136</v>
      </c>
      <c r="H406" s="142">
        <v>17.488</v>
      </c>
      <c r="I406" s="143"/>
      <c r="L406" s="139"/>
      <c r="M406" s="144"/>
      <c r="T406" s="145"/>
      <c r="AT406" s="140" t="s">
        <v>133</v>
      </c>
      <c r="AU406" s="140" t="s">
        <v>85</v>
      </c>
      <c r="AV406" s="11" t="s">
        <v>128</v>
      </c>
      <c r="AW406" s="11" t="s">
        <v>37</v>
      </c>
      <c r="AX406" s="11" t="s">
        <v>83</v>
      </c>
      <c r="AY406" s="140" t="s">
        <v>129</v>
      </c>
    </row>
    <row r="407" spans="2:65" s="1" customFormat="1" ht="16.5" customHeight="1">
      <c r="B407" s="33"/>
      <c r="C407" s="108" t="s">
        <v>325</v>
      </c>
      <c r="D407" s="108" t="s">
        <v>123</v>
      </c>
      <c r="E407" s="109" t="s">
        <v>809</v>
      </c>
      <c r="F407" s="110" t="s">
        <v>810</v>
      </c>
      <c r="G407" s="111" t="s">
        <v>236</v>
      </c>
      <c r="H407" s="112">
        <v>10.472</v>
      </c>
      <c r="I407" s="113"/>
      <c r="J407" s="114">
        <f>ROUND(I407*H407,2)</f>
        <v>0</v>
      </c>
      <c r="K407" s="110" t="s">
        <v>127</v>
      </c>
      <c r="L407" s="33"/>
      <c r="M407" s="115" t="s">
        <v>19</v>
      </c>
      <c r="N407" s="116" t="s">
        <v>46</v>
      </c>
      <c r="P407" s="117">
        <f>O407*H407</f>
        <v>0</v>
      </c>
      <c r="Q407" s="117">
        <v>0</v>
      </c>
      <c r="R407" s="117">
        <f>Q407*H407</f>
        <v>0</v>
      </c>
      <c r="S407" s="117">
        <v>0</v>
      </c>
      <c r="T407" s="118">
        <f>S407*H407</f>
        <v>0</v>
      </c>
      <c r="AR407" s="119" t="s">
        <v>128</v>
      </c>
      <c r="AT407" s="119" t="s">
        <v>123</v>
      </c>
      <c r="AU407" s="119" t="s">
        <v>85</v>
      </c>
      <c r="AY407" s="18" t="s">
        <v>129</v>
      </c>
      <c r="BE407" s="120">
        <f>IF(N407="základní",J407,0)</f>
        <v>0</v>
      </c>
      <c r="BF407" s="120">
        <f>IF(N407="snížená",J407,0)</f>
        <v>0</v>
      </c>
      <c r="BG407" s="120">
        <f>IF(N407="zákl. přenesená",J407,0)</f>
        <v>0</v>
      </c>
      <c r="BH407" s="120">
        <f>IF(N407="sníž. přenesená",J407,0)</f>
        <v>0</v>
      </c>
      <c r="BI407" s="120">
        <f>IF(N407="nulová",J407,0)</f>
        <v>0</v>
      </c>
      <c r="BJ407" s="18" t="s">
        <v>83</v>
      </c>
      <c r="BK407" s="120">
        <f>ROUND(I407*H407,2)</f>
        <v>0</v>
      </c>
      <c r="BL407" s="18" t="s">
        <v>128</v>
      </c>
      <c r="BM407" s="119" t="s">
        <v>811</v>
      </c>
    </row>
    <row r="408" spans="2:65" s="1" customFormat="1" ht="10.199999999999999">
      <c r="B408" s="33"/>
      <c r="D408" s="121" t="s">
        <v>131</v>
      </c>
      <c r="F408" s="122" t="s">
        <v>812</v>
      </c>
      <c r="I408" s="123"/>
      <c r="L408" s="33"/>
      <c r="M408" s="124"/>
      <c r="T408" s="54"/>
      <c r="AT408" s="18" t="s">
        <v>131</v>
      </c>
      <c r="AU408" s="18" t="s">
        <v>85</v>
      </c>
    </row>
    <row r="409" spans="2:65" s="9" customFormat="1" ht="10.199999999999999">
      <c r="B409" s="125"/>
      <c r="D409" s="126" t="s">
        <v>133</v>
      </c>
      <c r="E409" s="127" t="s">
        <v>19</v>
      </c>
      <c r="F409" s="128" t="s">
        <v>792</v>
      </c>
      <c r="H409" s="127" t="s">
        <v>19</v>
      </c>
      <c r="I409" s="129"/>
      <c r="L409" s="125"/>
      <c r="M409" s="130"/>
      <c r="T409" s="131"/>
      <c r="AT409" s="127" t="s">
        <v>133</v>
      </c>
      <c r="AU409" s="127" t="s">
        <v>85</v>
      </c>
      <c r="AV409" s="9" t="s">
        <v>83</v>
      </c>
      <c r="AW409" s="9" t="s">
        <v>37</v>
      </c>
      <c r="AX409" s="9" t="s">
        <v>75</v>
      </c>
      <c r="AY409" s="127" t="s">
        <v>129</v>
      </c>
    </row>
    <row r="410" spans="2:65" s="9" customFormat="1" ht="10.199999999999999">
      <c r="B410" s="125"/>
      <c r="D410" s="126" t="s">
        <v>133</v>
      </c>
      <c r="E410" s="127" t="s">
        <v>19</v>
      </c>
      <c r="F410" s="128" t="s">
        <v>516</v>
      </c>
      <c r="H410" s="127" t="s">
        <v>19</v>
      </c>
      <c r="I410" s="129"/>
      <c r="L410" s="125"/>
      <c r="M410" s="130"/>
      <c r="T410" s="131"/>
      <c r="AT410" s="127" t="s">
        <v>133</v>
      </c>
      <c r="AU410" s="127" t="s">
        <v>85</v>
      </c>
      <c r="AV410" s="9" t="s">
        <v>83</v>
      </c>
      <c r="AW410" s="9" t="s">
        <v>37</v>
      </c>
      <c r="AX410" s="9" t="s">
        <v>75</v>
      </c>
      <c r="AY410" s="127" t="s">
        <v>129</v>
      </c>
    </row>
    <row r="411" spans="2:65" s="9" customFormat="1" ht="10.199999999999999">
      <c r="B411" s="125"/>
      <c r="D411" s="126" t="s">
        <v>133</v>
      </c>
      <c r="E411" s="127" t="s">
        <v>19</v>
      </c>
      <c r="F411" s="128" t="s">
        <v>768</v>
      </c>
      <c r="H411" s="127" t="s">
        <v>19</v>
      </c>
      <c r="I411" s="129"/>
      <c r="L411" s="125"/>
      <c r="M411" s="130"/>
      <c r="T411" s="131"/>
      <c r="AT411" s="127" t="s">
        <v>133</v>
      </c>
      <c r="AU411" s="127" t="s">
        <v>85</v>
      </c>
      <c r="AV411" s="9" t="s">
        <v>83</v>
      </c>
      <c r="AW411" s="9" t="s">
        <v>37</v>
      </c>
      <c r="AX411" s="9" t="s">
        <v>75</v>
      </c>
      <c r="AY411" s="127" t="s">
        <v>129</v>
      </c>
    </row>
    <row r="412" spans="2:65" s="10" customFormat="1" ht="10.199999999999999">
      <c r="B412" s="132"/>
      <c r="D412" s="126" t="s">
        <v>133</v>
      </c>
      <c r="E412" s="133" t="s">
        <v>19</v>
      </c>
      <c r="F412" s="134" t="s">
        <v>769</v>
      </c>
      <c r="H412" s="135">
        <v>10.472</v>
      </c>
      <c r="I412" s="136"/>
      <c r="L412" s="132"/>
      <c r="M412" s="137"/>
      <c r="T412" s="138"/>
      <c r="AT412" s="133" t="s">
        <v>133</v>
      </c>
      <c r="AU412" s="133" t="s">
        <v>85</v>
      </c>
      <c r="AV412" s="10" t="s">
        <v>85</v>
      </c>
      <c r="AW412" s="10" t="s">
        <v>37</v>
      </c>
      <c r="AX412" s="10" t="s">
        <v>75</v>
      </c>
      <c r="AY412" s="133" t="s">
        <v>129</v>
      </c>
    </row>
    <row r="413" spans="2:65" s="11" customFormat="1" ht="10.199999999999999">
      <c r="B413" s="139"/>
      <c r="D413" s="126" t="s">
        <v>133</v>
      </c>
      <c r="E413" s="140" t="s">
        <v>19</v>
      </c>
      <c r="F413" s="141" t="s">
        <v>136</v>
      </c>
      <c r="H413" s="142">
        <v>10.472</v>
      </c>
      <c r="I413" s="143"/>
      <c r="L413" s="139"/>
      <c r="M413" s="144"/>
      <c r="T413" s="145"/>
      <c r="AT413" s="140" t="s">
        <v>133</v>
      </c>
      <c r="AU413" s="140" t="s">
        <v>85</v>
      </c>
      <c r="AV413" s="11" t="s">
        <v>128</v>
      </c>
      <c r="AW413" s="11" t="s">
        <v>37</v>
      </c>
      <c r="AX413" s="11" t="s">
        <v>83</v>
      </c>
      <c r="AY413" s="140" t="s">
        <v>129</v>
      </c>
    </row>
    <row r="414" spans="2:65" s="1" customFormat="1" ht="16.5" customHeight="1">
      <c r="B414" s="33"/>
      <c r="C414" s="108" t="s">
        <v>484</v>
      </c>
      <c r="D414" s="108" t="s">
        <v>123</v>
      </c>
      <c r="E414" s="109" t="s">
        <v>813</v>
      </c>
      <c r="F414" s="110" t="s">
        <v>814</v>
      </c>
      <c r="G414" s="111" t="s">
        <v>126</v>
      </c>
      <c r="H414" s="112">
        <v>17.488</v>
      </c>
      <c r="I414" s="113"/>
      <c r="J414" s="114">
        <f>ROUND(I414*H414,2)</f>
        <v>0</v>
      </c>
      <c r="K414" s="110" t="s">
        <v>127</v>
      </c>
      <c r="L414" s="33"/>
      <c r="M414" s="115" t="s">
        <v>19</v>
      </c>
      <c r="N414" s="116" t="s">
        <v>46</v>
      </c>
      <c r="P414" s="117">
        <f>O414*H414</f>
        <v>0</v>
      </c>
      <c r="Q414" s="117">
        <v>0</v>
      </c>
      <c r="R414" s="117">
        <f>Q414*H414</f>
        <v>0</v>
      </c>
      <c r="S414" s="117">
        <v>0</v>
      </c>
      <c r="T414" s="118">
        <f>S414*H414</f>
        <v>0</v>
      </c>
      <c r="AR414" s="119" t="s">
        <v>128</v>
      </c>
      <c r="AT414" s="119" t="s">
        <v>123</v>
      </c>
      <c r="AU414" s="119" t="s">
        <v>85</v>
      </c>
      <c r="AY414" s="18" t="s">
        <v>129</v>
      </c>
      <c r="BE414" s="120">
        <f>IF(N414="základní",J414,0)</f>
        <v>0</v>
      </c>
      <c r="BF414" s="120">
        <f>IF(N414="snížená",J414,0)</f>
        <v>0</v>
      </c>
      <c r="BG414" s="120">
        <f>IF(N414="zákl. přenesená",J414,0)</f>
        <v>0</v>
      </c>
      <c r="BH414" s="120">
        <f>IF(N414="sníž. přenesená",J414,0)</f>
        <v>0</v>
      </c>
      <c r="BI414" s="120">
        <f>IF(N414="nulová",J414,0)</f>
        <v>0</v>
      </c>
      <c r="BJ414" s="18" t="s">
        <v>83</v>
      </c>
      <c r="BK414" s="120">
        <f>ROUND(I414*H414,2)</f>
        <v>0</v>
      </c>
      <c r="BL414" s="18" t="s">
        <v>128</v>
      </c>
      <c r="BM414" s="119" t="s">
        <v>815</v>
      </c>
    </row>
    <row r="415" spans="2:65" s="1" customFormat="1" ht="10.199999999999999">
      <c r="B415" s="33"/>
      <c r="D415" s="121" t="s">
        <v>131</v>
      </c>
      <c r="F415" s="122" t="s">
        <v>816</v>
      </c>
      <c r="I415" s="123"/>
      <c r="L415" s="33"/>
      <c r="M415" s="124"/>
      <c r="T415" s="54"/>
      <c r="AT415" s="18" t="s">
        <v>131</v>
      </c>
      <c r="AU415" s="18" t="s">
        <v>85</v>
      </c>
    </row>
    <row r="416" spans="2:65" s="9" customFormat="1" ht="10.199999999999999">
      <c r="B416" s="125"/>
      <c r="D416" s="126" t="s">
        <v>133</v>
      </c>
      <c r="E416" s="127" t="s">
        <v>19</v>
      </c>
      <c r="F416" s="128" t="s">
        <v>817</v>
      </c>
      <c r="H416" s="127" t="s">
        <v>19</v>
      </c>
      <c r="I416" s="129"/>
      <c r="L416" s="125"/>
      <c r="M416" s="130"/>
      <c r="T416" s="131"/>
      <c r="AT416" s="127" t="s">
        <v>133</v>
      </c>
      <c r="AU416" s="127" t="s">
        <v>85</v>
      </c>
      <c r="AV416" s="9" t="s">
        <v>83</v>
      </c>
      <c r="AW416" s="9" t="s">
        <v>37</v>
      </c>
      <c r="AX416" s="9" t="s">
        <v>75</v>
      </c>
      <c r="AY416" s="127" t="s">
        <v>129</v>
      </c>
    </row>
    <row r="417" spans="2:65" s="9" customFormat="1" ht="10.199999999999999">
      <c r="B417" s="125"/>
      <c r="D417" s="126" t="s">
        <v>133</v>
      </c>
      <c r="E417" s="127" t="s">
        <v>19</v>
      </c>
      <c r="F417" s="128" t="s">
        <v>516</v>
      </c>
      <c r="H417" s="127" t="s">
        <v>19</v>
      </c>
      <c r="I417" s="129"/>
      <c r="L417" s="125"/>
      <c r="M417" s="130"/>
      <c r="T417" s="131"/>
      <c r="AT417" s="127" t="s">
        <v>133</v>
      </c>
      <c r="AU417" s="127" t="s">
        <v>85</v>
      </c>
      <c r="AV417" s="9" t="s">
        <v>83</v>
      </c>
      <c r="AW417" s="9" t="s">
        <v>37</v>
      </c>
      <c r="AX417" s="9" t="s">
        <v>75</v>
      </c>
      <c r="AY417" s="127" t="s">
        <v>129</v>
      </c>
    </row>
    <row r="418" spans="2:65" s="9" customFormat="1" ht="10.199999999999999">
      <c r="B418" s="125"/>
      <c r="D418" s="126" t="s">
        <v>133</v>
      </c>
      <c r="E418" s="127" t="s">
        <v>19</v>
      </c>
      <c r="F418" s="128" t="s">
        <v>787</v>
      </c>
      <c r="H418" s="127" t="s">
        <v>19</v>
      </c>
      <c r="I418" s="129"/>
      <c r="L418" s="125"/>
      <c r="M418" s="130"/>
      <c r="T418" s="131"/>
      <c r="AT418" s="127" t="s">
        <v>133</v>
      </c>
      <c r="AU418" s="127" t="s">
        <v>85</v>
      </c>
      <c r="AV418" s="9" t="s">
        <v>83</v>
      </c>
      <c r="AW418" s="9" t="s">
        <v>37</v>
      </c>
      <c r="AX418" s="9" t="s">
        <v>75</v>
      </c>
      <c r="AY418" s="127" t="s">
        <v>129</v>
      </c>
    </row>
    <row r="419" spans="2:65" s="10" customFormat="1" ht="10.199999999999999">
      <c r="B419" s="132"/>
      <c r="D419" s="126" t="s">
        <v>133</v>
      </c>
      <c r="E419" s="133" t="s">
        <v>19</v>
      </c>
      <c r="F419" s="134" t="s">
        <v>763</v>
      </c>
      <c r="H419" s="135">
        <v>17.488</v>
      </c>
      <c r="I419" s="136"/>
      <c r="L419" s="132"/>
      <c r="M419" s="137"/>
      <c r="T419" s="138"/>
      <c r="AT419" s="133" t="s">
        <v>133</v>
      </c>
      <c r="AU419" s="133" t="s">
        <v>85</v>
      </c>
      <c r="AV419" s="10" t="s">
        <v>85</v>
      </c>
      <c r="AW419" s="10" t="s">
        <v>37</v>
      </c>
      <c r="AX419" s="10" t="s">
        <v>75</v>
      </c>
      <c r="AY419" s="133" t="s">
        <v>129</v>
      </c>
    </row>
    <row r="420" spans="2:65" s="11" customFormat="1" ht="10.199999999999999">
      <c r="B420" s="139"/>
      <c r="D420" s="126" t="s">
        <v>133</v>
      </c>
      <c r="E420" s="140" t="s">
        <v>19</v>
      </c>
      <c r="F420" s="141" t="s">
        <v>136</v>
      </c>
      <c r="H420" s="142">
        <v>17.488</v>
      </c>
      <c r="I420" s="143"/>
      <c r="L420" s="139"/>
      <c r="M420" s="144"/>
      <c r="T420" s="145"/>
      <c r="AT420" s="140" t="s">
        <v>133</v>
      </c>
      <c r="AU420" s="140" t="s">
        <v>85</v>
      </c>
      <c r="AV420" s="11" t="s">
        <v>128</v>
      </c>
      <c r="AW420" s="11" t="s">
        <v>37</v>
      </c>
      <c r="AX420" s="11" t="s">
        <v>83</v>
      </c>
      <c r="AY420" s="140" t="s">
        <v>129</v>
      </c>
    </row>
    <row r="421" spans="2:65" s="1" customFormat="1" ht="16.5" customHeight="1">
      <c r="B421" s="33"/>
      <c r="C421" s="108" t="s">
        <v>470</v>
      </c>
      <c r="D421" s="108" t="s">
        <v>123</v>
      </c>
      <c r="E421" s="109" t="s">
        <v>818</v>
      </c>
      <c r="F421" s="110" t="s">
        <v>819</v>
      </c>
      <c r="G421" s="111" t="s">
        <v>236</v>
      </c>
      <c r="H421" s="112">
        <v>10.472</v>
      </c>
      <c r="I421" s="113"/>
      <c r="J421" s="114">
        <f>ROUND(I421*H421,2)</f>
        <v>0</v>
      </c>
      <c r="K421" s="110" t="s">
        <v>127</v>
      </c>
      <c r="L421" s="33"/>
      <c r="M421" s="115" t="s">
        <v>19</v>
      </c>
      <c r="N421" s="116" t="s">
        <v>46</v>
      </c>
      <c r="P421" s="117">
        <f>O421*H421</f>
        <v>0</v>
      </c>
      <c r="Q421" s="117">
        <v>0</v>
      </c>
      <c r="R421" s="117">
        <f>Q421*H421</f>
        <v>0</v>
      </c>
      <c r="S421" s="117">
        <v>0</v>
      </c>
      <c r="T421" s="118">
        <f>S421*H421</f>
        <v>0</v>
      </c>
      <c r="AR421" s="119" t="s">
        <v>128</v>
      </c>
      <c r="AT421" s="119" t="s">
        <v>123</v>
      </c>
      <c r="AU421" s="119" t="s">
        <v>85</v>
      </c>
      <c r="AY421" s="18" t="s">
        <v>129</v>
      </c>
      <c r="BE421" s="120">
        <f>IF(N421="základní",J421,0)</f>
        <v>0</v>
      </c>
      <c r="BF421" s="120">
        <f>IF(N421="snížená",J421,0)</f>
        <v>0</v>
      </c>
      <c r="BG421" s="120">
        <f>IF(N421="zákl. přenesená",J421,0)</f>
        <v>0</v>
      </c>
      <c r="BH421" s="120">
        <f>IF(N421="sníž. přenesená",J421,0)</f>
        <v>0</v>
      </c>
      <c r="BI421" s="120">
        <f>IF(N421="nulová",J421,0)</f>
        <v>0</v>
      </c>
      <c r="BJ421" s="18" t="s">
        <v>83</v>
      </c>
      <c r="BK421" s="120">
        <f>ROUND(I421*H421,2)</f>
        <v>0</v>
      </c>
      <c r="BL421" s="18" t="s">
        <v>128</v>
      </c>
      <c r="BM421" s="119" t="s">
        <v>820</v>
      </c>
    </row>
    <row r="422" spans="2:65" s="1" customFormat="1" ht="10.199999999999999">
      <c r="B422" s="33"/>
      <c r="D422" s="121" t="s">
        <v>131</v>
      </c>
      <c r="F422" s="122" t="s">
        <v>821</v>
      </c>
      <c r="I422" s="123"/>
      <c r="L422" s="33"/>
      <c r="M422" s="124"/>
      <c r="T422" s="54"/>
      <c r="AT422" s="18" t="s">
        <v>131</v>
      </c>
      <c r="AU422" s="18" t="s">
        <v>85</v>
      </c>
    </row>
    <row r="423" spans="2:65" s="9" customFormat="1" ht="10.199999999999999">
      <c r="B423" s="125"/>
      <c r="D423" s="126" t="s">
        <v>133</v>
      </c>
      <c r="E423" s="127" t="s">
        <v>19</v>
      </c>
      <c r="F423" s="128" t="s">
        <v>817</v>
      </c>
      <c r="H423" s="127" t="s">
        <v>19</v>
      </c>
      <c r="I423" s="129"/>
      <c r="L423" s="125"/>
      <c r="M423" s="130"/>
      <c r="T423" s="131"/>
      <c r="AT423" s="127" t="s">
        <v>133</v>
      </c>
      <c r="AU423" s="127" t="s">
        <v>85</v>
      </c>
      <c r="AV423" s="9" t="s">
        <v>83</v>
      </c>
      <c r="AW423" s="9" t="s">
        <v>37</v>
      </c>
      <c r="AX423" s="9" t="s">
        <v>75</v>
      </c>
      <c r="AY423" s="127" t="s">
        <v>129</v>
      </c>
    </row>
    <row r="424" spans="2:65" s="9" customFormat="1" ht="10.199999999999999">
      <c r="B424" s="125"/>
      <c r="D424" s="126" t="s">
        <v>133</v>
      </c>
      <c r="E424" s="127" t="s">
        <v>19</v>
      </c>
      <c r="F424" s="128" t="s">
        <v>516</v>
      </c>
      <c r="H424" s="127" t="s">
        <v>19</v>
      </c>
      <c r="I424" s="129"/>
      <c r="L424" s="125"/>
      <c r="M424" s="130"/>
      <c r="T424" s="131"/>
      <c r="AT424" s="127" t="s">
        <v>133</v>
      </c>
      <c r="AU424" s="127" t="s">
        <v>85</v>
      </c>
      <c r="AV424" s="9" t="s">
        <v>83</v>
      </c>
      <c r="AW424" s="9" t="s">
        <v>37</v>
      </c>
      <c r="AX424" s="9" t="s">
        <v>75</v>
      </c>
      <c r="AY424" s="127" t="s">
        <v>129</v>
      </c>
    </row>
    <row r="425" spans="2:65" s="9" customFormat="1" ht="10.199999999999999">
      <c r="B425" s="125"/>
      <c r="D425" s="126" t="s">
        <v>133</v>
      </c>
      <c r="E425" s="127" t="s">
        <v>19</v>
      </c>
      <c r="F425" s="128" t="s">
        <v>768</v>
      </c>
      <c r="H425" s="127" t="s">
        <v>19</v>
      </c>
      <c r="I425" s="129"/>
      <c r="L425" s="125"/>
      <c r="M425" s="130"/>
      <c r="T425" s="131"/>
      <c r="AT425" s="127" t="s">
        <v>133</v>
      </c>
      <c r="AU425" s="127" t="s">
        <v>85</v>
      </c>
      <c r="AV425" s="9" t="s">
        <v>83</v>
      </c>
      <c r="AW425" s="9" t="s">
        <v>37</v>
      </c>
      <c r="AX425" s="9" t="s">
        <v>75</v>
      </c>
      <c r="AY425" s="127" t="s">
        <v>129</v>
      </c>
    </row>
    <row r="426" spans="2:65" s="10" customFormat="1" ht="10.199999999999999">
      <c r="B426" s="132"/>
      <c r="D426" s="126" t="s">
        <v>133</v>
      </c>
      <c r="E426" s="133" t="s">
        <v>19</v>
      </c>
      <c r="F426" s="134" t="s">
        <v>769</v>
      </c>
      <c r="H426" s="135">
        <v>10.472</v>
      </c>
      <c r="I426" s="136"/>
      <c r="L426" s="132"/>
      <c r="M426" s="137"/>
      <c r="T426" s="138"/>
      <c r="AT426" s="133" t="s">
        <v>133</v>
      </c>
      <c r="AU426" s="133" t="s">
        <v>85</v>
      </c>
      <c r="AV426" s="10" t="s">
        <v>85</v>
      </c>
      <c r="AW426" s="10" t="s">
        <v>37</v>
      </c>
      <c r="AX426" s="10" t="s">
        <v>75</v>
      </c>
      <c r="AY426" s="133" t="s">
        <v>129</v>
      </c>
    </row>
    <row r="427" spans="2:65" s="11" customFormat="1" ht="10.199999999999999">
      <c r="B427" s="139"/>
      <c r="D427" s="126" t="s">
        <v>133</v>
      </c>
      <c r="E427" s="140" t="s">
        <v>19</v>
      </c>
      <c r="F427" s="141" t="s">
        <v>136</v>
      </c>
      <c r="H427" s="142">
        <v>10.472</v>
      </c>
      <c r="I427" s="143"/>
      <c r="L427" s="139"/>
      <c r="M427" s="144"/>
      <c r="T427" s="145"/>
      <c r="AT427" s="140" t="s">
        <v>133</v>
      </c>
      <c r="AU427" s="140" t="s">
        <v>85</v>
      </c>
      <c r="AV427" s="11" t="s">
        <v>128</v>
      </c>
      <c r="AW427" s="11" t="s">
        <v>37</v>
      </c>
      <c r="AX427" s="11" t="s">
        <v>83</v>
      </c>
      <c r="AY427" s="140" t="s">
        <v>129</v>
      </c>
    </row>
    <row r="428" spans="2:65" s="1" customFormat="1" ht="16.5" customHeight="1">
      <c r="B428" s="33"/>
      <c r="C428" s="108" t="s">
        <v>474</v>
      </c>
      <c r="D428" s="108" t="s">
        <v>123</v>
      </c>
      <c r="E428" s="109" t="s">
        <v>822</v>
      </c>
      <c r="F428" s="110" t="s">
        <v>823</v>
      </c>
      <c r="G428" s="111" t="s">
        <v>236</v>
      </c>
      <c r="H428" s="112">
        <v>10.472</v>
      </c>
      <c r="I428" s="113"/>
      <c r="J428" s="114">
        <f>ROUND(I428*H428,2)</f>
        <v>0</v>
      </c>
      <c r="K428" s="110" t="s">
        <v>127</v>
      </c>
      <c r="L428" s="33"/>
      <c r="M428" s="115" t="s">
        <v>19</v>
      </c>
      <c r="N428" s="116" t="s">
        <v>46</v>
      </c>
      <c r="P428" s="117">
        <f>O428*H428</f>
        <v>0</v>
      </c>
      <c r="Q428" s="117">
        <v>0</v>
      </c>
      <c r="R428" s="117">
        <f>Q428*H428</f>
        <v>0</v>
      </c>
      <c r="S428" s="117">
        <v>0</v>
      </c>
      <c r="T428" s="118">
        <f>S428*H428</f>
        <v>0</v>
      </c>
      <c r="AR428" s="119" t="s">
        <v>128</v>
      </c>
      <c r="AT428" s="119" t="s">
        <v>123</v>
      </c>
      <c r="AU428" s="119" t="s">
        <v>85</v>
      </c>
      <c r="AY428" s="18" t="s">
        <v>129</v>
      </c>
      <c r="BE428" s="120">
        <f>IF(N428="základní",J428,0)</f>
        <v>0</v>
      </c>
      <c r="BF428" s="120">
        <f>IF(N428="snížená",J428,0)</f>
        <v>0</v>
      </c>
      <c r="BG428" s="120">
        <f>IF(N428="zákl. přenesená",J428,0)</f>
        <v>0</v>
      </c>
      <c r="BH428" s="120">
        <f>IF(N428="sníž. přenesená",J428,0)</f>
        <v>0</v>
      </c>
      <c r="BI428" s="120">
        <f>IF(N428="nulová",J428,0)</f>
        <v>0</v>
      </c>
      <c r="BJ428" s="18" t="s">
        <v>83</v>
      </c>
      <c r="BK428" s="120">
        <f>ROUND(I428*H428,2)</f>
        <v>0</v>
      </c>
      <c r="BL428" s="18" t="s">
        <v>128</v>
      </c>
      <c r="BM428" s="119" t="s">
        <v>824</v>
      </c>
    </row>
    <row r="429" spans="2:65" s="1" customFormat="1" ht="10.199999999999999">
      <c r="B429" s="33"/>
      <c r="D429" s="121" t="s">
        <v>131</v>
      </c>
      <c r="F429" s="122" t="s">
        <v>825</v>
      </c>
      <c r="I429" s="123"/>
      <c r="L429" s="33"/>
      <c r="M429" s="124"/>
      <c r="T429" s="54"/>
      <c r="AT429" s="18" t="s">
        <v>131</v>
      </c>
      <c r="AU429" s="18" t="s">
        <v>85</v>
      </c>
    </row>
    <row r="430" spans="2:65" s="9" customFormat="1" ht="10.199999999999999">
      <c r="B430" s="125"/>
      <c r="D430" s="126" t="s">
        <v>133</v>
      </c>
      <c r="E430" s="127" t="s">
        <v>19</v>
      </c>
      <c r="F430" s="128" t="s">
        <v>817</v>
      </c>
      <c r="H430" s="127" t="s">
        <v>19</v>
      </c>
      <c r="I430" s="129"/>
      <c r="L430" s="125"/>
      <c r="M430" s="130"/>
      <c r="T430" s="131"/>
      <c r="AT430" s="127" t="s">
        <v>133</v>
      </c>
      <c r="AU430" s="127" t="s">
        <v>85</v>
      </c>
      <c r="AV430" s="9" t="s">
        <v>83</v>
      </c>
      <c r="AW430" s="9" t="s">
        <v>37</v>
      </c>
      <c r="AX430" s="9" t="s">
        <v>75</v>
      </c>
      <c r="AY430" s="127" t="s">
        <v>129</v>
      </c>
    </row>
    <row r="431" spans="2:65" s="9" customFormat="1" ht="10.199999999999999">
      <c r="B431" s="125"/>
      <c r="D431" s="126" t="s">
        <v>133</v>
      </c>
      <c r="E431" s="127" t="s">
        <v>19</v>
      </c>
      <c r="F431" s="128" t="s">
        <v>516</v>
      </c>
      <c r="H431" s="127" t="s">
        <v>19</v>
      </c>
      <c r="I431" s="129"/>
      <c r="L431" s="125"/>
      <c r="M431" s="130"/>
      <c r="T431" s="131"/>
      <c r="AT431" s="127" t="s">
        <v>133</v>
      </c>
      <c r="AU431" s="127" t="s">
        <v>85</v>
      </c>
      <c r="AV431" s="9" t="s">
        <v>83</v>
      </c>
      <c r="AW431" s="9" t="s">
        <v>37</v>
      </c>
      <c r="AX431" s="9" t="s">
        <v>75</v>
      </c>
      <c r="AY431" s="127" t="s">
        <v>129</v>
      </c>
    </row>
    <row r="432" spans="2:65" s="9" customFormat="1" ht="10.199999999999999">
      <c r="B432" s="125"/>
      <c r="D432" s="126" t="s">
        <v>133</v>
      </c>
      <c r="E432" s="127" t="s">
        <v>19</v>
      </c>
      <c r="F432" s="128" t="s">
        <v>773</v>
      </c>
      <c r="H432" s="127" t="s">
        <v>19</v>
      </c>
      <c r="I432" s="129"/>
      <c r="L432" s="125"/>
      <c r="M432" s="130"/>
      <c r="T432" s="131"/>
      <c r="AT432" s="127" t="s">
        <v>133</v>
      </c>
      <c r="AU432" s="127" t="s">
        <v>85</v>
      </c>
      <c r="AV432" s="9" t="s">
        <v>83</v>
      </c>
      <c r="AW432" s="9" t="s">
        <v>37</v>
      </c>
      <c r="AX432" s="9" t="s">
        <v>75</v>
      </c>
      <c r="AY432" s="127" t="s">
        <v>129</v>
      </c>
    </row>
    <row r="433" spans="2:65" s="10" customFormat="1" ht="10.199999999999999">
      <c r="B433" s="132"/>
      <c r="D433" s="126" t="s">
        <v>133</v>
      </c>
      <c r="E433" s="133" t="s">
        <v>19</v>
      </c>
      <c r="F433" s="134" t="s">
        <v>769</v>
      </c>
      <c r="H433" s="135">
        <v>10.472</v>
      </c>
      <c r="I433" s="136"/>
      <c r="L433" s="132"/>
      <c r="M433" s="137"/>
      <c r="T433" s="138"/>
      <c r="AT433" s="133" t="s">
        <v>133</v>
      </c>
      <c r="AU433" s="133" t="s">
        <v>85</v>
      </c>
      <c r="AV433" s="10" t="s">
        <v>85</v>
      </c>
      <c r="AW433" s="10" t="s">
        <v>37</v>
      </c>
      <c r="AX433" s="10" t="s">
        <v>75</v>
      </c>
      <c r="AY433" s="133" t="s">
        <v>129</v>
      </c>
    </row>
    <row r="434" spans="2:65" s="11" customFormat="1" ht="10.199999999999999">
      <c r="B434" s="139"/>
      <c r="D434" s="126" t="s">
        <v>133</v>
      </c>
      <c r="E434" s="140" t="s">
        <v>19</v>
      </c>
      <c r="F434" s="141" t="s">
        <v>136</v>
      </c>
      <c r="H434" s="142">
        <v>10.472</v>
      </c>
      <c r="I434" s="143"/>
      <c r="L434" s="139"/>
      <c r="M434" s="144"/>
      <c r="T434" s="145"/>
      <c r="AT434" s="140" t="s">
        <v>133</v>
      </c>
      <c r="AU434" s="140" t="s">
        <v>85</v>
      </c>
      <c r="AV434" s="11" t="s">
        <v>128</v>
      </c>
      <c r="AW434" s="11" t="s">
        <v>37</v>
      </c>
      <c r="AX434" s="11" t="s">
        <v>83</v>
      </c>
      <c r="AY434" s="140" t="s">
        <v>129</v>
      </c>
    </row>
    <row r="435" spans="2:65" s="1" customFormat="1" ht="16.5" customHeight="1">
      <c r="B435" s="33"/>
      <c r="C435" s="108" t="s">
        <v>478</v>
      </c>
      <c r="D435" s="108" t="s">
        <v>123</v>
      </c>
      <c r="E435" s="109" t="s">
        <v>826</v>
      </c>
      <c r="F435" s="110" t="s">
        <v>827</v>
      </c>
      <c r="G435" s="111" t="s">
        <v>236</v>
      </c>
      <c r="H435" s="112">
        <v>4.76</v>
      </c>
      <c r="I435" s="113"/>
      <c r="J435" s="114">
        <f>ROUND(I435*H435,2)</f>
        <v>0</v>
      </c>
      <c r="K435" s="110" t="s">
        <v>127</v>
      </c>
      <c r="L435" s="33"/>
      <c r="M435" s="115" t="s">
        <v>19</v>
      </c>
      <c r="N435" s="116" t="s">
        <v>46</v>
      </c>
      <c r="P435" s="117">
        <f>O435*H435</f>
        <v>0</v>
      </c>
      <c r="Q435" s="117">
        <v>0</v>
      </c>
      <c r="R435" s="117">
        <f>Q435*H435</f>
        <v>0</v>
      </c>
      <c r="S435" s="117">
        <v>0</v>
      </c>
      <c r="T435" s="118">
        <f>S435*H435</f>
        <v>0</v>
      </c>
      <c r="AR435" s="119" t="s">
        <v>128</v>
      </c>
      <c r="AT435" s="119" t="s">
        <v>123</v>
      </c>
      <c r="AU435" s="119" t="s">
        <v>85</v>
      </c>
      <c r="AY435" s="18" t="s">
        <v>129</v>
      </c>
      <c r="BE435" s="120">
        <f>IF(N435="základní",J435,0)</f>
        <v>0</v>
      </c>
      <c r="BF435" s="120">
        <f>IF(N435="snížená",J435,0)</f>
        <v>0</v>
      </c>
      <c r="BG435" s="120">
        <f>IF(N435="zákl. přenesená",J435,0)</f>
        <v>0</v>
      </c>
      <c r="BH435" s="120">
        <f>IF(N435="sníž. přenesená",J435,0)</f>
        <v>0</v>
      </c>
      <c r="BI435" s="120">
        <f>IF(N435="nulová",J435,0)</f>
        <v>0</v>
      </c>
      <c r="BJ435" s="18" t="s">
        <v>83</v>
      </c>
      <c r="BK435" s="120">
        <f>ROUND(I435*H435,2)</f>
        <v>0</v>
      </c>
      <c r="BL435" s="18" t="s">
        <v>128</v>
      </c>
      <c r="BM435" s="119" t="s">
        <v>828</v>
      </c>
    </row>
    <row r="436" spans="2:65" s="1" customFormat="1" ht="10.199999999999999">
      <c r="B436" s="33"/>
      <c r="D436" s="121" t="s">
        <v>131</v>
      </c>
      <c r="F436" s="122" t="s">
        <v>829</v>
      </c>
      <c r="I436" s="123"/>
      <c r="L436" s="33"/>
      <c r="M436" s="124"/>
      <c r="T436" s="54"/>
      <c r="AT436" s="18" t="s">
        <v>131</v>
      </c>
      <c r="AU436" s="18" t="s">
        <v>85</v>
      </c>
    </row>
    <row r="437" spans="2:65" s="9" customFormat="1" ht="10.199999999999999">
      <c r="B437" s="125"/>
      <c r="D437" s="126" t="s">
        <v>133</v>
      </c>
      <c r="E437" s="127" t="s">
        <v>19</v>
      </c>
      <c r="F437" s="128" t="s">
        <v>817</v>
      </c>
      <c r="H437" s="127" t="s">
        <v>19</v>
      </c>
      <c r="I437" s="129"/>
      <c r="L437" s="125"/>
      <c r="M437" s="130"/>
      <c r="T437" s="131"/>
      <c r="AT437" s="127" t="s">
        <v>133</v>
      </c>
      <c r="AU437" s="127" t="s">
        <v>85</v>
      </c>
      <c r="AV437" s="9" t="s">
        <v>83</v>
      </c>
      <c r="AW437" s="9" t="s">
        <v>37</v>
      </c>
      <c r="AX437" s="9" t="s">
        <v>75</v>
      </c>
      <c r="AY437" s="127" t="s">
        <v>129</v>
      </c>
    </row>
    <row r="438" spans="2:65" s="9" customFormat="1" ht="10.199999999999999">
      <c r="B438" s="125"/>
      <c r="D438" s="126" t="s">
        <v>133</v>
      </c>
      <c r="E438" s="127" t="s">
        <v>19</v>
      </c>
      <c r="F438" s="128" t="s">
        <v>516</v>
      </c>
      <c r="H438" s="127" t="s">
        <v>19</v>
      </c>
      <c r="I438" s="129"/>
      <c r="L438" s="125"/>
      <c r="M438" s="130"/>
      <c r="T438" s="131"/>
      <c r="AT438" s="127" t="s">
        <v>133</v>
      </c>
      <c r="AU438" s="127" t="s">
        <v>85</v>
      </c>
      <c r="AV438" s="9" t="s">
        <v>83</v>
      </c>
      <c r="AW438" s="9" t="s">
        <v>37</v>
      </c>
      <c r="AX438" s="9" t="s">
        <v>75</v>
      </c>
      <c r="AY438" s="127" t="s">
        <v>129</v>
      </c>
    </row>
    <row r="439" spans="2:65" s="9" customFormat="1" ht="10.199999999999999">
      <c r="B439" s="125"/>
      <c r="D439" s="126" t="s">
        <v>133</v>
      </c>
      <c r="E439" s="127" t="s">
        <v>19</v>
      </c>
      <c r="F439" s="128" t="s">
        <v>798</v>
      </c>
      <c r="H439" s="127" t="s">
        <v>19</v>
      </c>
      <c r="I439" s="129"/>
      <c r="L439" s="125"/>
      <c r="M439" s="130"/>
      <c r="T439" s="131"/>
      <c r="AT439" s="127" t="s">
        <v>133</v>
      </c>
      <c r="AU439" s="127" t="s">
        <v>85</v>
      </c>
      <c r="AV439" s="9" t="s">
        <v>83</v>
      </c>
      <c r="AW439" s="9" t="s">
        <v>37</v>
      </c>
      <c r="AX439" s="9" t="s">
        <v>75</v>
      </c>
      <c r="AY439" s="127" t="s">
        <v>129</v>
      </c>
    </row>
    <row r="440" spans="2:65" s="10" customFormat="1" ht="10.199999999999999">
      <c r="B440" s="132"/>
      <c r="D440" s="126" t="s">
        <v>133</v>
      </c>
      <c r="E440" s="133" t="s">
        <v>19</v>
      </c>
      <c r="F440" s="134" t="s">
        <v>743</v>
      </c>
      <c r="H440" s="135">
        <v>4.76</v>
      </c>
      <c r="I440" s="136"/>
      <c r="L440" s="132"/>
      <c r="M440" s="137"/>
      <c r="T440" s="138"/>
      <c r="AT440" s="133" t="s">
        <v>133</v>
      </c>
      <c r="AU440" s="133" t="s">
        <v>85</v>
      </c>
      <c r="AV440" s="10" t="s">
        <v>85</v>
      </c>
      <c r="AW440" s="10" t="s">
        <v>37</v>
      </c>
      <c r="AX440" s="10" t="s">
        <v>75</v>
      </c>
      <c r="AY440" s="133" t="s">
        <v>129</v>
      </c>
    </row>
    <row r="441" spans="2:65" s="11" customFormat="1" ht="10.199999999999999">
      <c r="B441" s="139"/>
      <c r="D441" s="126" t="s">
        <v>133</v>
      </c>
      <c r="E441" s="140" t="s">
        <v>19</v>
      </c>
      <c r="F441" s="141" t="s">
        <v>136</v>
      </c>
      <c r="H441" s="142">
        <v>4.76</v>
      </c>
      <c r="I441" s="143"/>
      <c r="L441" s="139"/>
      <c r="M441" s="144"/>
      <c r="T441" s="145"/>
      <c r="AT441" s="140" t="s">
        <v>133</v>
      </c>
      <c r="AU441" s="140" t="s">
        <v>85</v>
      </c>
      <c r="AV441" s="11" t="s">
        <v>128</v>
      </c>
      <c r="AW441" s="11" t="s">
        <v>37</v>
      </c>
      <c r="AX441" s="11" t="s">
        <v>83</v>
      </c>
      <c r="AY441" s="140" t="s">
        <v>129</v>
      </c>
    </row>
    <row r="442" spans="2:65" s="1" customFormat="1" ht="16.5" customHeight="1">
      <c r="B442" s="33"/>
      <c r="C442" s="108" t="s">
        <v>830</v>
      </c>
      <c r="D442" s="108" t="s">
        <v>123</v>
      </c>
      <c r="E442" s="109" t="s">
        <v>831</v>
      </c>
      <c r="F442" s="110" t="s">
        <v>832</v>
      </c>
      <c r="G442" s="111" t="s">
        <v>338</v>
      </c>
      <c r="H442" s="112">
        <v>1</v>
      </c>
      <c r="I442" s="113"/>
      <c r="J442" s="114">
        <f>ROUND(I442*H442,2)</f>
        <v>0</v>
      </c>
      <c r="K442" s="110" t="s">
        <v>19</v>
      </c>
      <c r="L442" s="33"/>
      <c r="M442" s="115" t="s">
        <v>19</v>
      </c>
      <c r="N442" s="116" t="s">
        <v>46</v>
      </c>
      <c r="P442" s="117">
        <f>O442*H442</f>
        <v>0</v>
      </c>
      <c r="Q442" s="117">
        <v>0</v>
      </c>
      <c r="R442" s="117">
        <f>Q442*H442</f>
        <v>0</v>
      </c>
      <c r="S442" s="117">
        <v>0</v>
      </c>
      <c r="T442" s="118">
        <f>S442*H442</f>
        <v>0</v>
      </c>
      <c r="AR442" s="119" t="s">
        <v>128</v>
      </c>
      <c r="AT442" s="119" t="s">
        <v>123</v>
      </c>
      <c r="AU442" s="119" t="s">
        <v>85</v>
      </c>
      <c r="AY442" s="18" t="s">
        <v>129</v>
      </c>
      <c r="BE442" s="120">
        <f>IF(N442="základní",J442,0)</f>
        <v>0</v>
      </c>
      <c r="BF442" s="120">
        <f>IF(N442="snížená",J442,0)</f>
        <v>0</v>
      </c>
      <c r="BG442" s="120">
        <f>IF(N442="zákl. přenesená",J442,0)</f>
        <v>0</v>
      </c>
      <c r="BH442" s="120">
        <f>IF(N442="sníž. přenesená",J442,0)</f>
        <v>0</v>
      </c>
      <c r="BI442" s="120">
        <f>IF(N442="nulová",J442,0)</f>
        <v>0</v>
      </c>
      <c r="BJ442" s="18" t="s">
        <v>83</v>
      </c>
      <c r="BK442" s="120">
        <f>ROUND(I442*H442,2)</f>
        <v>0</v>
      </c>
      <c r="BL442" s="18" t="s">
        <v>128</v>
      </c>
      <c r="BM442" s="119" t="s">
        <v>833</v>
      </c>
    </row>
    <row r="443" spans="2:65" s="10" customFormat="1" ht="10.199999999999999">
      <c r="B443" s="132"/>
      <c r="D443" s="126" t="s">
        <v>133</v>
      </c>
      <c r="E443" s="133" t="s">
        <v>19</v>
      </c>
      <c r="F443" s="134" t="s">
        <v>83</v>
      </c>
      <c r="H443" s="135">
        <v>1</v>
      </c>
      <c r="I443" s="136"/>
      <c r="L443" s="132"/>
      <c r="M443" s="137"/>
      <c r="T443" s="138"/>
      <c r="AT443" s="133" t="s">
        <v>133</v>
      </c>
      <c r="AU443" s="133" t="s">
        <v>85</v>
      </c>
      <c r="AV443" s="10" t="s">
        <v>85</v>
      </c>
      <c r="AW443" s="10" t="s">
        <v>37</v>
      </c>
      <c r="AX443" s="10" t="s">
        <v>75</v>
      </c>
      <c r="AY443" s="133" t="s">
        <v>129</v>
      </c>
    </row>
    <row r="444" spans="2:65" s="11" customFormat="1" ht="10.199999999999999">
      <c r="B444" s="139"/>
      <c r="D444" s="126" t="s">
        <v>133</v>
      </c>
      <c r="E444" s="140" t="s">
        <v>19</v>
      </c>
      <c r="F444" s="141" t="s">
        <v>136</v>
      </c>
      <c r="H444" s="142">
        <v>1</v>
      </c>
      <c r="I444" s="143"/>
      <c r="L444" s="139"/>
      <c r="M444" s="144"/>
      <c r="T444" s="145"/>
      <c r="AT444" s="140" t="s">
        <v>133</v>
      </c>
      <c r="AU444" s="140" t="s">
        <v>85</v>
      </c>
      <c r="AV444" s="11" t="s">
        <v>128</v>
      </c>
      <c r="AW444" s="11" t="s">
        <v>37</v>
      </c>
      <c r="AX444" s="11" t="s">
        <v>83</v>
      </c>
      <c r="AY444" s="140" t="s">
        <v>129</v>
      </c>
    </row>
    <row r="445" spans="2:65" s="1" customFormat="1" ht="21.75" customHeight="1">
      <c r="B445" s="33"/>
      <c r="C445" s="108" t="s">
        <v>834</v>
      </c>
      <c r="D445" s="108" t="s">
        <v>123</v>
      </c>
      <c r="E445" s="109" t="s">
        <v>216</v>
      </c>
      <c r="F445" s="110" t="s">
        <v>217</v>
      </c>
      <c r="G445" s="111" t="s">
        <v>218</v>
      </c>
      <c r="H445" s="112">
        <v>0.97599999999999998</v>
      </c>
      <c r="I445" s="113"/>
      <c r="J445" s="114">
        <f>ROUND(I445*H445,2)</f>
        <v>0</v>
      </c>
      <c r="K445" s="110" t="s">
        <v>127</v>
      </c>
      <c r="L445" s="33"/>
      <c r="M445" s="115" t="s">
        <v>19</v>
      </c>
      <c r="N445" s="116" t="s">
        <v>46</v>
      </c>
      <c r="P445" s="117">
        <f>O445*H445</f>
        <v>0</v>
      </c>
      <c r="Q445" s="117">
        <v>0</v>
      </c>
      <c r="R445" s="117">
        <f>Q445*H445</f>
        <v>0</v>
      </c>
      <c r="S445" s="117">
        <v>0</v>
      </c>
      <c r="T445" s="118">
        <f>S445*H445</f>
        <v>0</v>
      </c>
      <c r="AR445" s="119" t="s">
        <v>128</v>
      </c>
      <c r="AT445" s="119" t="s">
        <v>123</v>
      </c>
      <c r="AU445" s="119" t="s">
        <v>85</v>
      </c>
      <c r="AY445" s="18" t="s">
        <v>129</v>
      </c>
      <c r="BE445" s="120">
        <f>IF(N445="základní",J445,0)</f>
        <v>0</v>
      </c>
      <c r="BF445" s="120">
        <f>IF(N445="snížená",J445,0)</f>
        <v>0</v>
      </c>
      <c r="BG445" s="120">
        <f>IF(N445="zákl. přenesená",J445,0)</f>
        <v>0</v>
      </c>
      <c r="BH445" s="120">
        <f>IF(N445="sníž. přenesená",J445,0)</f>
        <v>0</v>
      </c>
      <c r="BI445" s="120">
        <f>IF(N445="nulová",J445,0)</f>
        <v>0</v>
      </c>
      <c r="BJ445" s="18" t="s">
        <v>83</v>
      </c>
      <c r="BK445" s="120">
        <f>ROUND(I445*H445,2)</f>
        <v>0</v>
      </c>
      <c r="BL445" s="18" t="s">
        <v>128</v>
      </c>
      <c r="BM445" s="119" t="s">
        <v>835</v>
      </c>
    </row>
    <row r="446" spans="2:65" s="1" customFormat="1" ht="10.199999999999999">
      <c r="B446" s="33"/>
      <c r="D446" s="121" t="s">
        <v>131</v>
      </c>
      <c r="F446" s="122" t="s">
        <v>220</v>
      </c>
      <c r="I446" s="123"/>
      <c r="L446" s="33"/>
      <c r="M446" s="179"/>
      <c r="N446" s="180"/>
      <c r="O446" s="180"/>
      <c r="P446" s="180"/>
      <c r="Q446" s="180"/>
      <c r="R446" s="180"/>
      <c r="S446" s="180"/>
      <c r="T446" s="181"/>
      <c r="AT446" s="18" t="s">
        <v>131</v>
      </c>
      <c r="AU446" s="18" t="s">
        <v>85</v>
      </c>
    </row>
    <row r="447" spans="2:65" s="1" customFormat="1" ht="6.9" customHeight="1"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33"/>
    </row>
  </sheetData>
  <sheetProtection algorithmName="SHA-512" hashValue="FvdFmU4gvqfHrsPb2EyHgBqidel5koNFU4SZ2YFoQLnA72crthjJ1shV2+Ry+nBq8fYHPIfi9MFI9VYNXLNB/A==" saltValue="iFh+P07k7hs9vzIkoR6m5JQHlODG99WfcGraTNnF24uKeBxYht3WNwwpt9B6/ffUR5EHBQTQa/v/6xV4H1xm+Q==" spinCount="100000" sheet="1" objects="1" scenarios="1" formatColumns="0" formatRows="0" autoFilter="0"/>
  <autoFilter ref="C80:K446" xr:uid="{00000000-0009-0000-0000-000002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200-000000000000}"/>
    <hyperlink ref="F96" r:id="rId2" xr:uid="{00000000-0004-0000-0200-000001000000}"/>
    <hyperlink ref="F103" r:id="rId3" xr:uid="{00000000-0004-0000-0200-000002000000}"/>
    <hyperlink ref="F110" r:id="rId4" xr:uid="{00000000-0004-0000-0200-000003000000}"/>
    <hyperlink ref="F117" r:id="rId5" xr:uid="{00000000-0004-0000-0200-000004000000}"/>
    <hyperlink ref="F130" r:id="rId6" xr:uid="{00000000-0004-0000-0200-000005000000}"/>
    <hyperlink ref="F141" r:id="rId7" xr:uid="{00000000-0004-0000-0200-000006000000}"/>
    <hyperlink ref="F154" r:id="rId8" xr:uid="{00000000-0004-0000-0200-000007000000}"/>
    <hyperlink ref="F161" r:id="rId9" xr:uid="{00000000-0004-0000-0200-000008000000}"/>
    <hyperlink ref="F174" r:id="rId10" xr:uid="{00000000-0004-0000-0200-000009000000}"/>
    <hyperlink ref="F198" r:id="rId11" xr:uid="{00000000-0004-0000-0200-00000A000000}"/>
    <hyperlink ref="F305" r:id="rId12" xr:uid="{00000000-0004-0000-0200-00000B000000}"/>
    <hyperlink ref="F312" r:id="rId13" xr:uid="{00000000-0004-0000-0200-00000C000000}"/>
    <hyperlink ref="F319" r:id="rId14" xr:uid="{00000000-0004-0000-0200-00000D000000}"/>
    <hyperlink ref="F327" r:id="rId15" xr:uid="{00000000-0004-0000-0200-00000E000000}"/>
    <hyperlink ref="F373" r:id="rId16" xr:uid="{00000000-0004-0000-0200-00000F000000}"/>
    <hyperlink ref="F380" r:id="rId17" xr:uid="{00000000-0004-0000-0200-000010000000}"/>
    <hyperlink ref="F387" r:id="rId18" xr:uid="{00000000-0004-0000-0200-000011000000}"/>
    <hyperlink ref="F394" r:id="rId19" xr:uid="{00000000-0004-0000-0200-000012000000}"/>
    <hyperlink ref="F401" r:id="rId20" xr:uid="{00000000-0004-0000-0200-000013000000}"/>
    <hyperlink ref="F408" r:id="rId21" xr:uid="{00000000-0004-0000-0200-000014000000}"/>
    <hyperlink ref="F415" r:id="rId22" xr:uid="{00000000-0004-0000-0200-000015000000}"/>
    <hyperlink ref="F422" r:id="rId23" xr:uid="{00000000-0004-0000-0200-000016000000}"/>
    <hyperlink ref="F429" r:id="rId24" xr:uid="{00000000-0004-0000-0200-000017000000}"/>
    <hyperlink ref="F436" r:id="rId25" xr:uid="{00000000-0004-0000-0200-000018000000}"/>
    <hyperlink ref="F446" r:id="rId26" xr:uid="{00000000-0004-0000-0200-000019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13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91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836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ROUND((SUM(BE81:BE112)),  2)</f>
        <v>0</v>
      </c>
      <c r="I33" s="90">
        <v>0.21</v>
      </c>
      <c r="J33" s="89">
        <f>ROUND(((SUM(BE81:BE112))*I33),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ROUND((SUM(BF81:BF112)),  2)</f>
        <v>0</v>
      </c>
      <c r="I34" s="90">
        <v>0.12</v>
      </c>
      <c r="J34" s="89">
        <f>ROUND(((SUM(BF81:BF112))*I34),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ROUND((SUM(BG81:BG112)),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ROUND((SUM(BH81:BH112)),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ROUND((SUM(BI81:BI112)),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SO 3 - Odbahnění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J81</f>
        <v>0</v>
      </c>
      <c r="L59" s="33"/>
      <c r="AU59" s="18" t="s">
        <v>108</v>
      </c>
    </row>
    <row r="60" spans="2:47" s="12" customFormat="1" ht="24.9" customHeight="1">
      <c r="B60" s="159"/>
      <c r="D60" s="160" t="s">
        <v>837</v>
      </c>
      <c r="E60" s="161"/>
      <c r="F60" s="161"/>
      <c r="G60" s="161"/>
      <c r="H60" s="161"/>
      <c r="I60" s="161"/>
      <c r="J60" s="162">
        <f>J82</f>
        <v>0</v>
      </c>
      <c r="L60" s="159"/>
    </row>
    <row r="61" spans="2:47" s="13" customFormat="1" ht="19.95" customHeight="1">
      <c r="B61" s="163"/>
      <c r="D61" s="164" t="s">
        <v>838</v>
      </c>
      <c r="E61" s="165"/>
      <c r="F61" s="165"/>
      <c r="G61" s="165"/>
      <c r="H61" s="165"/>
      <c r="I61" s="165"/>
      <c r="J61" s="166">
        <f>J83</f>
        <v>0</v>
      </c>
      <c r="L61" s="163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2" t="s">
        <v>109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8" t="s">
        <v>16</v>
      </c>
      <c r="L70" s="33"/>
    </row>
    <row r="71" spans="2:20" s="1" customFormat="1" ht="16.5" customHeight="1">
      <c r="B71" s="33"/>
      <c r="E71" s="319" t="str">
        <f>E7</f>
        <v>Revitalizace tůně s vytvořením místa environmentální výchovy – p.p.č. 351, k.ú. Novosedlice</v>
      </c>
      <c r="F71" s="320"/>
      <c r="G71" s="320"/>
      <c r="H71" s="320"/>
      <c r="L71" s="33"/>
    </row>
    <row r="72" spans="2:20" s="1" customFormat="1" ht="12" customHeight="1">
      <c r="B72" s="33"/>
      <c r="C72" s="28" t="s">
        <v>102</v>
      </c>
      <c r="L72" s="33"/>
    </row>
    <row r="73" spans="2:20" s="1" customFormat="1" ht="16.5" customHeight="1">
      <c r="B73" s="33"/>
      <c r="E73" s="282" t="str">
        <f>E9</f>
        <v>SO 3 - Odbahnění</v>
      </c>
      <c r="F73" s="321"/>
      <c r="G73" s="321"/>
      <c r="H73" s="321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>Obec Novosedlice</v>
      </c>
      <c r="I75" s="28" t="s">
        <v>23</v>
      </c>
      <c r="J75" s="50" t="str">
        <f>IF(J12="","",J12)</f>
        <v>4. 1. 2024</v>
      </c>
      <c r="L75" s="33"/>
    </row>
    <row r="76" spans="2:20" s="1" customFormat="1" ht="6.9" customHeight="1">
      <c r="B76" s="33"/>
      <c r="L76" s="33"/>
    </row>
    <row r="77" spans="2:20" s="1" customFormat="1" ht="25.65" customHeight="1">
      <c r="B77" s="33"/>
      <c r="C77" s="28" t="s">
        <v>25</v>
      </c>
      <c r="F77" s="26" t="str">
        <f>E15</f>
        <v xml:space="preserve">Obec Novosedlice </v>
      </c>
      <c r="I77" s="28" t="s">
        <v>33</v>
      </c>
      <c r="J77" s="31" t="str">
        <f>E21</f>
        <v>Vodohospodářeský rozvoj a výstavba a. s.</v>
      </c>
      <c r="L77" s="33"/>
    </row>
    <row r="78" spans="2:20" s="1" customFormat="1" ht="25.65" customHeight="1">
      <c r="B78" s="33"/>
      <c r="C78" s="28" t="s">
        <v>31</v>
      </c>
      <c r="F78" s="26" t="str">
        <f>IF(E18="","",E18)</f>
        <v xml:space="preserve">Vyplň údaj </v>
      </c>
      <c r="I78" s="28" t="s">
        <v>38</v>
      </c>
      <c r="J78" s="31" t="str">
        <f>E24</f>
        <v>Vodohospodářeský rozvoj a výstavba a. s.</v>
      </c>
      <c r="L78" s="33"/>
    </row>
    <row r="79" spans="2:20" s="1" customFormat="1" ht="10.35" customHeight="1">
      <c r="B79" s="33"/>
      <c r="L79" s="33"/>
    </row>
    <row r="80" spans="2:20" s="8" customFormat="1" ht="29.25" customHeight="1">
      <c r="B80" s="100"/>
      <c r="C80" s="101" t="s">
        <v>110</v>
      </c>
      <c r="D80" s="102" t="s">
        <v>60</v>
      </c>
      <c r="E80" s="102" t="s">
        <v>56</v>
      </c>
      <c r="F80" s="102" t="s">
        <v>57</v>
      </c>
      <c r="G80" s="102" t="s">
        <v>111</v>
      </c>
      <c r="H80" s="102" t="s">
        <v>112</v>
      </c>
      <c r="I80" s="102" t="s">
        <v>113</v>
      </c>
      <c r="J80" s="102" t="s">
        <v>107</v>
      </c>
      <c r="K80" s="103" t="s">
        <v>114</v>
      </c>
      <c r="L80" s="100"/>
      <c r="M80" s="57" t="s">
        <v>19</v>
      </c>
      <c r="N80" s="58" t="s">
        <v>45</v>
      </c>
      <c r="O80" s="58" t="s">
        <v>115</v>
      </c>
      <c r="P80" s="58" t="s">
        <v>116</v>
      </c>
      <c r="Q80" s="58" t="s">
        <v>117</v>
      </c>
      <c r="R80" s="58" t="s">
        <v>118</v>
      </c>
      <c r="S80" s="58" t="s">
        <v>119</v>
      </c>
      <c r="T80" s="59" t="s">
        <v>120</v>
      </c>
    </row>
    <row r="81" spans="2:65" s="1" customFormat="1" ht="22.8" customHeight="1">
      <c r="B81" s="33"/>
      <c r="C81" s="62" t="s">
        <v>121</v>
      </c>
      <c r="J81" s="104">
        <f>BK81</f>
        <v>0</v>
      </c>
      <c r="L81" s="33"/>
      <c r="M81" s="60"/>
      <c r="N81" s="51"/>
      <c r="O81" s="51"/>
      <c r="P81" s="105">
        <f>P82</f>
        <v>0</v>
      </c>
      <c r="Q81" s="51"/>
      <c r="R81" s="105">
        <f>R82</f>
        <v>0</v>
      </c>
      <c r="S81" s="51"/>
      <c r="T81" s="106">
        <f>T82</f>
        <v>0</v>
      </c>
      <c r="AT81" s="18" t="s">
        <v>74</v>
      </c>
      <c r="AU81" s="18" t="s">
        <v>108</v>
      </c>
      <c r="BK81" s="107">
        <f>BK82</f>
        <v>0</v>
      </c>
    </row>
    <row r="82" spans="2:65" s="14" customFormat="1" ht="25.95" customHeight="1">
      <c r="B82" s="167"/>
      <c r="D82" s="168" t="s">
        <v>74</v>
      </c>
      <c r="E82" s="169" t="s">
        <v>509</v>
      </c>
      <c r="F82" s="169" t="s">
        <v>510</v>
      </c>
      <c r="I82" s="170"/>
      <c r="J82" s="171">
        <f>BK82</f>
        <v>0</v>
      </c>
      <c r="L82" s="167"/>
      <c r="M82" s="172"/>
      <c r="P82" s="173">
        <f>P83</f>
        <v>0</v>
      </c>
      <c r="R82" s="173">
        <f>R83</f>
        <v>0</v>
      </c>
      <c r="T82" s="174">
        <f>T83</f>
        <v>0</v>
      </c>
      <c r="AR82" s="168" t="s">
        <v>83</v>
      </c>
      <c r="AT82" s="175" t="s">
        <v>74</v>
      </c>
      <c r="AU82" s="175" t="s">
        <v>75</v>
      </c>
      <c r="AY82" s="168" t="s">
        <v>129</v>
      </c>
      <c r="BK82" s="176">
        <f>BK83</f>
        <v>0</v>
      </c>
    </row>
    <row r="83" spans="2:65" s="14" customFormat="1" ht="22.8" customHeight="1">
      <c r="B83" s="167"/>
      <c r="D83" s="168" t="s">
        <v>74</v>
      </c>
      <c r="E83" s="177" t="s">
        <v>83</v>
      </c>
      <c r="F83" s="177" t="s">
        <v>839</v>
      </c>
      <c r="I83" s="170"/>
      <c r="J83" s="178">
        <f>BK83</f>
        <v>0</v>
      </c>
      <c r="L83" s="167"/>
      <c r="M83" s="172"/>
      <c r="P83" s="173">
        <f>SUM(P84:P112)</f>
        <v>0</v>
      </c>
      <c r="R83" s="173">
        <f>SUM(R84:R112)</f>
        <v>0</v>
      </c>
      <c r="T83" s="174">
        <f>SUM(T84:T112)</f>
        <v>0</v>
      </c>
      <c r="AR83" s="168" t="s">
        <v>83</v>
      </c>
      <c r="AT83" s="175" t="s">
        <v>74</v>
      </c>
      <c r="AU83" s="175" t="s">
        <v>83</v>
      </c>
      <c r="AY83" s="168" t="s">
        <v>129</v>
      </c>
      <c r="BK83" s="176">
        <f>SUM(BK84:BK112)</f>
        <v>0</v>
      </c>
    </row>
    <row r="84" spans="2:65" s="1" customFormat="1" ht="24.15" customHeight="1">
      <c r="B84" s="33"/>
      <c r="C84" s="108" t="s">
        <v>85</v>
      </c>
      <c r="D84" s="108" t="s">
        <v>123</v>
      </c>
      <c r="E84" s="109" t="s">
        <v>840</v>
      </c>
      <c r="F84" s="110" t="s">
        <v>841</v>
      </c>
      <c r="G84" s="111" t="s">
        <v>140</v>
      </c>
      <c r="H84" s="112">
        <v>160</v>
      </c>
      <c r="I84" s="113"/>
      <c r="J84" s="114">
        <f>ROUND(I84*H84,2)</f>
        <v>0</v>
      </c>
      <c r="K84" s="110" t="s">
        <v>19</v>
      </c>
      <c r="L84" s="33"/>
      <c r="M84" s="115" t="s">
        <v>19</v>
      </c>
      <c r="N84" s="116" t="s">
        <v>46</v>
      </c>
      <c r="P84" s="117">
        <f>O84*H84</f>
        <v>0</v>
      </c>
      <c r="Q84" s="117">
        <v>0</v>
      </c>
      <c r="R84" s="117">
        <f>Q84*H84</f>
        <v>0</v>
      </c>
      <c r="S84" s="117">
        <v>0</v>
      </c>
      <c r="T84" s="118">
        <f>S84*H84</f>
        <v>0</v>
      </c>
      <c r="AR84" s="119" t="s">
        <v>128</v>
      </c>
      <c r="AT84" s="119" t="s">
        <v>123</v>
      </c>
      <c r="AU84" s="119" t="s">
        <v>85</v>
      </c>
      <c r="AY84" s="18" t="s">
        <v>129</v>
      </c>
      <c r="BE84" s="120">
        <f>IF(N84="základní",J84,0)</f>
        <v>0</v>
      </c>
      <c r="BF84" s="120">
        <f>IF(N84="snížená",J84,0)</f>
        <v>0</v>
      </c>
      <c r="BG84" s="120">
        <f>IF(N84="zákl. přenesená",J84,0)</f>
        <v>0</v>
      </c>
      <c r="BH84" s="120">
        <f>IF(N84="sníž. přenesená",J84,0)</f>
        <v>0</v>
      </c>
      <c r="BI84" s="120">
        <f>IF(N84="nulová",J84,0)</f>
        <v>0</v>
      </c>
      <c r="BJ84" s="18" t="s">
        <v>83</v>
      </c>
      <c r="BK84" s="120">
        <f>ROUND(I84*H84,2)</f>
        <v>0</v>
      </c>
      <c r="BL84" s="18" t="s">
        <v>128</v>
      </c>
      <c r="BM84" s="119" t="s">
        <v>842</v>
      </c>
    </row>
    <row r="85" spans="2:65" s="1" customFormat="1" ht="19.2">
      <c r="B85" s="33"/>
      <c r="D85" s="126" t="s">
        <v>843</v>
      </c>
      <c r="F85" s="182" t="s">
        <v>844</v>
      </c>
      <c r="I85" s="123"/>
      <c r="L85" s="33"/>
      <c r="M85" s="124"/>
      <c r="T85" s="54"/>
      <c r="AT85" s="18" t="s">
        <v>843</v>
      </c>
      <c r="AU85" s="18" t="s">
        <v>85</v>
      </c>
    </row>
    <row r="86" spans="2:65" s="9" customFormat="1" ht="10.199999999999999">
      <c r="B86" s="125"/>
      <c r="D86" s="126" t="s">
        <v>133</v>
      </c>
      <c r="E86" s="127" t="s">
        <v>19</v>
      </c>
      <c r="F86" s="128" t="s">
        <v>845</v>
      </c>
      <c r="H86" s="127" t="s">
        <v>19</v>
      </c>
      <c r="I86" s="129"/>
      <c r="L86" s="125"/>
      <c r="M86" s="130"/>
      <c r="T86" s="131"/>
      <c r="AT86" s="127" t="s">
        <v>133</v>
      </c>
      <c r="AU86" s="127" t="s">
        <v>85</v>
      </c>
      <c r="AV86" s="9" t="s">
        <v>83</v>
      </c>
      <c r="AW86" s="9" t="s">
        <v>37</v>
      </c>
      <c r="AX86" s="9" t="s">
        <v>75</v>
      </c>
      <c r="AY86" s="127" t="s">
        <v>129</v>
      </c>
    </row>
    <row r="87" spans="2:65" s="10" customFormat="1" ht="10.199999999999999">
      <c r="B87" s="132"/>
      <c r="D87" s="126" t="s">
        <v>133</v>
      </c>
      <c r="E87" s="133" t="s">
        <v>19</v>
      </c>
      <c r="F87" s="134" t="s">
        <v>846</v>
      </c>
      <c r="H87" s="135">
        <v>160</v>
      </c>
      <c r="I87" s="136"/>
      <c r="L87" s="132"/>
      <c r="M87" s="137"/>
      <c r="T87" s="138"/>
      <c r="AT87" s="133" t="s">
        <v>133</v>
      </c>
      <c r="AU87" s="133" t="s">
        <v>85</v>
      </c>
      <c r="AV87" s="10" t="s">
        <v>85</v>
      </c>
      <c r="AW87" s="10" t="s">
        <v>37</v>
      </c>
      <c r="AX87" s="10" t="s">
        <v>75</v>
      </c>
      <c r="AY87" s="133" t="s">
        <v>129</v>
      </c>
    </row>
    <row r="88" spans="2:65" s="11" customFormat="1" ht="10.199999999999999">
      <c r="B88" s="139"/>
      <c r="D88" s="126" t="s">
        <v>133</v>
      </c>
      <c r="E88" s="140" t="s">
        <v>19</v>
      </c>
      <c r="F88" s="141" t="s">
        <v>136</v>
      </c>
      <c r="H88" s="142">
        <v>160</v>
      </c>
      <c r="I88" s="143"/>
      <c r="L88" s="139"/>
      <c r="M88" s="144"/>
      <c r="T88" s="145"/>
      <c r="AT88" s="140" t="s">
        <v>133</v>
      </c>
      <c r="AU88" s="140" t="s">
        <v>85</v>
      </c>
      <c r="AV88" s="11" t="s">
        <v>128</v>
      </c>
      <c r="AW88" s="11" t="s">
        <v>37</v>
      </c>
      <c r="AX88" s="11" t="s">
        <v>83</v>
      </c>
      <c r="AY88" s="140" t="s">
        <v>129</v>
      </c>
    </row>
    <row r="89" spans="2:65" s="1" customFormat="1" ht="24.15" customHeight="1">
      <c r="B89" s="33"/>
      <c r="C89" s="108" t="s">
        <v>128</v>
      </c>
      <c r="D89" s="108" t="s">
        <v>123</v>
      </c>
      <c r="E89" s="109" t="s">
        <v>847</v>
      </c>
      <c r="F89" s="110" t="s">
        <v>848</v>
      </c>
      <c r="G89" s="111" t="s">
        <v>140</v>
      </c>
      <c r="H89" s="112">
        <v>160</v>
      </c>
      <c r="I89" s="113"/>
      <c r="J89" s="114">
        <f>ROUND(I89*H89,2)</f>
        <v>0</v>
      </c>
      <c r="K89" s="110" t="s">
        <v>19</v>
      </c>
      <c r="L89" s="33"/>
      <c r="M89" s="115" t="s">
        <v>19</v>
      </c>
      <c r="N89" s="116" t="s">
        <v>46</v>
      </c>
      <c r="P89" s="117">
        <f>O89*H89</f>
        <v>0</v>
      </c>
      <c r="Q89" s="117">
        <v>0</v>
      </c>
      <c r="R89" s="117">
        <f>Q89*H89</f>
        <v>0</v>
      </c>
      <c r="S89" s="117">
        <v>0</v>
      </c>
      <c r="T89" s="118">
        <f>S89*H89</f>
        <v>0</v>
      </c>
      <c r="AR89" s="119" t="s">
        <v>128</v>
      </c>
      <c r="AT89" s="119" t="s">
        <v>123</v>
      </c>
      <c r="AU89" s="119" t="s">
        <v>85</v>
      </c>
      <c r="AY89" s="18" t="s">
        <v>129</v>
      </c>
      <c r="BE89" s="120">
        <f>IF(N89="základní",J89,0)</f>
        <v>0</v>
      </c>
      <c r="BF89" s="120">
        <f>IF(N89="snížená",J89,0)</f>
        <v>0</v>
      </c>
      <c r="BG89" s="120">
        <f>IF(N89="zákl. přenesená",J89,0)</f>
        <v>0</v>
      </c>
      <c r="BH89" s="120">
        <f>IF(N89="sníž. přenesená",J89,0)</f>
        <v>0</v>
      </c>
      <c r="BI89" s="120">
        <f>IF(N89="nulová",J89,0)</f>
        <v>0</v>
      </c>
      <c r="BJ89" s="18" t="s">
        <v>83</v>
      </c>
      <c r="BK89" s="120">
        <f>ROUND(I89*H89,2)</f>
        <v>0</v>
      </c>
      <c r="BL89" s="18" t="s">
        <v>128</v>
      </c>
      <c r="BM89" s="119" t="s">
        <v>849</v>
      </c>
    </row>
    <row r="90" spans="2:65" s="1" customFormat="1" ht="19.2">
      <c r="B90" s="33"/>
      <c r="D90" s="126" t="s">
        <v>843</v>
      </c>
      <c r="F90" s="182" t="s">
        <v>844</v>
      </c>
      <c r="I90" s="123"/>
      <c r="L90" s="33"/>
      <c r="M90" s="124"/>
      <c r="T90" s="54"/>
      <c r="AT90" s="18" t="s">
        <v>843</v>
      </c>
      <c r="AU90" s="18" t="s">
        <v>85</v>
      </c>
    </row>
    <row r="91" spans="2:65" s="9" customFormat="1" ht="10.199999999999999">
      <c r="B91" s="125"/>
      <c r="D91" s="126" t="s">
        <v>133</v>
      </c>
      <c r="E91" s="127" t="s">
        <v>19</v>
      </c>
      <c r="F91" s="128" t="s">
        <v>850</v>
      </c>
      <c r="H91" s="127" t="s">
        <v>19</v>
      </c>
      <c r="I91" s="129"/>
      <c r="L91" s="125"/>
      <c r="M91" s="130"/>
      <c r="T91" s="131"/>
      <c r="AT91" s="127" t="s">
        <v>133</v>
      </c>
      <c r="AU91" s="127" t="s">
        <v>85</v>
      </c>
      <c r="AV91" s="9" t="s">
        <v>83</v>
      </c>
      <c r="AW91" s="9" t="s">
        <v>37</v>
      </c>
      <c r="AX91" s="9" t="s">
        <v>75</v>
      </c>
      <c r="AY91" s="127" t="s">
        <v>129</v>
      </c>
    </row>
    <row r="92" spans="2:65" s="10" customFormat="1" ht="10.199999999999999">
      <c r="B92" s="132"/>
      <c r="D92" s="126" t="s">
        <v>133</v>
      </c>
      <c r="E92" s="133" t="s">
        <v>19</v>
      </c>
      <c r="F92" s="134" t="s">
        <v>846</v>
      </c>
      <c r="H92" s="135">
        <v>160</v>
      </c>
      <c r="I92" s="136"/>
      <c r="L92" s="132"/>
      <c r="M92" s="137"/>
      <c r="T92" s="138"/>
      <c r="AT92" s="133" t="s">
        <v>133</v>
      </c>
      <c r="AU92" s="133" t="s">
        <v>85</v>
      </c>
      <c r="AV92" s="10" t="s">
        <v>85</v>
      </c>
      <c r="AW92" s="10" t="s">
        <v>37</v>
      </c>
      <c r="AX92" s="10" t="s">
        <v>75</v>
      </c>
      <c r="AY92" s="133" t="s">
        <v>129</v>
      </c>
    </row>
    <row r="93" spans="2:65" s="15" customFormat="1" ht="10.199999999999999">
      <c r="B93" s="183"/>
      <c r="D93" s="126" t="s">
        <v>133</v>
      </c>
      <c r="E93" s="184" t="s">
        <v>19</v>
      </c>
      <c r="F93" s="185" t="s">
        <v>851</v>
      </c>
      <c r="H93" s="186">
        <v>160</v>
      </c>
      <c r="I93" s="187"/>
      <c r="L93" s="183"/>
      <c r="M93" s="188"/>
      <c r="T93" s="189"/>
      <c r="AT93" s="184" t="s">
        <v>133</v>
      </c>
      <c r="AU93" s="184" t="s">
        <v>85</v>
      </c>
      <c r="AV93" s="15" t="s">
        <v>500</v>
      </c>
      <c r="AW93" s="15" t="s">
        <v>37</v>
      </c>
      <c r="AX93" s="15" t="s">
        <v>75</v>
      </c>
      <c r="AY93" s="184" t="s">
        <v>129</v>
      </c>
    </row>
    <row r="94" spans="2:65" s="11" customFormat="1" ht="10.199999999999999">
      <c r="B94" s="139"/>
      <c r="D94" s="126" t="s">
        <v>133</v>
      </c>
      <c r="E94" s="140" t="s">
        <v>19</v>
      </c>
      <c r="F94" s="141" t="s">
        <v>136</v>
      </c>
      <c r="H94" s="142">
        <v>160</v>
      </c>
      <c r="I94" s="143"/>
      <c r="L94" s="139"/>
      <c r="M94" s="144"/>
      <c r="T94" s="145"/>
      <c r="AT94" s="140" t="s">
        <v>133</v>
      </c>
      <c r="AU94" s="140" t="s">
        <v>85</v>
      </c>
      <c r="AV94" s="11" t="s">
        <v>128</v>
      </c>
      <c r="AW94" s="11" t="s">
        <v>37</v>
      </c>
      <c r="AX94" s="11" t="s">
        <v>83</v>
      </c>
      <c r="AY94" s="140" t="s">
        <v>129</v>
      </c>
    </row>
    <row r="95" spans="2:65" s="1" customFormat="1" ht="24.15" customHeight="1">
      <c r="B95" s="33"/>
      <c r="C95" s="108" t="s">
        <v>191</v>
      </c>
      <c r="D95" s="108" t="s">
        <v>123</v>
      </c>
      <c r="E95" s="109" t="s">
        <v>852</v>
      </c>
      <c r="F95" s="110" t="s">
        <v>853</v>
      </c>
      <c r="G95" s="111" t="s">
        <v>140</v>
      </c>
      <c r="H95" s="112">
        <v>3466.6669999999999</v>
      </c>
      <c r="I95" s="113"/>
      <c r="J95" s="114">
        <f>ROUND(I95*H95,2)</f>
        <v>0</v>
      </c>
      <c r="K95" s="110" t="s">
        <v>127</v>
      </c>
      <c r="L95" s="33"/>
      <c r="M95" s="115" t="s">
        <v>19</v>
      </c>
      <c r="N95" s="116" t="s">
        <v>46</v>
      </c>
      <c r="P95" s="117">
        <f>O95*H95</f>
        <v>0</v>
      </c>
      <c r="Q95" s="117">
        <v>0</v>
      </c>
      <c r="R95" s="117">
        <f>Q95*H95</f>
        <v>0</v>
      </c>
      <c r="S95" s="117">
        <v>0</v>
      </c>
      <c r="T95" s="118">
        <f>S95*H95</f>
        <v>0</v>
      </c>
      <c r="AR95" s="119" t="s">
        <v>128</v>
      </c>
      <c r="AT95" s="119" t="s">
        <v>123</v>
      </c>
      <c r="AU95" s="119" t="s">
        <v>85</v>
      </c>
      <c r="AY95" s="18" t="s">
        <v>129</v>
      </c>
      <c r="BE95" s="120">
        <f>IF(N95="základní",J95,0)</f>
        <v>0</v>
      </c>
      <c r="BF95" s="120">
        <f>IF(N95="snížená",J95,0)</f>
        <v>0</v>
      </c>
      <c r="BG95" s="120">
        <f>IF(N95="zákl. přenesená",J95,0)</f>
        <v>0</v>
      </c>
      <c r="BH95" s="120">
        <f>IF(N95="sníž. přenesená",J95,0)</f>
        <v>0</v>
      </c>
      <c r="BI95" s="120">
        <f>IF(N95="nulová",J95,0)</f>
        <v>0</v>
      </c>
      <c r="BJ95" s="18" t="s">
        <v>83</v>
      </c>
      <c r="BK95" s="120">
        <f>ROUND(I95*H95,2)</f>
        <v>0</v>
      </c>
      <c r="BL95" s="18" t="s">
        <v>128</v>
      </c>
      <c r="BM95" s="119" t="s">
        <v>854</v>
      </c>
    </row>
    <row r="96" spans="2:65" s="1" customFormat="1" ht="10.199999999999999">
      <c r="B96" s="33"/>
      <c r="D96" s="121" t="s">
        <v>131</v>
      </c>
      <c r="F96" s="122" t="s">
        <v>855</v>
      </c>
      <c r="I96" s="123"/>
      <c r="L96" s="33"/>
      <c r="M96" s="124"/>
      <c r="T96" s="54"/>
      <c r="AT96" s="18" t="s">
        <v>131</v>
      </c>
      <c r="AU96" s="18" t="s">
        <v>85</v>
      </c>
    </row>
    <row r="97" spans="2:65" s="9" customFormat="1" ht="10.199999999999999">
      <c r="B97" s="125"/>
      <c r="D97" s="126" t="s">
        <v>133</v>
      </c>
      <c r="E97" s="127" t="s">
        <v>19</v>
      </c>
      <c r="F97" s="128" t="s">
        <v>856</v>
      </c>
      <c r="H97" s="127" t="s">
        <v>19</v>
      </c>
      <c r="I97" s="129"/>
      <c r="L97" s="125"/>
      <c r="M97" s="130"/>
      <c r="T97" s="131"/>
      <c r="AT97" s="127" t="s">
        <v>133</v>
      </c>
      <c r="AU97" s="127" t="s">
        <v>85</v>
      </c>
      <c r="AV97" s="9" t="s">
        <v>83</v>
      </c>
      <c r="AW97" s="9" t="s">
        <v>37</v>
      </c>
      <c r="AX97" s="9" t="s">
        <v>75</v>
      </c>
      <c r="AY97" s="127" t="s">
        <v>129</v>
      </c>
    </row>
    <row r="98" spans="2:65" s="9" customFormat="1" ht="10.199999999999999">
      <c r="B98" s="125"/>
      <c r="D98" s="126" t="s">
        <v>133</v>
      </c>
      <c r="E98" s="127" t="s">
        <v>19</v>
      </c>
      <c r="F98" s="128" t="s">
        <v>857</v>
      </c>
      <c r="H98" s="127" t="s">
        <v>19</v>
      </c>
      <c r="I98" s="129"/>
      <c r="L98" s="125"/>
      <c r="M98" s="130"/>
      <c r="T98" s="131"/>
      <c r="AT98" s="127" t="s">
        <v>133</v>
      </c>
      <c r="AU98" s="127" t="s">
        <v>85</v>
      </c>
      <c r="AV98" s="9" t="s">
        <v>83</v>
      </c>
      <c r="AW98" s="9" t="s">
        <v>37</v>
      </c>
      <c r="AX98" s="9" t="s">
        <v>75</v>
      </c>
      <c r="AY98" s="127" t="s">
        <v>129</v>
      </c>
    </row>
    <row r="99" spans="2:65" s="9" customFormat="1" ht="10.199999999999999">
      <c r="B99" s="125"/>
      <c r="D99" s="126" t="s">
        <v>133</v>
      </c>
      <c r="E99" s="127" t="s">
        <v>19</v>
      </c>
      <c r="F99" s="128" t="s">
        <v>858</v>
      </c>
      <c r="H99" s="127" t="s">
        <v>19</v>
      </c>
      <c r="I99" s="129"/>
      <c r="L99" s="125"/>
      <c r="M99" s="130"/>
      <c r="T99" s="131"/>
      <c r="AT99" s="127" t="s">
        <v>133</v>
      </c>
      <c r="AU99" s="127" t="s">
        <v>85</v>
      </c>
      <c r="AV99" s="9" t="s">
        <v>83</v>
      </c>
      <c r="AW99" s="9" t="s">
        <v>37</v>
      </c>
      <c r="AX99" s="9" t="s">
        <v>75</v>
      </c>
      <c r="AY99" s="127" t="s">
        <v>129</v>
      </c>
    </row>
    <row r="100" spans="2:65" s="9" customFormat="1" ht="10.199999999999999">
      <c r="B100" s="125"/>
      <c r="D100" s="126" t="s">
        <v>133</v>
      </c>
      <c r="E100" s="127" t="s">
        <v>19</v>
      </c>
      <c r="F100" s="128" t="s">
        <v>859</v>
      </c>
      <c r="H100" s="127" t="s">
        <v>19</v>
      </c>
      <c r="I100" s="129"/>
      <c r="L100" s="125"/>
      <c r="M100" s="130"/>
      <c r="T100" s="131"/>
      <c r="AT100" s="127" t="s">
        <v>133</v>
      </c>
      <c r="AU100" s="127" t="s">
        <v>85</v>
      </c>
      <c r="AV100" s="9" t="s">
        <v>83</v>
      </c>
      <c r="AW100" s="9" t="s">
        <v>37</v>
      </c>
      <c r="AX100" s="9" t="s">
        <v>75</v>
      </c>
      <c r="AY100" s="127" t="s">
        <v>129</v>
      </c>
    </row>
    <row r="101" spans="2:65" s="10" customFormat="1" ht="10.199999999999999">
      <c r="B101" s="132"/>
      <c r="D101" s="126" t="s">
        <v>133</v>
      </c>
      <c r="E101" s="133" t="s">
        <v>19</v>
      </c>
      <c r="F101" s="134" t="s">
        <v>860</v>
      </c>
      <c r="H101" s="135">
        <v>3466.6669999999999</v>
      </c>
      <c r="I101" s="136"/>
      <c r="L101" s="132"/>
      <c r="M101" s="137"/>
      <c r="T101" s="138"/>
      <c r="AT101" s="133" t="s">
        <v>133</v>
      </c>
      <c r="AU101" s="133" t="s">
        <v>85</v>
      </c>
      <c r="AV101" s="10" t="s">
        <v>85</v>
      </c>
      <c r="AW101" s="10" t="s">
        <v>37</v>
      </c>
      <c r="AX101" s="10" t="s">
        <v>75</v>
      </c>
      <c r="AY101" s="133" t="s">
        <v>129</v>
      </c>
    </row>
    <row r="102" spans="2:65" s="11" customFormat="1" ht="10.199999999999999">
      <c r="B102" s="139"/>
      <c r="D102" s="126" t="s">
        <v>133</v>
      </c>
      <c r="E102" s="140" t="s">
        <v>19</v>
      </c>
      <c r="F102" s="141" t="s">
        <v>136</v>
      </c>
      <c r="H102" s="142">
        <v>3466.6669999999999</v>
      </c>
      <c r="I102" s="143"/>
      <c r="L102" s="139"/>
      <c r="M102" s="144"/>
      <c r="T102" s="145"/>
      <c r="AT102" s="140" t="s">
        <v>133</v>
      </c>
      <c r="AU102" s="140" t="s">
        <v>85</v>
      </c>
      <c r="AV102" s="11" t="s">
        <v>128</v>
      </c>
      <c r="AW102" s="11" t="s">
        <v>37</v>
      </c>
      <c r="AX102" s="11" t="s">
        <v>83</v>
      </c>
      <c r="AY102" s="140" t="s">
        <v>129</v>
      </c>
    </row>
    <row r="103" spans="2:65" s="1" customFormat="1" ht="24.15" customHeight="1">
      <c r="B103" s="33"/>
      <c r="C103" s="108" t="s">
        <v>500</v>
      </c>
      <c r="D103" s="108" t="s">
        <v>123</v>
      </c>
      <c r="E103" s="109" t="s">
        <v>861</v>
      </c>
      <c r="F103" s="110" t="s">
        <v>862</v>
      </c>
      <c r="G103" s="111" t="s">
        <v>140</v>
      </c>
      <c r="H103" s="112">
        <v>0.48</v>
      </c>
      <c r="I103" s="113"/>
      <c r="J103" s="114">
        <f>ROUND(I103*H103,2)</f>
        <v>0</v>
      </c>
      <c r="K103" s="110" t="s">
        <v>19</v>
      </c>
      <c r="L103" s="33"/>
      <c r="M103" s="115" t="s">
        <v>19</v>
      </c>
      <c r="N103" s="116" t="s">
        <v>46</v>
      </c>
      <c r="P103" s="117">
        <f>O103*H103</f>
        <v>0</v>
      </c>
      <c r="Q103" s="117">
        <v>0</v>
      </c>
      <c r="R103" s="117">
        <f>Q103*H103</f>
        <v>0</v>
      </c>
      <c r="S103" s="117">
        <v>0</v>
      </c>
      <c r="T103" s="118">
        <f>S103*H103</f>
        <v>0</v>
      </c>
      <c r="AR103" s="119" t="s">
        <v>128</v>
      </c>
      <c r="AT103" s="119" t="s">
        <v>123</v>
      </c>
      <c r="AU103" s="119" t="s">
        <v>85</v>
      </c>
      <c r="AY103" s="18" t="s">
        <v>129</v>
      </c>
      <c r="BE103" s="120">
        <f>IF(N103="základní",J103,0)</f>
        <v>0</v>
      </c>
      <c r="BF103" s="120">
        <f>IF(N103="snížená",J103,0)</f>
        <v>0</v>
      </c>
      <c r="BG103" s="120">
        <f>IF(N103="zákl. přenesená",J103,0)</f>
        <v>0</v>
      </c>
      <c r="BH103" s="120">
        <f>IF(N103="sníž. přenesená",J103,0)</f>
        <v>0</v>
      </c>
      <c r="BI103" s="120">
        <f>IF(N103="nulová",J103,0)</f>
        <v>0</v>
      </c>
      <c r="BJ103" s="18" t="s">
        <v>83</v>
      </c>
      <c r="BK103" s="120">
        <f>ROUND(I103*H103,2)</f>
        <v>0</v>
      </c>
      <c r="BL103" s="18" t="s">
        <v>128</v>
      </c>
      <c r="BM103" s="119" t="s">
        <v>863</v>
      </c>
    </row>
    <row r="104" spans="2:65" s="1" customFormat="1" ht="19.2">
      <c r="B104" s="33"/>
      <c r="D104" s="126" t="s">
        <v>843</v>
      </c>
      <c r="F104" s="182" t="s">
        <v>864</v>
      </c>
      <c r="I104" s="123"/>
      <c r="L104" s="33"/>
      <c r="M104" s="124"/>
      <c r="T104" s="54"/>
      <c r="AT104" s="18" t="s">
        <v>843</v>
      </c>
      <c r="AU104" s="18" t="s">
        <v>85</v>
      </c>
    </row>
    <row r="105" spans="2:65" s="9" customFormat="1" ht="10.199999999999999">
      <c r="B105" s="125"/>
      <c r="D105" s="126" t="s">
        <v>133</v>
      </c>
      <c r="E105" s="127" t="s">
        <v>19</v>
      </c>
      <c r="F105" s="128" t="s">
        <v>865</v>
      </c>
      <c r="H105" s="127" t="s">
        <v>19</v>
      </c>
      <c r="I105" s="129"/>
      <c r="L105" s="125"/>
      <c r="M105" s="130"/>
      <c r="T105" s="131"/>
      <c r="AT105" s="127" t="s">
        <v>133</v>
      </c>
      <c r="AU105" s="127" t="s">
        <v>85</v>
      </c>
      <c r="AV105" s="9" t="s">
        <v>83</v>
      </c>
      <c r="AW105" s="9" t="s">
        <v>37</v>
      </c>
      <c r="AX105" s="9" t="s">
        <v>75</v>
      </c>
      <c r="AY105" s="127" t="s">
        <v>129</v>
      </c>
    </row>
    <row r="106" spans="2:65" s="9" customFormat="1" ht="10.199999999999999">
      <c r="B106" s="125"/>
      <c r="D106" s="126" t="s">
        <v>133</v>
      </c>
      <c r="E106" s="127" t="s">
        <v>19</v>
      </c>
      <c r="F106" s="128" t="s">
        <v>866</v>
      </c>
      <c r="H106" s="127" t="s">
        <v>19</v>
      </c>
      <c r="I106" s="129"/>
      <c r="L106" s="125"/>
      <c r="M106" s="130"/>
      <c r="T106" s="131"/>
      <c r="AT106" s="127" t="s">
        <v>133</v>
      </c>
      <c r="AU106" s="127" t="s">
        <v>85</v>
      </c>
      <c r="AV106" s="9" t="s">
        <v>83</v>
      </c>
      <c r="AW106" s="9" t="s">
        <v>37</v>
      </c>
      <c r="AX106" s="9" t="s">
        <v>75</v>
      </c>
      <c r="AY106" s="127" t="s">
        <v>129</v>
      </c>
    </row>
    <row r="107" spans="2:65" s="10" customFormat="1" ht="10.199999999999999">
      <c r="B107" s="132"/>
      <c r="D107" s="126" t="s">
        <v>133</v>
      </c>
      <c r="E107" s="133" t="s">
        <v>19</v>
      </c>
      <c r="F107" s="134" t="s">
        <v>867</v>
      </c>
      <c r="H107" s="135">
        <v>48</v>
      </c>
      <c r="I107" s="136"/>
      <c r="L107" s="132"/>
      <c r="M107" s="137"/>
      <c r="T107" s="138"/>
      <c r="AT107" s="133" t="s">
        <v>133</v>
      </c>
      <c r="AU107" s="133" t="s">
        <v>85</v>
      </c>
      <c r="AV107" s="10" t="s">
        <v>85</v>
      </c>
      <c r="AW107" s="10" t="s">
        <v>37</v>
      </c>
      <c r="AX107" s="10" t="s">
        <v>75</v>
      </c>
      <c r="AY107" s="133" t="s">
        <v>129</v>
      </c>
    </row>
    <row r="108" spans="2:65" s="11" customFormat="1" ht="10.199999999999999">
      <c r="B108" s="139"/>
      <c r="D108" s="126" t="s">
        <v>133</v>
      </c>
      <c r="E108" s="140" t="s">
        <v>19</v>
      </c>
      <c r="F108" s="141" t="s">
        <v>136</v>
      </c>
      <c r="H108" s="142">
        <v>48</v>
      </c>
      <c r="I108" s="143"/>
      <c r="L108" s="139"/>
      <c r="M108" s="144"/>
      <c r="T108" s="145"/>
      <c r="AT108" s="140" t="s">
        <v>133</v>
      </c>
      <c r="AU108" s="140" t="s">
        <v>85</v>
      </c>
      <c r="AV108" s="11" t="s">
        <v>128</v>
      </c>
      <c r="AW108" s="11" t="s">
        <v>37</v>
      </c>
      <c r="AX108" s="11" t="s">
        <v>83</v>
      </c>
      <c r="AY108" s="140" t="s">
        <v>129</v>
      </c>
    </row>
    <row r="109" spans="2:65" s="10" customFormat="1" ht="10.199999999999999">
      <c r="B109" s="132"/>
      <c r="D109" s="126" t="s">
        <v>133</v>
      </c>
      <c r="F109" s="134" t="s">
        <v>868</v>
      </c>
      <c r="H109" s="135">
        <v>0.48</v>
      </c>
      <c r="I109" s="136"/>
      <c r="L109" s="132"/>
      <c r="M109" s="137"/>
      <c r="T109" s="138"/>
      <c r="AT109" s="133" t="s">
        <v>133</v>
      </c>
      <c r="AU109" s="133" t="s">
        <v>85</v>
      </c>
      <c r="AV109" s="10" t="s">
        <v>85</v>
      </c>
      <c r="AW109" s="10" t="s">
        <v>4</v>
      </c>
      <c r="AX109" s="10" t="s">
        <v>83</v>
      </c>
      <c r="AY109" s="133" t="s">
        <v>129</v>
      </c>
    </row>
    <row r="110" spans="2:65" s="1" customFormat="1" ht="16.5" customHeight="1">
      <c r="B110" s="33"/>
      <c r="C110" s="108" t="s">
        <v>869</v>
      </c>
      <c r="D110" s="108" t="s">
        <v>123</v>
      </c>
      <c r="E110" s="109" t="s">
        <v>870</v>
      </c>
      <c r="F110" s="110" t="s">
        <v>871</v>
      </c>
      <c r="G110" s="111" t="s">
        <v>872</v>
      </c>
      <c r="H110" s="112">
        <v>1</v>
      </c>
      <c r="I110" s="113"/>
      <c r="J110" s="114">
        <f>ROUND(I110*H110,2)</f>
        <v>0</v>
      </c>
      <c r="K110" s="110" t="s">
        <v>19</v>
      </c>
      <c r="L110" s="33"/>
      <c r="M110" s="115" t="s">
        <v>19</v>
      </c>
      <c r="N110" s="116" t="s">
        <v>46</v>
      </c>
      <c r="P110" s="117">
        <f>O110*H110</f>
        <v>0</v>
      </c>
      <c r="Q110" s="117">
        <v>0</v>
      </c>
      <c r="R110" s="117">
        <f>Q110*H110</f>
        <v>0</v>
      </c>
      <c r="S110" s="117">
        <v>0</v>
      </c>
      <c r="T110" s="118">
        <f>S110*H110</f>
        <v>0</v>
      </c>
      <c r="AR110" s="119" t="s">
        <v>128</v>
      </c>
      <c r="AT110" s="119" t="s">
        <v>123</v>
      </c>
      <c r="AU110" s="119" t="s">
        <v>85</v>
      </c>
      <c r="AY110" s="18" t="s">
        <v>129</v>
      </c>
      <c r="BE110" s="120">
        <f>IF(N110="základní",J110,0)</f>
        <v>0</v>
      </c>
      <c r="BF110" s="120">
        <f>IF(N110="snížená",J110,0)</f>
        <v>0</v>
      </c>
      <c r="BG110" s="120">
        <f>IF(N110="zákl. přenesená",J110,0)</f>
        <v>0</v>
      </c>
      <c r="BH110" s="120">
        <f>IF(N110="sníž. přenesená",J110,0)</f>
        <v>0</v>
      </c>
      <c r="BI110" s="120">
        <f>IF(N110="nulová",J110,0)</f>
        <v>0</v>
      </c>
      <c r="BJ110" s="18" t="s">
        <v>83</v>
      </c>
      <c r="BK110" s="120">
        <f>ROUND(I110*H110,2)</f>
        <v>0</v>
      </c>
      <c r="BL110" s="18" t="s">
        <v>128</v>
      </c>
      <c r="BM110" s="119" t="s">
        <v>873</v>
      </c>
    </row>
    <row r="111" spans="2:65" s="1" customFormat="1" ht="67.2">
      <c r="B111" s="33"/>
      <c r="D111" s="126" t="s">
        <v>843</v>
      </c>
      <c r="F111" s="182" t="s">
        <v>874</v>
      </c>
      <c r="I111" s="123"/>
      <c r="L111" s="33"/>
      <c r="M111" s="124"/>
      <c r="T111" s="54"/>
      <c r="AT111" s="18" t="s">
        <v>843</v>
      </c>
      <c r="AU111" s="18" t="s">
        <v>85</v>
      </c>
    </row>
    <row r="112" spans="2:65" s="10" customFormat="1" ht="10.199999999999999">
      <c r="B112" s="132"/>
      <c r="D112" s="126" t="s">
        <v>133</v>
      </c>
      <c r="E112" s="133" t="s">
        <v>19</v>
      </c>
      <c r="F112" s="134" t="s">
        <v>83</v>
      </c>
      <c r="H112" s="135">
        <v>1</v>
      </c>
      <c r="I112" s="136"/>
      <c r="L112" s="132"/>
      <c r="M112" s="190"/>
      <c r="N112" s="191"/>
      <c r="O112" s="191"/>
      <c r="P112" s="191"/>
      <c r="Q112" s="191"/>
      <c r="R112" s="191"/>
      <c r="S112" s="191"/>
      <c r="T112" s="192"/>
      <c r="AT112" s="133" t="s">
        <v>133</v>
      </c>
      <c r="AU112" s="133" t="s">
        <v>85</v>
      </c>
      <c r="AV112" s="10" t="s">
        <v>85</v>
      </c>
      <c r="AW112" s="10" t="s">
        <v>37</v>
      </c>
      <c r="AX112" s="10" t="s">
        <v>83</v>
      </c>
      <c r="AY112" s="133" t="s">
        <v>129</v>
      </c>
    </row>
    <row r="113" spans="2:12" s="1" customFormat="1" ht="6.9" customHeight="1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33"/>
    </row>
  </sheetData>
  <sheetProtection algorithmName="SHA-512" hashValue="2bpWjubdyLKb503wh2eXFdv2u2YHAPVvsSeKupWp7oURHpspbqUeRNNzrCQMFK43AUaq1OaYTIJyB4feHNP81w==" saltValue="6UgDZXZDOYoT3XPMDvlHWQ/JWzvmuz2nOHgcXpiays03Rbyw7hzwUeXLKkXUFTu3vnEkwIUI6pd+mBro6qKjjg==" spinCount="100000" sheet="1" objects="1" scenarios="1" formatColumns="0" formatRows="0" autoFilter="0"/>
  <autoFilter ref="C80:K112" xr:uid="{00000000-0009-0000-0000-000003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96" r:id="rId1" xr:uid="{00000000-0004-0000-03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72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94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875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ROUND(J81,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ROUND((SUM(BE81:BE171)),  2)</f>
        <v>0</v>
      </c>
      <c r="I33" s="90">
        <v>0.21</v>
      </c>
      <c r="J33" s="89">
        <f>ROUND(((SUM(BE81:BE171))*I33),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ROUND((SUM(BF81:BF171)),  2)</f>
        <v>0</v>
      </c>
      <c r="I34" s="90">
        <v>0.12</v>
      </c>
      <c r="J34" s="89">
        <f>ROUND(((SUM(BF81:BF171))*I34),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ROUND((SUM(BG81:BG171)),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ROUND((SUM(BH81:BH171)),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ROUND((SUM(BI81:BI171)),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SO 4 - Kácení a mýcení křovin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J81</f>
        <v>0</v>
      </c>
      <c r="L59" s="33"/>
      <c r="AU59" s="18" t="s">
        <v>108</v>
      </c>
    </row>
    <row r="60" spans="2:47" s="12" customFormat="1" ht="24.9" customHeight="1">
      <c r="B60" s="159"/>
      <c r="D60" s="160" t="s">
        <v>837</v>
      </c>
      <c r="E60" s="161"/>
      <c r="F60" s="161"/>
      <c r="G60" s="161"/>
      <c r="H60" s="161"/>
      <c r="I60" s="161"/>
      <c r="J60" s="162">
        <f>J82</f>
        <v>0</v>
      </c>
      <c r="L60" s="159"/>
    </row>
    <row r="61" spans="2:47" s="13" customFormat="1" ht="19.95" customHeight="1">
      <c r="B61" s="163"/>
      <c r="D61" s="164" t="s">
        <v>838</v>
      </c>
      <c r="E61" s="165"/>
      <c r="F61" s="165"/>
      <c r="G61" s="165"/>
      <c r="H61" s="165"/>
      <c r="I61" s="165"/>
      <c r="J61" s="166">
        <f>J83</f>
        <v>0</v>
      </c>
      <c r="L61" s="163"/>
    </row>
    <row r="62" spans="2:47" s="1" customFormat="1" ht="21.75" customHeight="1">
      <c r="B62" s="33"/>
      <c r="L62" s="33"/>
    </row>
    <row r="63" spans="2:47" s="1" customFormat="1" ht="6.9" customHeight="1"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33"/>
    </row>
    <row r="67" spans="2:20" s="1" customFormat="1" ht="6.9" customHeight="1">
      <c r="B67" s="44"/>
      <c r="C67" s="45"/>
      <c r="D67" s="45"/>
      <c r="E67" s="45"/>
      <c r="F67" s="45"/>
      <c r="G67" s="45"/>
      <c r="H67" s="45"/>
      <c r="I67" s="45"/>
      <c r="J67" s="45"/>
      <c r="K67" s="45"/>
      <c r="L67" s="33"/>
    </row>
    <row r="68" spans="2:20" s="1" customFormat="1" ht="24.9" customHeight="1">
      <c r="B68" s="33"/>
      <c r="C68" s="22" t="s">
        <v>109</v>
      </c>
      <c r="L68" s="33"/>
    </row>
    <row r="69" spans="2:20" s="1" customFormat="1" ht="6.9" customHeight="1">
      <c r="B69" s="33"/>
      <c r="L69" s="33"/>
    </row>
    <row r="70" spans="2:20" s="1" customFormat="1" ht="12" customHeight="1">
      <c r="B70" s="33"/>
      <c r="C70" s="28" t="s">
        <v>16</v>
      </c>
      <c r="L70" s="33"/>
    </row>
    <row r="71" spans="2:20" s="1" customFormat="1" ht="16.5" customHeight="1">
      <c r="B71" s="33"/>
      <c r="E71" s="319" t="str">
        <f>E7</f>
        <v>Revitalizace tůně s vytvořením místa environmentální výchovy – p.p.č. 351, k.ú. Novosedlice</v>
      </c>
      <c r="F71" s="320"/>
      <c r="G71" s="320"/>
      <c r="H71" s="320"/>
      <c r="L71" s="33"/>
    </row>
    <row r="72" spans="2:20" s="1" customFormat="1" ht="12" customHeight="1">
      <c r="B72" s="33"/>
      <c r="C72" s="28" t="s">
        <v>102</v>
      </c>
      <c r="L72" s="33"/>
    </row>
    <row r="73" spans="2:20" s="1" customFormat="1" ht="16.5" customHeight="1">
      <c r="B73" s="33"/>
      <c r="E73" s="282" t="str">
        <f>E9</f>
        <v>SO 4 - Kácení a mýcení křovin</v>
      </c>
      <c r="F73" s="321"/>
      <c r="G73" s="321"/>
      <c r="H73" s="321"/>
      <c r="L73" s="33"/>
    </row>
    <row r="74" spans="2:20" s="1" customFormat="1" ht="6.9" customHeight="1">
      <c r="B74" s="33"/>
      <c r="L74" s="33"/>
    </row>
    <row r="75" spans="2:20" s="1" customFormat="1" ht="12" customHeight="1">
      <c r="B75" s="33"/>
      <c r="C75" s="28" t="s">
        <v>21</v>
      </c>
      <c r="F75" s="26" t="str">
        <f>F12</f>
        <v>Obec Novosedlice</v>
      </c>
      <c r="I75" s="28" t="s">
        <v>23</v>
      </c>
      <c r="J75" s="50" t="str">
        <f>IF(J12="","",J12)</f>
        <v>4. 1. 2024</v>
      </c>
      <c r="L75" s="33"/>
    </row>
    <row r="76" spans="2:20" s="1" customFormat="1" ht="6.9" customHeight="1">
      <c r="B76" s="33"/>
      <c r="L76" s="33"/>
    </row>
    <row r="77" spans="2:20" s="1" customFormat="1" ht="25.65" customHeight="1">
      <c r="B77" s="33"/>
      <c r="C77" s="28" t="s">
        <v>25</v>
      </c>
      <c r="F77" s="26" t="str">
        <f>E15</f>
        <v xml:space="preserve">Obec Novosedlice </v>
      </c>
      <c r="I77" s="28" t="s">
        <v>33</v>
      </c>
      <c r="J77" s="31" t="str">
        <f>E21</f>
        <v>Vodohospodářeský rozvoj a výstavba a. s.</v>
      </c>
      <c r="L77" s="33"/>
    </row>
    <row r="78" spans="2:20" s="1" customFormat="1" ht="25.65" customHeight="1">
      <c r="B78" s="33"/>
      <c r="C78" s="28" t="s">
        <v>31</v>
      </c>
      <c r="F78" s="26" t="str">
        <f>IF(E18="","",E18)</f>
        <v xml:space="preserve">Vyplň údaj </v>
      </c>
      <c r="I78" s="28" t="s">
        <v>38</v>
      </c>
      <c r="J78" s="31" t="str">
        <f>E24</f>
        <v>Vodohospodářeský rozvoj a výstavba a. s.</v>
      </c>
      <c r="L78" s="33"/>
    </row>
    <row r="79" spans="2:20" s="1" customFormat="1" ht="10.35" customHeight="1">
      <c r="B79" s="33"/>
      <c r="L79" s="33"/>
    </row>
    <row r="80" spans="2:20" s="8" customFormat="1" ht="29.25" customHeight="1">
      <c r="B80" s="100"/>
      <c r="C80" s="101" t="s">
        <v>110</v>
      </c>
      <c r="D80" s="102" t="s">
        <v>60</v>
      </c>
      <c r="E80" s="102" t="s">
        <v>56</v>
      </c>
      <c r="F80" s="102" t="s">
        <v>57</v>
      </c>
      <c r="G80" s="102" t="s">
        <v>111</v>
      </c>
      <c r="H80" s="102" t="s">
        <v>112</v>
      </c>
      <c r="I80" s="102" t="s">
        <v>113</v>
      </c>
      <c r="J80" s="102" t="s">
        <v>107</v>
      </c>
      <c r="K80" s="103" t="s">
        <v>114</v>
      </c>
      <c r="L80" s="100"/>
      <c r="M80" s="57" t="s">
        <v>19</v>
      </c>
      <c r="N80" s="58" t="s">
        <v>45</v>
      </c>
      <c r="O80" s="58" t="s">
        <v>115</v>
      </c>
      <c r="P80" s="58" t="s">
        <v>116</v>
      </c>
      <c r="Q80" s="58" t="s">
        <v>117</v>
      </c>
      <c r="R80" s="58" t="s">
        <v>118</v>
      </c>
      <c r="S80" s="58" t="s">
        <v>119</v>
      </c>
      <c r="T80" s="59" t="s">
        <v>120</v>
      </c>
    </row>
    <row r="81" spans="2:65" s="1" customFormat="1" ht="22.8" customHeight="1">
      <c r="B81" s="33"/>
      <c r="C81" s="62" t="s">
        <v>121</v>
      </c>
      <c r="J81" s="104">
        <f>BK81</f>
        <v>0</v>
      </c>
      <c r="L81" s="33"/>
      <c r="M81" s="60"/>
      <c r="N81" s="51"/>
      <c r="O81" s="51"/>
      <c r="P81" s="105">
        <f>P82</f>
        <v>0</v>
      </c>
      <c r="Q81" s="51"/>
      <c r="R81" s="105">
        <f>R82</f>
        <v>1.0385999999999999E-2</v>
      </c>
      <c r="S81" s="51"/>
      <c r="T81" s="106">
        <f>T82</f>
        <v>0</v>
      </c>
      <c r="AT81" s="18" t="s">
        <v>74</v>
      </c>
      <c r="AU81" s="18" t="s">
        <v>108</v>
      </c>
      <c r="BK81" s="107">
        <f>BK82</f>
        <v>0</v>
      </c>
    </row>
    <row r="82" spans="2:65" s="14" customFormat="1" ht="25.95" customHeight="1">
      <c r="B82" s="167"/>
      <c r="D82" s="168" t="s">
        <v>74</v>
      </c>
      <c r="E82" s="169" t="s">
        <v>509</v>
      </c>
      <c r="F82" s="169" t="s">
        <v>510</v>
      </c>
      <c r="I82" s="170"/>
      <c r="J82" s="171">
        <f>BK82</f>
        <v>0</v>
      </c>
      <c r="L82" s="167"/>
      <c r="M82" s="172"/>
      <c r="P82" s="173">
        <f>P83</f>
        <v>0</v>
      </c>
      <c r="R82" s="173">
        <f>R83</f>
        <v>1.0385999999999999E-2</v>
      </c>
      <c r="T82" s="174">
        <f>T83</f>
        <v>0</v>
      </c>
      <c r="AR82" s="168" t="s">
        <v>83</v>
      </c>
      <c r="AT82" s="175" t="s">
        <v>74</v>
      </c>
      <c r="AU82" s="175" t="s">
        <v>75</v>
      </c>
      <c r="AY82" s="168" t="s">
        <v>129</v>
      </c>
      <c r="BK82" s="176">
        <f>BK83</f>
        <v>0</v>
      </c>
    </row>
    <row r="83" spans="2:65" s="14" customFormat="1" ht="22.8" customHeight="1">
      <c r="B83" s="167"/>
      <c r="D83" s="168" t="s">
        <v>74</v>
      </c>
      <c r="E83" s="177" t="s">
        <v>83</v>
      </c>
      <c r="F83" s="177" t="s">
        <v>839</v>
      </c>
      <c r="I83" s="170"/>
      <c r="J83" s="178">
        <f>BK83</f>
        <v>0</v>
      </c>
      <c r="L83" s="167"/>
      <c r="M83" s="172"/>
      <c r="P83" s="173">
        <f>SUM(P84:P171)</f>
        <v>0</v>
      </c>
      <c r="R83" s="173">
        <f>SUM(R84:R171)</f>
        <v>1.0385999999999999E-2</v>
      </c>
      <c r="T83" s="174">
        <f>SUM(T84:T171)</f>
        <v>0</v>
      </c>
      <c r="AR83" s="168" t="s">
        <v>83</v>
      </c>
      <c r="AT83" s="175" t="s">
        <v>74</v>
      </c>
      <c r="AU83" s="175" t="s">
        <v>83</v>
      </c>
      <c r="AY83" s="168" t="s">
        <v>129</v>
      </c>
      <c r="BK83" s="176">
        <f>SUM(BK84:BK171)</f>
        <v>0</v>
      </c>
    </row>
    <row r="84" spans="2:65" s="1" customFormat="1" ht="24.15" customHeight="1">
      <c r="B84" s="33"/>
      <c r="C84" s="108" t="s">
        <v>298</v>
      </c>
      <c r="D84" s="108" t="s">
        <v>123</v>
      </c>
      <c r="E84" s="109" t="s">
        <v>876</v>
      </c>
      <c r="F84" s="110" t="s">
        <v>877</v>
      </c>
      <c r="G84" s="111" t="s">
        <v>126</v>
      </c>
      <c r="H84" s="112">
        <v>251</v>
      </c>
      <c r="I84" s="113"/>
      <c r="J84" s="114">
        <f>ROUND(I84*H84,2)</f>
        <v>0</v>
      </c>
      <c r="K84" s="110" t="s">
        <v>127</v>
      </c>
      <c r="L84" s="33"/>
      <c r="M84" s="115" t="s">
        <v>19</v>
      </c>
      <c r="N84" s="116" t="s">
        <v>46</v>
      </c>
      <c r="P84" s="117">
        <f>O84*H84</f>
        <v>0</v>
      </c>
      <c r="Q84" s="117">
        <v>0</v>
      </c>
      <c r="R84" s="117">
        <f>Q84*H84</f>
        <v>0</v>
      </c>
      <c r="S84" s="117">
        <v>0</v>
      </c>
      <c r="T84" s="118">
        <f>S84*H84</f>
        <v>0</v>
      </c>
      <c r="AR84" s="119" t="s">
        <v>128</v>
      </c>
      <c r="AT84" s="119" t="s">
        <v>123</v>
      </c>
      <c r="AU84" s="119" t="s">
        <v>85</v>
      </c>
      <c r="AY84" s="18" t="s">
        <v>129</v>
      </c>
      <c r="BE84" s="120">
        <f>IF(N84="základní",J84,0)</f>
        <v>0</v>
      </c>
      <c r="BF84" s="120">
        <f>IF(N84="snížená",J84,0)</f>
        <v>0</v>
      </c>
      <c r="BG84" s="120">
        <f>IF(N84="zákl. přenesená",J84,0)</f>
        <v>0</v>
      </c>
      <c r="BH84" s="120">
        <f>IF(N84="sníž. přenesená",J84,0)</f>
        <v>0</v>
      </c>
      <c r="BI84" s="120">
        <f>IF(N84="nulová",J84,0)</f>
        <v>0</v>
      </c>
      <c r="BJ84" s="18" t="s">
        <v>83</v>
      </c>
      <c r="BK84" s="120">
        <f>ROUND(I84*H84,2)</f>
        <v>0</v>
      </c>
      <c r="BL84" s="18" t="s">
        <v>128</v>
      </c>
      <c r="BM84" s="119" t="s">
        <v>878</v>
      </c>
    </row>
    <row r="85" spans="2:65" s="1" customFormat="1" ht="10.199999999999999">
      <c r="B85" s="33"/>
      <c r="D85" s="121" t="s">
        <v>131</v>
      </c>
      <c r="F85" s="122" t="s">
        <v>879</v>
      </c>
      <c r="I85" s="123"/>
      <c r="L85" s="33"/>
      <c r="M85" s="124"/>
      <c r="T85" s="54"/>
      <c r="AT85" s="18" t="s">
        <v>131</v>
      </c>
      <c r="AU85" s="18" t="s">
        <v>85</v>
      </c>
    </row>
    <row r="86" spans="2:65" s="10" customFormat="1" ht="10.199999999999999">
      <c r="B86" s="132"/>
      <c r="D86" s="126" t="s">
        <v>133</v>
      </c>
      <c r="E86" s="133" t="s">
        <v>19</v>
      </c>
      <c r="F86" s="134" t="s">
        <v>880</v>
      </c>
      <c r="H86" s="135">
        <v>251</v>
      </c>
      <c r="I86" s="136"/>
      <c r="L86" s="132"/>
      <c r="M86" s="137"/>
      <c r="T86" s="138"/>
      <c r="AT86" s="133" t="s">
        <v>133</v>
      </c>
      <c r="AU86" s="133" t="s">
        <v>85</v>
      </c>
      <c r="AV86" s="10" t="s">
        <v>85</v>
      </c>
      <c r="AW86" s="10" t="s">
        <v>37</v>
      </c>
      <c r="AX86" s="10" t="s">
        <v>75</v>
      </c>
      <c r="AY86" s="133" t="s">
        <v>129</v>
      </c>
    </row>
    <row r="87" spans="2:65" s="11" customFormat="1" ht="10.199999999999999">
      <c r="B87" s="139"/>
      <c r="D87" s="126" t="s">
        <v>133</v>
      </c>
      <c r="E87" s="140" t="s">
        <v>19</v>
      </c>
      <c r="F87" s="141" t="s">
        <v>136</v>
      </c>
      <c r="H87" s="142">
        <v>251</v>
      </c>
      <c r="I87" s="143"/>
      <c r="L87" s="139"/>
      <c r="M87" s="144"/>
      <c r="T87" s="145"/>
      <c r="AT87" s="140" t="s">
        <v>133</v>
      </c>
      <c r="AU87" s="140" t="s">
        <v>85</v>
      </c>
      <c r="AV87" s="11" t="s">
        <v>128</v>
      </c>
      <c r="AW87" s="11" t="s">
        <v>37</v>
      </c>
      <c r="AX87" s="11" t="s">
        <v>83</v>
      </c>
      <c r="AY87" s="140" t="s">
        <v>129</v>
      </c>
    </row>
    <row r="88" spans="2:65" s="1" customFormat="1" ht="16.5" customHeight="1">
      <c r="B88" s="33"/>
      <c r="C88" s="108" t="s">
        <v>305</v>
      </c>
      <c r="D88" s="108" t="s">
        <v>123</v>
      </c>
      <c r="E88" s="109" t="s">
        <v>881</v>
      </c>
      <c r="F88" s="110" t="s">
        <v>882</v>
      </c>
      <c r="G88" s="111" t="s">
        <v>126</v>
      </c>
      <c r="H88" s="112">
        <v>251</v>
      </c>
      <c r="I88" s="113"/>
      <c r="J88" s="114">
        <f>ROUND(I88*H88,2)</f>
        <v>0</v>
      </c>
      <c r="K88" s="110" t="s">
        <v>127</v>
      </c>
      <c r="L88" s="33"/>
      <c r="M88" s="115" t="s">
        <v>19</v>
      </c>
      <c r="N88" s="116" t="s">
        <v>46</v>
      </c>
      <c r="P88" s="117">
        <f>O88*H88</f>
        <v>0</v>
      </c>
      <c r="Q88" s="117">
        <v>3.0000000000000001E-5</v>
      </c>
      <c r="R88" s="117">
        <f>Q88*H88</f>
        <v>7.5300000000000002E-3</v>
      </c>
      <c r="S88" s="117">
        <v>0</v>
      </c>
      <c r="T88" s="118">
        <f>S88*H88</f>
        <v>0</v>
      </c>
      <c r="AR88" s="119" t="s">
        <v>128</v>
      </c>
      <c r="AT88" s="119" t="s">
        <v>123</v>
      </c>
      <c r="AU88" s="119" t="s">
        <v>85</v>
      </c>
      <c r="AY88" s="18" t="s">
        <v>129</v>
      </c>
      <c r="BE88" s="120">
        <f>IF(N88="základní",J88,0)</f>
        <v>0</v>
      </c>
      <c r="BF88" s="120">
        <f>IF(N88="snížená",J88,0)</f>
        <v>0</v>
      </c>
      <c r="BG88" s="120">
        <f>IF(N88="zákl. přenesená",J88,0)</f>
        <v>0</v>
      </c>
      <c r="BH88" s="120">
        <f>IF(N88="sníž. přenesená",J88,0)</f>
        <v>0</v>
      </c>
      <c r="BI88" s="120">
        <f>IF(N88="nulová",J88,0)</f>
        <v>0</v>
      </c>
      <c r="BJ88" s="18" t="s">
        <v>83</v>
      </c>
      <c r="BK88" s="120">
        <f>ROUND(I88*H88,2)</f>
        <v>0</v>
      </c>
      <c r="BL88" s="18" t="s">
        <v>128</v>
      </c>
      <c r="BM88" s="119" t="s">
        <v>883</v>
      </c>
    </row>
    <row r="89" spans="2:65" s="1" customFormat="1" ht="10.199999999999999">
      <c r="B89" s="33"/>
      <c r="D89" s="121" t="s">
        <v>131</v>
      </c>
      <c r="F89" s="122" t="s">
        <v>884</v>
      </c>
      <c r="I89" s="123"/>
      <c r="L89" s="33"/>
      <c r="M89" s="124"/>
      <c r="T89" s="54"/>
      <c r="AT89" s="18" t="s">
        <v>131</v>
      </c>
      <c r="AU89" s="18" t="s">
        <v>85</v>
      </c>
    </row>
    <row r="90" spans="2:65" s="10" customFormat="1" ht="10.199999999999999">
      <c r="B90" s="132"/>
      <c r="D90" s="126" t="s">
        <v>133</v>
      </c>
      <c r="E90" s="133" t="s">
        <v>19</v>
      </c>
      <c r="F90" s="134" t="s">
        <v>880</v>
      </c>
      <c r="H90" s="135">
        <v>251</v>
      </c>
      <c r="I90" s="136"/>
      <c r="L90" s="132"/>
      <c r="M90" s="137"/>
      <c r="T90" s="138"/>
      <c r="AT90" s="133" t="s">
        <v>133</v>
      </c>
      <c r="AU90" s="133" t="s">
        <v>85</v>
      </c>
      <c r="AV90" s="10" t="s">
        <v>85</v>
      </c>
      <c r="AW90" s="10" t="s">
        <v>37</v>
      </c>
      <c r="AX90" s="10" t="s">
        <v>75</v>
      </c>
      <c r="AY90" s="133" t="s">
        <v>129</v>
      </c>
    </row>
    <row r="91" spans="2:65" s="11" customFormat="1" ht="10.199999999999999">
      <c r="B91" s="139"/>
      <c r="D91" s="126" t="s">
        <v>133</v>
      </c>
      <c r="E91" s="140" t="s">
        <v>19</v>
      </c>
      <c r="F91" s="141" t="s">
        <v>136</v>
      </c>
      <c r="H91" s="142">
        <v>251</v>
      </c>
      <c r="I91" s="143"/>
      <c r="L91" s="139"/>
      <c r="M91" s="144"/>
      <c r="T91" s="145"/>
      <c r="AT91" s="140" t="s">
        <v>133</v>
      </c>
      <c r="AU91" s="140" t="s">
        <v>85</v>
      </c>
      <c r="AV91" s="11" t="s">
        <v>128</v>
      </c>
      <c r="AW91" s="11" t="s">
        <v>37</v>
      </c>
      <c r="AX91" s="11" t="s">
        <v>83</v>
      </c>
      <c r="AY91" s="140" t="s">
        <v>129</v>
      </c>
    </row>
    <row r="92" spans="2:65" s="1" customFormat="1" ht="21.75" customHeight="1">
      <c r="B92" s="33"/>
      <c r="C92" s="108" t="s">
        <v>83</v>
      </c>
      <c r="D92" s="108" t="s">
        <v>123</v>
      </c>
      <c r="E92" s="109" t="s">
        <v>885</v>
      </c>
      <c r="F92" s="110" t="s">
        <v>886</v>
      </c>
      <c r="G92" s="111" t="s">
        <v>224</v>
      </c>
      <c r="H92" s="112">
        <v>7</v>
      </c>
      <c r="I92" s="113"/>
      <c r="J92" s="114">
        <f>ROUND(I92*H92,2)</f>
        <v>0</v>
      </c>
      <c r="K92" s="110" t="s">
        <v>127</v>
      </c>
      <c r="L92" s="33"/>
      <c r="M92" s="115" t="s">
        <v>19</v>
      </c>
      <c r="N92" s="116" t="s">
        <v>46</v>
      </c>
      <c r="P92" s="117">
        <f>O92*H92</f>
        <v>0</v>
      </c>
      <c r="Q92" s="117">
        <v>0</v>
      </c>
      <c r="R92" s="117">
        <f>Q92*H92</f>
        <v>0</v>
      </c>
      <c r="S92" s="117">
        <v>0</v>
      </c>
      <c r="T92" s="118">
        <f>S92*H92</f>
        <v>0</v>
      </c>
      <c r="AR92" s="119" t="s">
        <v>128</v>
      </c>
      <c r="AT92" s="119" t="s">
        <v>123</v>
      </c>
      <c r="AU92" s="119" t="s">
        <v>85</v>
      </c>
      <c r="AY92" s="18" t="s">
        <v>129</v>
      </c>
      <c r="BE92" s="120">
        <f>IF(N92="základní",J92,0)</f>
        <v>0</v>
      </c>
      <c r="BF92" s="120">
        <f>IF(N92="snížená",J92,0)</f>
        <v>0</v>
      </c>
      <c r="BG92" s="120">
        <f>IF(N92="zákl. přenesená",J92,0)</f>
        <v>0</v>
      </c>
      <c r="BH92" s="120">
        <f>IF(N92="sníž. přenesená",J92,0)</f>
        <v>0</v>
      </c>
      <c r="BI92" s="120">
        <f>IF(N92="nulová",J92,0)</f>
        <v>0</v>
      </c>
      <c r="BJ92" s="18" t="s">
        <v>83</v>
      </c>
      <c r="BK92" s="120">
        <f>ROUND(I92*H92,2)</f>
        <v>0</v>
      </c>
      <c r="BL92" s="18" t="s">
        <v>128</v>
      </c>
      <c r="BM92" s="119" t="s">
        <v>887</v>
      </c>
    </row>
    <row r="93" spans="2:65" s="1" customFormat="1" ht="10.199999999999999">
      <c r="B93" s="33"/>
      <c r="D93" s="121" t="s">
        <v>131</v>
      </c>
      <c r="F93" s="122" t="s">
        <v>888</v>
      </c>
      <c r="I93" s="123"/>
      <c r="L93" s="33"/>
      <c r="M93" s="124"/>
      <c r="T93" s="54"/>
      <c r="AT93" s="18" t="s">
        <v>131</v>
      </c>
      <c r="AU93" s="18" t="s">
        <v>85</v>
      </c>
    </row>
    <row r="94" spans="2:65" s="10" customFormat="1" ht="10.199999999999999">
      <c r="B94" s="132"/>
      <c r="D94" s="126" t="s">
        <v>133</v>
      </c>
      <c r="E94" s="133" t="s">
        <v>19</v>
      </c>
      <c r="F94" s="134" t="s">
        <v>205</v>
      </c>
      <c r="H94" s="135">
        <v>7</v>
      </c>
      <c r="I94" s="136"/>
      <c r="L94" s="132"/>
      <c r="M94" s="137"/>
      <c r="T94" s="138"/>
      <c r="AT94" s="133" t="s">
        <v>133</v>
      </c>
      <c r="AU94" s="133" t="s">
        <v>85</v>
      </c>
      <c r="AV94" s="10" t="s">
        <v>85</v>
      </c>
      <c r="AW94" s="10" t="s">
        <v>37</v>
      </c>
      <c r="AX94" s="10" t="s">
        <v>75</v>
      </c>
      <c r="AY94" s="133" t="s">
        <v>129</v>
      </c>
    </row>
    <row r="95" spans="2:65" s="11" customFormat="1" ht="10.199999999999999">
      <c r="B95" s="139"/>
      <c r="D95" s="126" t="s">
        <v>133</v>
      </c>
      <c r="E95" s="140" t="s">
        <v>19</v>
      </c>
      <c r="F95" s="141" t="s">
        <v>136</v>
      </c>
      <c r="H95" s="142">
        <v>7</v>
      </c>
      <c r="I95" s="143"/>
      <c r="L95" s="139"/>
      <c r="M95" s="144"/>
      <c r="T95" s="145"/>
      <c r="AT95" s="140" t="s">
        <v>133</v>
      </c>
      <c r="AU95" s="140" t="s">
        <v>85</v>
      </c>
      <c r="AV95" s="11" t="s">
        <v>128</v>
      </c>
      <c r="AW95" s="11" t="s">
        <v>37</v>
      </c>
      <c r="AX95" s="11" t="s">
        <v>83</v>
      </c>
      <c r="AY95" s="140" t="s">
        <v>129</v>
      </c>
    </row>
    <row r="96" spans="2:65" s="1" customFormat="1" ht="21.75" customHeight="1">
      <c r="B96" s="33"/>
      <c r="C96" s="108" t="s">
        <v>85</v>
      </c>
      <c r="D96" s="108" t="s">
        <v>123</v>
      </c>
      <c r="E96" s="109" t="s">
        <v>889</v>
      </c>
      <c r="F96" s="110" t="s">
        <v>890</v>
      </c>
      <c r="G96" s="111" t="s">
        <v>224</v>
      </c>
      <c r="H96" s="112">
        <v>3</v>
      </c>
      <c r="I96" s="113"/>
      <c r="J96" s="114">
        <f>ROUND(I96*H96,2)</f>
        <v>0</v>
      </c>
      <c r="K96" s="110" t="s">
        <v>127</v>
      </c>
      <c r="L96" s="33"/>
      <c r="M96" s="115" t="s">
        <v>19</v>
      </c>
      <c r="N96" s="116" t="s">
        <v>46</v>
      </c>
      <c r="P96" s="117">
        <f>O96*H96</f>
        <v>0</v>
      </c>
      <c r="Q96" s="117">
        <v>0</v>
      </c>
      <c r="R96" s="117">
        <f>Q96*H96</f>
        <v>0</v>
      </c>
      <c r="S96" s="117">
        <v>0</v>
      </c>
      <c r="T96" s="118">
        <f>S96*H96</f>
        <v>0</v>
      </c>
      <c r="AR96" s="119" t="s">
        <v>128</v>
      </c>
      <c r="AT96" s="119" t="s">
        <v>123</v>
      </c>
      <c r="AU96" s="119" t="s">
        <v>85</v>
      </c>
      <c r="AY96" s="18" t="s">
        <v>129</v>
      </c>
      <c r="BE96" s="120">
        <f>IF(N96="základní",J96,0)</f>
        <v>0</v>
      </c>
      <c r="BF96" s="120">
        <f>IF(N96="snížená",J96,0)</f>
        <v>0</v>
      </c>
      <c r="BG96" s="120">
        <f>IF(N96="zákl. přenesená",J96,0)</f>
        <v>0</v>
      </c>
      <c r="BH96" s="120">
        <f>IF(N96="sníž. přenesená",J96,0)</f>
        <v>0</v>
      </c>
      <c r="BI96" s="120">
        <f>IF(N96="nulová",J96,0)</f>
        <v>0</v>
      </c>
      <c r="BJ96" s="18" t="s">
        <v>83</v>
      </c>
      <c r="BK96" s="120">
        <f>ROUND(I96*H96,2)</f>
        <v>0</v>
      </c>
      <c r="BL96" s="18" t="s">
        <v>128</v>
      </c>
      <c r="BM96" s="119" t="s">
        <v>891</v>
      </c>
    </row>
    <row r="97" spans="2:65" s="1" customFormat="1" ht="10.199999999999999">
      <c r="B97" s="33"/>
      <c r="D97" s="121" t="s">
        <v>131</v>
      </c>
      <c r="F97" s="122" t="s">
        <v>892</v>
      </c>
      <c r="I97" s="123"/>
      <c r="L97" s="33"/>
      <c r="M97" s="124"/>
      <c r="T97" s="54"/>
      <c r="AT97" s="18" t="s">
        <v>131</v>
      </c>
      <c r="AU97" s="18" t="s">
        <v>85</v>
      </c>
    </row>
    <row r="98" spans="2:65" s="10" customFormat="1" ht="10.199999999999999">
      <c r="B98" s="132"/>
      <c r="D98" s="126" t="s">
        <v>133</v>
      </c>
      <c r="E98" s="133" t="s">
        <v>19</v>
      </c>
      <c r="F98" s="134" t="s">
        <v>500</v>
      </c>
      <c r="H98" s="135">
        <v>3</v>
      </c>
      <c r="I98" s="136"/>
      <c r="L98" s="132"/>
      <c r="M98" s="137"/>
      <c r="T98" s="138"/>
      <c r="AT98" s="133" t="s">
        <v>133</v>
      </c>
      <c r="AU98" s="133" t="s">
        <v>85</v>
      </c>
      <c r="AV98" s="10" t="s">
        <v>85</v>
      </c>
      <c r="AW98" s="10" t="s">
        <v>37</v>
      </c>
      <c r="AX98" s="10" t="s">
        <v>75</v>
      </c>
      <c r="AY98" s="133" t="s">
        <v>129</v>
      </c>
    </row>
    <row r="99" spans="2:65" s="11" customFormat="1" ht="10.199999999999999">
      <c r="B99" s="139"/>
      <c r="D99" s="126" t="s">
        <v>133</v>
      </c>
      <c r="E99" s="140" t="s">
        <v>19</v>
      </c>
      <c r="F99" s="141" t="s">
        <v>136</v>
      </c>
      <c r="H99" s="142">
        <v>3</v>
      </c>
      <c r="I99" s="143"/>
      <c r="L99" s="139"/>
      <c r="M99" s="144"/>
      <c r="T99" s="145"/>
      <c r="AT99" s="140" t="s">
        <v>133</v>
      </c>
      <c r="AU99" s="140" t="s">
        <v>85</v>
      </c>
      <c r="AV99" s="11" t="s">
        <v>128</v>
      </c>
      <c r="AW99" s="11" t="s">
        <v>37</v>
      </c>
      <c r="AX99" s="11" t="s">
        <v>83</v>
      </c>
      <c r="AY99" s="140" t="s">
        <v>129</v>
      </c>
    </row>
    <row r="100" spans="2:65" s="1" customFormat="1" ht="21.75" customHeight="1">
      <c r="B100" s="33"/>
      <c r="C100" s="108" t="s">
        <v>292</v>
      </c>
      <c r="D100" s="108" t="s">
        <v>123</v>
      </c>
      <c r="E100" s="109" t="s">
        <v>893</v>
      </c>
      <c r="F100" s="110" t="s">
        <v>894</v>
      </c>
      <c r="G100" s="111" t="s">
        <v>224</v>
      </c>
      <c r="H100" s="112">
        <v>1</v>
      </c>
      <c r="I100" s="113"/>
      <c r="J100" s="114">
        <f>ROUND(I100*H100,2)</f>
        <v>0</v>
      </c>
      <c r="K100" s="110" t="s">
        <v>127</v>
      </c>
      <c r="L100" s="33"/>
      <c r="M100" s="115" t="s">
        <v>19</v>
      </c>
      <c r="N100" s="116" t="s">
        <v>46</v>
      </c>
      <c r="P100" s="117">
        <f>O100*H100</f>
        <v>0</v>
      </c>
      <c r="Q100" s="117">
        <v>0</v>
      </c>
      <c r="R100" s="117">
        <f>Q100*H100</f>
        <v>0</v>
      </c>
      <c r="S100" s="117">
        <v>0</v>
      </c>
      <c r="T100" s="118">
        <f>S100*H100</f>
        <v>0</v>
      </c>
      <c r="AR100" s="119" t="s">
        <v>128</v>
      </c>
      <c r="AT100" s="119" t="s">
        <v>123</v>
      </c>
      <c r="AU100" s="119" t="s">
        <v>85</v>
      </c>
      <c r="AY100" s="18" t="s">
        <v>129</v>
      </c>
      <c r="BE100" s="120">
        <f>IF(N100="základní",J100,0)</f>
        <v>0</v>
      </c>
      <c r="BF100" s="120">
        <f>IF(N100="snížená",J100,0)</f>
        <v>0</v>
      </c>
      <c r="BG100" s="120">
        <f>IF(N100="zákl. přenesená",J100,0)</f>
        <v>0</v>
      </c>
      <c r="BH100" s="120">
        <f>IF(N100="sníž. přenesená",J100,0)</f>
        <v>0</v>
      </c>
      <c r="BI100" s="120">
        <f>IF(N100="nulová",J100,0)</f>
        <v>0</v>
      </c>
      <c r="BJ100" s="18" t="s">
        <v>83</v>
      </c>
      <c r="BK100" s="120">
        <f>ROUND(I100*H100,2)</f>
        <v>0</v>
      </c>
      <c r="BL100" s="18" t="s">
        <v>128</v>
      </c>
      <c r="BM100" s="119" t="s">
        <v>895</v>
      </c>
    </row>
    <row r="101" spans="2:65" s="1" customFormat="1" ht="10.199999999999999">
      <c r="B101" s="33"/>
      <c r="D101" s="121" t="s">
        <v>131</v>
      </c>
      <c r="F101" s="122" t="s">
        <v>896</v>
      </c>
      <c r="I101" s="123"/>
      <c r="L101" s="33"/>
      <c r="M101" s="124"/>
      <c r="T101" s="54"/>
      <c r="AT101" s="18" t="s">
        <v>131</v>
      </c>
      <c r="AU101" s="18" t="s">
        <v>85</v>
      </c>
    </row>
    <row r="102" spans="2:65" s="10" customFormat="1" ht="10.199999999999999">
      <c r="B102" s="132"/>
      <c r="D102" s="126" t="s">
        <v>133</v>
      </c>
      <c r="E102" s="133" t="s">
        <v>19</v>
      </c>
      <c r="F102" s="134" t="s">
        <v>83</v>
      </c>
      <c r="H102" s="135">
        <v>1</v>
      </c>
      <c r="I102" s="136"/>
      <c r="L102" s="132"/>
      <c r="M102" s="137"/>
      <c r="T102" s="138"/>
      <c r="AT102" s="133" t="s">
        <v>133</v>
      </c>
      <c r="AU102" s="133" t="s">
        <v>85</v>
      </c>
      <c r="AV102" s="10" t="s">
        <v>85</v>
      </c>
      <c r="AW102" s="10" t="s">
        <v>37</v>
      </c>
      <c r="AX102" s="10" t="s">
        <v>75</v>
      </c>
      <c r="AY102" s="133" t="s">
        <v>129</v>
      </c>
    </row>
    <row r="103" spans="2:65" s="11" customFormat="1" ht="10.199999999999999">
      <c r="B103" s="139"/>
      <c r="D103" s="126" t="s">
        <v>133</v>
      </c>
      <c r="E103" s="140" t="s">
        <v>19</v>
      </c>
      <c r="F103" s="141" t="s">
        <v>136</v>
      </c>
      <c r="H103" s="142">
        <v>1</v>
      </c>
      <c r="I103" s="143"/>
      <c r="L103" s="139"/>
      <c r="M103" s="144"/>
      <c r="T103" s="145"/>
      <c r="AT103" s="140" t="s">
        <v>133</v>
      </c>
      <c r="AU103" s="140" t="s">
        <v>85</v>
      </c>
      <c r="AV103" s="11" t="s">
        <v>128</v>
      </c>
      <c r="AW103" s="11" t="s">
        <v>37</v>
      </c>
      <c r="AX103" s="11" t="s">
        <v>83</v>
      </c>
      <c r="AY103" s="140" t="s">
        <v>129</v>
      </c>
    </row>
    <row r="104" spans="2:65" s="1" customFormat="1" ht="24.15" customHeight="1">
      <c r="B104" s="33"/>
      <c r="C104" s="108" t="s">
        <v>310</v>
      </c>
      <c r="D104" s="108" t="s">
        <v>123</v>
      </c>
      <c r="E104" s="109" t="s">
        <v>897</v>
      </c>
      <c r="F104" s="110" t="s">
        <v>898</v>
      </c>
      <c r="G104" s="111" t="s">
        <v>224</v>
      </c>
      <c r="H104" s="112">
        <v>7</v>
      </c>
      <c r="I104" s="113"/>
      <c r="J104" s="114">
        <f>ROUND(I104*H104,2)</f>
        <v>0</v>
      </c>
      <c r="K104" s="110" t="s">
        <v>127</v>
      </c>
      <c r="L104" s="33"/>
      <c r="M104" s="115" t="s">
        <v>19</v>
      </c>
      <c r="N104" s="116" t="s">
        <v>46</v>
      </c>
      <c r="P104" s="117">
        <f>O104*H104</f>
        <v>0</v>
      </c>
      <c r="Q104" s="117">
        <v>0</v>
      </c>
      <c r="R104" s="117">
        <f>Q104*H104</f>
        <v>0</v>
      </c>
      <c r="S104" s="117">
        <v>0</v>
      </c>
      <c r="T104" s="118">
        <f>S104*H104</f>
        <v>0</v>
      </c>
      <c r="AR104" s="119" t="s">
        <v>128</v>
      </c>
      <c r="AT104" s="119" t="s">
        <v>123</v>
      </c>
      <c r="AU104" s="119" t="s">
        <v>85</v>
      </c>
      <c r="AY104" s="18" t="s">
        <v>129</v>
      </c>
      <c r="BE104" s="120">
        <f>IF(N104="základní",J104,0)</f>
        <v>0</v>
      </c>
      <c r="BF104" s="120">
        <f>IF(N104="snížená",J104,0)</f>
        <v>0</v>
      </c>
      <c r="BG104" s="120">
        <f>IF(N104="zákl. přenesená",J104,0)</f>
        <v>0</v>
      </c>
      <c r="BH104" s="120">
        <f>IF(N104="sníž. přenesená",J104,0)</f>
        <v>0</v>
      </c>
      <c r="BI104" s="120">
        <f>IF(N104="nulová",J104,0)</f>
        <v>0</v>
      </c>
      <c r="BJ104" s="18" t="s">
        <v>83</v>
      </c>
      <c r="BK104" s="120">
        <f>ROUND(I104*H104,2)</f>
        <v>0</v>
      </c>
      <c r="BL104" s="18" t="s">
        <v>128</v>
      </c>
      <c r="BM104" s="119" t="s">
        <v>899</v>
      </c>
    </row>
    <row r="105" spans="2:65" s="1" customFormat="1" ht="10.199999999999999">
      <c r="B105" s="33"/>
      <c r="D105" s="121" t="s">
        <v>131</v>
      </c>
      <c r="F105" s="122" t="s">
        <v>900</v>
      </c>
      <c r="I105" s="123"/>
      <c r="L105" s="33"/>
      <c r="M105" s="124"/>
      <c r="T105" s="54"/>
      <c r="AT105" s="18" t="s">
        <v>131</v>
      </c>
      <c r="AU105" s="18" t="s">
        <v>85</v>
      </c>
    </row>
    <row r="106" spans="2:65" s="10" customFormat="1" ht="10.199999999999999">
      <c r="B106" s="132"/>
      <c r="D106" s="126" t="s">
        <v>133</v>
      </c>
      <c r="E106" s="133" t="s">
        <v>19</v>
      </c>
      <c r="F106" s="134" t="s">
        <v>205</v>
      </c>
      <c r="H106" s="135">
        <v>7</v>
      </c>
      <c r="I106" s="136"/>
      <c r="L106" s="132"/>
      <c r="M106" s="137"/>
      <c r="T106" s="138"/>
      <c r="AT106" s="133" t="s">
        <v>133</v>
      </c>
      <c r="AU106" s="133" t="s">
        <v>85</v>
      </c>
      <c r="AV106" s="10" t="s">
        <v>85</v>
      </c>
      <c r="AW106" s="10" t="s">
        <v>37</v>
      </c>
      <c r="AX106" s="10" t="s">
        <v>75</v>
      </c>
      <c r="AY106" s="133" t="s">
        <v>129</v>
      </c>
    </row>
    <row r="107" spans="2:65" s="11" customFormat="1" ht="10.199999999999999">
      <c r="B107" s="139"/>
      <c r="D107" s="126" t="s">
        <v>133</v>
      </c>
      <c r="E107" s="140" t="s">
        <v>19</v>
      </c>
      <c r="F107" s="141" t="s">
        <v>136</v>
      </c>
      <c r="H107" s="142">
        <v>7</v>
      </c>
      <c r="I107" s="143"/>
      <c r="L107" s="139"/>
      <c r="M107" s="144"/>
      <c r="T107" s="145"/>
      <c r="AT107" s="140" t="s">
        <v>133</v>
      </c>
      <c r="AU107" s="140" t="s">
        <v>85</v>
      </c>
      <c r="AV107" s="11" t="s">
        <v>128</v>
      </c>
      <c r="AW107" s="11" t="s">
        <v>37</v>
      </c>
      <c r="AX107" s="11" t="s">
        <v>83</v>
      </c>
      <c r="AY107" s="140" t="s">
        <v>129</v>
      </c>
    </row>
    <row r="108" spans="2:65" s="1" customFormat="1" ht="24.15" customHeight="1">
      <c r="B108" s="33"/>
      <c r="C108" s="108" t="s">
        <v>318</v>
      </c>
      <c r="D108" s="108" t="s">
        <v>123</v>
      </c>
      <c r="E108" s="109" t="s">
        <v>901</v>
      </c>
      <c r="F108" s="110" t="s">
        <v>902</v>
      </c>
      <c r="G108" s="111" t="s">
        <v>224</v>
      </c>
      <c r="H108" s="112">
        <v>4</v>
      </c>
      <c r="I108" s="113"/>
      <c r="J108" s="114">
        <f>ROUND(I108*H108,2)</f>
        <v>0</v>
      </c>
      <c r="K108" s="110" t="s">
        <v>127</v>
      </c>
      <c r="L108" s="33"/>
      <c r="M108" s="115" t="s">
        <v>19</v>
      </c>
      <c r="N108" s="116" t="s">
        <v>46</v>
      </c>
      <c r="P108" s="117">
        <f>O108*H108</f>
        <v>0</v>
      </c>
      <c r="Q108" s="117">
        <v>0</v>
      </c>
      <c r="R108" s="117">
        <f>Q108*H108</f>
        <v>0</v>
      </c>
      <c r="S108" s="117">
        <v>0</v>
      </c>
      <c r="T108" s="118">
        <f>S108*H108</f>
        <v>0</v>
      </c>
      <c r="AR108" s="119" t="s">
        <v>128</v>
      </c>
      <c r="AT108" s="119" t="s">
        <v>123</v>
      </c>
      <c r="AU108" s="119" t="s">
        <v>85</v>
      </c>
      <c r="AY108" s="18" t="s">
        <v>129</v>
      </c>
      <c r="BE108" s="120">
        <f>IF(N108="základní",J108,0)</f>
        <v>0</v>
      </c>
      <c r="BF108" s="120">
        <f>IF(N108="snížená",J108,0)</f>
        <v>0</v>
      </c>
      <c r="BG108" s="120">
        <f>IF(N108="zákl. přenesená",J108,0)</f>
        <v>0</v>
      </c>
      <c r="BH108" s="120">
        <f>IF(N108="sníž. přenesená",J108,0)</f>
        <v>0</v>
      </c>
      <c r="BI108" s="120">
        <f>IF(N108="nulová",J108,0)</f>
        <v>0</v>
      </c>
      <c r="BJ108" s="18" t="s">
        <v>83</v>
      </c>
      <c r="BK108" s="120">
        <f>ROUND(I108*H108,2)</f>
        <v>0</v>
      </c>
      <c r="BL108" s="18" t="s">
        <v>128</v>
      </c>
      <c r="BM108" s="119" t="s">
        <v>903</v>
      </c>
    </row>
    <row r="109" spans="2:65" s="1" customFormat="1" ht="10.199999999999999">
      <c r="B109" s="33"/>
      <c r="D109" s="121" t="s">
        <v>131</v>
      </c>
      <c r="F109" s="122" t="s">
        <v>904</v>
      </c>
      <c r="I109" s="123"/>
      <c r="L109" s="33"/>
      <c r="M109" s="124"/>
      <c r="T109" s="54"/>
      <c r="AT109" s="18" t="s">
        <v>131</v>
      </c>
      <c r="AU109" s="18" t="s">
        <v>85</v>
      </c>
    </row>
    <row r="110" spans="2:65" s="10" customFormat="1" ht="10.199999999999999">
      <c r="B110" s="132"/>
      <c r="D110" s="126" t="s">
        <v>133</v>
      </c>
      <c r="E110" s="133" t="s">
        <v>19</v>
      </c>
      <c r="F110" s="134" t="s">
        <v>128</v>
      </c>
      <c r="H110" s="135">
        <v>4</v>
      </c>
      <c r="I110" s="136"/>
      <c r="L110" s="132"/>
      <c r="M110" s="137"/>
      <c r="T110" s="138"/>
      <c r="AT110" s="133" t="s">
        <v>133</v>
      </c>
      <c r="AU110" s="133" t="s">
        <v>85</v>
      </c>
      <c r="AV110" s="10" t="s">
        <v>85</v>
      </c>
      <c r="AW110" s="10" t="s">
        <v>37</v>
      </c>
      <c r="AX110" s="10" t="s">
        <v>75</v>
      </c>
      <c r="AY110" s="133" t="s">
        <v>129</v>
      </c>
    </row>
    <row r="111" spans="2:65" s="11" customFormat="1" ht="10.199999999999999">
      <c r="B111" s="139"/>
      <c r="D111" s="126" t="s">
        <v>133</v>
      </c>
      <c r="E111" s="140" t="s">
        <v>19</v>
      </c>
      <c r="F111" s="141" t="s">
        <v>136</v>
      </c>
      <c r="H111" s="142">
        <v>4</v>
      </c>
      <c r="I111" s="143"/>
      <c r="L111" s="139"/>
      <c r="M111" s="144"/>
      <c r="T111" s="145"/>
      <c r="AT111" s="140" t="s">
        <v>133</v>
      </c>
      <c r="AU111" s="140" t="s">
        <v>85</v>
      </c>
      <c r="AV111" s="11" t="s">
        <v>128</v>
      </c>
      <c r="AW111" s="11" t="s">
        <v>37</v>
      </c>
      <c r="AX111" s="11" t="s">
        <v>83</v>
      </c>
      <c r="AY111" s="140" t="s">
        <v>129</v>
      </c>
    </row>
    <row r="112" spans="2:65" s="1" customFormat="1" ht="16.5" customHeight="1">
      <c r="B112" s="33"/>
      <c r="C112" s="108" t="s">
        <v>205</v>
      </c>
      <c r="D112" s="108" t="s">
        <v>123</v>
      </c>
      <c r="E112" s="109" t="s">
        <v>905</v>
      </c>
      <c r="F112" s="110" t="s">
        <v>906</v>
      </c>
      <c r="G112" s="111" t="s">
        <v>224</v>
      </c>
      <c r="H112" s="112">
        <v>11</v>
      </c>
      <c r="I112" s="113"/>
      <c r="J112" s="114">
        <f>ROUND(I112*H112,2)</f>
        <v>0</v>
      </c>
      <c r="K112" s="110" t="s">
        <v>127</v>
      </c>
      <c r="L112" s="33"/>
      <c r="M112" s="115" t="s">
        <v>19</v>
      </c>
      <c r="N112" s="116" t="s">
        <v>46</v>
      </c>
      <c r="P112" s="117">
        <f>O112*H112</f>
        <v>0</v>
      </c>
      <c r="Q112" s="117">
        <v>0</v>
      </c>
      <c r="R112" s="117">
        <f>Q112*H112</f>
        <v>0</v>
      </c>
      <c r="S112" s="117">
        <v>0</v>
      </c>
      <c r="T112" s="118">
        <f>S112*H112</f>
        <v>0</v>
      </c>
      <c r="AR112" s="119" t="s">
        <v>128</v>
      </c>
      <c r="AT112" s="119" t="s">
        <v>123</v>
      </c>
      <c r="AU112" s="119" t="s">
        <v>85</v>
      </c>
      <c r="AY112" s="18" t="s">
        <v>129</v>
      </c>
      <c r="BE112" s="120">
        <f>IF(N112="základní",J112,0)</f>
        <v>0</v>
      </c>
      <c r="BF112" s="120">
        <f>IF(N112="snížená",J112,0)</f>
        <v>0</v>
      </c>
      <c r="BG112" s="120">
        <f>IF(N112="zákl. přenesená",J112,0)</f>
        <v>0</v>
      </c>
      <c r="BH112" s="120">
        <f>IF(N112="sníž. přenesená",J112,0)</f>
        <v>0</v>
      </c>
      <c r="BI112" s="120">
        <f>IF(N112="nulová",J112,0)</f>
        <v>0</v>
      </c>
      <c r="BJ112" s="18" t="s">
        <v>83</v>
      </c>
      <c r="BK112" s="120">
        <f>ROUND(I112*H112,2)</f>
        <v>0</v>
      </c>
      <c r="BL112" s="18" t="s">
        <v>128</v>
      </c>
      <c r="BM112" s="119" t="s">
        <v>907</v>
      </c>
    </row>
    <row r="113" spans="2:65" s="1" customFormat="1" ht="10.199999999999999">
      <c r="B113" s="33"/>
      <c r="D113" s="121" t="s">
        <v>131</v>
      </c>
      <c r="F113" s="122" t="s">
        <v>908</v>
      </c>
      <c r="I113" s="123"/>
      <c r="L113" s="33"/>
      <c r="M113" s="124"/>
      <c r="T113" s="54"/>
      <c r="AT113" s="18" t="s">
        <v>131</v>
      </c>
      <c r="AU113" s="18" t="s">
        <v>85</v>
      </c>
    </row>
    <row r="114" spans="2:65" s="10" customFormat="1" ht="10.199999999999999">
      <c r="B114" s="132"/>
      <c r="D114" s="126" t="s">
        <v>133</v>
      </c>
      <c r="E114" s="133" t="s">
        <v>19</v>
      </c>
      <c r="F114" s="134" t="s">
        <v>285</v>
      </c>
      <c r="H114" s="135">
        <v>11</v>
      </c>
      <c r="I114" s="136"/>
      <c r="L114" s="132"/>
      <c r="M114" s="137"/>
      <c r="T114" s="138"/>
      <c r="AT114" s="133" t="s">
        <v>133</v>
      </c>
      <c r="AU114" s="133" t="s">
        <v>85</v>
      </c>
      <c r="AV114" s="10" t="s">
        <v>85</v>
      </c>
      <c r="AW114" s="10" t="s">
        <v>37</v>
      </c>
      <c r="AX114" s="10" t="s">
        <v>75</v>
      </c>
      <c r="AY114" s="133" t="s">
        <v>129</v>
      </c>
    </row>
    <row r="115" spans="2:65" s="11" customFormat="1" ht="10.199999999999999">
      <c r="B115" s="139"/>
      <c r="D115" s="126" t="s">
        <v>133</v>
      </c>
      <c r="E115" s="140" t="s">
        <v>19</v>
      </c>
      <c r="F115" s="141" t="s">
        <v>136</v>
      </c>
      <c r="H115" s="142">
        <v>11</v>
      </c>
      <c r="I115" s="143"/>
      <c r="L115" s="139"/>
      <c r="M115" s="144"/>
      <c r="T115" s="145"/>
      <c r="AT115" s="140" t="s">
        <v>133</v>
      </c>
      <c r="AU115" s="140" t="s">
        <v>85</v>
      </c>
      <c r="AV115" s="11" t="s">
        <v>128</v>
      </c>
      <c r="AW115" s="11" t="s">
        <v>37</v>
      </c>
      <c r="AX115" s="11" t="s">
        <v>83</v>
      </c>
      <c r="AY115" s="140" t="s">
        <v>129</v>
      </c>
    </row>
    <row r="116" spans="2:65" s="1" customFormat="1" ht="16.5" customHeight="1">
      <c r="B116" s="33"/>
      <c r="C116" s="108" t="s">
        <v>326</v>
      </c>
      <c r="D116" s="108" t="s">
        <v>123</v>
      </c>
      <c r="E116" s="109" t="s">
        <v>909</v>
      </c>
      <c r="F116" s="110" t="s">
        <v>910</v>
      </c>
      <c r="G116" s="111" t="s">
        <v>224</v>
      </c>
      <c r="H116" s="112">
        <v>6</v>
      </c>
      <c r="I116" s="113"/>
      <c r="J116" s="114">
        <f>ROUND(I116*H116,2)</f>
        <v>0</v>
      </c>
      <c r="K116" s="110" t="s">
        <v>127</v>
      </c>
      <c r="L116" s="33"/>
      <c r="M116" s="115" t="s">
        <v>19</v>
      </c>
      <c r="N116" s="116" t="s">
        <v>46</v>
      </c>
      <c r="P116" s="117">
        <f>O116*H116</f>
        <v>0</v>
      </c>
      <c r="Q116" s="117">
        <v>0</v>
      </c>
      <c r="R116" s="117">
        <f>Q116*H116</f>
        <v>0</v>
      </c>
      <c r="S116" s="117">
        <v>0</v>
      </c>
      <c r="T116" s="118">
        <f>S116*H116</f>
        <v>0</v>
      </c>
      <c r="AR116" s="119" t="s">
        <v>128</v>
      </c>
      <c r="AT116" s="119" t="s">
        <v>123</v>
      </c>
      <c r="AU116" s="119" t="s">
        <v>85</v>
      </c>
      <c r="AY116" s="18" t="s">
        <v>129</v>
      </c>
      <c r="BE116" s="120">
        <f>IF(N116="základní",J116,0)</f>
        <v>0</v>
      </c>
      <c r="BF116" s="120">
        <f>IF(N116="snížená",J116,0)</f>
        <v>0</v>
      </c>
      <c r="BG116" s="120">
        <f>IF(N116="zákl. přenesená",J116,0)</f>
        <v>0</v>
      </c>
      <c r="BH116" s="120">
        <f>IF(N116="sníž. přenesená",J116,0)</f>
        <v>0</v>
      </c>
      <c r="BI116" s="120">
        <f>IF(N116="nulová",J116,0)</f>
        <v>0</v>
      </c>
      <c r="BJ116" s="18" t="s">
        <v>83</v>
      </c>
      <c r="BK116" s="120">
        <f>ROUND(I116*H116,2)</f>
        <v>0</v>
      </c>
      <c r="BL116" s="18" t="s">
        <v>128</v>
      </c>
      <c r="BM116" s="119" t="s">
        <v>911</v>
      </c>
    </row>
    <row r="117" spans="2:65" s="1" customFormat="1" ht="10.199999999999999">
      <c r="B117" s="33"/>
      <c r="D117" s="121" t="s">
        <v>131</v>
      </c>
      <c r="F117" s="122" t="s">
        <v>912</v>
      </c>
      <c r="I117" s="123"/>
      <c r="L117" s="33"/>
      <c r="M117" s="124"/>
      <c r="T117" s="54"/>
      <c r="AT117" s="18" t="s">
        <v>131</v>
      </c>
      <c r="AU117" s="18" t="s">
        <v>85</v>
      </c>
    </row>
    <row r="118" spans="2:65" s="10" customFormat="1" ht="10.199999999999999">
      <c r="B118" s="132"/>
      <c r="D118" s="126" t="s">
        <v>133</v>
      </c>
      <c r="E118" s="133" t="s">
        <v>19</v>
      </c>
      <c r="F118" s="134" t="s">
        <v>191</v>
      </c>
      <c r="H118" s="135">
        <v>6</v>
      </c>
      <c r="I118" s="136"/>
      <c r="L118" s="132"/>
      <c r="M118" s="137"/>
      <c r="T118" s="138"/>
      <c r="AT118" s="133" t="s">
        <v>133</v>
      </c>
      <c r="AU118" s="133" t="s">
        <v>85</v>
      </c>
      <c r="AV118" s="10" t="s">
        <v>85</v>
      </c>
      <c r="AW118" s="10" t="s">
        <v>37</v>
      </c>
      <c r="AX118" s="10" t="s">
        <v>75</v>
      </c>
      <c r="AY118" s="133" t="s">
        <v>129</v>
      </c>
    </row>
    <row r="119" spans="2:65" s="11" customFormat="1" ht="10.199999999999999">
      <c r="B119" s="139"/>
      <c r="D119" s="126" t="s">
        <v>133</v>
      </c>
      <c r="E119" s="140" t="s">
        <v>19</v>
      </c>
      <c r="F119" s="141" t="s">
        <v>136</v>
      </c>
      <c r="H119" s="142">
        <v>6</v>
      </c>
      <c r="I119" s="143"/>
      <c r="L119" s="139"/>
      <c r="M119" s="144"/>
      <c r="T119" s="145"/>
      <c r="AT119" s="140" t="s">
        <v>133</v>
      </c>
      <c r="AU119" s="140" t="s">
        <v>85</v>
      </c>
      <c r="AV119" s="11" t="s">
        <v>128</v>
      </c>
      <c r="AW119" s="11" t="s">
        <v>37</v>
      </c>
      <c r="AX119" s="11" t="s">
        <v>83</v>
      </c>
      <c r="AY119" s="140" t="s">
        <v>129</v>
      </c>
    </row>
    <row r="120" spans="2:65" s="1" customFormat="1" ht="16.5" customHeight="1">
      <c r="B120" s="33"/>
      <c r="C120" s="108" t="s">
        <v>171</v>
      </c>
      <c r="D120" s="108" t="s">
        <v>123</v>
      </c>
      <c r="E120" s="109" t="s">
        <v>913</v>
      </c>
      <c r="F120" s="110" t="s">
        <v>914</v>
      </c>
      <c r="G120" s="111" t="s">
        <v>224</v>
      </c>
      <c r="H120" s="112">
        <v>4</v>
      </c>
      <c r="I120" s="113"/>
      <c r="J120" s="114">
        <f>ROUND(I120*H120,2)</f>
        <v>0</v>
      </c>
      <c r="K120" s="110" t="s">
        <v>127</v>
      </c>
      <c r="L120" s="33"/>
      <c r="M120" s="115" t="s">
        <v>19</v>
      </c>
      <c r="N120" s="116" t="s">
        <v>46</v>
      </c>
      <c r="P120" s="117">
        <f>O120*H120</f>
        <v>0</v>
      </c>
      <c r="Q120" s="117">
        <v>0</v>
      </c>
      <c r="R120" s="117">
        <f>Q120*H120</f>
        <v>0</v>
      </c>
      <c r="S120" s="117">
        <v>0</v>
      </c>
      <c r="T120" s="118">
        <f>S120*H120</f>
        <v>0</v>
      </c>
      <c r="AR120" s="119" t="s">
        <v>128</v>
      </c>
      <c r="AT120" s="119" t="s">
        <v>123</v>
      </c>
      <c r="AU120" s="119" t="s">
        <v>85</v>
      </c>
      <c r="AY120" s="18" t="s">
        <v>129</v>
      </c>
      <c r="BE120" s="120">
        <f>IF(N120="základní",J120,0)</f>
        <v>0</v>
      </c>
      <c r="BF120" s="120">
        <f>IF(N120="snížená",J120,0)</f>
        <v>0</v>
      </c>
      <c r="BG120" s="120">
        <f>IF(N120="zákl. přenesená",J120,0)</f>
        <v>0</v>
      </c>
      <c r="BH120" s="120">
        <f>IF(N120="sníž. přenesená",J120,0)</f>
        <v>0</v>
      </c>
      <c r="BI120" s="120">
        <f>IF(N120="nulová",J120,0)</f>
        <v>0</v>
      </c>
      <c r="BJ120" s="18" t="s">
        <v>83</v>
      </c>
      <c r="BK120" s="120">
        <f>ROUND(I120*H120,2)</f>
        <v>0</v>
      </c>
      <c r="BL120" s="18" t="s">
        <v>128</v>
      </c>
      <c r="BM120" s="119" t="s">
        <v>915</v>
      </c>
    </row>
    <row r="121" spans="2:65" s="1" customFormat="1" ht="10.199999999999999">
      <c r="B121" s="33"/>
      <c r="D121" s="121" t="s">
        <v>131</v>
      </c>
      <c r="F121" s="122" t="s">
        <v>916</v>
      </c>
      <c r="I121" s="123"/>
      <c r="L121" s="33"/>
      <c r="M121" s="124"/>
      <c r="T121" s="54"/>
      <c r="AT121" s="18" t="s">
        <v>131</v>
      </c>
      <c r="AU121" s="18" t="s">
        <v>85</v>
      </c>
    </row>
    <row r="122" spans="2:65" s="10" customFormat="1" ht="10.199999999999999">
      <c r="B122" s="132"/>
      <c r="D122" s="126" t="s">
        <v>133</v>
      </c>
      <c r="E122" s="133" t="s">
        <v>19</v>
      </c>
      <c r="F122" s="134" t="s">
        <v>128</v>
      </c>
      <c r="H122" s="135">
        <v>4</v>
      </c>
      <c r="I122" s="136"/>
      <c r="L122" s="132"/>
      <c r="M122" s="137"/>
      <c r="T122" s="138"/>
      <c r="AT122" s="133" t="s">
        <v>133</v>
      </c>
      <c r="AU122" s="133" t="s">
        <v>85</v>
      </c>
      <c r="AV122" s="10" t="s">
        <v>85</v>
      </c>
      <c r="AW122" s="10" t="s">
        <v>37</v>
      </c>
      <c r="AX122" s="10" t="s">
        <v>75</v>
      </c>
      <c r="AY122" s="133" t="s">
        <v>129</v>
      </c>
    </row>
    <row r="123" spans="2:65" s="11" customFormat="1" ht="10.199999999999999">
      <c r="B123" s="139"/>
      <c r="D123" s="126" t="s">
        <v>133</v>
      </c>
      <c r="E123" s="140" t="s">
        <v>19</v>
      </c>
      <c r="F123" s="141" t="s">
        <v>136</v>
      </c>
      <c r="H123" s="142">
        <v>4</v>
      </c>
      <c r="I123" s="143"/>
      <c r="L123" s="139"/>
      <c r="M123" s="144"/>
      <c r="T123" s="145"/>
      <c r="AT123" s="140" t="s">
        <v>133</v>
      </c>
      <c r="AU123" s="140" t="s">
        <v>85</v>
      </c>
      <c r="AV123" s="11" t="s">
        <v>128</v>
      </c>
      <c r="AW123" s="11" t="s">
        <v>37</v>
      </c>
      <c r="AX123" s="11" t="s">
        <v>83</v>
      </c>
      <c r="AY123" s="140" t="s">
        <v>129</v>
      </c>
    </row>
    <row r="124" spans="2:65" s="1" customFormat="1" ht="16.5" customHeight="1">
      <c r="B124" s="33"/>
      <c r="C124" s="108" t="s">
        <v>370</v>
      </c>
      <c r="D124" s="108" t="s">
        <v>123</v>
      </c>
      <c r="E124" s="109" t="s">
        <v>917</v>
      </c>
      <c r="F124" s="110" t="s">
        <v>918</v>
      </c>
      <c r="G124" s="111" t="s">
        <v>224</v>
      </c>
      <c r="H124" s="112">
        <v>1</v>
      </c>
      <c r="I124" s="113"/>
      <c r="J124" s="114">
        <f>ROUND(I124*H124,2)</f>
        <v>0</v>
      </c>
      <c r="K124" s="110" t="s">
        <v>127</v>
      </c>
      <c r="L124" s="33"/>
      <c r="M124" s="115" t="s">
        <v>19</v>
      </c>
      <c r="N124" s="116" t="s">
        <v>46</v>
      </c>
      <c r="P124" s="117">
        <f>O124*H124</f>
        <v>0</v>
      </c>
      <c r="Q124" s="117">
        <v>0</v>
      </c>
      <c r="R124" s="117">
        <f>Q124*H124</f>
        <v>0</v>
      </c>
      <c r="S124" s="117">
        <v>0</v>
      </c>
      <c r="T124" s="118">
        <f>S124*H124</f>
        <v>0</v>
      </c>
      <c r="AR124" s="119" t="s">
        <v>128</v>
      </c>
      <c r="AT124" s="119" t="s">
        <v>123</v>
      </c>
      <c r="AU124" s="119" t="s">
        <v>85</v>
      </c>
      <c r="AY124" s="18" t="s">
        <v>129</v>
      </c>
      <c r="BE124" s="120">
        <f>IF(N124="základní",J124,0)</f>
        <v>0</v>
      </c>
      <c r="BF124" s="120">
        <f>IF(N124="snížená",J124,0)</f>
        <v>0</v>
      </c>
      <c r="BG124" s="120">
        <f>IF(N124="zákl. přenesená",J124,0)</f>
        <v>0</v>
      </c>
      <c r="BH124" s="120">
        <f>IF(N124="sníž. přenesená",J124,0)</f>
        <v>0</v>
      </c>
      <c r="BI124" s="120">
        <f>IF(N124="nulová",J124,0)</f>
        <v>0</v>
      </c>
      <c r="BJ124" s="18" t="s">
        <v>83</v>
      </c>
      <c r="BK124" s="120">
        <f>ROUND(I124*H124,2)</f>
        <v>0</v>
      </c>
      <c r="BL124" s="18" t="s">
        <v>128</v>
      </c>
      <c r="BM124" s="119" t="s">
        <v>919</v>
      </c>
    </row>
    <row r="125" spans="2:65" s="1" customFormat="1" ht="10.199999999999999">
      <c r="B125" s="33"/>
      <c r="D125" s="121" t="s">
        <v>131</v>
      </c>
      <c r="F125" s="122" t="s">
        <v>920</v>
      </c>
      <c r="I125" s="123"/>
      <c r="L125" s="33"/>
      <c r="M125" s="124"/>
      <c r="T125" s="54"/>
      <c r="AT125" s="18" t="s">
        <v>131</v>
      </c>
      <c r="AU125" s="18" t="s">
        <v>85</v>
      </c>
    </row>
    <row r="126" spans="2:65" s="10" customFormat="1" ht="10.199999999999999">
      <c r="B126" s="132"/>
      <c r="D126" s="126" t="s">
        <v>133</v>
      </c>
      <c r="E126" s="133" t="s">
        <v>19</v>
      </c>
      <c r="F126" s="134" t="s">
        <v>83</v>
      </c>
      <c r="H126" s="135">
        <v>1</v>
      </c>
      <c r="I126" s="136"/>
      <c r="L126" s="132"/>
      <c r="M126" s="137"/>
      <c r="T126" s="138"/>
      <c r="AT126" s="133" t="s">
        <v>133</v>
      </c>
      <c r="AU126" s="133" t="s">
        <v>85</v>
      </c>
      <c r="AV126" s="10" t="s">
        <v>85</v>
      </c>
      <c r="AW126" s="10" t="s">
        <v>37</v>
      </c>
      <c r="AX126" s="10" t="s">
        <v>75</v>
      </c>
      <c r="AY126" s="133" t="s">
        <v>129</v>
      </c>
    </row>
    <row r="127" spans="2:65" s="11" customFormat="1" ht="10.199999999999999">
      <c r="B127" s="139"/>
      <c r="D127" s="126" t="s">
        <v>133</v>
      </c>
      <c r="E127" s="140" t="s">
        <v>19</v>
      </c>
      <c r="F127" s="141" t="s">
        <v>136</v>
      </c>
      <c r="H127" s="142">
        <v>1</v>
      </c>
      <c r="I127" s="143"/>
      <c r="L127" s="139"/>
      <c r="M127" s="144"/>
      <c r="T127" s="145"/>
      <c r="AT127" s="140" t="s">
        <v>133</v>
      </c>
      <c r="AU127" s="140" t="s">
        <v>85</v>
      </c>
      <c r="AV127" s="11" t="s">
        <v>128</v>
      </c>
      <c r="AW127" s="11" t="s">
        <v>37</v>
      </c>
      <c r="AX127" s="11" t="s">
        <v>83</v>
      </c>
      <c r="AY127" s="140" t="s">
        <v>129</v>
      </c>
    </row>
    <row r="128" spans="2:65" s="1" customFormat="1" ht="16.5" customHeight="1">
      <c r="B128" s="33"/>
      <c r="C128" s="108" t="s">
        <v>331</v>
      </c>
      <c r="D128" s="108" t="s">
        <v>123</v>
      </c>
      <c r="E128" s="109" t="s">
        <v>921</v>
      </c>
      <c r="F128" s="110" t="s">
        <v>922</v>
      </c>
      <c r="G128" s="111" t="s">
        <v>224</v>
      </c>
      <c r="H128" s="112">
        <v>2</v>
      </c>
      <c r="I128" s="113"/>
      <c r="J128" s="114">
        <f>ROUND(I128*H128,2)</f>
        <v>0</v>
      </c>
      <c r="K128" s="110" t="s">
        <v>127</v>
      </c>
      <c r="L128" s="33"/>
      <c r="M128" s="115" t="s">
        <v>19</v>
      </c>
      <c r="N128" s="116" t="s">
        <v>46</v>
      </c>
      <c r="P128" s="117">
        <f>O128*H128</f>
        <v>0</v>
      </c>
      <c r="Q128" s="117">
        <v>0</v>
      </c>
      <c r="R128" s="117">
        <f>Q128*H128</f>
        <v>0</v>
      </c>
      <c r="S128" s="117">
        <v>0</v>
      </c>
      <c r="T128" s="118">
        <f>S128*H128</f>
        <v>0</v>
      </c>
      <c r="AR128" s="119" t="s">
        <v>128</v>
      </c>
      <c r="AT128" s="119" t="s">
        <v>123</v>
      </c>
      <c r="AU128" s="119" t="s">
        <v>85</v>
      </c>
      <c r="AY128" s="18" t="s">
        <v>129</v>
      </c>
      <c r="BE128" s="120">
        <f>IF(N128="základní",J128,0)</f>
        <v>0</v>
      </c>
      <c r="BF128" s="120">
        <f>IF(N128="snížená",J128,0)</f>
        <v>0</v>
      </c>
      <c r="BG128" s="120">
        <f>IF(N128="zákl. přenesená",J128,0)</f>
        <v>0</v>
      </c>
      <c r="BH128" s="120">
        <f>IF(N128="sníž. přenesená",J128,0)</f>
        <v>0</v>
      </c>
      <c r="BI128" s="120">
        <f>IF(N128="nulová",J128,0)</f>
        <v>0</v>
      </c>
      <c r="BJ128" s="18" t="s">
        <v>83</v>
      </c>
      <c r="BK128" s="120">
        <f>ROUND(I128*H128,2)</f>
        <v>0</v>
      </c>
      <c r="BL128" s="18" t="s">
        <v>128</v>
      </c>
      <c r="BM128" s="119" t="s">
        <v>923</v>
      </c>
    </row>
    <row r="129" spans="2:65" s="1" customFormat="1" ht="10.199999999999999">
      <c r="B129" s="33"/>
      <c r="D129" s="121" t="s">
        <v>131</v>
      </c>
      <c r="F129" s="122" t="s">
        <v>924</v>
      </c>
      <c r="I129" s="123"/>
      <c r="L129" s="33"/>
      <c r="M129" s="124"/>
      <c r="T129" s="54"/>
      <c r="AT129" s="18" t="s">
        <v>131</v>
      </c>
      <c r="AU129" s="18" t="s">
        <v>85</v>
      </c>
    </row>
    <row r="130" spans="2:65" s="10" customFormat="1" ht="10.199999999999999">
      <c r="B130" s="132"/>
      <c r="D130" s="126" t="s">
        <v>133</v>
      </c>
      <c r="E130" s="133" t="s">
        <v>19</v>
      </c>
      <c r="F130" s="134" t="s">
        <v>85</v>
      </c>
      <c r="H130" s="135">
        <v>2</v>
      </c>
      <c r="I130" s="136"/>
      <c r="L130" s="132"/>
      <c r="M130" s="137"/>
      <c r="T130" s="138"/>
      <c r="AT130" s="133" t="s">
        <v>133</v>
      </c>
      <c r="AU130" s="133" t="s">
        <v>85</v>
      </c>
      <c r="AV130" s="10" t="s">
        <v>85</v>
      </c>
      <c r="AW130" s="10" t="s">
        <v>37</v>
      </c>
      <c r="AX130" s="10" t="s">
        <v>75</v>
      </c>
      <c r="AY130" s="133" t="s">
        <v>129</v>
      </c>
    </row>
    <row r="131" spans="2:65" s="11" customFormat="1" ht="10.199999999999999">
      <c r="B131" s="139"/>
      <c r="D131" s="126" t="s">
        <v>133</v>
      </c>
      <c r="E131" s="140" t="s">
        <v>19</v>
      </c>
      <c r="F131" s="141" t="s">
        <v>136</v>
      </c>
      <c r="H131" s="142">
        <v>2</v>
      </c>
      <c r="I131" s="143"/>
      <c r="L131" s="139"/>
      <c r="M131" s="144"/>
      <c r="T131" s="145"/>
      <c r="AT131" s="140" t="s">
        <v>133</v>
      </c>
      <c r="AU131" s="140" t="s">
        <v>85</v>
      </c>
      <c r="AV131" s="11" t="s">
        <v>128</v>
      </c>
      <c r="AW131" s="11" t="s">
        <v>37</v>
      </c>
      <c r="AX131" s="11" t="s">
        <v>83</v>
      </c>
      <c r="AY131" s="140" t="s">
        <v>129</v>
      </c>
    </row>
    <row r="132" spans="2:65" s="1" customFormat="1" ht="16.5" customHeight="1">
      <c r="B132" s="33"/>
      <c r="C132" s="108" t="s">
        <v>7</v>
      </c>
      <c r="D132" s="108" t="s">
        <v>123</v>
      </c>
      <c r="E132" s="109" t="s">
        <v>925</v>
      </c>
      <c r="F132" s="110" t="s">
        <v>926</v>
      </c>
      <c r="G132" s="111" t="s">
        <v>224</v>
      </c>
      <c r="H132" s="112">
        <v>1</v>
      </c>
      <c r="I132" s="113"/>
      <c r="J132" s="114">
        <f>ROUND(I132*H132,2)</f>
        <v>0</v>
      </c>
      <c r="K132" s="110" t="s">
        <v>127</v>
      </c>
      <c r="L132" s="33"/>
      <c r="M132" s="115" t="s">
        <v>19</v>
      </c>
      <c r="N132" s="116" t="s">
        <v>46</v>
      </c>
      <c r="P132" s="117">
        <f>O132*H132</f>
        <v>0</v>
      </c>
      <c r="Q132" s="117">
        <v>0</v>
      </c>
      <c r="R132" s="117">
        <f>Q132*H132</f>
        <v>0</v>
      </c>
      <c r="S132" s="117">
        <v>0</v>
      </c>
      <c r="T132" s="118">
        <f>S132*H132</f>
        <v>0</v>
      </c>
      <c r="AR132" s="119" t="s">
        <v>128</v>
      </c>
      <c r="AT132" s="119" t="s">
        <v>123</v>
      </c>
      <c r="AU132" s="119" t="s">
        <v>85</v>
      </c>
      <c r="AY132" s="18" t="s">
        <v>129</v>
      </c>
      <c r="BE132" s="120">
        <f>IF(N132="základní",J132,0)</f>
        <v>0</v>
      </c>
      <c r="BF132" s="120">
        <f>IF(N132="snížená",J132,0)</f>
        <v>0</v>
      </c>
      <c r="BG132" s="120">
        <f>IF(N132="zákl. přenesená",J132,0)</f>
        <v>0</v>
      </c>
      <c r="BH132" s="120">
        <f>IF(N132="sníž. přenesená",J132,0)</f>
        <v>0</v>
      </c>
      <c r="BI132" s="120">
        <f>IF(N132="nulová",J132,0)</f>
        <v>0</v>
      </c>
      <c r="BJ132" s="18" t="s">
        <v>83</v>
      </c>
      <c r="BK132" s="120">
        <f>ROUND(I132*H132,2)</f>
        <v>0</v>
      </c>
      <c r="BL132" s="18" t="s">
        <v>128</v>
      </c>
      <c r="BM132" s="119" t="s">
        <v>927</v>
      </c>
    </row>
    <row r="133" spans="2:65" s="1" customFormat="1" ht="10.199999999999999">
      <c r="B133" s="33"/>
      <c r="D133" s="121" t="s">
        <v>131</v>
      </c>
      <c r="F133" s="122" t="s">
        <v>928</v>
      </c>
      <c r="I133" s="123"/>
      <c r="L133" s="33"/>
      <c r="M133" s="124"/>
      <c r="T133" s="54"/>
      <c r="AT133" s="18" t="s">
        <v>131</v>
      </c>
      <c r="AU133" s="18" t="s">
        <v>85</v>
      </c>
    </row>
    <row r="134" spans="2:65" s="10" customFormat="1" ht="10.199999999999999">
      <c r="B134" s="132"/>
      <c r="D134" s="126" t="s">
        <v>133</v>
      </c>
      <c r="E134" s="133" t="s">
        <v>19</v>
      </c>
      <c r="F134" s="134" t="s">
        <v>83</v>
      </c>
      <c r="H134" s="135">
        <v>1</v>
      </c>
      <c r="I134" s="136"/>
      <c r="L134" s="132"/>
      <c r="M134" s="137"/>
      <c r="T134" s="138"/>
      <c r="AT134" s="133" t="s">
        <v>133</v>
      </c>
      <c r="AU134" s="133" t="s">
        <v>85</v>
      </c>
      <c r="AV134" s="10" t="s">
        <v>85</v>
      </c>
      <c r="AW134" s="10" t="s">
        <v>37</v>
      </c>
      <c r="AX134" s="10" t="s">
        <v>75</v>
      </c>
      <c r="AY134" s="133" t="s">
        <v>129</v>
      </c>
    </row>
    <row r="135" spans="2:65" s="11" customFormat="1" ht="10.199999999999999">
      <c r="B135" s="139"/>
      <c r="D135" s="126" t="s">
        <v>133</v>
      </c>
      <c r="E135" s="140" t="s">
        <v>19</v>
      </c>
      <c r="F135" s="141" t="s">
        <v>136</v>
      </c>
      <c r="H135" s="142">
        <v>1</v>
      </c>
      <c r="I135" s="143"/>
      <c r="L135" s="139"/>
      <c r="M135" s="144"/>
      <c r="T135" s="145"/>
      <c r="AT135" s="140" t="s">
        <v>133</v>
      </c>
      <c r="AU135" s="140" t="s">
        <v>85</v>
      </c>
      <c r="AV135" s="11" t="s">
        <v>128</v>
      </c>
      <c r="AW135" s="11" t="s">
        <v>37</v>
      </c>
      <c r="AX135" s="11" t="s">
        <v>83</v>
      </c>
      <c r="AY135" s="140" t="s">
        <v>129</v>
      </c>
    </row>
    <row r="136" spans="2:65" s="1" customFormat="1" ht="24.15" customHeight="1">
      <c r="B136" s="33"/>
      <c r="C136" s="108" t="s">
        <v>374</v>
      </c>
      <c r="D136" s="108" t="s">
        <v>123</v>
      </c>
      <c r="E136" s="109" t="s">
        <v>929</v>
      </c>
      <c r="F136" s="110" t="s">
        <v>930</v>
      </c>
      <c r="G136" s="111" t="s">
        <v>224</v>
      </c>
      <c r="H136" s="112">
        <v>6</v>
      </c>
      <c r="I136" s="113"/>
      <c r="J136" s="114">
        <f>ROUND(I136*H136,2)</f>
        <v>0</v>
      </c>
      <c r="K136" s="110" t="s">
        <v>127</v>
      </c>
      <c r="L136" s="33"/>
      <c r="M136" s="115" t="s">
        <v>19</v>
      </c>
      <c r="N136" s="116" t="s">
        <v>46</v>
      </c>
      <c r="P136" s="117">
        <f>O136*H136</f>
        <v>0</v>
      </c>
      <c r="Q136" s="117">
        <v>0</v>
      </c>
      <c r="R136" s="117">
        <f>Q136*H136</f>
        <v>0</v>
      </c>
      <c r="S136" s="117">
        <v>0</v>
      </c>
      <c r="T136" s="118">
        <f>S136*H136</f>
        <v>0</v>
      </c>
      <c r="AR136" s="119" t="s">
        <v>128</v>
      </c>
      <c r="AT136" s="119" t="s">
        <v>123</v>
      </c>
      <c r="AU136" s="119" t="s">
        <v>85</v>
      </c>
      <c r="AY136" s="18" t="s">
        <v>129</v>
      </c>
      <c r="BE136" s="120">
        <f>IF(N136="základní",J136,0)</f>
        <v>0</v>
      </c>
      <c r="BF136" s="120">
        <f>IF(N136="snížená",J136,0)</f>
        <v>0</v>
      </c>
      <c r="BG136" s="120">
        <f>IF(N136="zákl. přenesená",J136,0)</f>
        <v>0</v>
      </c>
      <c r="BH136" s="120">
        <f>IF(N136="sníž. přenesená",J136,0)</f>
        <v>0</v>
      </c>
      <c r="BI136" s="120">
        <f>IF(N136="nulová",J136,0)</f>
        <v>0</v>
      </c>
      <c r="BJ136" s="18" t="s">
        <v>83</v>
      </c>
      <c r="BK136" s="120">
        <f>ROUND(I136*H136,2)</f>
        <v>0</v>
      </c>
      <c r="BL136" s="18" t="s">
        <v>128</v>
      </c>
      <c r="BM136" s="119" t="s">
        <v>931</v>
      </c>
    </row>
    <row r="137" spans="2:65" s="1" customFormat="1" ht="10.199999999999999">
      <c r="B137" s="33"/>
      <c r="D137" s="121" t="s">
        <v>131</v>
      </c>
      <c r="F137" s="122" t="s">
        <v>932</v>
      </c>
      <c r="I137" s="123"/>
      <c r="L137" s="33"/>
      <c r="M137" s="124"/>
      <c r="T137" s="54"/>
      <c r="AT137" s="18" t="s">
        <v>131</v>
      </c>
      <c r="AU137" s="18" t="s">
        <v>85</v>
      </c>
    </row>
    <row r="138" spans="2:65" s="10" customFormat="1" ht="10.199999999999999">
      <c r="B138" s="132"/>
      <c r="D138" s="126" t="s">
        <v>133</v>
      </c>
      <c r="E138" s="133" t="s">
        <v>19</v>
      </c>
      <c r="F138" s="134" t="s">
        <v>191</v>
      </c>
      <c r="H138" s="135">
        <v>6</v>
      </c>
      <c r="I138" s="136"/>
      <c r="L138" s="132"/>
      <c r="M138" s="137"/>
      <c r="T138" s="138"/>
      <c r="AT138" s="133" t="s">
        <v>133</v>
      </c>
      <c r="AU138" s="133" t="s">
        <v>85</v>
      </c>
      <c r="AV138" s="10" t="s">
        <v>85</v>
      </c>
      <c r="AW138" s="10" t="s">
        <v>37</v>
      </c>
      <c r="AX138" s="10" t="s">
        <v>75</v>
      </c>
      <c r="AY138" s="133" t="s">
        <v>129</v>
      </c>
    </row>
    <row r="139" spans="2:65" s="11" customFormat="1" ht="10.199999999999999">
      <c r="B139" s="139"/>
      <c r="D139" s="126" t="s">
        <v>133</v>
      </c>
      <c r="E139" s="140" t="s">
        <v>19</v>
      </c>
      <c r="F139" s="141" t="s">
        <v>136</v>
      </c>
      <c r="H139" s="142">
        <v>6</v>
      </c>
      <c r="I139" s="143"/>
      <c r="L139" s="139"/>
      <c r="M139" s="144"/>
      <c r="T139" s="145"/>
      <c r="AT139" s="140" t="s">
        <v>133</v>
      </c>
      <c r="AU139" s="140" t="s">
        <v>85</v>
      </c>
      <c r="AV139" s="11" t="s">
        <v>128</v>
      </c>
      <c r="AW139" s="11" t="s">
        <v>37</v>
      </c>
      <c r="AX139" s="11" t="s">
        <v>83</v>
      </c>
      <c r="AY139" s="140" t="s">
        <v>129</v>
      </c>
    </row>
    <row r="140" spans="2:65" s="1" customFormat="1" ht="24.15" customHeight="1">
      <c r="B140" s="33"/>
      <c r="C140" s="108" t="s">
        <v>378</v>
      </c>
      <c r="D140" s="108" t="s">
        <v>123</v>
      </c>
      <c r="E140" s="109" t="s">
        <v>933</v>
      </c>
      <c r="F140" s="110" t="s">
        <v>934</v>
      </c>
      <c r="G140" s="111" t="s">
        <v>224</v>
      </c>
      <c r="H140" s="112">
        <v>4</v>
      </c>
      <c r="I140" s="113"/>
      <c r="J140" s="114">
        <f>ROUND(I140*H140,2)</f>
        <v>0</v>
      </c>
      <c r="K140" s="110" t="s">
        <v>127</v>
      </c>
      <c r="L140" s="33"/>
      <c r="M140" s="115" t="s">
        <v>19</v>
      </c>
      <c r="N140" s="116" t="s">
        <v>46</v>
      </c>
      <c r="P140" s="117">
        <f>O140*H140</f>
        <v>0</v>
      </c>
      <c r="Q140" s="117">
        <v>0</v>
      </c>
      <c r="R140" s="117">
        <f>Q140*H140</f>
        <v>0</v>
      </c>
      <c r="S140" s="117">
        <v>0</v>
      </c>
      <c r="T140" s="118">
        <f>S140*H140</f>
        <v>0</v>
      </c>
      <c r="AR140" s="119" t="s">
        <v>128</v>
      </c>
      <c r="AT140" s="119" t="s">
        <v>123</v>
      </c>
      <c r="AU140" s="119" t="s">
        <v>85</v>
      </c>
      <c r="AY140" s="18" t="s">
        <v>129</v>
      </c>
      <c r="BE140" s="120">
        <f>IF(N140="základní",J140,0)</f>
        <v>0</v>
      </c>
      <c r="BF140" s="120">
        <f>IF(N140="snížená",J140,0)</f>
        <v>0</v>
      </c>
      <c r="BG140" s="120">
        <f>IF(N140="zákl. přenesená",J140,0)</f>
        <v>0</v>
      </c>
      <c r="BH140" s="120">
        <f>IF(N140="sníž. přenesená",J140,0)</f>
        <v>0</v>
      </c>
      <c r="BI140" s="120">
        <f>IF(N140="nulová",J140,0)</f>
        <v>0</v>
      </c>
      <c r="BJ140" s="18" t="s">
        <v>83</v>
      </c>
      <c r="BK140" s="120">
        <f>ROUND(I140*H140,2)</f>
        <v>0</v>
      </c>
      <c r="BL140" s="18" t="s">
        <v>128</v>
      </c>
      <c r="BM140" s="119" t="s">
        <v>935</v>
      </c>
    </row>
    <row r="141" spans="2:65" s="1" customFormat="1" ht="10.199999999999999">
      <c r="B141" s="33"/>
      <c r="D141" s="121" t="s">
        <v>131</v>
      </c>
      <c r="F141" s="122" t="s">
        <v>936</v>
      </c>
      <c r="I141" s="123"/>
      <c r="L141" s="33"/>
      <c r="M141" s="124"/>
      <c r="T141" s="54"/>
      <c r="AT141" s="18" t="s">
        <v>131</v>
      </c>
      <c r="AU141" s="18" t="s">
        <v>85</v>
      </c>
    </row>
    <row r="142" spans="2:65" s="10" customFormat="1" ht="10.199999999999999">
      <c r="B142" s="132"/>
      <c r="D142" s="126" t="s">
        <v>133</v>
      </c>
      <c r="E142" s="133" t="s">
        <v>19</v>
      </c>
      <c r="F142" s="134" t="s">
        <v>128</v>
      </c>
      <c r="H142" s="135">
        <v>4</v>
      </c>
      <c r="I142" s="136"/>
      <c r="L142" s="132"/>
      <c r="M142" s="137"/>
      <c r="T142" s="138"/>
      <c r="AT142" s="133" t="s">
        <v>133</v>
      </c>
      <c r="AU142" s="133" t="s">
        <v>85</v>
      </c>
      <c r="AV142" s="10" t="s">
        <v>85</v>
      </c>
      <c r="AW142" s="10" t="s">
        <v>37</v>
      </c>
      <c r="AX142" s="10" t="s">
        <v>75</v>
      </c>
      <c r="AY142" s="133" t="s">
        <v>129</v>
      </c>
    </row>
    <row r="143" spans="2:65" s="11" customFormat="1" ht="10.199999999999999">
      <c r="B143" s="139"/>
      <c r="D143" s="126" t="s">
        <v>133</v>
      </c>
      <c r="E143" s="140" t="s">
        <v>19</v>
      </c>
      <c r="F143" s="141" t="s">
        <v>136</v>
      </c>
      <c r="H143" s="142">
        <v>4</v>
      </c>
      <c r="I143" s="143"/>
      <c r="L143" s="139"/>
      <c r="M143" s="144"/>
      <c r="T143" s="145"/>
      <c r="AT143" s="140" t="s">
        <v>133</v>
      </c>
      <c r="AU143" s="140" t="s">
        <v>85</v>
      </c>
      <c r="AV143" s="11" t="s">
        <v>128</v>
      </c>
      <c r="AW143" s="11" t="s">
        <v>37</v>
      </c>
      <c r="AX143" s="11" t="s">
        <v>83</v>
      </c>
      <c r="AY143" s="140" t="s">
        <v>129</v>
      </c>
    </row>
    <row r="144" spans="2:65" s="1" customFormat="1" ht="24.15" customHeight="1">
      <c r="B144" s="33"/>
      <c r="C144" s="108" t="s">
        <v>392</v>
      </c>
      <c r="D144" s="108" t="s">
        <v>123</v>
      </c>
      <c r="E144" s="109" t="s">
        <v>937</v>
      </c>
      <c r="F144" s="110" t="s">
        <v>938</v>
      </c>
      <c r="G144" s="111" t="s">
        <v>224</v>
      </c>
      <c r="H144" s="112">
        <v>1</v>
      </c>
      <c r="I144" s="113"/>
      <c r="J144" s="114">
        <f>ROUND(I144*H144,2)</f>
        <v>0</v>
      </c>
      <c r="K144" s="110" t="s">
        <v>127</v>
      </c>
      <c r="L144" s="33"/>
      <c r="M144" s="115" t="s">
        <v>19</v>
      </c>
      <c r="N144" s="116" t="s">
        <v>46</v>
      </c>
      <c r="P144" s="117">
        <f>O144*H144</f>
        <v>0</v>
      </c>
      <c r="Q144" s="117">
        <v>0</v>
      </c>
      <c r="R144" s="117">
        <f>Q144*H144</f>
        <v>0</v>
      </c>
      <c r="S144" s="117">
        <v>0</v>
      </c>
      <c r="T144" s="118">
        <f>S144*H144</f>
        <v>0</v>
      </c>
      <c r="AR144" s="119" t="s">
        <v>128</v>
      </c>
      <c r="AT144" s="119" t="s">
        <v>123</v>
      </c>
      <c r="AU144" s="119" t="s">
        <v>85</v>
      </c>
      <c r="AY144" s="18" t="s">
        <v>129</v>
      </c>
      <c r="BE144" s="120">
        <f>IF(N144="základní",J144,0)</f>
        <v>0</v>
      </c>
      <c r="BF144" s="120">
        <f>IF(N144="snížená",J144,0)</f>
        <v>0</v>
      </c>
      <c r="BG144" s="120">
        <f>IF(N144="zákl. přenesená",J144,0)</f>
        <v>0</v>
      </c>
      <c r="BH144" s="120">
        <f>IF(N144="sníž. přenesená",J144,0)</f>
        <v>0</v>
      </c>
      <c r="BI144" s="120">
        <f>IF(N144="nulová",J144,0)</f>
        <v>0</v>
      </c>
      <c r="BJ144" s="18" t="s">
        <v>83</v>
      </c>
      <c r="BK144" s="120">
        <f>ROUND(I144*H144,2)</f>
        <v>0</v>
      </c>
      <c r="BL144" s="18" t="s">
        <v>128</v>
      </c>
      <c r="BM144" s="119" t="s">
        <v>939</v>
      </c>
    </row>
    <row r="145" spans="2:65" s="1" customFormat="1" ht="10.199999999999999">
      <c r="B145" s="33"/>
      <c r="D145" s="121" t="s">
        <v>131</v>
      </c>
      <c r="F145" s="122" t="s">
        <v>940</v>
      </c>
      <c r="I145" s="123"/>
      <c r="L145" s="33"/>
      <c r="M145" s="124"/>
      <c r="T145" s="54"/>
      <c r="AT145" s="18" t="s">
        <v>131</v>
      </c>
      <c r="AU145" s="18" t="s">
        <v>85</v>
      </c>
    </row>
    <row r="146" spans="2:65" s="10" customFormat="1" ht="10.199999999999999">
      <c r="B146" s="132"/>
      <c r="D146" s="126" t="s">
        <v>133</v>
      </c>
      <c r="E146" s="133" t="s">
        <v>19</v>
      </c>
      <c r="F146" s="134" t="s">
        <v>83</v>
      </c>
      <c r="H146" s="135">
        <v>1</v>
      </c>
      <c r="I146" s="136"/>
      <c r="L146" s="132"/>
      <c r="M146" s="137"/>
      <c r="T146" s="138"/>
      <c r="AT146" s="133" t="s">
        <v>133</v>
      </c>
      <c r="AU146" s="133" t="s">
        <v>85</v>
      </c>
      <c r="AV146" s="10" t="s">
        <v>85</v>
      </c>
      <c r="AW146" s="10" t="s">
        <v>37</v>
      </c>
      <c r="AX146" s="10" t="s">
        <v>75</v>
      </c>
      <c r="AY146" s="133" t="s">
        <v>129</v>
      </c>
    </row>
    <row r="147" spans="2:65" s="11" customFormat="1" ht="10.199999999999999">
      <c r="B147" s="139"/>
      <c r="D147" s="126" t="s">
        <v>133</v>
      </c>
      <c r="E147" s="140" t="s">
        <v>19</v>
      </c>
      <c r="F147" s="141" t="s">
        <v>136</v>
      </c>
      <c r="H147" s="142">
        <v>1</v>
      </c>
      <c r="I147" s="143"/>
      <c r="L147" s="139"/>
      <c r="M147" s="144"/>
      <c r="T147" s="145"/>
      <c r="AT147" s="140" t="s">
        <v>133</v>
      </c>
      <c r="AU147" s="140" t="s">
        <v>85</v>
      </c>
      <c r="AV147" s="11" t="s">
        <v>128</v>
      </c>
      <c r="AW147" s="11" t="s">
        <v>37</v>
      </c>
      <c r="AX147" s="11" t="s">
        <v>83</v>
      </c>
      <c r="AY147" s="140" t="s">
        <v>129</v>
      </c>
    </row>
    <row r="148" spans="2:65" s="1" customFormat="1" ht="24.15" customHeight="1">
      <c r="B148" s="33"/>
      <c r="C148" s="108" t="s">
        <v>152</v>
      </c>
      <c r="D148" s="108" t="s">
        <v>123</v>
      </c>
      <c r="E148" s="109" t="s">
        <v>941</v>
      </c>
      <c r="F148" s="110" t="s">
        <v>942</v>
      </c>
      <c r="G148" s="111" t="s">
        <v>224</v>
      </c>
      <c r="H148" s="112">
        <v>2</v>
      </c>
      <c r="I148" s="113"/>
      <c r="J148" s="114">
        <f>ROUND(I148*H148,2)</f>
        <v>0</v>
      </c>
      <c r="K148" s="110" t="s">
        <v>127</v>
      </c>
      <c r="L148" s="33"/>
      <c r="M148" s="115" t="s">
        <v>19</v>
      </c>
      <c r="N148" s="116" t="s">
        <v>46</v>
      </c>
      <c r="P148" s="117">
        <f>O148*H148</f>
        <v>0</v>
      </c>
      <c r="Q148" s="117">
        <v>0</v>
      </c>
      <c r="R148" s="117">
        <f>Q148*H148</f>
        <v>0</v>
      </c>
      <c r="S148" s="117">
        <v>0</v>
      </c>
      <c r="T148" s="118">
        <f>S148*H148</f>
        <v>0</v>
      </c>
      <c r="AR148" s="119" t="s">
        <v>128</v>
      </c>
      <c r="AT148" s="119" t="s">
        <v>123</v>
      </c>
      <c r="AU148" s="119" t="s">
        <v>85</v>
      </c>
      <c r="AY148" s="18" t="s">
        <v>129</v>
      </c>
      <c r="BE148" s="120">
        <f>IF(N148="základní",J148,0)</f>
        <v>0</v>
      </c>
      <c r="BF148" s="120">
        <f>IF(N148="snížená",J148,0)</f>
        <v>0</v>
      </c>
      <c r="BG148" s="120">
        <f>IF(N148="zákl. přenesená",J148,0)</f>
        <v>0</v>
      </c>
      <c r="BH148" s="120">
        <f>IF(N148="sníž. přenesená",J148,0)</f>
        <v>0</v>
      </c>
      <c r="BI148" s="120">
        <f>IF(N148="nulová",J148,0)</f>
        <v>0</v>
      </c>
      <c r="BJ148" s="18" t="s">
        <v>83</v>
      </c>
      <c r="BK148" s="120">
        <f>ROUND(I148*H148,2)</f>
        <v>0</v>
      </c>
      <c r="BL148" s="18" t="s">
        <v>128</v>
      </c>
      <c r="BM148" s="119" t="s">
        <v>943</v>
      </c>
    </row>
    <row r="149" spans="2:65" s="1" customFormat="1" ht="10.199999999999999">
      <c r="B149" s="33"/>
      <c r="D149" s="121" t="s">
        <v>131</v>
      </c>
      <c r="F149" s="122" t="s">
        <v>944</v>
      </c>
      <c r="I149" s="123"/>
      <c r="L149" s="33"/>
      <c r="M149" s="124"/>
      <c r="T149" s="54"/>
      <c r="AT149" s="18" t="s">
        <v>131</v>
      </c>
      <c r="AU149" s="18" t="s">
        <v>85</v>
      </c>
    </row>
    <row r="150" spans="2:65" s="10" customFormat="1" ht="10.199999999999999">
      <c r="B150" s="132"/>
      <c r="D150" s="126" t="s">
        <v>133</v>
      </c>
      <c r="E150" s="133" t="s">
        <v>19</v>
      </c>
      <c r="F150" s="134" t="s">
        <v>85</v>
      </c>
      <c r="H150" s="135">
        <v>2</v>
      </c>
      <c r="I150" s="136"/>
      <c r="L150" s="132"/>
      <c r="M150" s="137"/>
      <c r="T150" s="138"/>
      <c r="AT150" s="133" t="s">
        <v>133</v>
      </c>
      <c r="AU150" s="133" t="s">
        <v>85</v>
      </c>
      <c r="AV150" s="10" t="s">
        <v>85</v>
      </c>
      <c r="AW150" s="10" t="s">
        <v>37</v>
      </c>
      <c r="AX150" s="10" t="s">
        <v>75</v>
      </c>
      <c r="AY150" s="133" t="s">
        <v>129</v>
      </c>
    </row>
    <row r="151" spans="2:65" s="11" customFormat="1" ht="10.199999999999999">
      <c r="B151" s="139"/>
      <c r="D151" s="126" t="s">
        <v>133</v>
      </c>
      <c r="E151" s="140" t="s">
        <v>19</v>
      </c>
      <c r="F151" s="141" t="s">
        <v>136</v>
      </c>
      <c r="H151" s="142">
        <v>2</v>
      </c>
      <c r="I151" s="143"/>
      <c r="L151" s="139"/>
      <c r="M151" s="144"/>
      <c r="T151" s="145"/>
      <c r="AT151" s="140" t="s">
        <v>133</v>
      </c>
      <c r="AU151" s="140" t="s">
        <v>85</v>
      </c>
      <c r="AV151" s="11" t="s">
        <v>128</v>
      </c>
      <c r="AW151" s="11" t="s">
        <v>37</v>
      </c>
      <c r="AX151" s="11" t="s">
        <v>83</v>
      </c>
      <c r="AY151" s="140" t="s">
        <v>129</v>
      </c>
    </row>
    <row r="152" spans="2:65" s="1" customFormat="1" ht="24.15" customHeight="1">
      <c r="B152" s="33"/>
      <c r="C152" s="108" t="s">
        <v>409</v>
      </c>
      <c r="D152" s="108" t="s">
        <v>123</v>
      </c>
      <c r="E152" s="109" t="s">
        <v>945</v>
      </c>
      <c r="F152" s="110" t="s">
        <v>946</v>
      </c>
      <c r="G152" s="111" t="s">
        <v>224</v>
      </c>
      <c r="H152" s="112">
        <v>1</v>
      </c>
      <c r="I152" s="113"/>
      <c r="J152" s="114">
        <f>ROUND(I152*H152,2)</f>
        <v>0</v>
      </c>
      <c r="K152" s="110" t="s">
        <v>127</v>
      </c>
      <c r="L152" s="33"/>
      <c r="M152" s="115" t="s">
        <v>19</v>
      </c>
      <c r="N152" s="116" t="s">
        <v>46</v>
      </c>
      <c r="P152" s="117">
        <f>O152*H152</f>
        <v>0</v>
      </c>
      <c r="Q152" s="117">
        <v>0</v>
      </c>
      <c r="R152" s="117">
        <f>Q152*H152</f>
        <v>0</v>
      </c>
      <c r="S152" s="117">
        <v>0</v>
      </c>
      <c r="T152" s="118">
        <f>S152*H152</f>
        <v>0</v>
      </c>
      <c r="AR152" s="119" t="s">
        <v>128</v>
      </c>
      <c r="AT152" s="119" t="s">
        <v>123</v>
      </c>
      <c r="AU152" s="119" t="s">
        <v>85</v>
      </c>
      <c r="AY152" s="18" t="s">
        <v>129</v>
      </c>
      <c r="BE152" s="120">
        <f>IF(N152="základní",J152,0)</f>
        <v>0</v>
      </c>
      <c r="BF152" s="120">
        <f>IF(N152="snížená",J152,0)</f>
        <v>0</v>
      </c>
      <c r="BG152" s="120">
        <f>IF(N152="zákl. přenesená",J152,0)</f>
        <v>0</v>
      </c>
      <c r="BH152" s="120">
        <f>IF(N152="sníž. přenesená",J152,0)</f>
        <v>0</v>
      </c>
      <c r="BI152" s="120">
        <f>IF(N152="nulová",J152,0)</f>
        <v>0</v>
      </c>
      <c r="BJ152" s="18" t="s">
        <v>83</v>
      </c>
      <c r="BK152" s="120">
        <f>ROUND(I152*H152,2)</f>
        <v>0</v>
      </c>
      <c r="BL152" s="18" t="s">
        <v>128</v>
      </c>
      <c r="BM152" s="119" t="s">
        <v>947</v>
      </c>
    </row>
    <row r="153" spans="2:65" s="1" customFormat="1" ht="10.199999999999999">
      <c r="B153" s="33"/>
      <c r="D153" s="121" t="s">
        <v>131</v>
      </c>
      <c r="F153" s="122" t="s">
        <v>948</v>
      </c>
      <c r="I153" s="123"/>
      <c r="L153" s="33"/>
      <c r="M153" s="124"/>
      <c r="T153" s="54"/>
      <c r="AT153" s="18" t="s">
        <v>131</v>
      </c>
      <c r="AU153" s="18" t="s">
        <v>85</v>
      </c>
    </row>
    <row r="154" spans="2:65" s="10" customFormat="1" ht="10.199999999999999">
      <c r="B154" s="132"/>
      <c r="D154" s="126" t="s">
        <v>133</v>
      </c>
      <c r="E154" s="133" t="s">
        <v>19</v>
      </c>
      <c r="F154" s="134" t="s">
        <v>83</v>
      </c>
      <c r="H154" s="135">
        <v>1</v>
      </c>
      <c r="I154" s="136"/>
      <c r="L154" s="132"/>
      <c r="M154" s="137"/>
      <c r="T154" s="138"/>
      <c r="AT154" s="133" t="s">
        <v>133</v>
      </c>
      <c r="AU154" s="133" t="s">
        <v>85</v>
      </c>
      <c r="AV154" s="10" t="s">
        <v>85</v>
      </c>
      <c r="AW154" s="10" t="s">
        <v>37</v>
      </c>
      <c r="AX154" s="10" t="s">
        <v>75</v>
      </c>
      <c r="AY154" s="133" t="s">
        <v>129</v>
      </c>
    </row>
    <row r="155" spans="2:65" s="11" customFormat="1" ht="10.199999999999999">
      <c r="B155" s="139"/>
      <c r="D155" s="126" t="s">
        <v>133</v>
      </c>
      <c r="E155" s="140" t="s">
        <v>19</v>
      </c>
      <c r="F155" s="141" t="s">
        <v>136</v>
      </c>
      <c r="H155" s="142">
        <v>1</v>
      </c>
      <c r="I155" s="143"/>
      <c r="L155" s="139"/>
      <c r="M155" s="144"/>
      <c r="T155" s="145"/>
      <c r="AT155" s="140" t="s">
        <v>133</v>
      </c>
      <c r="AU155" s="140" t="s">
        <v>85</v>
      </c>
      <c r="AV155" s="11" t="s">
        <v>128</v>
      </c>
      <c r="AW155" s="11" t="s">
        <v>37</v>
      </c>
      <c r="AX155" s="11" t="s">
        <v>83</v>
      </c>
      <c r="AY155" s="140" t="s">
        <v>129</v>
      </c>
    </row>
    <row r="156" spans="2:65" s="1" customFormat="1" ht="16.5" customHeight="1">
      <c r="B156" s="33"/>
      <c r="C156" s="108" t="s">
        <v>215</v>
      </c>
      <c r="D156" s="108" t="s">
        <v>123</v>
      </c>
      <c r="E156" s="109" t="s">
        <v>949</v>
      </c>
      <c r="F156" s="110" t="s">
        <v>950</v>
      </c>
      <c r="G156" s="111" t="s">
        <v>224</v>
      </c>
      <c r="H156" s="112">
        <v>6</v>
      </c>
      <c r="I156" s="113"/>
      <c r="J156" s="114">
        <f>ROUND(I156*H156,2)</f>
        <v>0</v>
      </c>
      <c r="K156" s="110" t="s">
        <v>127</v>
      </c>
      <c r="L156" s="33"/>
      <c r="M156" s="115" t="s">
        <v>19</v>
      </c>
      <c r="N156" s="116" t="s">
        <v>46</v>
      </c>
      <c r="P156" s="117">
        <f>O156*H156</f>
        <v>0</v>
      </c>
      <c r="Q156" s="117">
        <v>9.0000000000000006E-5</v>
      </c>
      <c r="R156" s="117">
        <f>Q156*H156</f>
        <v>5.4000000000000001E-4</v>
      </c>
      <c r="S156" s="117">
        <v>0</v>
      </c>
      <c r="T156" s="118">
        <f>S156*H156</f>
        <v>0</v>
      </c>
      <c r="AR156" s="119" t="s">
        <v>128</v>
      </c>
      <c r="AT156" s="119" t="s">
        <v>123</v>
      </c>
      <c r="AU156" s="119" t="s">
        <v>85</v>
      </c>
      <c r="AY156" s="18" t="s">
        <v>129</v>
      </c>
      <c r="BE156" s="120">
        <f>IF(N156="základní",J156,0)</f>
        <v>0</v>
      </c>
      <c r="BF156" s="120">
        <f>IF(N156="snížená",J156,0)</f>
        <v>0</v>
      </c>
      <c r="BG156" s="120">
        <f>IF(N156="zákl. přenesená",J156,0)</f>
        <v>0</v>
      </c>
      <c r="BH156" s="120">
        <f>IF(N156="sníž. přenesená",J156,0)</f>
        <v>0</v>
      </c>
      <c r="BI156" s="120">
        <f>IF(N156="nulová",J156,0)</f>
        <v>0</v>
      </c>
      <c r="BJ156" s="18" t="s">
        <v>83</v>
      </c>
      <c r="BK156" s="120">
        <f>ROUND(I156*H156,2)</f>
        <v>0</v>
      </c>
      <c r="BL156" s="18" t="s">
        <v>128</v>
      </c>
      <c r="BM156" s="119" t="s">
        <v>951</v>
      </c>
    </row>
    <row r="157" spans="2:65" s="1" customFormat="1" ht="10.199999999999999">
      <c r="B157" s="33"/>
      <c r="D157" s="121" t="s">
        <v>131</v>
      </c>
      <c r="F157" s="122" t="s">
        <v>952</v>
      </c>
      <c r="I157" s="123"/>
      <c r="L157" s="33"/>
      <c r="M157" s="124"/>
      <c r="T157" s="54"/>
      <c r="AT157" s="18" t="s">
        <v>131</v>
      </c>
      <c r="AU157" s="18" t="s">
        <v>85</v>
      </c>
    </row>
    <row r="158" spans="2:65" s="10" customFormat="1" ht="10.199999999999999">
      <c r="B158" s="132"/>
      <c r="D158" s="126" t="s">
        <v>133</v>
      </c>
      <c r="E158" s="133" t="s">
        <v>19</v>
      </c>
      <c r="F158" s="134" t="s">
        <v>191</v>
      </c>
      <c r="H158" s="135">
        <v>6</v>
      </c>
      <c r="I158" s="136"/>
      <c r="L158" s="132"/>
      <c r="M158" s="137"/>
      <c r="T158" s="138"/>
      <c r="AT158" s="133" t="s">
        <v>133</v>
      </c>
      <c r="AU158" s="133" t="s">
        <v>85</v>
      </c>
      <c r="AV158" s="10" t="s">
        <v>85</v>
      </c>
      <c r="AW158" s="10" t="s">
        <v>37</v>
      </c>
      <c r="AX158" s="10" t="s">
        <v>75</v>
      </c>
      <c r="AY158" s="133" t="s">
        <v>129</v>
      </c>
    </row>
    <row r="159" spans="2:65" s="11" customFormat="1" ht="10.199999999999999">
      <c r="B159" s="139"/>
      <c r="D159" s="126" t="s">
        <v>133</v>
      </c>
      <c r="E159" s="140" t="s">
        <v>19</v>
      </c>
      <c r="F159" s="141" t="s">
        <v>136</v>
      </c>
      <c r="H159" s="142">
        <v>6</v>
      </c>
      <c r="I159" s="143"/>
      <c r="L159" s="139"/>
      <c r="M159" s="144"/>
      <c r="T159" s="145"/>
      <c r="AT159" s="140" t="s">
        <v>133</v>
      </c>
      <c r="AU159" s="140" t="s">
        <v>85</v>
      </c>
      <c r="AV159" s="11" t="s">
        <v>128</v>
      </c>
      <c r="AW159" s="11" t="s">
        <v>37</v>
      </c>
      <c r="AX159" s="11" t="s">
        <v>83</v>
      </c>
      <c r="AY159" s="140" t="s">
        <v>129</v>
      </c>
    </row>
    <row r="160" spans="2:65" s="1" customFormat="1" ht="16.5" customHeight="1">
      <c r="B160" s="33"/>
      <c r="C160" s="108" t="s">
        <v>221</v>
      </c>
      <c r="D160" s="108" t="s">
        <v>123</v>
      </c>
      <c r="E160" s="109" t="s">
        <v>953</v>
      </c>
      <c r="F160" s="110" t="s">
        <v>954</v>
      </c>
      <c r="G160" s="111" t="s">
        <v>224</v>
      </c>
      <c r="H160" s="112">
        <v>4</v>
      </c>
      <c r="I160" s="113"/>
      <c r="J160" s="114">
        <f>ROUND(I160*H160,2)</f>
        <v>0</v>
      </c>
      <c r="K160" s="110" t="s">
        <v>127</v>
      </c>
      <c r="L160" s="33"/>
      <c r="M160" s="115" t="s">
        <v>19</v>
      </c>
      <c r="N160" s="116" t="s">
        <v>46</v>
      </c>
      <c r="P160" s="117">
        <f>O160*H160</f>
        <v>0</v>
      </c>
      <c r="Q160" s="117">
        <v>1.7819999999999999E-4</v>
      </c>
      <c r="R160" s="117">
        <f>Q160*H160</f>
        <v>7.1279999999999998E-4</v>
      </c>
      <c r="S160" s="117">
        <v>0</v>
      </c>
      <c r="T160" s="118">
        <f>S160*H160</f>
        <v>0</v>
      </c>
      <c r="AR160" s="119" t="s">
        <v>128</v>
      </c>
      <c r="AT160" s="119" t="s">
        <v>123</v>
      </c>
      <c r="AU160" s="119" t="s">
        <v>85</v>
      </c>
      <c r="AY160" s="18" t="s">
        <v>129</v>
      </c>
      <c r="BE160" s="120">
        <f>IF(N160="základní",J160,0)</f>
        <v>0</v>
      </c>
      <c r="BF160" s="120">
        <f>IF(N160="snížená",J160,0)</f>
        <v>0</v>
      </c>
      <c r="BG160" s="120">
        <f>IF(N160="zákl. přenesená",J160,0)</f>
        <v>0</v>
      </c>
      <c r="BH160" s="120">
        <f>IF(N160="sníž. přenesená",J160,0)</f>
        <v>0</v>
      </c>
      <c r="BI160" s="120">
        <f>IF(N160="nulová",J160,0)</f>
        <v>0</v>
      </c>
      <c r="BJ160" s="18" t="s">
        <v>83</v>
      </c>
      <c r="BK160" s="120">
        <f>ROUND(I160*H160,2)</f>
        <v>0</v>
      </c>
      <c r="BL160" s="18" t="s">
        <v>128</v>
      </c>
      <c r="BM160" s="119" t="s">
        <v>955</v>
      </c>
    </row>
    <row r="161" spans="2:65" s="1" customFormat="1" ht="10.199999999999999">
      <c r="B161" s="33"/>
      <c r="D161" s="121" t="s">
        <v>131</v>
      </c>
      <c r="F161" s="122" t="s">
        <v>956</v>
      </c>
      <c r="I161" s="123"/>
      <c r="L161" s="33"/>
      <c r="M161" s="124"/>
      <c r="T161" s="54"/>
      <c r="AT161" s="18" t="s">
        <v>131</v>
      </c>
      <c r="AU161" s="18" t="s">
        <v>85</v>
      </c>
    </row>
    <row r="162" spans="2:65" s="10" customFormat="1" ht="10.199999999999999">
      <c r="B162" s="132"/>
      <c r="D162" s="126" t="s">
        <v>133</v>
      </c>
      <c r="E162" s="133" t="s">
        <v>19</v>
      </c>
      <c r="F162" s="134" t="s">
        <v>128</v>
      </c>
      <c r="H162" s="135">
        <v>4</v>
      </c>
      <c r="I162" s="136"/>
      <c r="L162" s="132"/>
      <c r="M162" s="137"/>
      <c r="T162" s="138"/>
      <c r="AT162" s="133" t="s">
        <v>133</v>
      </c>
      <c r="AU162" s="133" t="s">
        <v>85</v>
      </c>
      <c r="AV162" s="10" t="s">
        <v>85</v>
      </c>
      <c r="AW162" s="10" t="s">
        <v>37</v>
      </c>
      <c r="AX162" s="10" t="s">
        <v>75</v>
      </c>
      <c r="AY162" s="133" t="s">
        <v>129</v>
      </c>
    </row>
    <row r="163" spans="2:65" s="11" customFormat="1" ht="10.199999999999999">
      <c r="B163" s="139"/>
      <c r="D163" s="126" t="s">
        <v>133</v>
      </c>
      <c r="E163" s="140" t="s">
        <v>19</v>
      </c>
      <c r="F163" s="141" t="s">
        <v>136</v>
      </c>
      <c r="H163" s="142">
        <v>4</v>
      </c>
      <c r="I163" s="143"/>
      <c r="L163" s="139"/>
      <c r="M163" s="144"/>
      <c r="T163" s="145"/>
      <c r="AT163" s="140" t="s">
        <v>133</v>
      </c>
      <c r="AU163" s="140" t="s">
        <v>85</v>
      </c>
      <c r="AV163" s="11" t="s">
        <v>128</v>
      </c>
      <c r="AW163" s="11" t="s">
        <v>37</v>
      </c>
      <c r="AX163" s="11" t="s">
        <v>83</v>
      </c>
      <c r="AY163" s="140" t="s">
        <v>129</v>
      </c>
    </row>
    <row r="164" spans="2:65" s="1" customFormat="1" ht="16.5" customHeight="1">
      <c r="B164" s="33"/>
      <c r="C164" s="108" t="s">
        <v>369</v>
      </c>
      <c r="D164" s="108" t="s">
        <v>123</v>
      </c>
      <c r="E164" s="109" t="s">
        <v>957</v>
      </c>
      <c r="F164" s="110" t="s">
        <v>958</v>
      </c>
      <c r="G164" s="111" t="s">
        <v>224</v>
      </c>
      <c r="H164" s="112">
        <v>3</v>
      </c>
      <c r="I164" s="113"/>
      <c r="J164" s="114">
        <f>ROUND(I164*H164,2)</f>
        <v>0</v>
      </c>
      <c r="K164" s="110" t="s">
        <v>127</v>
      </c>
      <c r="L164" s="33"/>
      <c r="M164" s="115" t="s">
        <v>19</v>
      </c>
      <c r="N164" s="116" t="s">
        <v>46</v>
      </c>
      <c r="P164" s="117">
        <f>O164*H164</f>
        <v>0</v>
      </c>
      <c r="Q164" s="117">
        <v>3.5639999999999999E-4</v>
      </c>
      <c r="R164" s="117">
        <f>Q164*H164</f>
        <v>1.0692E-3</v>
      </c>
      <c r="S164" s="117">
        <v>0</v>
      </c>
      <c r="T164" s="118">
        <f>S164*H164</f>
        <v>0</v>
      </c>
      <c r="AR164" s="119" t="s">
        <v>128</v>
      </c>
      <c r="AT164" s="119" t="s">
        <v>123</v>
      </c>
      <c r="AU164" s="119" t="s">
        <v>85</v>
      </c>
      <c r="AY164" s="18" t="s">
        <v>129</v>
      </c>
      <c r="BE164" s="120">
        <f>IF(N164="základní",J164,0)</f>
        <v>0</v>
      </c>
      <c r="BF164" s="120">
        <f>IF(N164="snížená",J164,0)</f>
        <v>0</v>
      </c>
      <c r="BG164" s="120">
        <f>IF(N164="zákl. přenesená",J164,0)</f>
        <v>0</v>
      </c>
      <c r="BH164" s="120">
        <f>IF(N164="sníž. přenesená",J164,0)</f>
        <v>0</v>
      </c>
      <c r="BI164" s="120">
        <f>IF(N164="nulová",J164,0)</f>
        <v>0</v>
      </c>
      <c r="BJ164" s="18" t="s">
        <v>83</v>
      </c>
      <c r="BK164" s="120">
        <f>ROUND(I164*H164,2)</f>
        <v>0</v>
      </c>
      <c r="BL164" s="18" t="s">
        <v>128</v>
      </c>
      <c r="BM164" s="119" t="s">
        <v>959</v>
      </c>
    </row>
    <row r="165" spans="2:65" s="1" customFormat="1" ht="10.199999999999999">
      <c r="B165" s="33"/>
      <c r="D165" s="121" t="s">
        <v>131</v>
      </c>
      <c r="F165" s="122" t="s">
        <v>960</v>
      </c>
      <c r="I165" s="123"/>
      <c r="L165" s="33"/>
      <c r="M165" s="124"/>
      <c r="T165" s="54"/>
      <c r="AT165" s="18" t="s">
        <v>131</v>
      </c>
      <c r="AU165" s="18" t="s">
        <v>85</v>
      </c>
    </row>
    <row r="166" spans="2:65" s="10" customFormat="1" ht="10.199999999999999">
      <c r="B166" s="132"/>
      <c r="D166" s="126" t="s">
        <v>133</v>
      </c>
      <c r="E166" s="133" t="s">
        <v>19</v>
      </c>
      <c r="F166" s="134" t="s">
        <v>500</v>
      </c>
      <c r="H166" s="135">
        <v>3</v>
      </c>
      <c r="I166" s="136"/>
      <c r="L166" s="132"/>
      <c r="M166" s="137"/>
      <c r="T166" s="138"/>
      <c r="AT166" s="133" t="s">
        <v>133</v>
      </c>
      <c r="AU166" s="133" t="s">
        <v>85</v>
      </c>
      <c r="AV166" s="10" t="s">
        <v>85</v>
      </c>
      <c r="AW166" s="10" t="s">
        <v>37</v>
      </c>
      <c r="AX166" s="10" t="s">
        <v>75</v>
      </c>
      <c r="AY166" s="133" t="s">
        <v>129</v>
      </c>
    </row>
    <row r="167" spans="2:65" s="11" customFormat="1" ht="10.199999999999999">
      <c r="B167" s="139"/>
      <c r="D167" s="126" t="s">
        <v>133</v>
      </c>
      <c r="E167" s="140" t="s">
        <v>19</v>
      </c>
      <c r="F167" s="141" t="s">
        <v>136</v>
      </c>
      <c r="H167" s="142">
        <v>3</v>
      </c>
      <c r="I167" s="143"/>
      <c r="L167" s="139"/>
      <c r="M167" s="144"/>
      <c r="T167" s="145"/>
      <c r="AT167" s="140" t="s">
        <v>133</v>
      </c>
      <c r="AU167" s="140" t="s">
        <v>85</v>
      </c>
      <c r="AV167" s="11" t="s">
        <v>128</v>
      </c>
      <c r="AW167" s="11" t="s">
        <v>37</v>
      </c>
      <c r="AX167" s="11" t="s">
        <v>83</v>
      </c>
      <c r="AY167" s="140" t="s">
        <v>129</v>
      </c>
    </row>
    <row r="168" spans="2:65" s="1" customFormat="1" ht="16.5" customHeight="1">
      <c r="B168" s="33"/>
      <c r="C168" s="108" t="s">
        <v>285</v>
      </c>
      <c r="D168" s="108" t="s">
        <v>123</v>
      </c>
      <c r="E168" s="109" t="s">
        <v>961</v>
      </c>
      <c r="F168" s="110" t="s">
        <v>962</v>
      </c>
      <c r="G168" s="111" t="s">
        <v>224</v>
      </c>
      <c r="H168" s="112">
        <v>1</v>
      </c>
      <c r="I168" s="113"/>
      <c r="J168" s="114">
        <f>ROUND(I168*H168,2)</f>
        <v>0</v>
      </c>
      <c r="K168" s="110" t="s">
        <v>127</v>
      </c>
      <c r="L168" s="33"/>
      <c r="M168" s="115" t="s">
        <v>19</v>
      </c>
      <c r="N168" s="116" t="s">
        <v>46</v>
      </c>
      <c r="P168" s="117">
        <f>O168*H168</f>
        <v>0</v>
      </c>
      <c r="Q168" s="117">
        <v>5.3399999999999997E-4</v>
      </c>
      <c r="R168" s="117">
        <f>Q168*H168</f>
        <v>5.3399999999999997E-4</v>
      </c>
      <c r="S168" s="117">
        <v>0</v>
      </c>
      <c r="T168" s="118">
        <f>S168*H168</f>
        <v>0</v>
      </c>
      <c r="AR168" s="119" t="s">
        <v>128</v>
      </c>
      <c r="AT168" s="119" t="s">
        <v>123</v>
      </c>
      <c r="AU168" s="119" t="s">
        <v>85</v>
      </c>
      <c r="AY168" s="18" t="s">
        <v>129</v>
      </c>
      <c r="BE168" s="120">
        <f>IF(N168="základní",J168,0)</f>
        <v>0</v>
      </c>
      <c r="BF168" s="120">
        <f>IF(N168="snížená",J168,0)</f>
        <v>0</v>
      </c>
      <c r="BG168" s="120">
        <f>IF(N168="zákl. přenesená",J168,0)</f>
        <v>0</v>
      </c>
      <c r="BH168" s="120">
        <f>IF(N168="sníž. přenesená",J168,0)</f>
        <v>0</v>
      </c>
      <c r="BI168" s="120">
        <f>IF(N168="nulová",J168,0)</f>
        <v>0</v>
      </c>
      <c r="BJ168" s="18" t="s">
        <v>83</v>
      </c>
      <c r="BK168" s="120">
        <f>ROUND(I168*H168,2)</f>
        <v>0</v>
      </c>
      <c r="BL168" s="18" t="s">
        <v>128</v>
      </c>
      <c r="BM168" s="119" t="s">
        <v>963</v>
      </c>
    </row>
    <row r="169" spans="2:65" s="1" customFormat="1" ht="10.199999999999999">
      <c r="B169" s="33"/>
      <c r="D169" s="121" t="s">
        <v>131</v>
      </c>
      <c r="F169" s="122" t="s">
        <v>964</v>
      </c>
      <c r="I169" s="123"/>
      <c r="L169" s="33"/>
      <c r="M169" s="124"/>
      <c r="T169" s="54"/>
      <c r="AT169" s="18" t="s">
        <v>131</v>
      </c>
      <c r="AU169" s="18" t="s">
        <v>85</v>
      </c>
    </row>
    <row r="170" spans="2:65" s="10" customFormat="1" ht="10.199999999999999">
      <c r="B170" s="132"/>
      <c r="D170" s="126" t="s">
        <v>133</v>
      </c>
      <c r="E170" s="133" t="s">
        <v>19</v>
      </c>
      <c r="F170" s="134" t="s">
        <v>83</v>
      </c>
      <c r="H170" s="135">
        <v>1</v>
      </c>
      <c r="I170" s="136"/>
      <c r="L170" s="132"/>
      <c r="M170" s="137"/>
      <c r="T170" s="138"/>
      <c r="AT170" s="133" t="s">
        <v>133</v>
      </c>
      <c r="AU170" s="133" t="s">
        <v>85</v>
      </c>
      <c r="AV170" s="10" t="s">
        <v>85</v>
      </c>
      <c r="AW170" s="10" t="s">
        <v>37</v>
      </c>
      <c r="AX170" s="10" t="s">
        <v>75</v>
      </c>
      <c r="AY170" s="133" t="s">
        <v>129</v>
      </c>
    </row>
    <row r="171" spans="2:65" s="11" customFormat="1" ht="10.199999999999999">
      <c r="B171" s="139"/>
      <c r="D171" s="126" t="s">
        <v>133</v>
      </c>
      <c r="E171" s="140" t="s">
        <v>19</v>
      </c>
      <c r="F171" s="141" t="s">
        <v>136</v>
      </c>
      <c r="H171" s="142">
        <v>1</v>
      </c>
      <c r="I171" s="143"/>
      <c r="L171" s="139"/>
      <c r="M171" s="156"/>
      <c r="N171" s="157"/>
      <c r="O171" s="157"/>
      <c r="P171" s="157"/>
      <c r="Q171" s="157"/>
      <c r="R171" s="157"/>
      <c r="S171" s="157"/>
      <c r="T171" s="158"/>
      <c r="AT171" s="140" t="s">
        <v>133</v>
      </c>
      <c r="AU171" s="140" t="s">
        <v>85</v>
      </c>
      <c r="AV171" s="11" t="s">
        <v>128</v>
      </c>
      <c r="AW171" s="11" t="s">
        <v>37</v>
      </c>
      <c r="AX171" s="11" t="s">
        <v>83</v>
      </c>
      <c r="AY171" s="140" t="s">
        <v>129</v>
      </c>
    </row>
    <row r="172" spans="2:65" s="1" customFormat="1" ht="6.9" customHeight="1">
      <c r="B172" s="42"/>
      <c r="C172" s="43"/>
      <c r="D172" s="43"/>
      <c r="E172" s="43"/>
      <c r="F172" s="43"/>
      <c r="G172" s="43"/>
      <c r="H172" s="43"/>
      <c r="I172" s="43"/>
      <c r="J172" s="43"/>
      <c r="K172" s="43"/>
      <c r="L172" s="33"/>
    </row>
  </sheetData>
  <sheetProtection algorithmName="SHA-512" hashValue="rA9j9ohfSNkK2WfGtwsE22pde4489smZSknc8JGsEj/bLkJNnUFt/AumC32SATByG43GjapGtcfsQNRKH57p3w==" saltValue="bmHqIhzVtMxI4l8/p4bwbn5oRX+144KyiKRe8TCZBQ4QYfoqN6LganU+tZHXTIceiA3GGgxGujk41NINKFuyAQ==" spinCount="100000" sheet="1" objects="1" scenarios="1" formatColumns="0" formatRows="0" autoFilter="0"/>
  <autoFilter ref="C80:K171" xr:uid="{00000000-0009-0000-0000-000004000000}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5" r:id="rId1" xr:uid="{00000000-0004-0000-0400-000000000000}"/>
    <hyperlink ref="F89" r:id="rId2" xr:uid="{00000000-0004-0000-0400-000001000000}"/>
    <hyperlink ref="F93" r:id="rId3" xr:uid="{00000000-0004-0000-0400-000002000000}"/>
    <hyperlink ref="F97" r:id="rId4" xr:uid="{00000000-0004-0000-0400-000003000000}"/>
    <hyperlink ref="F101" r:id="rId5" xr:uid="{00000000-0004-0000-0400-000004000000}"/>
    <hyperlink ref="F105" r:id="rId6" xr:uid="{00000000-0004-0000-0400-000005000000}"/>
    <hyperlink ref="F109" r:id="rId7" xr:uid="{00000000-0004-0000-0400-000006000000}"/>
    <hyperlink ref="F113" r:id="rId8" xr:uid="{00000000-0004-0000-0400-000007000000}"/>
    <hyperlink ref="F117" r:id="rId9" xr:uid="{00000000-0004-0000-0400-000008000000}"/>
    <hyperlink ref="F121" r:id="rId10" xr:uid="{00000000-0004-0000-0400-000009000000}"/>
    <hyperlink ref="F125" r:id="rId11" xr:uid="{00000000-0004-0000-0400-00000A000000}"/>
    <hyperlink ref="F129" r:id="rId12" xr:uid="{00000000-0004-0000-0400-00000B000000}"/>
    <hyperlink ref="F133" r:id="rId13" xr:uid="{00000000-0004-0000-0400-00000C000000}"/>
    <hyperlink ref="F137" r:id="rId14" xr:uid="{00000000-0004-0000-0400-00000D000000}"/>
    <hyperlink ref="F141" r:id="rId15" xr:uid="{00000000-0004-0000-0400-00000E000000}"/>
    <hyperlink ref="F145" r:id="rId16" xr:uid="{00000000-0004-0000-0400-00000F000000}"/>
    <hyperlink ref="F149" r:id="rId17" xr:uid="{00000000-0004-0000-0400-000010000000}"/>
    <hyperlink ref="F153" r:id="rId18" xr:uid="{00000000-0004-0000-0400-000011000000}"/>
    <hyperlink ref="F157" r:id="rId19" xr:uid="{00000000-0004-0000-0400-000012000000}"/>
    <hyperlink ref="F161" r:id="rId20" xr:uid="{00000000-0004-0000-0400-000013000000}"/>
    <hyperlink ref="F165" r:id="rId21" xr:uid="{00000000-0004-0000-0400-000014000000}"/>
    <hyperlink ref="F169" r:id="rId22" xr:uid="{00000000-0004-0000-0400-00001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20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97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965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ROUND(J79,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ROUND((SUM(BE79:BE200)),  2)</f>
        <v>0</v>
      </c>
      <c r="I33" s="90">
        <v>0.21</v>
      </c>
      <c r="J33" s="89">
        <f>ROUND(((SUM(BE79:BE200))*I33),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ROUND((SUM(BF79:BF200)),  2)</f>
        <v>0</v>
      </c>
      <c r="I34" s="90">
        <v>0.12</v>
      </c>
      <c r="J34" s="89">
        <f>ROUND(((SUM(BF79:BF200))*I34),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ROUND((SUM(BG79:BG200)),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ROUND((SUM(BH79:BH200)),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ROUND((SUM(BI79:BI200)),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SO 5 - Výsadba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J79</f>
        <v>0</v>
      </c>
      <c r="L59" s="33"/>
      <c r="AU59" s="18" t="s">
        <v>108</v>
      </c>
    </row>
    <row r="60" spans="2:47" s="1" customFormat="1" ht="21.75" customHeight="1">
      <c r="B60" s="33"/>
      <c r="L60" s="33"/>
    </row>
    <row r="61" spans="2:47" s="1" customFormat="1" ht="6.9" customHeight="1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33"/>
    </row>
    <row r="65" spans="2:65" s="1" customFormat="1" ht="6.9" customHeight="1">
      <c r="B65" s="44"/>
      <c r="C65" s="45"/>
      <c r="D65" s="45"/>
      <c r="E65" s="45"/>
      <c r="F65" s="45"/>
      <c r="G65" s="45"/>
      <c r="H65" s="45"/>
      <c r="I65" s="45"/>
      <c r="J65" s="45"/>
      <c r="K65" s="45"/>
      <c r="L65" s="33"/>
    </row>
    <row r="66" spans="2:65" s="1" customFormat="1" ht="24.9" customHeight="1">
      <c r="B66" s="33"/>
      <c r="C66" s="22" t="s">
        <v>109</v>
      </c>
      <c r="L66" s="33"/>
    </row>
    <row r="67" spans="2:65" s="1" customFormat="1" ht="6.9" customHeight="1">
      <c r="B67" s="33"/>
      <c r="L67" s="33"/>
    </row>
    <row r="68" spans="2:65" s="1" customFormat="1" ht="12" customHeight="1">
      <c r="B68" s="33"/>
      <c r="C68" s="28" t="s">
        <v>16</v>
      </c>
      <c r="L68" s="33"/>
    </row>
    <row r="69" spans="2:65" s="1" customFormat="1" ht="16.5" customHeight="1">
      <c r="B69" s="33"/>
      <c r="E69" s="319" t="str">
        <f>E7</f>
        <v>Revitalizace tůně s vytvořením místa environmentální výchovy – p.p.č. 351, k.ú. Novosedlice</v>
      </c>
      <c r="F69" s="320"/>
      <c r="G69" s="320"/>
      <c r="H69" s="320"/>
      <c r="L69" s="33"/>
    </row>
    <row r="70" spans="2:65" s="1" customFormat="1" ht="12" customHeight="1">
      <c r="B70" s="33"/>
      <c r="C70" s="28" t="s">
        <v>102</v>
      </c>
      <c r="L70" s="33"/>
    </row>
    <row r="71" spans="2:65" s="1" customFormat="1" ht="16.5" customHeight="1">
      <c r="B71" s="33"/>
      <c r="E71" s="282" t="str">
        <f>E9</f>
        <v>SO 5 - Výsadba</v>
      </c>
      <c r="F71" s="321"/>
      <c r="G71" s="321"/>
      <c r="H71" s="321"/>
      <c r="L71" s="33"/>
    </row>
    <row r="72" spans="2:65" s="1" customFormat="1" ht="6.9" customHeight="1">
      <c r="B72" s="33"/>
      <c r="L72" s="33"/>
    </row>
    <row r="73" spans="2:65" s="1" customFormat="1" ht="12" customHeight="1">
      <c r="B73" s="33"/>
      <c r="C73" s="28" t="s">
        <v>21</v>
      </c>
      <c r="F73" s="26" t="str">
        <f>F12</f>
        <v>Obec Novosedlice</v>
      </c>
      <c r="I73" s="28" t="s">
        <v>23</v>
      </c>
      <c r="J73" s="50" t="str">
        <f>IF(J12="","",J12)</f>
        <v>4. 1. 2024</v>
      </c>
      <c r="L73" s="33"/>
    </row>
    <row r="74" spans="2:65" s="1" customFormat="1" ht="6.9" customHeight="1">
      <c r="B74" s="33"/>
      <c r="L74" s="33"/>
    </row>
    <row r="75" spans="2:65" s="1" customFormat="1" ht="25.65" customHeight="1">
      <c r="B75" s="33"/>
      <c r="C75" s="28" t="s">
        <v>25</v>
      </c>
      <c r="F75" s="26" t="str">
        <f>E15</f>
        <v xml:space="preserve">Obec Novosedlice </v>
      </c>
      <c r="I75" s="28" t="s">
        <v>33</v>
      </c>
      <c r="J75" s="31" t="str">
        <f>E21</f>
        <v>Vodohospodářeský rozvoj a výstavba a. s.</v>
      </c>
      <c r="L75" s="33"/>
    </row>
    <row r="76" spans="2:65" s="1" customFormat="1" ht="25.65" customHeight="1">
      <c r="B76" s="33"/>
      <c r="C76" s="28" t="s">
        <v>31</v>
      </c>
      <c r="F76" s="26" t="str">
        <f>IF(E18="","",E18)</f>
        <v xml:space="preserve">Vyplň údaj </v>
      </c>
      <c r="I76" s="28" t="s">
        <v>38</v>
      </c>
      <c r="J76" s="31" t="str">
        <f>E24</f>
        <v>Vodohospodářeský rozvoj a výstavba a. s.</v>
      </c>
      <c r="L76" s="33"/>
    </row>
    <row r="77" spans="2:65" s="1" customFormat="1" ht="10.35" customHeight="1">
      <c r="B77" s="33"/>
      <c r="L77" s="33"/>
    </row>
    <row r="78" spans="2:65" s="8" customFormat="1" ht="29.25" customHeight="1">
      <c r="B78" s="100"/>
      <c r="C78" s="101" t="s">
        <v>110</v>
      </c>
      <c r="D78" s="102" t="s">
        <v>60</v>
      </c>
      <c r="E78" s="102" t="s">
        <v>56</v>
      </c>
      <c r="F78" s="102" t="s">
        <v>57</v>
      </c>
      <c r="G78" s="102" t="s">
        <v>111</v>
      </c>
      <c r="H78" s="102" t="s">
        <v>112</v>
      </c>
      <c r="I78" s="102" t="s">
        <v>113</v>
      </c>
      <c r="J78" s="102" t="s">
        <v>107</v>
      </c>
      <c r="K78" s="103" t="s">
        <v>114</v>
      </c>
      <c r="L78" s="100"/>
      <c r="M78" s="57" t="s">
        <v>19</v>
      </c>
      <c r="N78" s="58" t="s">
        <v>45</v>
      </c>
      <c r="O78" s="58" t="s">
        <v>115</v>
      </c>
      <c r="P78" s="58" t="s">
        <v>116</v>
      </c>
      <c r="Q78" s="58" t="s">
        <v>117</v>
      </c>
      <c r="R78" s="58" t="s">
        <v>118</v>
      </c>
      <c r="S78" s="58" t="s">
        <v>119</v>
      </c>
      <c r="T78" s="59" t="s">
        <v>120</v>
      </c>
    </row>
    <row r="79" spans="2:65" s="1" customFormat="1" ht="22.8" customHeight="1">
      <c r="B79" s="33"/>
      <c r="C79" s="62" t="s">
        <v>121</v>
      </c>
      <c r="J79" s="104">
        <f>BK79</f>
        <v>0</v>
      </c>
      <c r="L79" s="33"/>
      <c r="M79" s="60"/>
      <c r="N79" s="51"/>
      <c r="O79" s="51"/>
      <c r="P79" s="105">
        <f>SUM(P80:P200)</f>
        <v>0</v>
      </c>
      <c r="Q79" s="51"/>
      <c r="R79" s="105">
        <f>SUM(R80:R200)</f>
        <v>1.74636696</v>
      </c>
      <c r="S79" s="51"/>
      <c r="T79" s="106">
        <f>SUM(T80:T200)</f>
        <v>0</v>
      </c>
      <c r="AT79" s="18" t="s">
        <v>74</v>
      </c>
      <c r="AU79" s="18" t="s">
        <v>108</v>
      </c>
      <c r="BK79" s="107">
        <f>SUM(BK80:BK200)</f>
        <v>0</v>
      </c>
    </row>
    <row r="80" spans="2:65" s="1" customFormat="1" ht="24.15" customHeight="1">
      <c r="B80" s="33"/>
      <c r="C80" s="108" t="s">
        <v>331</v>
      </c>
      <c r="D80" s="108" t="s">
        <v>123</v>
      </c>
      <c r="E80" s="109" t="s">
        <v>966</v>
      </c>
      <c r="F80" s="110" t="s">
        <v>967</v>
      </c>
      <c r="G80" s="111" t="s">
        <v>224</v>
      </c>
      <c r="H80" s="112">
        <v>8</v>
      </c>
      <c r="I80" s="113"/>
      <c r="J80" s="114">
        <f>ROUND(I80*H80,2)</f>
        <v>0</v>
      </c>
      <c r="K80" s="110" t="s">
        <v>127</v>
      </c>
      <c r="L80" s="33"/>
      <c r="M80" s="115" t="s">
        <v>19</v>
      </c>
      <c r="N80" s="116" t="s">
        <v>46</v>
      </c>
      <c r="P80" s="117">
        <f>O80*H80</f>
        <v>0</v>
      </c>
      <c r="Q80" s="117">
        <v>0</v>
      </c>
      <c r="R80" s="117">
        <f>Q80*H80</f>
        <v>0</v>
      </c>
      <c r="S80" s="117">
        <v>0</v>
      </c>
      <c r="T80" s="118">
        <f>S80*H80</f>
        <v>0</v>
      </c>
      <c r="AR80" s="119" t="s">
        <v>128</v>
      </c>
      <c r="AT80" s="119" t="s">
        <v>123</v>
      </c>
      <c r="AU80" s="119" t="s">
        <v>75</v>
      </c>
      <c r="AY80" s="18" t="s">
        <v>129</v>
      </c>
      <c r="BE80" s="120">
        <f>IF(N80="základní",J80,0)</f>
        <v>0</v>
      </c>
      <c r="BF80" s="120">
        <f>IF(N80="snížená",J80,0)</f>
        <v>0</v>
      </c>
      <c r="BG80" s="120">
        <f>IF(N80="zákl. přenesená",J80,0)</f>
        <v>0</v>
      </c>
      <c r="BH80" s="120">
        <f>IF(N80="sníž. přenesená",J80,0)</f>
        <v>0</v>
      </c>
      <c r="BI80" s="120">
        <f>IF(N80="nulová",J80,0)</f>
        <v>0</v>
      </c>
      <c r="BJ80" s="18" t="s">
        <v>83</v>
      </c>
      <c r="BK80" s="120">
        <f>ROUND(I80*H80,2)</f>
        <v>0</v>
      </c>
      <c r="BL80" s="18" t="s">
        <v>128</v>
      </c>
      <c r="BM80" s="119" t="s">
        <v>968</v>
      </c>
    </row>
    <row r="81" spans="2:65" s="1" customFormat="1" ht="10.199999999999999">
      <c r="B81" s="33"/>
      <c r="D81" s="121" t="s">
        <v>131</v>
      </c>
      <c r="F81" s="122" t="s">
        <v>969</v>
      </c>
      <c r="I81" s="123"/>
      <c r="L81" s="33"/>
      <c r="M81" s="124"/>
      <c r="T81" s="54"/>
      <c r="AT81" s="18" t="s">
        <v>131</v>
      </c>
      <c r="AU81" s="18" t="s">
        <v>75</v>
      </c>
    </row>
    <row r="82" spans="2:65" s="9" customFormat="1" ht="10.199999999999999">
      <c r="B82" s="125"/>
      <c r="D82" s="126" t="s">
        <v>133</v>
      </c>
      <c r="E82" s="127" t="s">
        <v>19</v>
      </c>
      <c r="F82" s="128" t="s">
        <v>970</v>
      </c>
      <c r="H82" s="127" t="s">
        <v>19</v>
      </c>
      <c r="I82" s="129"/>
      <c r="L82" s="125"/>
      <c r="M82" s="130"/>
      <c r="T82" s="131"/>
      <c r="AT82" s="127" t="s">
        <v>133</v>
      </c>
      <c r="AU82" s="127" t="s">
        <v>75</v>
      </c>
      <c r="AV82" s="9" t="s">
        <v>83</v>
      </c>
      <c r="AW82" s="9" t="s">
        <v>37</v>
      </c>
      <c r="AX82" s="9" t="s">
        <v>75</v>
      </c>
      <c r="AY82" s="127" t="s">
        <v>129</v>
      </c>
    </row>
    <row r="83" spans="2:65" s="9" customFormat="1" ht="10.199999999999999">
      <c r="B83" s="125"/>
      <c r="D83" s="126" t="s">
        <v>133</v>
      </c>
      <c r="E83" s="127" t="s">
        <v>19</v>
      </c>
      <c r="F83" s="128" t="s">
        <v>971</v>
      </c>
      <c r="H83" s="127" t="s">
        <v>19</v>
      </c>
      <c r="I83" s="129"/>
      <c r="L83" s="125"/>
      <c r="M83" s="130"/>
      <c r="T83" s="131"/>
      <c r="AT83" s="127" t="s">
        <v>133</v>
      </c>
      <c r="AU83" s="127" t="s">
        <v>75</v>
      </c>
      <c r="AV83" s="9" t="s">
        <v>83</v>
      </c>
      <c r="AW83" s="9" t="s">
        <v>37</v>
      </c>
      <c r="AX83" s="9" t="s">
        <v>75</v>
      </c>
      <c r="AY83" s="127" t="s">
        <v>129</v>
      </c>
    </row>
    <row r="84" spans="2:65" s="10" customFormat="1" ht="10.199999999999999">
      <c r="B84" s="132"/>
      <c r="D84" s="126" t="s">
        <v>133</v>
      </c>
      <c r="E84" s="133" t="s">
        <v>19</v>
      </c>
      <c r="F84" s="134" t="s">
        <v>972</v>
      </c>
      <c r="H84" s="135">
        <v>3</v>
      </c>
      <c r="I84" s="136"/>
      <c r="L84" s="132"/>
      <c r="M84" s="137"/>
      <c r="T84" s="138"/>
      <c r="AT84" s="133" t="s">
        <v>133</v>
      </c>
      <c r="AU84" s="133" t="s">
        <v>75</v>
      </c>
      <c r="AV84" s="10" t="s">
        <v>85</v>
      </c>
      <c r="AW84" s="10" t="s">
        <v>37</v>
      </c>
      <c r="AX84" s="10" t="s">
        <v>75</v>
      </c>
      <c r="AY84" s="133" t="s">
        <v>129</v>
      </c>
    </row>
    <row r="85" spans="2:65" s="9" customFormat="1" ht="10.199999999999999">
      <c r="B85" s="125"/>
      <c r="D85" s="126" t="s">
        <v>133</v>
      </c>
      <c r="E85" s="127" t="s">
        <v>19</v>
      </c>
      <c r="F85" s="128" t="s">
        <v>973</v>
      </c>
      <c r="H85" s="127" t="s">
        <v>19</v>
      </c>
      <c r="I85" s="129"/>
      <c r="L85" s="125"/>
      <c r="M85" s="130"/>
      <c r="T85" s="131"/>
      <c r="AT85" s="127" t="s">
        <v>133</v>
      </c>
      <c r="AU85" s="127" t="s">
        <v>75</v>
      </c>
      <c r="AV85" s="9" t="s">
        <v>83</v>
      </c>
      <c r="AW85" s="9" t="s">
        <v>37</v>
      </c>
      <c r="AX85" s="9" t="s">
        <v>75</v>
      </c>
      <c r="AY85" s="127" t="s">
        <v>129</v>
      </c>
    </row>
    <row r="86" spans="2:65" s="10" customFormat="1" ht="10.199999999999999">
      <c r="B86" s="132"/>
      <c r="D86" s="126" t="s">
        <v>133</v>
      </c>
      <c r="E86" s="133" t="s">
        <v>19</v>
      </c>
      <c r="F86" s="134" t="s">
        <v>974</v>
      </c>
      <c r="H86" s="135">
        <v>5</v>
      </c>
      <c r="I86" s="136"/>
      <c r="L86" s="132"/>
      <c r="M86" s="137"/>
      <c r="T86" s="138"/>
      <c r="AT86" s="133" t="s">
        <v>133</v>
      </c>
      <c r="AU86" s="133" t="s">
        <v>75</v>
      </c>
      <c r="AV86" s="10" t="s">
        <v>85</v>
      </c>
      <c r="AW86" s="10" t="s">
        <v>37</v>
      </c>
      <c r="AX86" s="10" t="s">
        <v>75</v>
      </c>
      <c r="AY86" s="133" t="s">
        <v>129</v>
      </c>
    </row>
    <row r="87" spans="2:65" s="11" customFormat="1" ht="10.199999999999999">
      <c r="B87" s="139"/>
      <c r="D87" s="126" t="s">
        <v>133</v>
      </c>
      <c r="E87" s="140" t="s">
        <v>19</v>
      </c>
      <c r="F87" s="141" t="s">
        <v>136</v>
      </c>
      <c r="H87" s="142">
        <v>8</v>
      </c>
      <c r="I87" s="143"/>
      <c r="L87" s="139"/>
      <c r="M87" s="144"/>
      <c r="T87" s="145"/>
      <c r="AT87" s="140" t="s">
        <v>133</v>
      </c>
      <c r="AU87" s="140" t="s">
        <v>75</v>
      </c>
      <c r="AV87" s="11" t="s">
        <v>128</v>
      </c>
      <c r="AW87" s="11" t="s">
        <v>37</v>
      </c>
      <c r="AX87" s="11" t="s">
        <v>83</v>
      </c>
      <c r="AY87" s="140" t="s">
        <v>129</v>
      </c>
    </row>
    <row r="88" spans="2:65" s="1" customFormat="1" ht="24.15" customHeight="1">
      <c r="B88" s="33"/>
      <c r="C88" s="108" t="s">
        <v>500</v>
      </c>
      <c r="D88" s="108" t="s">
        <v>123</v>
      </c>
      <c r="E88" s="109" t="s">
        <v>975</v>
      </c>
      <c r="F88" s="110" t="s">
        <v>976</v>
      </c>
      <c r="G88" s="111" t="s">
        <v>224</v>
      </c>
      <c r="H88" s="112">
        <v>1</v>
      </c>
      <c r="I88" s="113"/>
      <c r="J88" s="114">
        <f>ROUND(I88*H88,2)</f>
        <v>0</v>
      </c>
      <c r="K88" s="110" t="s">
        <v>127</v>
      </c>
      <c r="L88" s="33"/>
      <c r="M88" s="115" t="s">
        <v>19</v>
      </c>
      <c r="N88" s="116" t="s">
        <v>46</v>
      </c>
      <c r="P88" s="117">
        <f>O88*H88</f>
        <v>0</v>
      </c>
      <c r="Q88" s="117">
        <v>0</v>
      </c>
      <c r="R88" s="117">
        <f>Q88*H88</f>
        <v>0</v>
      </c>
      <c r="S88" s="117">
        <v>0</v>
      </c>
      <c r="T88" s="118">
        <f>S88*H88</f>
        <v>0</v>
      </c>
      <c r="AR88" s="119" t="s">
        <v>128</v>
      </c>
      <c r="AT88" s="119" t="s">
        <v>123</v>
      </c>
      <c r="AU88" s="119" t="s">
        <v>75</v>
      </c>
      <c r="AY88" s="18" t="s">
        <v>129</v>
      </c>
      <c r="BE88" s="120">
        <f>IF(N88="základní",J88,0)</f>
        <v>0</v>
      </c>
      <c r="BF88" s="120">
        <f>IF(N88="snížená",J88,0)</f>
        <v>0</v>
      </c>
      <c r="BG88" s="120">
        <f>IF(N88="zákl. přenesená",J88,0)</f>
        <v>0</v>
      </c>
      <c r="BH88" s="120">
        <f>IF(N88="sníž. přenesená",J88,0)</f>
        <v>0</v>
      </c>
      <c r="BI88" s="120">
        <f>IF(N88="nulová",J88,0)</f>
        <v>0</v>
      </c>
      <c r="BJ88" s="18" t="s">
        <v>83</v>
      </c>
      <c r="BK88" s="120">
        <f>ROUND(I88*H88,2)</f>
        <v>0</v>
      </c>
      <c r="BL88" s="18" t="s">
        <v>128</v>
      </c>
      <c r="BM88" s="119" t="s">
        <v>977</v>
      </c>
    </row>
    <row r="89" spans="2:65" s="1" customFormat="1" ht="10.199999999999999">
      <c r="B89" s="33"/>
      <c r="D89" s="121" t="s">
        <v>131</v>
      </c>
      <c r="F89" s="122" t="s">
        <v>978</v>
      </c>
      <c r="I89" s="123"/>
      <c r="L89" s="33"/>
      <c r="M89" s="124"/>
      <c r="T89" s="54"/>
      <c r="AT89" s="18" t="s">
        <v>131</v>
      </c>
      <c r="AU89" s="18" t="s">
        <v>75</v>
      </c>
    </row>
    <row r="90" spans="2:65" s="9" customFormat="1" ht="10.199999999999999">
      <c r="B90" s="125"/>
      <c r="D90" s="126" t="s">
        <v>133</v>
      </c>
      <c r="E90" s="127" t="s">
        <v>19</v>
      </c>
      <c r="F90" s="128" t="s">
        <v>979</v>
      </c>
      <c r="H90" s="127" t="s">
        <v>19</v>
      </c>
      <c r="I90" s="129"/>
      <c r="L90" s="125"/>
      <c r="M90" s="130"/>
      <c r="T90" s="131"/>
      <c r="AT90" s="127" t="s">
        <v>133</v>
      </c>
      <c r="AU90" s="127" t="s">
        <v>75</v>
      </c>
      <c r="AV90" s="9" t="s">
        <v>83</v>
      </c>
      <c r="AW90" s="9" t="s">
        <v>37</v>
      </c>
      <c r="AX90" s="9" t="s">
        <v>75</v>
      </c>
      <c r="AY90" s="127" t="s">
        <v>129</v>
      </c>
    </row>
    <row r="91" spans="2:65" s="10" customFormat="1" ht="10.199999999999999">
      <c r="B91" s="132"/>
      <c r="D91" s="126" t="s">
        <v>133</v>
      </c>
      <c r="E91" s="133" t="s">
        <v>19</v>
      </c>
      <c r="F91" s="134" t="s">
        <v>83</v>
      </c>
      <c r="H91" s="135">
        <v>1</v>
      </c>
      <c r="I91" s="136"/>
      <c r="L91" s="132"/>
      <c r="M91" s="137"/>
      <c r="T91" s="138"/>
      <c r="AT91" s="133" t="s">
        <v>133</v>
      </c>
      <c r="AU91" s="133" t="s">
        <v>75</v>
      </c>
      <c r="AV91" s="10" t="s">
        <v>85</v>
      </c>
      <c r="AW91" s="10" t="s">
        <v>37</v>
      </c>
      <c r="AX91" s="10" t="s">
        <v>75</v>
      </c>
      <c r="AY91" s="133" t="s">
        <v>129</v>
      </c>
    </row>
    <row r="92" spans="2:65" s="11" customFormat="1" ht="10.199999999999999">
      <c r="B92" s="139"/>
      <c r="D92" s="126" t="s">
        <v>133</v>
      </c>
      <c r="E92" s="140" t="s">
        <v>19</v>
      </c>
      <c r="F92" s="141" t="s">
        <v>136</v>
      </c>
      <c r="H92" s="142">
        <v>1</v>
      </c>
      <c r="I92" s="143"/>
      <c r="L92" s="139"/>
      <c r="M92" s="144"/>
      <c r="T92" s="145"/>
      <c r="AT92" s="140" t="s">
        <v>133</v>
      </c>
      <c r="AU92" s="140" t="s">
        <v>75</v>
      </c>
      <c r="AV92" s="11" t="s">
        <v>128</v>
      </c>
      <c r="AW92" s="11" t="s">
        <v>37</v>
      </c>
      <c r="AX92" s="11" t="s">
        <v>83</v>
      </c>
      <c r="AY92" s="140" t="s">
        <v>129</v>
      </c>
    </row>
    <row r="93" spans="2:65" s="1" customFormat="1" ht="16.5" customHeight="1">
      <c r="B93" s="33"/>
      <c r="C93" s="146" t="s">
        <v>128</v>
      </c>
      <c r="D93" s="146" t="s">
        <v>229</v>
      </c>
      <c r="E93" s="147" t="s">
        <v>980</v>
      </c>
      <c r="F93" s="148" t="s">
        <v>981</v>
      </c>
      <c r="G93" s="149" t="s">
        <v>140</v>
      </c>
      <c r="H93" s="150">
        <v>2.952</v>
      </c>
      <c r="I93" s="151"/>
      <c r="J93" s="152">
        <f>ROUND(I93*H93,2)</f>
        <v>0</v>
      </c>
      <c r="K93" s="148" t="s">
        <v>127</v>
      </c>
      <c r="L93" s="153"/>
      <c r="M93" s="154" t="s">
        <v>19</v>
      </c>
      <c r="N93" s="155" t="s">
        <v>46</v>
      </c>
      <c r="P93" s="117">
        <f>O93*H93</f>
        <v>0</v>
      </c>
      <c r="Q93" s="117">
        <v>0.22</v>
      </c>
      <c r="R93" s="117">
        <f>Q93*H93</f>
        <v>0.64944000000000002</v>
      </c>
      <c r="S93" s="117">
        <v>0</v>
      </c>
      <c r="T93" s="118">
        <f>S93*H93</f>
        <v>0</v>
      </c>
      <c r="AR93" s="119" t="s">
        <v>215</v>
      </c>
      <c r="AT93" s="119" t="s">
        <v>229</v>
      </c>
      <c r="AU93" s="119" t="s">
        <v>75</v>
      </c>
      <c r="AY93" s="18" t="s">
        <v>129</v>
      </c>
      <c r="BE93" s="120">
        <f>IF(N93="základní",J93,0)</f>
        <v>0</v>
      </c>
      <c r="BF93" s="120">
        <f>IF(N93="snížená",J93,0)</f>
        <v>0</v>
      </c>
      <c r="BG93" s="120">
        <f>IF(N93="zákl. přenesená",J93,0)</f>
        <v>0</v>
      </c>
      <c r="BH93" s="120">
        <f>IF(N93="sníž. přenesená",J93,0)</f>
        <v>0</v>
      </c>
      <c r="BI93" s="120">
        <f>IF(N93="nulová",J93,0)</f>
        <v>0</v>
      </c>
      <c r="BJ93" s="18" t="s">
        <v>83</v>
      </c>
      <c r="BK93" s="120">
        <f>ROUND(I93*H93,2)</f>
        <v>0</v>
      </c>
      <c r="BL93" s="18" t="s">
        <v>128</v>
      </c>
      <c r="BM93" s="119" t="s">
        <v>982</v>
      </c>
    </row>
    <row r="94" spans="2:65" s="9" customFormat="1" ht="10.199999999999999">
      <c r="B94" s="125"/>
      <c r="D94" s="126" t="s">
        <v>133</v>
      </c>
      <c r="E94" s="127" t="s">
        <v>19</v>
      </c>
      <c r="F94" s="128" t="s">
        <v>983</v>
      </c>
      <c r="H94" s="127" t="s">
        <v>19</v>
      </c>
      <c r="I94" s="129"/>
      <c r="L94" s="125"/>
      <c r="M94" s="130"/>
      <c r="T94" s="131"/>
      <c r="AT94" s="127" t="s">
        <v>133</v>
      </c>
      <c r="AU94" s="127" t="s">
        <v>75</v>
      </c>
      <c r="AV94" s="9" t="s">
        <v>83</v>
      </c>
      <c r="AW94" s="9" t="s">
        <v>37</v>
      </c>
      <c r="AX94" s="9" t="s">
        <v>75</v>
      </c>
      <c r="AY94" s="127" t="s">
        <v>129</v>
      </c>
    </row>
    <row r="95" spans="2:65" s="10" customFormat="1" ht="10.199999999999999">
      <c r="B95" s="132"/>
      <c r="D95" s="126" t="s">
        <v>133</v>
      </c>
      <c r="E95" s="133" t="s">
        <v>19</v>
      </c>
      <c r="F95" s="134" t="s">
        <v>984</v>
      </c>
      <c r="H95" s="135">
        <v>0.19</v>
      </c>
      <c r="I95" s="136"/>
      <c r="L95" s="132"/>
      <c r="M95" s="137"/>
      <c r="T95" s="138"/>
      <c r="AT95" s="133" t="s">
        <v>133</v>
      </c>
      <c r="AU95" s="133" t="s">
        <v>75</v>
      </c>
      <c r="AV95" s="10" t="s">
        <v>85</v>
      </c>
      <c r="AW95" s="10" t="s">
        <v>37</v>
      </c>
      <c r="AX95" s="10" t="s">
        <v>75</v>
      </c>
      <c r="AY95" s="133" t="s">
        <v>129</v>
      </c>
    </row>
    <row r="96" spans="2:65" s="9" customFormat="1" ht="10.199999999999999">
      <c r="B96" s="125"/>
      <c r="D96" s="126" t="s">
        <v>133</v>
      </c>
      <c r="E96" s="127" t="s">
        <v>19</v>
      </c>
      <c r="F96" s="128" t="s">
        <v>985</v>
      </c>
      <c r="H96" s="127" t="s">
        <v>19</v>
      </c>
      <c r="I96" s="129"/>
      <c r="L96" s="125"/>
      <c r="M96" s="130"/>
      <c r="T96" s="131"/>
      <c r="AT96" s="127" t="s">
        <v>133</v>
      </c>
      <c r="AU96" s="127" t="s">
        <v>75</v>
      </c>
      <c r="AV96" s="9" t="s">
        <v>83</v>
      </c>
      <c r="AW96" s="9" t="s">
        <v>37</v>
      </c>
      <c r="AX96" s="9" t="s">
        <v>75</v>
      </c>
      <c r="AY96" s="127" t="s">
        <v>129</v>
      </c>
    </row>
    <row r="97" spans="2:65" s="10" customFormat="1" ht="10.199999999999999">
      <c r="B97" s="132"/>
      <c r="D97" s="126" t="s">
        <v>133</v>
      </c>
      <c r="E97" s="133" t="s">
        <v>19</v>
      </c>
      <c r="F97" s="134" t="s">
        <v>986</v>
      </c>
      <c r="H97" s="135">
        <v>0.188</v>
      </c>
      <c r="I97" s="136"/>
      <c r="L97" s="132"/>
      <c r="M97" s="137"/>
      <c r="T97" s="138"/>
      <c r="AT97" s="133" t="s">
        <v>133</v>
      </c>
      <c r="AU97" s="133" t="s">
        <v>75</v>
      </c>
      <c r="AV97" s="10" t="s">
        <v>85</v>
      </c>
      <c r="AW97" s="10" t="s">
        <v>37</v>
      </c>
      <c r="AX97" s="10" t="s">
        <v>75</v>
      </c>
      <c r="AY97" s="133" t="s">
        <v>129</v>
      </c>
    </row>
    <row r="98" spans="2:65" s="9" customFormat="1" ht="10.199999999999999">
      <c r="B98" s="125"/>
      <c r="D98" s="126" t="s">
        <v>133</v>
      </c>
      <c r="E98" s="127" t="s">
        <v>19</v>
      </c>
      <c r="F98" s="128" t="s">
        <v>987</v>
      </c>
      <c r="H98" s="127" t="s">
        <v>19</v>
      </c>
      <c r="I98" s="129"/>
      <c r="L98" s="125"/>
      <c r="M98" s="130"/>
      <c r="T98" s="131"/>
      <c r="AT98" s="127" t="s">
        <v>133</v>
      </c>
      <c r="AU98" s="127" t="s">
        <v>75</v>
      </c>
      <c r="AV98" s="9" t="s">
        <v>83</v>
      </c>
      <c r="AW98" s="9" t="s">
        <v>37</v>
      </c>
      <c r="AX98" s="9" t="s">
        <v>75</v>
      </c>
      <c r="AY98" s="127" t="s">
        <v>129</v>
      </c>
    </row>
    <row r="99" spans="2:65" s="10" customFormat="1" ht="10.199999999999999">
      <c r="B99" s="132"/>
      <c r="D99" s="126" t="s">
        <v>133</v>
      </c>
      <c r="E99" s="133" t="s">
        <v>19</v>
      </c>
      <c r="F99" s="134" t="s">
        <v>988</v>
      </c>
      <c r="H99" s="135">
        <v>2.5739999999999998</v>
      </c>
      <c r="I99" s="136"/>
      <c r="L99" s="132"/>
      <c r="M99" s="137"/>
      <c r="T99" s="138"/>
      <c r="AT99" s="133" t="s">
        <v>133</v>
      </c>
      <c r="AU99" s="133" t="s">
        <v>75</v>
      </c>
      <c r="AV99" s="10" t="s">
        <v>85</v>
      </c>
      <c r="AW99" s="10" t="s">
        <v>37</v>
      </c>
      <c r="AX99" s="10" t="s">
        <v>75</v>
      </c>
      <c r="AY99" s="133" t="s">
        <v>129</v>
      </c>
    </row>
    <row r="100" spans="2:65" s="11" customFormat="1" ht="10.199999999999999">
      <c r="B100" s="139"/>
      <c r="D100" s="126" t="s">
        <v>133</v>
      </c>
      <c r="E100" s="140" t="s">
        <v>19</v>
      </c>
      <c r="F100" s="141" t="s">
        <v>136</v>
      </c>
      <c r="H100" s="142">
        <v>2.952</v>
      </c>
      <c r="I100" s="143"/>
      <c r="L100" s="139"/>
      <c r="M100" s="144"/>
      <c r="T100" s="145"/>
      <c r="AT100" s="140" t="s">
        <v>133</v>
      </c>
      <c r="AU100" s="140" t="s">
        <v>75</v>
      </c>
      <c r="AV100" s="11" t="s">
        <v>128</v>
      </c>
      <c r="AW100" s="11" t="s">
        <v>37</v>
      </c>
      <c r="AX100" s="11" t="s">
        <v>83</v>
      </c>
      <c r="AY100" s="140" t="s">
        <v>129</v>
      </c>
    </row>
    <row r="101" spans="2:65" s="1" customFormat="1" ht="24.15" customHeight="1">
      <c r="B101" s="33"/>
      <c r="C101" s="108" t="s">
        <v>7</v>
      </c>
      <c r="D101" s="108" t="s">
        <v>123</v>
      </c>
      <c r="E101" s="109" t="s">
        <v>989</v>
      </c>
      <c r="F101" s="110" t="s">
        <v>990</v>
      </c>
      <c r="G101" s="111" t="s">
        <v>224</v>
      </c>
      <c r="H101" s="112">
        <v>3</v>
      </c>
      <c r="I101" s="113"/>
      <c r="J101" s="114">
        <f>ROUND(I101*H101,2)</f>
        <v>0</v>
      </c>
      <c r="K101" s="110" t="s">
        <v>127</v>
      </c>
      <c r="L101" s="33"/>
      <c r="M101" s="115" t="s">
        <v>19</v>
      </c>
      <c r="N101" s="116" t="s">
        <v>46</v>
      </c>
      <c r="P101" s="117">
        <f>O101*H101</f>
        <v>0</v>
      </c>
      <c r="Q101" s="117">
        <v>0</v>
      </c>
      <c r="R101" s="117">
        <f>Q101*H101</f>
        <v>0</v>
      </c>
      <c r="S101" s="117">
        <v>0</v>
      </c>
      <c r="T101" s="118">
        <f>S101*H101</f>
        <v>0</v>
      </c>
      <c r="AR101" s="119" t="s">
        <v>128</v>
      </c>
      <c r="AT101" s="119" t="s">
        <v>123</v>
      </c>
      <c r="AU101" s="119" t="s">
        <v>75</v>
      </c>
      <c r="AY101" s="18" t="s">
        <v>129</v>
      </c>
      <c r="BE101" s="120">
        <f>IF(N101="základní",J101,0)</f>
        <v>0</v>
      </c>
      <c r="BF101" s="120">
        <f>IF(N101="snížená",J101,0)</f>
        <v>0</v>
      </c>
      <c r="BG101" s="120">
        <f>IF(N101="zákl. přenesená",J101,0)</f>
        <v>0</v>
      </c>
      <c r="BH101" s="120">
        <f>IF(N101="sníž. přenesená",J101,0)</f>
        <v>0</v>
      </c>
      <c r="BI101" s="120">
        <f>IF(N101="nulová",J101,0)</f>
        <v>0</v>
      </c>
      <c r="BJ101" s="18" t="s">
        <v>83</v>
      </c>
      <c r="BK101" s="120">
        <f>ROUND(I101*H101,2)</f>
        <v>0</v>
      </c>
      <c r="BL101" s="18" t="s">
        <v>128</v>
      </c>
      <c r="BM101" s="119" t="s">
        <v>991</v>
      </c>
    </row>
    <row r="102" spans="2:65" s="1" customFormat="1" ht="10.199999999999999">
      <c r="B102" s="33"/>
      <c r="D102" s="121" t="s">
        <v>131</v>
      </c>
      <c r="F102" s="122" t="s">
        <v>992</v>
      </c>
      <c r="I102" s="123"/>
      <c r="L102" s="33"/>
      <c r="M102" s="124"/>
      <c r="T102" s="54"/>
      <c r="AT102" s="18" t="s">
        <v>131</v>
      </c>
      <c r="AU102" s="18" t="s">
        <v>75</v>
      </c>
    </row>
    <row r="103" spans="2:65" s="9" customFormat="1" ht="10.199999999999999">
      <c r="B103" s="125"/>
      <c r="D103" s="126" t="s">
        <v>133</v>
      </c>
      <c r="E103" s="127" t="s">
        <v>19</v>
      </c>
      <c r="F103" s="128" t="s">
        <v>993</v>
      </c>
      <c r="H103" s="127" t="s">
        <v>19</v>
      </c>
      <c r="I103" s="129"/>
      <c r="L103" s="125"/>
      <c r="M103" s="130"/>
      <c r="T103" s="131"/>
      <c r="AT103" s="127" t="s">
        <v>133</v>
      </c>
      <c r="AU103" s="127" t="s">
        <v>75</v>
      </c>
      <c r="AV103" s="9" t="s">
        <v>83</v>
      </c>
      <c r="AW103" s="9" t="s">
        <v>37</v>
      </c>
      <c r="AX103" s="9" t="s">
        <v>75</v>
      </c>
      <c r="AY103" s="127" t="s">
        <v>129</v>
      </c>
    </row>
    <row r="104" spans="2:65" s="10" customFormat="1" ht="10.199999999999999">
      <c r="B104" s="132"/>
      <c r="D104" s="126" t="s">
        <v>133</v>
      </c>
      <c r="E104" s="133" t="s">
        <v>19</v>
      </c>
      <c r="F104" s="134" t="s">
        <v>972</v>
      </c>
      <c r="H104" s="135">
        <v>3</v>
      </c>
      <c r="I104" s="136"/>
      <c r="L104" s="132"/>
      <c r="M104" s="137"/>
      <c r="T104" s="138"/>
      <c r="AT104" s="133" t="s">
        <v>133</v>
      </c>
      <c r="AU104" s="133" t="s">
        <v>75</v>
      </c>
      <c r="AV104" s="10" t="s">
        <v>85</v>
      </c>
      <c r="AW104" s="10" t="s">
        <v>37</v>
      </c>
      <c r="AX104" s="10" t="s">
        <v>75</v>
      </c>
      <c r="AY104" s="133" t="s">
        <v>129</v>
      </c>
    </row>
    <row r="105" spans="2:65" s="11" customFormat="1" ht="10.199999999999999">
      <c r="B105" s="139"/>
      <c r="D105" s="126" t="s">
        <v>133</v>
      </c>
      <c r="E105" s="140" t="s">
        <v>19</v>
      </c>
      <c r="F105" s="141" t="s">
        <v>136</v>
      </c>
      <c r="H105" s="142">
        <v>3</v>
      </c>
      <c r="I105" s="143"/>
      <c r="L105" s="139"/>
      <c r="M105" s="144"/>
      <c r="T105" s="145"/>
      <c r="AT105" s="140" t="s">
        <v>133</v>
      </c>
      <c r="AU105" s="140" t="s">
        <v>75</v>
      </c>
      <c r="AV105" s="11" t="s">
        <v>128</v>
      </c>
      <c r="AW105" s="11" t="s">
        <v>37</v>
      </c>
      <c r="AX105" s="11" t="s">
        <v>83</v>
      </c>
      <c r="AY105" s="140" t="s">
        <v>129</v>
      </c>
    </row>
    <row r="106" spans="2:65" s="1" customFormat="1" ht="16.5" customHeight="1">
      <c r="B106" s="33"/>
      <c r="C106" s="146" t="s">
        <v>370</v>
      </c>
      <c r="D106" s="146" t="s">
        <v>229</v>
      </c>
      <c r="E106" s="147" t="s">
        <v>994</v>
      </c>
      <c r="F106" s="148" t="s">
        <v>995</v>
      </c>
      <c r="G106" s="149" t="s">
        <v>224</v>
      </c>
      <c r="H106" s="150">
        <v>2</v>
      </c>
      <c r="I106" s="151"/>
      <c r="J106" s="152">
        <f>ROUND(I106*H106,2)</f>
        <v>0</v>
      </c>
      <c r="K106" s="148" t="s">
        <v>127</v>
      </c>
      <c r="L106" s="153"/>
      <c r="M106" s="154" t="s">
        <v>19</v>
      </c>
      <c r="N106" s="155" t="s">
        <v>46</v>
      </c>
      <c r="P106" s="117">
        <f>O106*H106</f>
        <v>0</v>
      </c>
      <c r="Q106" s="117">
        <v>1.4999999999999999E-2</v>
      </c>
      <c r="R106" s="117">
        <f>Q106*H106</f>
        <v>0.03</v>
      </c>
      <c r="S106" s="117">
        <v>0</v>
      </c>
      <c r="T106" s="118">
        <f>S106*H106</f>
        <v>0</v>
      </c>
      <c r="AR106" s="119" t="s">
        <v>215</v>
      </c>
      <c r="AT106" s="119" t="s">
        <v>229</v>
      </c>
      <c r="AU106" s="119" t="s">
        <v>75</v>
      </c>
      <c r="AY106" s="18" t="s">
        <v>129</v>
      </c>
      <c r="BE106" s="120">
        <f>IF(N106="základní",J106,0)</f>
        <v>0</v>
      </c>
      <c r="BF106" s="120">
        <f>IF(N106="snížená",J106,0)</f>
        <v>0</v>
      </c>
      <c r="BG106" s="120">
        <f>IF(N106="zákl. přenesená",J106,0)</f>
        <v>0</v>
      </c>
      <c r="BH106" s="120">
        <f>IF(N106="sníž. přenesená",J106,0)</f>
        <v>0</v>
      </c>
      <c r="BI106" s="120">
        <f>IF(N106="nulová",J106,0)</f>
        <v>0</v>
      </c>
      <c r="BJ106" s="18" t="s">
        <v>83</v>
      </c>
      <c r="BK106" s="120">
        <f>ROUND(I106*H106,2)</f>
        <v>0</v>
      </c>
      <c r="BL106" s="18" t="s">
        <v>128</v>
      </c>
      <c r="BM106" s="119" t="s">
        <v>996</v>
      </c>
    </row>
    <row r="107" spans="2:65" s="10" customFormat="1" ht="10.199999999999999">
      <c r="B107" s="132"/>
      <c r="D107" s="126" t="s">
        <v>133</v>
      </c>
      <c r="E107" s="133" t="s">
        <v>19</v>
      </c>
      <c r="F107" s="134" t="s">
        <v>85</v>
      </c>
      <c r="H107" s="135">
        <v>2</v>
      </c>
      <c r="I107" s="136"/>
      <c r="L107" s="132"/>
      <c r="M107" s="137"/>
      <c r="T107" s="138"/>
      <c r="AT107" s="133" t="s">
        <v>133</v>
      </c>
      <c r="AU107" s="133" t="s">
        <v>75</v>
      </c>
      <c r="AV107" s="10" t="s">
        <v>85</v>
      </c>
      <c r="AW107" s="10" t="s">
        <v>37</v>
      </c>
      <c r="AX107" s="10" t="s">
        <v>75</v>
      </c>
      <c r="AY107" s="133" t="s">
        <v>129</v>
      </c>
    </row>
    <row r="108" spans="2:65" s="11" customFormat="1" ht="10.199999999999999">
      <c r="B108" s="139"/>
      <c r="D108" s="126" t="s">
        <v>133</v>
      </c>
      <c r="E108" s="140" t="s">
        <v>19</v>
      </c>
      <c r="F108" s="141" t="s">
        <v>136</v>
      </c>
      <c r="H108" s="142">
        <v>2</v>
      </c>
      <c r="I108" s="143"/>
      <c r="L108" s="139"/>
      <c r="M108" s="144"/>
      <c r="T108" s="145"/>
      <c r="AT108" s="140" t="s">
        <v>133</v>
      </c>
      <c r="AU108" s="140" t="s">
        <v>75</v>
      </c>
      <c r="AV108" s="11" t="s">
        <v>128</v>
      </c>
      <c r="AW108" s="11" t="s">
        <v>37</v>
      </c>
      <c r="AX108" s="11" t="s">
        <v>83</v>
      </c>
      <c r="AY108" s="140" t="s">
        <v>129</v>
      </c>
    </row>
    <row r="109" spans="2:65" s="1" customFormat="1" ht="16.5" customHeight="1">
      <c r="B109" s="33"/>
      <c r="C109" s="108" t="s">
        <v>374</v>
      </c>
      <c r="D109" s="108" t="s">
        <v>123</v>
      </c>
      <c r="E109" s="109" t="s">
        <v>997</v>
      </c>
      <c r="F109" s="110" t="s">
        <v>998</v>
      </c>
      <c r="G109" s="111" t="s">
        <v>224</v>
      </c>
      <c r="H109" s="112">
        <v>3</v>
      </c>
      <c r="I109" s="113"/>
      <c r="J109" s="114">
        <f>ROUND(I109*H109,2)</f>
        <v>0</v>
      </c>
      <c r="K109" s="110" t="s">
        <v>127</v>
      </c>
      <c r="L109" s="33"/>
      <c r="M109" s="115" t="s">
        <v>19</v>
      </c>
      <c r="N109" s="116" t="s">
        <v>46</v>
      </c>
      <c r="P109" s="117">
        <f>O109*H109</f>
        <v>0</v>
      </c>
      <c r="Q109" s="117">
        <v>5.3999999999999998E-5</v>
      </c>
      <c r="R109" s="117">
        <f>Q109*H109</f>
        <v>1.6199999999999998E-4</v>
      </c>
      <c r="S109" s="117">
        <v>0</v>
      </c>
      <c r="T109" s="118">
        <f>S109*H109</f>
        <v>0</v>
      </c>
      <c r="AR109" s="119" t="s">
        <v>128</v>
      </c>
      <c r="AT109" s="119" t="s">
        <v>123</v>
      </c>
      <c r="AU109" s="119" t="s">
        <v>75</v>
      </c>
      <c r="AY109" s="18" t="s">
        <v>129</v>
      </c>
      <c r="BE109" s="120">
        <f>IF(N109="základní",J109,0)</f>
        <v>0</v>
      </c>
      <c r="BF109" s="120">
        <f>IF(N109="snížená",J109,0)</f>
        <v>0</v>
      </c>
      <c r="BG109" s="120">
        <f>IF(N109="zákl. přenesená",J109,0)</f>
        <v>0</v>
      </c>
      <c r="BH109" s="120">
        <f>IF(N109="sníž. přenesená",J109,0)</f>
        <v>0</v>
      </c>
      <c r="BI109" s="120">
        <f>IF(N109="nulová",J109,0)</f>
        <v>0</v>
      </c>
      <c r="BJ109" s="18" t="s">
        <v>83</v>
      </c>
      <c r="BK109" s="120">
        <f>ROUND(I109*H109,2)</f>
        <v>0</v>
      </c>
      <c r="BL109" s="18" t="s">
        <v>128</v>
      </c>
      <c r="BM109" s="119" t="s">
        <v>999</v>
      </c>
    </row>
    <row r="110" spans="2:65" s="1" customFormat="1" ht="10.199999999999999">
      <c r="B110" s="33"/>
      <c r="D110" s="121" t="s">
        <v>131</v>
      </c>
      <c r="F110" s="122" t="s">
        <v>1000</v>
      </c>
      <c r="I110" s="123"/>
      <c r="L110" s="33"/>
      <c r="M110" s="124"/>
      <c r="T110" s="54"/>
      <c r="AT110" s="18" t="s">
        <v>131</v>
      </c>
      <c r="AU110" s="18" t="s">
        <v>75</v>
      </c>
    </row>
    <row r="111" spans="2:65" s="9" customFormat="1" ht="10.199999999999999">
      <c r="B111" s="125"/>
      <c r="D111" s="126" t="s">
        <v>133</v>
      </c>
      <c r="E111" s="127" t="s">
        <v>19</v>
      </c>
      <c r="F111" s="128" t="s">
        <v>1001</v>
      </c>
      <c r="H111" s="127" t="s">
        <v>19</v>
      </c>
      <c r="I111" s="129"/>
      <c r="L111" s="125"/>
      <c r="M111" s="130"/>
      <c r="T111" s="131"/>
      <c r="AT111" s="127" t="s">
        <v>133</v>
      </c>
      <c r="AU111" s="127" t="s">
        <v>75</v>
      </c>
      <c r="AV111" s="9" t="s">
        <v>83</v>
      </c>
      <c r="AW111" s="9" t="s">
        <v>37</v>
      </c>
      <c r="AX111" s="9" t="s">
        <v>75</v>
      </c>
      <c r="AY111" s="127" t="s">
        <v>129</v>
      </c>
    </row>
    <row r="112" spans="2:65" s="10" customFormat="1" ht="10.199999999999999">
      <c r="B112" s="132"/>
      <c r="D112" s="126" t="s">
        <v>133</v>
      </c>
      <c r="E112" s="133" t="s">
        <v>19</v>
      </c>
      <c r="F112" s="134" t="s">
        <v>500</v>
      </c>
      <c r="H112" s="135">
        <v>3</v>
      </c>
      <c r="I112" s="136"/>
      <c r="L112" s="132"/>
      <c r="M112" s="137"/>
      <c r="T112" s="138"/>
      <c r="AT112" s="133" t="s">
        <v>133</v>
      </c>
      <c r="AU112" s="133" t="s">
        <v>75</v>
      </c>
      <c r="AV112" s="10" t="s">
        <v>85</v>
      </c>
      <c r="AW112" s="10" t="s">
        <v>37</v>
      </c>
      <c r="AX112" s="10" t="s">
        <v>75</v>
      </c>
      <c r="AY112" s="133" t="s">
        <v>129</v>
      </c>
    </row>
    <row r="113" spans="2:65" s="11" customFormat="1" ht="10.199999999999999">
      <c r="B113" s="139"/>
      <c r="D113" s="126" t="s">
        <v>133</v>
      </c>
      <c r="E113" s="140" t="s">
        <v>19</v>
      </c>
      <c r="F113" s="141" t="s">
        <v>136</v>
      </c>
      <c r="H113" s="142">
        <v>3</v>
      </c>
      <c r="I113" s="143"/>
      <c r="L113" s="139"/>
      <c r="M113" s="144"/>
      <c r="T113" s="145"/>
      <c r="AT113" s="140" t="s">
        <v>133</v>
      </c>
      <c r="AU113" s="140" t="s">
        <v>75</v>
      </c>
      <c r="AV113" s="11" t="s">
        <v>128</v>
      </c>
      <c r="AW113" s="11" t="s">
        <v>37</v>
      </c>
      <c r="AX113" s="11" t="s">
        <v>83</v>
      </c>
      <c r="AY113" s="140" t="s">
        <v>129</v>
      </c>
    </row>
    <row r="114" spans="2:65" s="1" customFormat="1" ht="16.5" customHeight="1">
      <c r="B114" s="33"/>
      <c r="C114" s="146" t="s">
        <v>392</v>
      </c>
      <c r="D114" s="146" t="s">
        <v>229</v>
      </c>
      <c r="E114" s="147" t="s">
        <v>1002</v>
      </c>
      <c r="F114" s="148" t="s">
        <v>1003</v>
      </c>
      <c r="G114" s="149" t="s">
        <v>224</v>
      </c>
      <c r="H114" s="150">
        <v>9</v>
      </c>
      <c r="I114" s="151"/>
      <c r="J114" s="152">
        <f>ROUND(I114*H114,2)</f>
        <v>0</v>
      </c>
      <c r="K114" s="148" t="s">
        <v>127</v>
      </c>
      <c r="L114" s="153"/>
      <c r="M114" s="154" t="s">
        <v>19</v>
      </c>
      <c r="N114" s="155" t="s">
        <v>46</v>
      </c>
      <c r="P114" s="117">
        <f>O114*H114</f>
        <v>0</v>
      </c>
      <c r="Q114" s="117">
        <v>4.7200000000000002E-3</v>
      </c>
      <c r="R114" s="117">
        <f>Q114*H114</f>
        <v>4.2480000000000004E-2</v>
      </c>
      <c r="S114" s="117">
        <v>0</v>
      </c>
      <c r="T114" s="118">
        <f>S114*H114</f>
        <v>0</v>
      </c>
      <c r="AR114" s="119" t="s">
        <v>215</v>
      </c>
      <c r="AT114" s="119" t="s">
        <v>229</v>
      </c>
      <c r="AU114" s="119" t="s">
        <v>75</v>
      </c>
      <c r="AY114" s="18" t="s">
        <v>129</v>
      </c>
      <c r="BE114" s="120">
        <f>IF(N114="základní",J114,0)</f>
        <v>0</v>
      </c>
      <c r="BF114" s="120">
        <f>IF(N114="snížená",J114,0)</f>
        <v>0</v>
      </c>
      <c r="BG114" s="120">
        <f>IF(N114="zákl. přenesená",J114,0)</f>
        <v>0</v>
      </c>
      <c r="BH114" s="120">
        <f>IF(N114="sníž. přenesená",J114,0)</f>
        <v>0</v>
      </c>
      <c r="BI114" s="120">
        <f>IF(N114="nulová",J114,0)</f>
        <v>0</v>
      </c>
      <c r="BJ114" s="18" t="s">
        <v>83</v>
      </c>
      <c r="BK114" s="120">
        <f>ROUND(I114*H114,2)</f>
        <v>0</v>
      </c>
      <c r="BL114" s="18" t="s">
        <v>128</v>
      </c>
      <c r="BM114" s="119" t="s">
        <v>1004</v>
      </c>
    </row>
    <row r="115" spans="2:65" s="9" customFormat="1" ht="10.199999999999999">
      <c r="B115" s="125"/>
      <c r="D115" s="126" t="s">
        <v>133</v>
      </c>
      <c r="E115" s="127" t="s">
        <v>19</v>
      </c>
      <c r="F115" s="128" t="s">
        <v>1005</v>
      </c>
      <c r="H115" s="127" t="s">
        <v>19</v>
      </c>
      <c r="I115" s="129"/>
      <c r="L115" s="125"/>
      <c r="M115" s="130"/>
      <c r="T115" s="131"/>
      <c r="AT115" s="127" t="s">
        <v>133</v>
      </c>
      <c r="AU115" s="127" t="s">
        <v>75</v>
      </c>
      <c r="AV115" s="9" t="s">
        <v>83</v>
      </c>
      <c r="AW115" s="9" t="s">
        <v>37</v>
      </c>
      <c r="AX115" s="9" t="s">
        <v>75</v>
      </c>
      <c r="AY115" s="127" t="s">
        <v>129</v>
      </c>
    </row>
    <row r="116" spans="2:65" s="10" customFormat="1" ht="10.199999999999999">
      <c r="B116" s="132"/>
      <c r="D116" s="126" t="s">
        <v>133</v>
      </c>
      <c r="E116" s="133" t="s">
        <v>19</v>
      </c>
      <c r="F116" s="134" t="s">
        <v>1006</v>
      </c>
      <c r="H116" s="135">
        <v>9</v>
      </c>
      <c r="I116" s="136"/>
      <c r="L116" s="132"/>
      <c r="M116" s="137"/>
      <c r="T116" s="138"/>
      <c r="AT116" s="133" t="s">
        <v>133</v>
      </c>
      <c r="AU116" s="133" t="s">
        <v>75</v>
      </c>
      <c r="AV116" s="10" t="s">
        <v>85</v>
      </c>
      <c r="AW116" s="10" t="s">
        <v>37</v>
      </c>
      <c r="AX116" s="10" t="s">
        <v>75</v>
      </c>
      <c r="AY116" s="133" t="s">
        <v>129</v>
      </c>
    </row>
    <row r="117" spans="2:65" s="11" customFormat="1" ht="10.199999999999999">
      <c r="B117" s="139"/>
      <c r="D117" s="126" t="s">
        <v>133</v>
      </c>
      <c r="E117" s="140" t="s">
        <v>19</v>
      </c>
      <c r="F117" s="141" t="s">
        <v>136</v>
      </c>
      <c r="H117" s="142">
        <v>9</v>
      </c>
      <c r="I117" s="143"/>
      <c r="L117" s="139"/>
      <c r="M117" s="144"/>
      <c r="T117" s="145"/>
      <c r="AT117" s="140" t="s">
        <v>133</v>
      </c>
      <c r="AU117" s="140" t="s">
        <v>75</v>
      </c>
      <c r="AV117" s="11" t="s">
        <v>128</v>
      </c>
      <c r="AW117" s="11" t="s">
        <v>37</v>
      </c>
      <c r="AX117" s="11" t="s">
        <v>83</v>
      </c>
      <c r="AY117" s="140" t="s">
        <v>129</v>
      </c>
    </row>
    <row r="118" spans="2:65" s="1" customFormat="1" ht="24.15" customHeight="1">
      <c r="B118" s="33"/>
      <c r="C118" s="108" t="s">
        <v>191</v>
      </c>
      <c r="D118" s="108" t="s">
        <v>123</v>
      </c>
      <c r="E118" s="109" t="s">
        <v>1007</v>
      </c>
      <c r="F118" s="110" t="s">
        <v>1008</v>
      </c>
      <c r="G118" s="111" t="s">
        <v>224</v>
      </c>
      <c r="H118" s="112">
        <v>56.48</v>
      </c>
      <c r="I118" s="113"/>
      <c r="J118" s="114">
        <f>ROUND(I118*H118,2)</f>
        <v>0</v>
      </c>
      <c r="K118" s="110" t="s">
        <v>127</v>
      </c>
      <c r="L118" s="33"/>
      <c r="M118" s="115" t="s">
        <v>19</v>
      </c>
      <c r="N118" s="116" t="s">
        <v>46</v>
      </c>
      <c r="P118" s="117">
        <f>O118*H118</f>
        <v>0</v>
      </c>
      <c r="Q118" s="117">
        <v>0</v>
      </c>
      <c r="R118" s="117">
        <f>Q118*H118</f>
        <v>0</v>
      </c>
      <c r="S118" s="117">
        <v>0</v>
      </c>
      <c r="T118" s="118">
        <f>S118*H118</f>
        <v>0</v>
      </c>
      <c r="AR118" s="119" t="s">
        <v>128</v>
      </c>
      <c r="AT118" s="119" t="s">
        <v>123</v>
      </c>
      <c r="AU118" s="119" t="s">
        <v>75</v>
      </c>
      <c r="AY118" s="18" t="s">
        <v>129</v>
      </c>
      <c r="BE118" s="120">
        <f>IF(N118="základní",J118,0)</f>
        <v>0</v>
      </c>
      <c r="BF118" s="120">
        <f>IF(N118="snížená",J118,0)</f>
        <v>0</v>
      </c>
      <c r="BG118" s="120">
        <f>IF(N118="zákl. přenesená",J118,0)</f>
        <v>0</v>
      </c>
      <c r="BH118" s="120">
        <f>IF(N118="sníž. přenesená",J118,0)</f>
        <v>0</v>
      </c>
      <c r="BI118" s="120">
        <f>IF(N118="nulová",J118,0)</f>
        <v>0</v>
      </c>
      <c r="BJ118" s="18" t="s">
        <v>83</v>
      </c>
      <c r="BK118" s="120">
        <f>ROUND(I118*H118,2)</f>
        <v>0</v>
      </c>
      <c r="BL118" s="18" t="s">
        <v>128</v>
      </c>
      <c r="BM118" s="119" t="s">
        <v>1009</v>
      </c>
    </row>
    <row r="119" spans="2:65" s="1" customFormat="1" ht="10.199999999999999">
      <c r="B119" s="33"/>
      <c r="D119" s="121" t="s">
        <v>131</v>
      </c>
      <c r="F119" s="122" t="s">
        <v>1010</v>
      </c>
      <c r="I119" s="123"/>
      <c r="L119" s="33"/>
      <c r="M119" s="124"/>
      <c r="T119" s="54"/>
      <c r="AT119" s="18" t="s">
        <v>131</v>
      </c>
      <c r="AU119" s="18" t="s">
        <v>75</v>
      </c>
    </row>
    <row r="120" spans="2:65" s="9" customFormat="1" ht="10.199999999999999">
      <c r="B120" s="125"/>
      <c r="D120" s="126" t="s">
        <v>133</v>
      </c>
      <c r="E120" s="127" t="s">
        <v>19</v>
      </c>
      <c r="F120" s="128" t="s">
        <v>1011</v>
      </c>
      <c r="H120" s="127" t="s">
        <v>19</v>
      </c>
      <c r="I120" s="129"/>
      <c r="L120" s="125"/>
      <c r="M120" s="130"/>
      <c r="T120" s="131"/>
      <c r="AT120" s="127" t="s">
        <v>133</v>
      </c>
      <c r="AU120" s="127" t="s">
        <v>75</v>
      </c>
      <c r="AV120" s="9" t="s">
        <v>83</v>
      </c>
      <c r="AW120" s="9" t="s">
        <v>37</v>
      </c>
      <c r="AX120" s="9" t="s">
        <v>75</v>
      </c>
      <c r="AY120" s="127" t="s">
        <v>129</v>
      </c>
    </row>
    <row r="121" spans="2:65" s="10" customFormat="1" ht="10.199999999999999">
      <c r="B121" s="132"/>
      <c r="D121" s="126" t="s">
        <v>133</v>
      </c>
      <c r="E121" s="133" t="s">
        <v>19</v>
      </c>
      <c r="F121" s="134" t="s">
        <v>974</v>
      </c>
      <c r="H121" s="135">
        <v>5</v>
      </c>
      <c r="I121" s="136"/>
      <c r="L121" s="132"/>
      <c r="M121" s="137"/>
      <c r="T121" s="138"/>
      <c r="AT121" s="133" t="s">
        <v>133</v>
      </c>
      <c r="AU121" s="133" t="s">
        <v>75</v>
      </c>
      <c r="AV121" s="10" t="s">
        <v>85</v>
      </c>
      <c r="AW121" s="10" t="s">
        <v>37</v>
      </c>
      <c r="AX121" s="10" t="s">
        <v>75</v>
      </c>
      <c r="AY121" s="133" t="s">
        <v>129</v>
      </c>
    </row>
    <row r="122" spans="2:65" s="9" customFormat="1" ht="10.199999999999999">
      <c r="B122" s="125"/>
      <c r="D122" s="126" t="s">
        <v>133</v>
      </c>
      <c r="E122" s="127" t="s">
        <v>19</v>
      </c>
      <c r="F122" s="128" t="s">
        <v>1012</v>
      </c>
      <c r="H122" s="127" t="s">
        <v>19</v>
      </c>
      <c r="I122" s="129"/>
      <c r="L122" s="125"/>
      <c r="M122" s="130"/>
      <c r="T122" s="131"/>
      <c r="AT122" s="127" t="s">
        <v>133</v>
      </c>
      <c r="AU122" s="127" t="s">
        <v>75</v>
      </c>
      <c r="AV122" s="9" t="s">
        <v>83</v>
      </c>
      <c r="AW122" s="9" t="s">
        <v>37</v>
      </c>
      <c r="AX122" s="9" t="s">
        <v>75</v>
      </c>
      <c r="AY122" s="127" t="s">
        <v>129</v>
      </c>
    </row>
    <row r="123" spans="2:65" s="9" customFormat="1" ht="10.199999999999999">
      <c r="B123" s="125"/>
      <c r="D123" s="126" t="s">
        <v>133</v>
      </c>
      <c r="E123" s="127" t="s">
        <v>19</v>
      </c>
      <c r="F123" s="128" t="s">
        <v>1013</v>
      </c>
      <c r="H123" s="127" t="s">
        <v>19</v>
      </c>
      <c r="I123" s="129"/>
      <c r="L123" s="125"/>
      <c r="M123" s="130"/>
      <c r="T123" s="131"/>
      <c r="AT123" s="127" t="s">
        <v>133</v>
      </c>
      <c r="AU123" s="127" t="s">
        <v>75</v>
      </c>
      <c r="AV123" s="9" t="s">
        <v>83</v>
      </c>
      <c r="AW123" s="9" t="s">
        <v>37</v>
      </c>
      <c r="AX123" s="9" t="s">
        <v>75</v>
      </c>
      <c r="AY123" s="127" t="s">
        <v>129</v>
      </c>
    </row>
    <row r="124" spans="2:65" s="10" customFormat="1" ht="10.199999999999999">
      <c r="B124" s="132"/>
      <c r="D124" s="126" t="s">
        <v>133</v>
      </c>
      <c r="E124" s="133" t="s">
        <v>19</v>
      </c>
      <c r="F124" s="134" t="s">
        <v>1014</v>
      </c>
      <c r="H124" s="135">
        <v>51.48</v>
      </c>
      <c r="I124" s="136"/>
      <c r="L124" s="132"/>
      <c r="M124" s="137"/>
      <c r="T124" s="138"/>
      <c r="AT124" s="133" t="s">
        <v>133</v>
      </c>
      <c r="AU124" s="133" t="s">
        <v>75</v>
      </c>
      <c r="AV124" s="10" t="s">
        <v>85</v>
      </c>
      <c r="AW124" s="10" t="s">
        <v>37</v>
      </c>
      <c r="AX124" s="10" t="s">
        <v>75</v>
      </c>
      <c r="AY124" s="133" t="s">
        <v>129</v>
      </c>
    </row>
    <row r="125" spans="2:65" s="11" customFormat="1" ht="10.199999999999999">
      <c r="B125" s="139"/>
      <c r="D125" s="126" t="s">
        <v>133</v>
      </c>
      <c r="E125" s="140" t="s">
        <v>19</v>
      </c>
      <c r="F125" s="141" t="s">
        <v>136</v>
      </c>
      <c r="H125" s="142">
        <v>56.48</v>
      </c>
      <c r="I125" s="143"/>
      <c r="L125" s="139"/>
      <c r="M125" s="144"/>
      <c r="T125" s="145"/>
      <c r="AT125" s="140" t="s">
        <v>133</v>
      </c>
      <c r="AU125" s="140" t="s">
        <v>75</v>
      </c>
      <c r="AV125" s="11" t="s">
        <v>128</v>
      </c>
      <c r="AW125" s="11" t="s">
        <v>37</v>
      </c>
      <c r="AX125" s="11" t="s">
        <v>83</v>
      </c>
      <c r="AY125" s="140" t="s">
        <v>129</v>
      </c>
    </row>
    <row r="126" spans="2:65" s="1" customFormat="1" ht="16.5" customHeight="1">
      <c r="B126" s="33"/>
      <c r="C126" s="146" t="s">
        <v>205</v>
      </c>
      <c r="D126" s="146" t="s">
        <v>229</v>
      </c>
      <c r="E126" s="147" t="s">
        <v>1015</v>
      </c>
      <c r="F126" s="148" t="s">
        <v>1016</v>
      </c>
      <c r="G126" s="149" t="s">
        <v>224</v>
      </c>
      <c r="H126" s="150">
        <v>4</v>
      </c>
      <c r="I126" s="151"/>
      <c r="J126" s="152">
        <f>ROUND(I126*H126,2)</f>
        <v>0</v>
      </c>
      <c r="K126" s="148" t="s">
        <v>19</v>
      </c>
      <c r="L126" s="153"/>
      <c r="M126" s="154" t="s">
        <v>19</v>
      </c>
      <c r="N126" s="155" t="s">
        <v>46</v>
      </c>
      <c r="P126" s="117">
        <f>O126*H126</f>
        <v>0</v>
      </c>
      <c r="Q126" s="117">
        <v>0</v>
      </c>
      <c r="R126" s="117">
        <f>Q126*H126</f>
        <v>0</v>
      </c>
      <c r="S126" s="117">
        <v>0</v>
      </c>
      <c r="T126" s="118">
        <f>S126*H126</f>
        <v>0</v>
      </c>
      <c r="AR126" s="119" t="s">
        <v>215</v>
      </c>
      <c r="AT126" s="119" t="s">
        <v>229</v>
      </c>
      <c r="AU126" s="119" t="s">
        <v>75</v>
      </c>
      <c r="AY126" s="18" t="s">
        <v>129</v>
      </c>
      <c r="BE126" s="120">
        <f>IF(N126="základní",J126,0)</f>
        <v>0</v>
      </c>
      <c r="BF126" s="120">
        <f>IF(N126="snížená",J126,0)</f>
        <v>0</v>
      </c>
      <c r="BG126" s="120">
        <f>IF(N126="zákl. přenesená",J126,0)</f>
        <v>0</v>
      </c>
      <c r="BH126" s="120">
        <f>IF(N126="sníž. přenesená",J126,0)</f>
        <v>0</v>
      </c>
      <c r="BI126" s="120">
        <f>IF(N126="nulová",J126,0)</f>
        <v>0</v>
      </c>
      <c r="BJ126" s="18" t="s">
        <v>83</v>
      </c>
      <c r="BK126" s="120">
        <f>ROUND(I126*H126,2)</f>
        <v>0</v>
      </c>
      <c r="BL126" s="18" t="s">
        <v>128</v>
      </c>
      <c r="BM126" s="119" t="s">
        <v>1017</v>
      </c>
    </row>
    <row r="127" spans="2:65" s="9" customFormat="1" ht="10.199999999999999">
      <c r="B127" s="125"/>
      <c r="D127" s="126" t="s">
        <v>133</v>
      </c>
      <c r="E127" s="127" t="s">
        <v>19</v>
      </c>
      <c r="F127" s="128" t="s">
        <v>1018</v>
      </c>
      <c r="H127" s="127" t="s">
        <v>19</v>
      </c>
      <c r="I127" s="129"/>
      <c r="L127" s="125"/>
      <c r="M127" s="130"/>
      <c r="T127" s="131"/>
      <c r="AT127" s="127" t="s">
        <v>133</v>
      </c>
      <c r="AU127" s="127" t="s">
        <v>75</v>
      </c>
      <c r="AV127" s="9" t="s">
        <v>83</v>
      </c>
      <c r="AW127" s="9" t="s">
        <v>37</v>
      </c>
      <c r="AX127" s="9" t="s">
        <v>75</v>
      </c>
      <c r="AY127" s="127" t="s">
        <v>129</v>
      </c>
    </row>
    <row r="128" spans="2:65" s="10" customFormat="1" ht="10.199999999999999">
      <c r="B128" s="132"/>
      <c r="D128" s="126" t="s">
        <v>133</v>
      </c>
      <c r="E128" s="133" t="s">
        <v>19</v>
      </c>
      <c r="F128" s="134" t="s">
        <v>1019</v>
      </c>
      <c r="H128" s="135">
        <v>4</v>
      </c>
      <c r="I128" s="136"/>
      <c r="L128" s="132"/>
      <c r="M128" s="137"/>
      <c r="T128" s="138"/>
      <c r="AT128" s="133" t="s">
        <v>133</v>
      </c>
      <c r="AU128" s="133" t="s">
        <v>75</v>
      </c>
      <c r="AV128" s="10" t="s">
        <v>85</v>
      </c>
      <c r="AW128" s="10" t="s">
        <v>37</v>
      </c>
      <c r="AX128" s="10" t="s">
        <v>75</v>
      </c>
      <c r="AY128" s="133" t="s">
        <v>129</v>
      </c>
    </row>
    <row r="129" spans="2:65" s="11" customFormat="1" ht="10.199999999999999">
      <c r="B129" s="139"/>
      <c r="D129" s="126" t="s">
        <v>133</v>
      </c>
      <c r="E129" s="140" t="s">
        <v>19</v>
      </c>
      <c r="F129" s="141" t="s">
        <v>136</v>
      </c>
      <c r="H129" s="142">
        <v>4</v>
      </c>
      <c r="I129" s="143"/>
      <c r="L129" s="139"/>
      <c r="M129" s="144"/>
      <c r="T129" s="145"/>
      <c r="AT129" s="140" t="s">
        <v>133</v>
      </c>
      <c r="AU129" s="140" t="s">
        <v>75</v>
      </c>
      <c r="AV129" s="11" t="s">
        <v>128</v>
      </c>
      <c r="AW129" s="11" t="s">
        <v>37</v>
      </c>
      <c r="AX129" s="11" t="s">
        <v>83</v>
      </c>
      <c r="AY129" s="140" t="s">
        <v>129</v>
      </c>
    </row>
    <row r="130" spans="2:65" s="1" customFormat="1" ht="16.5" customHeight="1">
      <c r="B130" s="33"/>
      <c r="C130" s="108" t="s">
        <v>215</v>
      </c>
      <c r="D130" s="108" t="s">
        <v>123</v>
      </c>
      <c r="E130" s="109" t="s">
        <v>1020</v>
      </c>
      <c r="F130" s="110" t="s">
        <v>1021</v>
      </c>
      <c r="G130" s="111" t="s">
        <v>224</v>
      </c>
      <c r="H130" s="112">
        <v>1</v>
      </c>
      <c r="I130" s="113"/>
      <c r="J130" s="114">
        <f>ROUND(I130*H130,2)</f>
        <v>0</v>
      </c>
      <c r="K130" s="110" t="s">
        <v>127</v>
      </c>
      <c r="L130" s="33"/>
      <c r="M130" s="115" t="s">
        <v>19</v>
      </c>
      <c r="N130" s="116" t="s">
        <v>46</v>
      </c>
      <c r="P130" s="117">
        <f>O130*H130</f>
        <v>0</v>
      </c>
      <c r="Q130" s="117">
        <v>0.90387576000000003</v>
      </c>
      <c r="R130" s="117">
        <f>Q130*H130</f>
        <v>0.90387576000000003</v>
      </c>
      <c r="S130" s="117">
        <v>0</v>
      </c>
      <c r="T130" s="118">
        <f>S130*H130</f>
        <v>0</v>
      </c>
      <c r="AR130" s="119" t="s">
        <v>128</v>
      </c>
      <c r="AT130" s="119" t="s">
        <v>123</v>
      </c>
      <c r="AU130" s="119" t="s">
        <v>75</v>
      </c>
      <c r="AY130" s="18" t="s">
        <v>129</v>
      </c>
      <c r="BE130" s="120">
        <f>IF(N130="základní",J130,0)</f>
        <v>0</v>
      </c>
      <c r="BF130" s="120">
        <f>IF(N130="snížená",J130,0)</f>
        <v>0</v>
      </c>
      <c r="BG130" s="120">
        <f>IF(N130="zákl. přenesená",J130,0)</f>
        <v>0</v>
      </c>
      <c r="BH130" s="120">
        <f>IF(N130="sníž. přenesená",J130,0)</f>
        <v>0</v>
      </c>
      <c r="BI130" s="120">
        <f>IF(N130="nulová",J130,0)</f>
        <v>0</v>
      </c>
      <c r="BJ130" s="18" t="s">
        <v>83</v>
      </c>
      <c r="BK130" s="120">
        <f>ROUND(I130*H130,2)</f>
        <v>0</v>
      </c>
      <c r="BL130" s="18" t="s">
        <v>128</v>
      </c>
      <c r="BM130" s="119" t="s">
        <v>1022</v>
      </c>
    </row>
    <row r="131" spans="2:65" s="1" customFormat="1" ht="10.199999999999999">
      <c r="B131" s="33"/>
      <c r="D131" s="121" t="s">
        <v>131</v>
      </c>
      <c r="F131" s="122" t="s">
        <v>1023</v>
      </c>
      <c r="I131" s="123"/>
      <c r="L131" s="33"/>
      <c r="M131" s="124"/>
      <c r="T131" s="54"/>
      <c r="AT131" s="18" t="s">
        <v>131</v>
      </c>
      <c r="AU131" s="18" t="s">
        <v>75</v>
      </c>
    </row>
    <row r="132" spans="2:65" s="9" customFormat="1" ht="10.199999999999999">
      <c r="B132" s="125"/>
      <c r="D132" s="126" t="s">
        <v>133</v>
      </c>
      <c r="E132" s="127" t="s">
        <v>19</v>
      </c>
      <c r="F132" s="128" t="s">
        <v>1024</v>
      </c>
      <c r="H132" s="127" t="s">
        <v>19</v>
      </c>
      <c r="I132" s="129"/>
      <c r="L132" s="125"/>
      <c r="M132" s="130"/>
      <c r="T132" s="131"/>
      <c r="AT132" s="127" t="s">
        <v>133</v>
      </c>
      <c r="AU132" s="127" t="s">
        <v>75</v>
      </c>
      <c r="AV132" s="9" t="s">
        <v>83</v>
      </c>
      <c r="AW132" s="9" t="s">
        <v>37</v>
      </c>
      <c r="AX132" s="9" t="s">
        <v>75</v>
      </c>
      <c r="AY132" s="127" t="s">
        <v>129</v>
      </c>
    </row>
    <row r="133" spans="2:65" s="10" customFormat="1" ht="10.199999999999999">
      <c r="B133" s="132"/>
      <c r="D133" s="126" t="s">
        <v>133</v>
      </c>
      <c r="E133" s="133" t="s">
        <v>19</v>
      </c>
      <c r="F133" s="134" t="s">
        <v>83</v>
      </c>
      <c r="H133" s="135">
        <v>1</v>
      </c>
      <c r="I133" s="136"/>
      <c r="L133" s="132"/>
      <c r="M133" s="137"/>
      <c r="T133" s="138"/>
      <c r="AT133" s="133" t="s">
        <v>133</v>
      </c>
      <c r="AU133" s="133" t="s">
        <v>75</v>
      </c>
      <c r="AV133" s="10" t="s">
        <v>85</v>
      </c>
      <c r="AW133" s="10" t="s">
        <v>37</v>
      </c>
      <c r="AX133" s="10" t="s">
        <v>75</v>
      </c>
      <c r="AY133" s="133" t="s">
        <v>129</v>
      </c>
    </row>
    <row r="134" spans="2:65" s="11" customFormat="1" ht="10.199999999999999">
      <c r="B134" s="139"/>
      <c r="D134" s="126" t="s">
        <v>133</v>
      </c>
      <c r="E134" s="140" t="s">
        <v>19</v>
      </c>
      <c r="F134" s="141" t="s">
        <v>136</v>
      </c>
      <c r="H134" s="142">
        <v>1</v>
      </c>
      <c r="I134" s="143"/>
      <c r="L134" s="139"/>
      <c r="M134" s="144"/>
      <c r="T134" s="145"/>
      <c r="AT134" s="140" t="s">
        <v>133</v>
      </c>
      <c r="AU134" s="140" t="s">
        <v>75</v>
      </c>
      <c r="AV134" s="11" t="s">
        <v>128</v>
      </c>
      <c r="AW134" s="11" t="s">
        <v>37</v>
      </c>
      <c r="AX134" s="11" t="s">
        <v>83</v>
      </c>
      <c r="AY134" s="140" t="s">
        <v>129</v>
      </c>
    </row>
    <row r="135" spans="2:65" s="1" customFormat="1" ht="16.5" customHeight="1">
      <c r="B135" s="33"/>
      <c r="C135" s="146" t="s">
        <v>369</v>
      </c>
      <c r="D135" s="146" t="s">
        <v>229</v>
      </c>
      <c r="E135" s="147" t="s">
        <v>1025</v>
      </c>
      <c r="F135" s="148" t="s">
        <v>1026</v>
      </c>
      <c r="G135" s="149" t="s">
        <v>224</v>
      </c>
      <c r="H135" s="150">
        <v>51.48</v>
      </c>
      <c r="I135" s="151"/>
      <c r="J135" s="152">
        <f>ROUND(I135*H135,2)</f>
        <v>0</v>
      </c>
      <c r="K135" s="148" t="s">
        <v>19</v>
      </c>
      <c r="L135" s="153"/>
      <c r="M135" s="154" t="s">
        <v>19</v>
      </c>
      <c r="N135" s="155" t="s">
        <v>46</v>
      </c>
      <c r="P135" s="117">
        <f>O135*H135</f>
        <v>0</v>
      </c>
      <c r="Q135" s="117">
        <v>0</v>
      </c>
      <c r="R135" s="117">
        <f>Q135*H135</f>
        <v>0</v>
      </c>
      <c r="S135" s="117">
        <v>0</v>
      </c>
      <c r="T135" s="118">
        <f>S135*H135</f>
        <v>0</v>
      </c>
      <c r="AR135" s="119" t="s">
        <v>215</v>
      </c>
      <c r="AT135" s="119" t="s">
        <v>229</v>
      </c>
      <c r="AU135" s="119" t="s">
        <v>75</v>
      </c>
      <c r="AY135" s="18" t="s">
        <v>129</v>
      </c>
      <c r="BE135" s="120">
        <f>IF(N135="základní",J135,0)</f>
        <v>0</v>
      </c>
      <c r="BF135" s="120">
        <f>IF(N135="snížená",J135,0)</f>
        <v>0</v>
      </c>
      <c r="BG135" s="120">
        <f>IF(N135="zákl. přenesená",J135,0)</f>
        <v>0</v>
      </c>
      <c r="BH135" s="120">
        <f>IF(N135="sníž. přenesená",J135,0)</f>
        <v>0</v>
      </c>
      <c r="BI135" s="120">
        <f>IF(N135="nulová",J135,0)</f>
        <v>0</v>
      </c>
      <c r="BJ135" s="18" t="s">
        <v>83</v>
      </c>
      <c r="BK135" s="120">
        <f>ROUND(I135*H135,2)</f>
        <v>0</v>
      </c>
      <c r="BL135" s="18" t="s">
        <v>128</v>
      </c>
      <c r="BM135" s="119" t="s">
        <v>1027</v>
      </c>
    </row>
    <row r="136" spans="2:65" s="9" customFormat="1" ht="10.199999999999999">
      <c r="B136" s="125"/>
      <c r="D136" s="126" t="s">
        <v>133</v>
      </c>
      <c r="E136" s="127" t="s">
        <v>19</v>
      </c>
      <c r="F136" s="128" t="s">
        <v>1012</v>
      </c>
      <c r="H136" s="127" t="s">
        <v>19</v>
      </c>
      <c r="I136" s="129"/>
      <c r="L136" s="125"/>
      <c r="M136" s="130"/>
      <c r="T136" s="131"/>
      <c r="AT136" s="127" t="s">
        <v>133</v>
      </c>
      <c r="AU136" s="127" t="s">
        <v>75</v>
      </c>
      <c r="AV136" s="9" t="s">
        <v>83</v>
      </c>
      <c r="AW136" s="9" t="s">
        <v>37</v>
      </c>
      <c r="AX136" s="9" t="s">
        <v>75</v>
      </c>
      <c r="AY136" s="127" t="s">
        <v>129</v>
      </c>
    </row>
    <row r="137" spans="2:65" s="9" customFormat="1" ht="10.199999999999999">
      <c r="B137" s="125"/>
      <c r="D137" s="126" t="s">
        <v>133</v>
      </c>
      <c r="E137" s="127" t="s">
        <v>19</v>
      </c>
      <c r="F137" s="128" t="s">
        <v>1013</v>
      </c>
      <c r="H137" s="127" t="s">
        <v>19</v>
      </c>
      <c r="I137" s="129"/>
      <c r="L137" s="125"/>
      <c r="M137" s="130"/>
      <c r="T137" s="131"/>
      <c r="AT137" s="127" t="s">
        <v>133</v>
      </c>
      <c r="AU137" s="127" t="s">
        <v>75</v>
      </c>
      <c r="AV137" s="9" t="s">
        <v>83</v>
      </c>
      <c r="AW137" s="9" t="s">
        <v>37</v>
      </c>
      <c r="AX137" s="9" t="s">
        <v>75</v>
      </c>
      <c r="AY137" s="127" t="s">
        <v>129</v>
      </c>
    </row>
    <row r="138" spans="2:65" s="10" customFormat="1" ht="10.199999999999999">
      <c r="B138" s="132"/>
      <c r="D138" s="126" t="s">
        <v>133</v>
      </c>
      <c r="E138" s="133" t="s">
        <v>19</v>
      </c>
      <c r="F138" s="134" t="s">
        <v>1014</v>
      </c>
      <c r="H138" s="135">
        <v>51.48</v>
      </c>
      <c r="I138" s="136"/>
      <c r="L138" s="132"/>
      <c r="M138" s="137"/>
      <c r="T138" s="138"/>
      <c r="AT138" s="133" t="s">
        <v>133</v>
      </c>
      <c r="AU138" s="133" t="s">
        <v>75</v>
      </c>
      <c r="AV138" s="10" t="s">
        <v>85</v>
      </c>
      <c r="AW138" s="10" t="s">
        <v>37</v>
      </c>
      <c r="AX138" s="10" t="s">
        <v>75</v>
      </c>
      <c r="AY138" s="133" t="s">
        <v>129</v>
      </c>
    </row>
    <row r="139" spans="2:65" s="11" customFormat="1" ht="10.199999999999999">
      <c r="B139" s="139"/>
      <c r="D139" s="126" t="s">
        <v>133</v>
      </c>
      <c r="E139" s="140" t="s">
        <v>19</v>
      </c>
      <c r="F139" s="141" t="s">
        <v>136</v>
      </c>
      <c r="H139" s="142">
        <v>51.48</v>
      </c>
      <c r="I139" s="143"/>
      <c r="L139" s="139"/>
      <c r="M139" s="144"/>
      <c r="T139" s="145"/>
      <c r="AT139" s="140" t="s">
        <v>133</v>
      </c>
      <c r="AU139" s="140" t="s">
        <v>75</v>
      </c>
      <c r="AV139" s="11" t="s">
        <v>128</v>
      </c>
      <c r="AW139" s="11" t="s">
        <v>37</v>
      </c>
      <c r="AX139" s="11" t="s">
        <v>83</v>
      </c>
      <c r="AY139" s="140" t="s">
        <v>129</v>
      </c>
    </row>
    <row r="140" spans="2:65" s="1" customFormat="1" ht="21.75" customHeight="1">
      <c r="B140" s="33"/>
      <c r="C140" s="108" t="s">
        <v>152</v>
      </c>
      <c r="D140" s="108" t="s">
        <v>123</v>
      </c>
      <c r="E140" s="109" t="s">
        <v>1028</v>
      </c>
      <c r="F140" s="110" t="s">
        <v>1029</v>
      </c>
      <c r="G140" s="111" t="s">
        <v>224</v>
      </c>
      <c r="H140" s="112">
        <v>8</v>
      </c>
      <c r="I140" s="113"/>
      <c r="J140" s="114">
        <f>ROUND(I140*H140,2)</f>
        <v>0</v>
      </c>
      <c r="K140" s="110" t="s">
        <v>127</v>
      </c>
      <c r="L140" s="33"/>
      <c r="M140" s="115" t="s">
        <v>19</v>
      </c>
      <c r="N140" s="116" t="s">
        <v>46</v>
      </c>
      <c r="P140" s="117">
        <f>O140*H140</f>
        <v>0</v>
      </c>
      <c r="Q140" s="117">
        <v>2.0823999999999999E-3</v>
      </c>
      <c r="R140" s="117">
        <f>Q140*H140</f>
        <v>1.6659199999999999E-2</v>
      </c>
      <c r="S140" s="117">
        <v>0</v>
      </c>
      <c r="T140" s="118">
        <f>S140*H140</f>
        <v>0</v>
      </c>
      <c r="AR140" s="119" t="s">
        <v>128</v>
      </c>
      <c r="AT140" s="119" t="s">
        <v>123</v>
      </c>
      <c r="AU140" s="119" t="s">
        <v>75</v>
      </c>
      <c r="AY140" s="18" t="s">
        <v>129</v>
      </c>
      <c r="BE140" s="120">
        <f>IF(N140="základní",J140,0)</f>
        <v>0</v>
      </c>
      <c r="BF140" s="120">
        <f>IF(N140="snížená",J140,0)</f>
        <v>0</v>
      </c>
      <c r="BG140" s="120">
        <f>IF(N140="zákl. přenesená",J140,0)</f>
        <v>0</v>
      </c>
      <c r="BH140" s="120">
        <f>IF(N140="sníž. přenesená",J140,0)</f>
        <v>0</v>
      </c>
      <c r="BI140" s="120">
        <f>IF(N140="nulová",J140,0)</f>
        <v>0</v>
      </c>
      <c r="BJ140" s="18" t="s">
        <v>83</v>
      </c>
      <c r="BK140" s="120">
        <f>ROUND(I140*H140,2)</f>
        <v>0</v>
      </c>
      <c r="BL140" s="18" t="s">
        <v>128</v>
      </c>
      <c r="BM140" s="119" t="s">
        <v>1030</v>
      </c>
    </row>
    <row r="141" spans="2:65" s="1" customFormat="1" ht="10.199999999999999">
      <c r="B141" s="33"/>
      <c r="D141" s="121" t="s">
        <v>131</v>
      </c>
      <c r="F141" s="122" t="s">
        <v>1031</v>
      </c>
      <c r="I141" s="123"/>
      <c r="L141" s="33"/>
      <c r="M141" s="124"/>
      <c r="T141" s="54"/>
      <c r="AT141" s="18" t="s">
        <v>131</v>
      </c>
      <c r="AU141" s="18" t="s">
        <v>75</v>
      </c>
    </row>
    <row r="142" spans="2:65" s="9" customFormat="1" ht="10.199999999999999">
      <c r="B142" s="125"/>
      <c r="D142" s="126" t="s">
        <v>133</v>
      </c>
      <c r="E142" s="127" t="s">
        <v>19</v>
      </c>
      <c r="F142" s="128" t="s">
        <v>1032</v>
      </c>
      <c r="H142" s="127" t="s">
        <v>19</v>
      </c>
      <c r="I142" s="129"/>
      <c r="L142" s="125"/>
      <c r="M142" s="130"/>
      <c r="T142" s="131"/>
      <c r="AT142" s="127" t="s">
        <v>133</v>
      </c>
      <c r="AU142" s="127" t="s">
        <v>75</v>
      </c>
      <c r="AV142" s="9" t="s">
        <v>83</v>
      </c>
      <c r="AW142" s="9" t="s">
        <v>37</v>
      </c>
      <c r="AX142" s="9" t="s">
        <v>75</v>
      </c>
      <c r="AY142" s="127" t="s">
        <v>129</v>
      </c>
    </row>
    <row r="143" spans="2:65" s="10" customFormat="1" ht="10.199999999999999">
      <c r="B143" s="132"/>
      <c r="D143" s="126" t="s">
        <v>133</v>
      </c>
      <c r="E143" s="133" t="s">
        <v>19</v>
      </c>
      <c r="F143" s="134" t="s">
        <v>1033</v>
      </c>
      <c r="H143" s="135">
        <v>8</v>
      </c>
      <c r="I143" s="136"/>
      <c r="L143" s="132"/>
      <c r="M143" s="137"/>
      <c r="T143" s="138"/>
      <c r="AT143" s="133" t="s">
        <v>133</v>
      </c>
      <c r="AU143" s="133" t="s">
        <v>75</v>
      </c>
      <c r="AV143" s="10" t="s">
        <v>85</v>
      </c>
      <c r="AW143" s="10" t="s">
        <v>37</v>
      </c>
      <c r="AX143" s="10" t="s">
        <v>75</v>
      </c>
      <c r="AY143" s="133" t="s">
        <v>129</v>
      </c>
    </row>
    <row r="144" spans="2:65" s="11" customFormat="1" ht="10.199999999999999">
      <c r="B144" s="139"/>
      <c r="D144" s="126" t="s">
        <v>133</v>
      </c>
      <c r="E144" s="140" t="s">
        <v>19</v>
      </c>
      <c r="F144" s="141" t="s">
        <v>136</v>
      </c>
      <c r="H144" s="142">
        <v>8</v>
      </c>
      <c r="I144" s="143"/>
      <c r="L144" s="139"/>
      <c r="M144" s="144"/>
      <c r="T144" s="145"/>
      <c r="AT144" s="140" t="s">
        <v>133</v>
      </c>
      <c r="AU144" s="140" t="s">
        <v>75</v>
      </c>
      <c r="AV144" s="11" t="s">
        <v>128</v>
      </c>
      <c r="AW144" s="11" t="s">
        <v>37</v>
      </c>
      <c r="AX144" s="11" t="s">
        <v>83</v>
      </c>
      <c r="AY144" s="140" t="s">
        <v>129</v>
      </c>
    </row>
    <row r="145" spans="2:65" s="1" customFormat="1" ht="16.5" customHeight="1">
      <c r="B145" s="33"/>
      <c r="C145" s="108" t="s">
        <v>8</v>
      </c>
      <c r="D145" s="108" t="s">
        <v>123</v>
      </c>
      <c r="E145" s="109" t="s">
        <v>1034</v>
      </c>
      <c r="F145" s="110" t="s">
        <v>1035</v>
      </c>
      <c r="G145" s="111" t="s">
        <v>224</v>
      </c>
      <c r="H145" s="112">
        <v>59</v>
      </c>
      <c r="I145" s="113"/>
      <c r="J145" s="114">
        <f>ROUND(I145*H145,2)</f>
        <v>0</v>
      </c>
      <c r="K145" s="110" t="s">
        <v>127</v>
      </c>
      <c r="L145" s="33"/>
      <c r="M145" s="115" t="s">
        <v>19</v>
      </c>
      <c r="N145" s="116" t="s">
        <v>46</v>
      </c>
      <c r="P145" s="117">
        <f>O145*H145</f>
        <v>0</v>
      </c>
      <c r="Q145" s="117">
        <v>0</v>
      </c>
      <c r="R145" s="117">
        <f>Q145*H145</f>
        <v>0</v>
      </c>
      <c r="S145" s="117">
        <v>0</v>
      </c>
      <c r="T145" s="118">
        <f>S145*H145</f>
        <v>0</v>
      </c>
      <c r="AR145" s="119" t="s">
        <v>128</v>
      </c>
      <c r="AT145" s="119" t="s">
        <v>123</v>
      </c>
      <c r="AU145" s="119" t="s">
        <v>75</v>
      </c>
      <c r="AY145" s="18" t="s">
        <v>129</v>
      </c>
      <c r="BE145" s="120">
        <f>IF(N145="základní",J145,0)</f>
        <v>0</v>
      </c>
      <c r="BF145" s="120">
        <f>IF(N145="snížená",J145,0)</f>
        <v>0</v>
      </c>
      <c r="BG145" s="120">
        <f>IF(N145="zákl. přenesená",J145,0)</f>
        <v>0</v>
      </c>
      <c r="BH145" s="120">
        <f>IF(N145="sníž. přenesená",J145,0)</f>
        <v>0</v>
      </c>
      <c r="BI145" s="120">
        <f>IF(N145="nulová",J145,0)</f>
        <v>0</v>
      </c>
      <c r="BJ145" s="18" t="s">
        <v>83</v>
      </c>
      <c r="BK145" s="120">
        <f>ROUND(I145*H145,2)</f>
        <v>0</v>
      </c>
      <c r="BL145" s="18" t="s">
        <v>128</v>
      </c>
      <c r="BM145" s="119" t="s">
        <v>1036</v>
      </c>
    </row>
    <row r="146" spans="2:65" s="1" customFormat="1" ht="10.199999999999999">
      <c r="B146" s="33"/>
      <c r="D146" s="121" t="s">
        <v>131</v>
      </c>
      <c r="F146" s="122" t="s">
        <v>1037</v>
      </c>
      <c r="I146" s="123"/>
      <c r="L146" s="33"/>
      <c r="M146" s="124"/>
      <c r="T146" s="54"/>
      <c r="AT146" s="18" t="s">
        <v>131</v>
      </c>
      <c r="AU146" s="18" t="s">
        <v>75</v>
      </c>
    </row>
    <row r="147" spans="2:65" s="9" customFormat="1" ht="10.199999999999999">
      <c r="B147" s="125"/>
      <c r="D147" s="126" t="s">
        <v>133</v>
      </c>
      <c r="E147" s="127" t="s">
        <v>19</v>
      </c>
      <c r="F147" s="128" t="s">
        <v>1038</v>
      </c>
      <c r="H147" s="127" t="s">
        <v>19</v>
      </c>
      <c r="I147" s="129"/>
      <c r="L147" s="125"/>
      <c r="M147" s="130"/>
      <c r="T147" s="131"/>
      <c r="AT147" s="127" t="s">
        <v>133</v>
      </c>
      <c r="AU147" s="127" t="s">
        <v>75</v>
      </c>
      <c r="AV147" s="9" t="s">
        <v>83</v>
      </c>
      <c r="AW147" s="9" t="s">
        <v>37</v>
      </c>
      <c r="AX147" s="9" t="s">
        <v>75</v>
      </c>
      <c r="AY147" s="127" t="s">
        <v>129</v>
      </c>
    </row>
    <row r="148" spans="2:65" s="10" customFormat="1" ht="10.199999999999999">
      <c r="B148" s="132"/>
      <c r="D148" s="126" t="s">
        <v>133</v>
      </c>
      <c r="E148" s="133" t="s">
        <v>19</v>
      </c>
      <c r="F148" s="134" t="s">
        <v>1039</v>
      </c>
      <c r="H148" s="135">
        <v>59</v>
      </c>
      <c r="I148" s="136"/>
      <c r="L148" s="132"/>
      <c r="M148" s="137"/>
      <c r="T148" s="138"/>
      <c r="AT148" s="133" t="s">
        <v>133</v>
      </c>
      <c r="AU148" s="133" t="s">
        <v>75</v>
      </c>
      <c r="AV148" s="10" t="s">
        <v>85</v>
      </c>
      <c r="AW148" s="10" t="s">
        <v>37</v>
      </c>
      <c r="AX148" s="10" t="s">
        <v>75</v>
      </c>
      <c r="AY148" s="133" t="s">
        <v>129</v>
      </c>
    </row>
    <row r="149" spans="2:65" s="11" customFormat="1" ht="10.199999999999999">
      <c r="B149" s="139"/>
      <c r="D149" s="126" t="s">
        <v>133</v>
      </c>
      <c r="E149" s="140" t="s">
        <v>19</v>
      </c>
      <c r="F149" s="141" t="s">
        <v>136</v>
      </c>
      <c r="H149" s="142">
        <v>59</v>
      </c>
      <c r="I149" s="143"/>
      <c r="L149" s="139"/>
      <c r="M149" s="144"/>
      <c r="T149" s="145"/>
      <c r="AT149" s="140" t="s">
        <v>133</v>
      </c>
      <c r="AU149" s="140" t="s">
        <v>75</v>
      </c>
      <c r="AV149" s="11" t="s">
        <v>128</v>
      </c>
      <c r="AW149" s="11" t="s">
        <v>37</v>
      </c>
      <c r="AX149" s="11" t="s">
        <v>83</v>
      </c>
      <c r="AY149" s="140" t="s">
        <v>129</v>
      </c>
    </row>
    <row r="150" spans="2:65" s="1" customFormat="1" ht="16.5" customHeight="1">
      <c r="B150" s="33"/>
      <c r="C150" s="146" t="s">
        <v>292</v>
      </c>
      <c r="D150" s="146" t="s">
        <v>229</v>
      </c>
      <c r="E150" s="147" t="s">
        <v>1040</v>
      </c>
      <c r="F150" s="148" t="s">
        <v>1041</v>
      </c>
      <c r="G150" s="149" t="s">
        <v>447</v>
      </c>
      <c r="H150" s="150">
        <v>3.75</v>
      </c>
      <c r="I150" s="151"/>
      <c r="J150" s="152">
        <f>ROUND(I150*H150,2)</f>
        <v>0</v>
      </c>
      <c r="K150" s="148" t="s">
        <v>127</v>
      </c>
      <c r="L150" s="153"/>
      <c r="M150" s="154" t="s">
        <v>19</v>
      </c>
      <c r="N150" s="155" t="s">
        <v>46</v>
      </c>
      <c r="P150" s="117">
        <f>O150*H150</f>
        <v>0</v>
      </c>
      <c r="Q150" s="117">
        <v>1E-3</v>
      </c>
      <c r="R150" s="117">
        <f>Q150*H150</f>
        <v>3.7499999999999999E-3</v>
      </c>
      <c r="S150" s="117">
        <v>0</v>
      </c>
      <c r="T150" s="118">
        <f>S150*H150</f>
        <v>0</v>
      </c>
      <c r="AR150" s="119" t="s">
        <v>215</v>
      </c>
      <c r="AT150" s="119" t="s">
        <v>229</v>
      </c>
      <c r="AU150" s="119" t="s">
        <v>75</v>
      </c>
      <c r="AY150" s="18" t="s">
        <v>129</v>
      </c>
      <c r="BE150" s="120">
        <f>IF(N150="základní",J150,0)</f>
        <v>0</v>
      </c>
      <c r="BF150" s="120">
        <f>IF(N150="snížená",J150,0)</f>
        <v>0</v>
      </c>
      <c r="BG150" s="120">
        <f>IF(N150="zákl. přenesená",J150,0)</f>
        <v>0</v>
      </c>
      <c r="BH150" s="120">
        <f>IF(N150="sníž. přenesená",J150,0)</f>
        <v>0</v>
      </c>
      <c r="BI150" s="120">
        <f>IF(N150="nulová",J150,0)</f>
        <v>0</v>
      </c>
      <c r="BJ150" s="18" t="s">
        <v>83</v>
      </c>
      <c r="BK150" s="120">
        <f>ROUND(I150*H150,2)</f>
        <v>0</v>
      </c>
      <c r="BL150" s="18" t="s">
        <v>128</v>
      </c>
      <c r="BM150" s="119" t="s">
        <v>1042</v>
      </c>
    </row>
    <row r="151" spans="2:65" s="9" customFormat="1" ht="10.199999999999999">
      <c r="B151" s="125"/>
      <c r="D151" s="126" t="s">
        <v>133</v>
      </c>
      <c r="E151" s="127" t="s">
        <v>19</v>
      </c>
      <c r="F151" s="128" t="s">
        <v>1043</v>
      </c>
      <c r="H151" s="127" t="s">
        <v>19</v>
      </c>
      <c r="I151" s="129"/>
      <c r="L151" s="125"/>
      <c r="M151" s="130"/>
      <c r="T151" s="131"/>
      <c r="AT151" s="127" t="s">
        <v>133</v>
      </c>
      <c r="AU151" s="127" t="s">
        <v>75</v>
      </c>
      <c r="AV151" s="9" t="s">
        <v>83</v>
      </c>
      <c r="AW151" s="9" t="s">
        <v>37</v>
      </c>
      <c r="AX151" s="9" t="s">
        <v>75</v>
      </c>
      <c r="AY151" s="127" t="s">
        <v>129</v>
      </c>
    </row>
    <row r="152" spans="2:65" s="9" customFormat="1" ht="10.199999999999999">
      <c r="B152" s="125"/>
      <c r="D152" s="126" t="s">
        <v>133</v>
      </c>
      <c r="E152" s="127" t="s">
        <v>19</v>
      </c>
      <c r="F152" s="128" t="s">
        <v>1044</v>
      </c>
      <c r="H152" s="127" t="s">
        <v>19</v>
      </c>
      <c r="I152" s="129"/>
      <c r="L152" s="125"/>
      <c r="M152" s="130"/>
      <c r="T152" s="131"/>
      <c r="AT152" s="127" t="s">
        <v>133</v>
      </c>
      <c r="AU152" s="127" t="s">
        <v>75</v>
      </c>
      <c r="AV152" s="9" t="s">
        <v>83</v>
      </c>
      <c r="AW152" s="9" t="s">
        <v>37</v>
      </c>
      <c r="AX152" s="9" t="s">
        <v>75</v>
      </c>
      <c r="AY152" s="127" t="s">
        <v>129</v>
      </c>
    </row>
    <row r="153" spans="2:65" s="9" customFormat="1" ht="10.199999999999999">
      <c r="B153" s="125"/>
      <c r="D153" s="126" t="s">
        <v>133</v>
      </c>
      <c r="E153" s="127" t="s">
        <v>19</v>
      </c>
      <c r="F153" s="128" t="s">
        <v>1045</v>
      </c>
      <c r="H153" s="127" t="s">
        <v>19</v>
      </c>
      <c r="I153" s="129"/>
      <c r="L153" s="125"/>
      <c r="M153" s="130"/>
      <c r="T153" s="131"/>
      <c r="AT153" s="127" t="s">
        <v>133</v>
      </c>
      <c r="AU153" s="127" t="s">
        <v>75</v>
      </c>
      <c r="AV153" s="9" t="s">
        <v>83</v>
      </c>
      <c r="AW153" s="9" t="s">
        <v>37</v>
      </c>
      <c r="AX153" s="9" t="s">
        <v>75</v>
      </c>
      <c r="AY153" s="127" t="s">
        <v>129</v>
      </c>
    </row>
    <row r="154" spans="2:65" s="9" customFormat="1" ht="10.199999999999999">
      <c r="B154" s="125"/>
      <c r="D154" s="126" t="s">
        <v>133</v>
      </c>
      <c r="E154" s="127" t="s">
        <v>19</v>
      </c>
      <c r="F154" s="128" t="s">
        <v>1046</v>
      </c>
      <c r="H154" s="127" t="s">
        <v>19</v>
      </c>
      <c r="I154" s="129"/>
      <c r="L154" s="125"/>
      <c r="M154" s="130"/>
      <c r="T154" s="131"/>
      <c r="AT154" s="127" t="s">
        <v>133</v>
      </c>
      <c r="AU154" s="127" t="s">
        <v>75</v>
      </c>
      <c r="AV154" s="9" t="s">
        <v>83</v>
      </c>
      <c r="AW154" s="9" t="s">
        <v>37</v>
      </c>
      <c r="AX154" s="9" t="s">
        <v>75</v>
      </c>
      <c r="AY154" s="127" t="s">
        <v>129</v>
      </c>
    </row>
    <row r="155" spans="2:65" s="10" customFormat="1" ht="10.199999999999999">
      <c r="B155" s="132"/>
      <c r="D155" s="126" t="s">
        <v>133</v>
      </c>
      <c r="E155" s="133" t="s">
        <v>19</v>
      </c>
      <c r="F155" s="134" t="s">
        <v>1047</v>
      </c>
      <c r="H155" s="135">
        <v>0.4</v>
      </c>
      <c r="I155" s="136"/>
      <c r="L155" s="132"/>
      <c r="M155" s="137"/>
      <c r="T155" s="138"/>
      <c r="AT155" s="133" t="s">
        <v>133</v>
      </c>
      <c r="AU155" s="133" t="s">
        <v>75</v>
      </c>
      <c r="AV155" s="10" t="s">
        <v>85</v>
      </c>
      <c r="AW155" s="10" t="s">
        <v>37</v>
      </c>
      <c r="AX155" s="10" t="s">
        <v>75</v>
      </c>
      <c r="AY155" s="133" t="s">
        <v>129</v>
      </c>
    </row>
    <row r="156" spans="2:65" s="10" customFormat="1" ht="10.199999999999999">
      <c r="B156" s="132"/>
      <c r="D156" s="126" t="s">
        <v>133</v>
      </c>
      <c r="E156" s="133" t="s">
        <v>19</v>
      </c>
      <c r="F156" s="134" t="s">
        <v>1048</v>
      </c>
      <c r="H156" s="135">
        <v>2.6</v>
      </c>
      <c r="I156" s="136"/>
      <c r="L156" s="132"/>
      <c r="M156" s="137"/>
      <c r="T156" s="138"/>
      <c r="AT156" s="133" t="s">
        <v>133</v>
      </c>
      <c r="AU156" s="133" t="s">
        <v>75</v>
      </c>
      <c r="AV156" s="10" t="s">
        <v>85</v>
      </c>
      <c r="AW156" s="10" t="s">
        <v>37</v>
      </c>
      <c r="AX156" s="10" t="s">
        <v>75</v>
      </c>
      <c r="AY156" s="133" t="s">
        <v>129</v>
      </c>
    </row>
    <row r="157" spans="2:65" s="10" customFormat="1" ht="10.199999999999999">
      <c r="B157" s="132"/>
      <c r="D157" s="126" t="s">
        <v>133</v>
      </c>
      <c r="E157" s="133" t="s">
        <v>19</v>
      </c>
      <c r="F157" s="134" t="s">
        <v>1049</v>
      </c>
      <c r="H157" s="135">
        <v>0.75</v>
      </c>
      <c r="I157" s="136"/>
      <c r="L157" s="132"/>
      <c r="M157" s="137"/>
      <c r="T157" s="138"/>
      <c r="AT157" s="133" t="s">
        <v>133</v>
      </c>
      <c r="AU157" s="133" t="s">
        <v>75</v>
      </c>
      <c r="AV157" s="10" t="s">
        <v>85</v>
      </c>
      <c r="AW157" s="10" t="s">
        <v>37</v>
      </c>
      <c r="AX157" s="10" t="s">
        <v>75</v>
      </c>
      <c r="AY157" s="133" t="s">
        <v>129</v>
      </c>
    </row>
    <row r="158" spans="2:65" s="11" customFormat="1" ht="10.199999999999999">
      <c r="B158" s="139"/>
      <c r="D158" s="126" t="s">
        <v>133</v>
      </c>
      <c r="E158" s="140" t="s">
        <v>19</v>
      </c>
      <c r="F158" s="141" t="s">
        <v>136</v>
      </c>
      <c r="H158" s="142">
        <v>3.75</v>
      </c>
      <c r="I158" s="143"/>
      <c r="L158" s="139"/>
      <c r="M158" s="144"/>
      <c r="T158" s="145"/>
      <c r="AT158" s="140" t="s">
        <v>133</v>
      </c>
      <c r="AU158" s="140" t="s">
        <v>75</v>
      </c>
      <c r="AV158" s="11" t="s">
        <v>128</v>
      </c>
      <c r="AW158" s="11" t="s">
        <v>37</v>
      </c>
      <c r="AX158" s="11" t="s">
        <v>83</v>
      </c>
      <c r="AY158" s="140" t="s">
        <v>129</v>
      </c>
    </row>
    <row r="159" spans="2:65" s="1" customFormat="1" ht="16.5" customHeight="1">
      <c r="B159" s="33"/>
      <c r="C159" s="108" t="s">
        <v>298</v>
      </c>
      <c r="D159" s="108" t="s">
        <v>123</v>
      </c>
      <c r="E159" s="109" t="s">
        <v>1050</v>
      </c>
      <c r="F159" s="110" t="s">
        <v>1051</v>
      </c>
      <c r="G159" s="111" t="s">
        <v>126</v>
      </c>
      <c r="H159" s="112">
        <v>3.05</v>
      </c>
      <c r="I159" s="113"/>
      <c r="J159" s="114">
        <f>ROUND(I159*H159,2)</f>
        <v>0</v>
      </c>
      <c r="K159" s="110" t="s">
        <v>127</v>
      </c>
      <c r="L159" s="33"/>
      <c r="M159" s="115" t="s">
        <v>19</v>
      </c>
      <c r="N159" s="116" t="s">
        <v>46</v>
      </c>
      <c r="P159" s="117">
        <f>O159*H159</f>
        <v>0</v>
      </c>
      <c r="Q159" s="117">
        <v>0</v>
      </c>
      <c r="R159" s="117">
        <f>Q159*H159</f>
        <v>0</v>
      </c>
      <c r="S159" s="117">
        <v>0</v>
      </c>
      <c r="T159" s="118">
        <f>S159*H159</f>
        <v>0</v>
      </c>
      <c r="AR159" s="119" t="s">
        <v>128</v>
      </c>
      <c r="AT159" s="119" t="s">
        <v>123</v>
      </c>
      <c r="AU159" s="119" t="s">
        <v>75</v>
      </c>
      <c r="AY159" s="18" t="s">
        <v>129</v>
      </c>
      <c r="BE159" s="120">
        <f>IF(N159="základní",J159,0)</f>
        <v>0</v>
      </c>
      <c r="BF159" s="120">
        <f>IF(N159="snížená",J159,0)</f>
        <v>0</v>
      </c>
      <c r="BG159" s="120">
        <f>IF(N159="zákl. přenesená",J159,0)</f>
        <v>0</v>
      </c>
      <c r="BH159" s="120">
        <f>IF(N159="sníž. přenesená",J159,0)</f>
        <v>0</v>
      </c>
      <c r="BI159" s="120">
        <f>IF(N159="nulová",J159,0)</f>
        <v>0</v>
      </c>
      <c r="BJ159" s="18" t="s">
        <v>83</v>
      </c>
      <c r="BK159" s="120">
        <f>ROUND(I159*H159,2)</f>
        <v>0</v>
      </c>
      <c r="BL159" s="18" t="s">
        <v>128</v>
      </c>
      <c r="BM159" s="119" t="s">
        <v>1052</v>
      </c>
    </row>
    <row r="160" spans="2:65" s="1" customFormat="1" ht="10.199999999999999">
      <c r="B160" s="33"/>
      <c r="D160" s="121" t="s">
        <v>131</v>
      </c>
      <c r="F160" s="122" t="s">
        <v>1053</v>
      </c>
      <c r="I160" s="123"/>
      <c r="L160" s="33"/>
      <c r="M160" s="124"/>
      <c r="T160" s="54"/>
      <c r="AT160" s="18" t="s">
        <v>131</v>
      </c>
      <c r="AU160" s="18" t="s">
        <v>75</v>
      </c>
    </row>
    <row r="161" spans="2:65" s="9" customFormat="1" ht="10.199999999999999">
      <c r="B161" s="125"/>
      <c r="D161" s="126" t="s">
        <v>133</v>
      </c>
      <c r="E161" s="127" t="s">
        <v>19</v>
      </c>
      <c r="F161" s="128" t="s">
        <v>1054</v>
      </c>
      <c r="H161" s="127" t="s">
        <v>19</v>
      </c>
      <c r="I161" s="129"/>
      <c r="L161" s="125"/>
      <c r="M161" s="130"/>
      <c r="T161" s="131"/>
      <c r="AT161" s="127" t="s">
        <v>133</v>
      </c>
      <c r="AU161" s="127" t="s">
        <v>75</v>
      </c>
      <c r="AV161" s="9" t="s">
        <v>83</v>
      </c>
      <c r="AW161" s="9" t="s">
        <v>37</v>
      </c>
      <c r="AX161" s="9" t="s">
        <v>75</v>
      </c>
      <c r="AY161" s="127" t="s">
        <v>129</v>
      </c>
    </row>
    <row r="162" spans="2:65" s="9" customFormat="1" ht="10.199999999999999">
      <c r="B162" s="125"/>
      <c r="D162" s="126" t="s">
        <v>133</v>
      </c>
      <c r="E162" s="127" t="s">
        <v>19</v>
      </c>
      <c r="F162" s="128" t="s">
        <v>1055</v>
      </c>
      <c r="H162" s="127" t="s">
        <v>19</v>
      </c>
      <c r="I162" s="129"/>
      <c r="L162" s="125"/>
      <c r="M162" s="130"/>
      <c r="T162" s="131"/>
      <c r="AT162" s="127" t="s">
        <v>133</v>
      </c>
      <c r="AU162" s="127" t="s">
        <v>75</v>
      </c>
      <c r="AV162" s="9" t="s">
        <v>83</v>
      </c>
      <c r="AW162" s="9" t="s">
        <v>37</v>
      </c>
      <c r="AX162" s="9" t="s">
        <v>75</v>
      </c>
      <c r="AY162" s="127" t="s">
        <v>129</v>
      </c>
    </row>
    <row r="163" spans="2:65" s="9" customFormat="1" ht="10.199999999999999">
      <c r="B163" s="125"/>
      <c r="D163" s="126" t="s">
        <v>133</v>
      </c>
      <c r="E163" s="127" t="s">
        <v>19</v>
      </c>
      <c r="F163" s="128" t="s">
        <v>1046</v>
      </c>
      <c r="H163" s="127" t="s">
        <v>19</v>
      </c>
      <c r="I163" s="129"/>
      <c r="L163" s="125"/>
      <c r="M163" s="130"/>
      <c r="T163" s="131"/>
      <c r="AT163" s="127" t="s">
        <v>133</v>
      </c>
      <c r="AU163" s="127" t="s">
        <v>75</v>
      </c>
      <c r="AV163" s="9" t="s">
        <v>83</v>
      </c>
      <c r="AW163" s="9" t="s">
        <v>37</v>
      </c>
      <c r="AX163" s="9" t="s">
        <v>75</v>
      </c>
      <c r="AY163" s="127" t="s">
        <v>129</v>
      </c>
    </row>
    <row r="164" spans="2:65" s="10" customFormat="1" ht="10.199999999999999">
      <c r="B164" s="132"/>
      <c r="D164" s="126" t="s">
        <v>133</v>
      </c>
      <c r="E164" s="133" t="s">
        <v>19</v>
      </c>
      <c r="F164" s="134" t="s">
        <v>1056</v>
      </c>
      <c r="H164" s="135">
        <v>0.65</v>
      </c>
      <c r="I164" s="136"/>
      <c r="L164" s="132"/>
      <c r="M164" s="137"/>
      <c r="T164" s="138"/>
      <c r="AT164" s="133" t="s">
        <v>133</v>
      </c>
      <c r="AU164" s="133" t="s">
        <v>75</v>
      </c>
      <c r="AV164" s="10" t="s">
        <v>85</v>
      </c>
      <c r="AW164" s="10" t="s">
        <v>37</v>
      </c>
      <c r="AX164" s="10" t="s">
        <v>75</v>
      </c>
      <c r="AY164" s="133" t="s">
        <v>129</v>
      </c>
    </row>
    <row r="165" spans="2:65" s="10" customFormat="1" ht="10.199999999999999">
      <c r="B165" s="132"/>
      <c r="D165" s="126" t="s">
        <v>133</v>
      </c>
      <c r="E165" s="133" t="s">
        <v>19</v>
      </c>
      <c r="F165" s="134" t="s">
        <v>1057</v>
      </c>
      <c r="H165" s="135">
        <v>2.4</v>
      </c>
      <c r="I165" s="136"/>
      <c r="L165" s="132"/>
      <c r="M165" s="137"/>
      <c r="T165" s="138"/>
      <c r="AT165" s="133" t="s">
        <v>133</v>
      </c>
      <c r="AU165" s="133" t="s">
        <v>75</v>
      </c>
      <c r="AV165" s="10" t="s">
        <v>85</v>
      </c>
      <c r="AW165" s="10" t="s">
        <v>37</v>
      </c>
      <c r="AX165" s="10" t="s">
        <v>75</v>
      </c>
      <c r="AY165" s="133" t="s">
        <v>129</v>
      </c>
    </row>
    <row r="166" spans="2:65" s="11" customFormat="1" ht="10.199999999999999">
      <c r="B166" s="139"/>
      <c r="D166" s="126" t="s">
        <v>133</v>
      </c>
      <c r="E166" s="140" t="s">
        <v>19</v>
      </c>
      <c r="F166" s="141" t="s">
        <v>136</v>
      </c>
      <c r="H166" s="142">
        <v>3.05</v>
      </c>
      <c r="I166" s="143"/>
      <c r="L166" s="139"/>
      <c r="M166" s="144"/>
      <c r="T166" s="145"/>
      <c r="AT166" s="140" t="s">
        <v>133</v>
      </c>
      <c r="AU166" s="140" t="s">
        <v>75</v>
      </c>
      <c r="AV166" s="11" t="s">
        <v>128</v>
      </c>
      <c r="AW166" s="11" t="s">
        <v>37</v>
      </c>
      <c r="AX166" s="11" t="s">
        <v>83</v>
      </c>
      <c r="AY166" s="140" t="s">
        <v>129</v>
      </c>
    </row>
    <row r="167" spans="2:65" s="1" customFormat="1" ht="16.5" customHeight="1">
      <c r="B167" s="33"/>
      <c r="C167" s="146" t="s">
        <v>305</v>
      </c>
      <c r="D167" s="146" t="s">
        <v>229</v>
      </c>
      <c r="E167" s="147" t="s">
        <v>1058</v>
      </c>
      <c r="F167" s="148" t="s">
        <v>1059</v>
      </c>
      <c r="G167" s="149" t="s">
        <v>140</v>
      </c>
      <c r="H167" s="150">
        <v>0.5</v>
      </c>
      <c r="I167" s="151"/>
      <c r="J167" s="152">
        <f>ROUND(I167*H167,2)</f>
        <v>0</v>
      </c>
      <c r="K167" s="148" t="s">
        <v>127</v>
      </c>
      <c r="L167" s="153"/>
      <c r="M167" s="154" t="s">
        <v>19</v>
      </c>
      <c r="N167" s="155" t="s">
        <v>46</v>
      </c>
      <c r="P167" s="117">
        <f>O167*H167</f>
        <v>0</v>
      </c>
      <c r="Q167" s="117">
        <v>0.2</v>
      </c>
      <c r="R167" s="117">
        <f>Q167*H167</f>
        <v>0.1</v>
      </c>
      <c r="S167" s="117">
        <v>0</v>
      </c>
      <c r="T167" s="118">
        <f>S167*H167</f>
        <v>0</v>
      </c>
      <c r="AR167" s="119" t="s">
        <v>215</v>
      </c>
      <c r="AT167" s="119" t="s">
        <v>229</v>
      </c>
      <c r="AU167" s="119" t="s">
        <v>75</v>
      </c>
      <c r="AY167" s="18" t="s">
        <v>129</v>
      </c>
      <c r="BE167" s="120">
        <f>IF(N167="základní",J167,0)</f>
        <v>0</v>
      </c>
      <c r="BF167" s="120">
        <f>IF(N167="snížená",J167,0)</f>
        <v>0</v>
      </c>
      <c r="BG167" s="120">
        <f>IF(N167="zákl. přenesená",J167,0)</f>
        <v>0</v>
      </c>
      <c r="BH167" s="120">
        <f>IF(N167="sníž. přenesená",J167,0)</f>
        <v>0</v>
      </c>
      <c r="BI167" s="120">
        <f>IF(N167="nulová",J167,0)</f>
        <v>0</v>
      </c>
      <c r="BJ167" s="18" t="s">
        <v>83</v>
      </c>
      <c r="BK167" s="120">
        <f>ROUND(I167*H167,2)</f>
        <v>0</v>
      </c>
      <c r="BL167" s="18" t="s">
        <v>128</v>
      </c>
      <c r="BM167" s="119" t="s">
        <v>1060</v>
      </c>
    </row>
    <row r="168" spans="2:65" s="9" customFormat="1" ht="10.199999999999999">
      <c r="B168" s="125"/>
      <c r="D168" s="126" t="s">
        <v>133</v>
      </c>
      <c r="E168" s="127" t="s">
        <v>19</v>
      </c>
      <c r="F168" s="128" t="s">
        <v>1061</v>
      </c>
      <c r="H168" s="127" t="s">
        <v>19</v>
      </c>
      <c r="I168" s="129"/>
      <c r="L168" s="125"/>
      <c r="M168" s="130"/>
      <c r="T168" s="131"/>
      <c r="AT168" s="127" t="s">
        <v>133</v>
      </c>
      <c r="AU168" s="127" t="s">
        <v>75</v>
      </c>
      <c r="AV168" s="9" t="s">
        <v>83</v>
      </c>
      <c r="AW168" s="9" t="s">
        <v>37</v>
      </c>
      <c r="AX168" s="9" t="s">
        <v>75</v>
      </c>
      <c r="AY168" s="127" t="s">
        <v>129</v>
      </c>
    </row>
    <row r="169" spans="2:65" s="10" customFormat="1" ht="10.199999999999999">
      <c r="B169" s="132"/>
      <c r="D169" s="126" t="s">
        <v>133</v>
      </c>
      <c r="E169" s="133" t="s">
        <v>19</v>
      </c>
      <c r="F169" s="134" t="s">
        <v>1062</v>
      </c>
      <c r="H169" s="135">
        <v>0.5</v>
      </c>
      <c r="I169" s="136"/>
      <c r="L169" s="132"/>
      <c r="M169" s="137"/>
      <c r="T169" s="138"/>
      <c r="AT169" s="133" t="s">
        <v>133</v>
      </c>
      <c r="AU169" s="133" t="s">
        <v>75</v>
      </c>
      <c r="AV169" s="10" t="s">
        <v>85</v>
      </c>
      <c r="AW169" s="10" t="s">
        <v>37</v>
      </c>
      <c r="AX169" s="10" t="s">
        <v>75</v>
      </c>
      <c r="AY169" s="133" t="s">
        <v>129</v>
      </c>
    </row>
    <row r="170" spans="2:65" s="11" customFormat="1" ht="10.199999999999999">
      <c r="B170" s="139"/>
      <c r="D170" s="126" t="s">
        <v>133</v>
      </c>
      <c r="E170" s="140" t="s">
        <v>19</v>
      </c>
      <c r="F170" s="141" t="s">
        <v>136</v>
      </c>
      <c r="H170" s="142">
        <v>0.5</v>
      </c>
      <c r="I170" s="143"/>
      <c r="L170" s="139"/>
      <c r="M170" s="144"/>
      <c r="T170" s="145"/>
      <c r="AT170" s="140" t="s">
        <v>133</v>
      </c>
      <c r="AU170" s="140" t="s">
        <v>75</v>
      </c>
      <c r="AV170" s="11" t="s">
        <v>128</v>
      </c>
      <c r="AW170" s="11" t="s">
        <v>37</v>
      </c>
      <c r="AX170" s="11" t="s">
        <v>83</v>
      </c>
      <c r="AY170" s="140" t="s">
        <v>129</v>
      </c>
    </row>
    <row r="171" spans="2:65" s="1" customFormat="1" ht="16.5" customHeight="1">
      <c r="B171" s="33"/>
      <c r="C171" s="108" t="s">
        <v>310</v>
      </c>
      <c r="D171" s="108" t="s">
        <v>123</v>
      </c>
      <c r="E171" s="109" t="s">
        <v>1063</v>
      </c>
      <c r="F171" s="110" t="s">
        <v>1064</v>
      </c>
      <c r="G171" s="111" t="s">
        <v>140</v>
      </c>
      <c r="H171" s="112">
        <v>7.2</v>
      </c>
      <c r="I171" s="113"/>
      <c r="J171" s="114">
        <f>ROUND(I171*H171,2)</f>
        <v>0</v>
      </c>
      <c r="K171" s="110" t="s">
        <v>127</v>
      </c>
      <c r="L171" s="33"/>
      <c r="M171" s="115" t="s">
        <v>19</v>
      </c>
      <c r="N171" s="116" t="s">
        <v>46</v>
      </c>
      <c r="P171" s="117">
        <f>O171*H171</f>
        <v>0</v>
      </c>
      <c r="Q171" s="117">
        <v>0</v>
      </c>
      <c r="R171" s="117">
        <f>Q171*H171</f>
        <v>0</v>
      </c>
      <c r="S171" s="117">
        <v>0</v>
      </c>
      <c r="T171" s="118">
        <f>S171*H171</f>
        <v>0</v>
      </c>
      <c r="AR171" s="119" t="s">
        <v>128</v>
      </c>
      <c r="AT171" s="119" t="s">
        <v>123</v>
      </c>
      <c r="AU171" s="119" t="s">
        <v>75</v>
      </c>
      <c r="AY171" s="18" t="s">
        <v>129</v>
      </c>
      <c r="BE171" s="120">
        <f>IF(N171="základní",J171,0)</f>
        <v>0</v>
      </c>
      <c r="BF171" s="120">
        <f>IF(N171="snížená",J171,0)</f>
        <v>0</v>
      </c>
      <c r="BG171" s="120">
        <f>IF(N171="zákl. přenesená",J171,0)</f>
        <v>0</v>
      </c>
      <c r="BH171" s="120">
        <f>IF(N171="sníž. přenesená",J171,0)</f>
        <v>0</v>
      </c>
      <c r="BI171" s="120">
        <f>IF(N171="nulová",J171,0)</f>
        <v>0</v>
      </c>
      <c r="BJ171" s="18" t="s">
        <v>83</v>
      </c>
      <c r="BK171" s="120">
        <f>ROUND(I171*H171,2)</f>
        <v>0</v>
      </c>
      <c r="BL171" s="18" t="s">
        <v>128</v>
      </c>
      <c r="BM171" s="119" t="s">
        <v>1065</v>
      </c>
    </row>
    <row r="172" spans="2:65" s="1" customFormat="1" ht="10.199999999999999">
      <c r="B172" s="33"/>
      <c r="D172" s="121" t="s">
        <v>131</v>
      </c>
      <c r="F172" s="122" t="s">
        <v>1066</v>
      </c>
      <c r="I172" s="123"/>
      <c r="L172" s="33"/>
      <c r="M172" s="124"/>
      <c r="T172" s="54"/>
      <c r="AT172" s="18" t="s">
        <v>131</v>
      </c>
      <c r="AU172" s="18" t="s">
        <v>75</v>
      </c>
    </row>
    <row r="173" spans="2:65" s="9" customFormat="1" ht="10.199999999999999">
      <c r="B173" s="125"/>
      <c r="D173" s="126" t="s">
        <v>133</v>
      </c>
      <c r="E173" s="127" t="s">
        <v>19</v>
      </c>
      <c r="F173" s="128" t="s">
        <v>1067</v>
      </c>
      <c r="H173" s="127" t="s">
        <v>19</v>
      </c>
      <c r="I173" s="129"/>
      <c r="L173" s="125"/>
      <c r="M173" s="130"/>
      <c r="T173" s="131"/>
      <c r="AT173" s="127" t="s">
        <v>133</v>
      </c>
      <c r="AU173" s="127" t="s">
        <v>75</v>
      </c>
      <c r="AV173" s="9" t="s">
        <v>83</v>
      </c>
      <c r="AW173" s="9" t="s">
        <v>37</v>
      </c>
      <c r="AX173" s="9" t="s">
        <v>75</v>
      </c>
      <c r="AY173" s="127" t="s">
        <v>129</v>
      </c>
    </row>
    <row r="174" spans="2:65" s="9" customFormat="1" ht="10.199999999999999">
      <c r="B174" s="125"/>
      <c r="D174" s="126" t="s">
        <v>133</v>
      </c>
      <c r="E174" s="127" t="s">
        <v>19</v>
      </c>
      <c r="F174" s="128" t="s">
        <v>1068</v>
      </c>
      <c r="H174" s="127" t="s">
        <v>19</v>
      </c>
      <c r="I174" s="129"/>
      <c r="L174" s="125"/>
      <c r="M174" s="130"/>
      <c r="T174" s="131"/>
      <c r="AT174" s="127" t="s">
        <v>133</v>
      </c>
      <c r="AU174" s="127" t="s">
        <v>75</v>
      </c>
      <c r="AV174" s="9" t="s">
        <v>83</v>
      </c>
      <c r="AW174" s="9" t="s">
        <v>37</v>
      </c>
      <c r="AX174" s="9" t="s">
        <v>75</v>
      </c>
      <c r="AY174" s="127" t="s">
        <v>129</v>
      </c>
    </row>
    <row r="175" spans="2:65" s="9" customFormat="1" ht="10.199999999999999">
      <c r="B175" s="125"/>
      <c r="D175" s="126" t="s">
        <v>133</v>
      </c>
      <c r="E175" s="127" t="s">
        <v>19</v>
      </c>
      <c r="F175" s="128" t="s">
        <v>1069</v>
      </c>
      <c r="H175" s="127" t="s">
        <v>19</v>
      </c>
      <c r="I175" s="129"/>
      <c r="L175" s="125"/>
      <c r="M175" s="130"/>
      <c r="T175" s="131"/>
      <c r="AT175" s="127" t="s">
        <v>133</v>
      </c>
      <c r="AU175" s="127" t="s">
        <v>75</v>
      </c>
      <c r="AV175" s="9" t="s">
        <v>83</v>
      </c>
      <c r="AW175" s="9" t="s">
        <v>37</v>
      </c>
      <c r="AX175" s="9" t="s">
        <v>75</v>
      </c>
      <c r="AY175" s="127" t="s">
        <v>129</v>
      </c>
    </row>
    <row r="176" spans="2:65" s="10" customFormat="1" ht="10.199999999999999">
      <c r="B176" s="132"/>
      <c r="D176" s="126" t="s">
        <v>133</v>
      </c>
      <c r="E176" s="133" t="s">
        <v>19</v>
      </c>
      <c r="F176" s="134" t="s">
        <v>1070</v>
      </c>
      <c r="H176" s="135">
        <v>3.6</v>
      </c>
      <c r="I176" s="136"/>
      <c r="L176" s="132"/>
      <c r="M176" s="137"/>
      <c r="T176" s="138"/>
      <c r="AT176" s="133" t="s">
        <v>133</v>
      </c>
      <c r="AU176" s="133" t="s">
        <v>75</v>
      </c>
      <c r="AV176" s="10" t="s">
        <v>85</v>
      </c>
      <c r="AW176" s="10" t="s">
        <v>37</v>
      </c>
      <c r="AX176" s="10" t="s">
        <v>75</v>
      </c>
      <c r="AY176" s="133" t="s">
        <v>129</v>
      </c>
    </row>
    <row r="177" spans="2:65" s="10" customFormat="1" ht="10.199999999999999">
      <c r="B177" s="132"/>
      <c r="D177" s="126" t="s">
        <v>133</v>
      </c>
      <c r="E177" s="133" t="s">
        <v>19</v>
      </c>
      <c r="F177" s="134" t="s">
        <v>1071</v>
      </c>
      <c r="H177" s="135">
        <v>3.6</v>
      </c>
      <c r="I177" s="136"/>
      <c r="L177" s="132"/>
      <c r="M177" s="137"/>
      <c r="T177" s="138"/>
      <c r="AT177" s="133" t="s">
        <v>133</v>
      </c>
      <c r="AU177" s="133" t="s">
        <v>75</v>
      </c>
      <c r="AV177" s="10" t="s">
        <v>85</v>
      </c>
      <c r="AW177" s="10" t="s">
        <v>37</v>
      </c>
      <c r="AX177" s="10" t="s">
        <v>75</v>
      </c>
      <c r="AY177" s="133" t="s">
        <v>129</v>
      </c>
    </row>
    <row r="178" spans="2:65" s="11" customFormat="1" ht="10.199999999999999">
      <c r="B178" s="139"/>
      <c r="D178" s="126" t="s">
        <v>133</v>
      </c>
      <c r="E178" s="140" t="s">
        <v>19</v>
      </c>
      <c r="F178" s="141" t="s">
        <v>136</v>
      </c>
      <c r="H178" s="142">
        <v>7.2</v>
      </c>
      <c r="I178" s="143"/>
      <c r="L178" s="139"/>
      <c r="M178" s="144"/>
      <c r="T178" s="145"/>
      <c r="AT178" s="140" t="s">
        <v>133</v>
      </c>
      <c r="AU178" s="140" t="s">
        <v>75</v>
      </c>
      <c r="AV178" s="11" t="s">
        <v>128</v>
      </c>
      <c r="AW178" s="11" t="s">
        <v>37</v>
      </c>
      <c r="AX178" s="11" t="s">
        <v>83</v>
      </c>
      <c r="AY178" s="140" t="s">
        <v>129</v>
      </c>
    </row>
    <row r="179" spans="2:65" s="1" customFormat="1" ht="16.5" customHeight="1">
      <c r="B179" s="33"/>
      <c r="C179" s="108" t="s">
        <v>378</v>
      </c>
      <c r="D179" s="108" t="s">
        <v>123</v>
      </c>
      <c r="E179" s="109" t="s">
        <v>1072</v>
      </c>
      <c r="F179" s="110" t="s">
        <v>1073</v>
      </c>
      <c r="G179" s="111" t="s">
        <v>224</v>
      </c>
      <c r="H179" s="112">
        <v>7</v>
      </c>
      <c r="I179" s="113"/>
      <c r="J179" s="114">
        <f>ROUND(I179*H179,2)</f>
        <v>0</v>
      </c>
      <c r="K179" s="110" t="s">
        <v>127</v>
      </c>
      <c r="L179" s="33"/>
      <c r="M179" s="115" t="s">
        <v>19</v>
      </c>
      <c r="N179" s="116" t="s">
        <v>46</v>
      </c>
      <c r="P179" s="117">
        <f>O179*H179</f>
        <v>0</v>
      </c>
      <c r="Q179" s="117">
        <v>0</v>
      </c>
      <c r="R179" s="117">
        <f>Q179*H179</f>
        <v>0</v>
      </c>
      <c r="S179" s="117">
        <v>0</v>
      </c>
      <c r="T179" s="118">
        <f>S179*H179</f>
        <v>0</v>
      </c>
      <c r="AR179" s="119" t="s">
        <v>128</v>
      </c>
      <c r="AT179" s="119" t="s">
        <v>123</v>
      </c>
      <c r="AU179" s="119" t="s">
        <v>75</v>
      </c>
      <c r="AY179" s="18" t="s">
        <v>129</v>
      </c>
      <c r="BE179" s="120">
        <f>IF(N179="základní",J179,0)</f>
        <v>0</v>
      </c>
      <c r="BF179" s="120">
        <f>IF(N179="snížená",J179,0)</f>
        <v>0</v>
      </c>
      <c r="BG179" s="120">
        <f>IF(N179="zákl. přenesená",J179,0)</f>
        <v>0</v>
      </c>
      <c r="BH179" s="120">
        <f>IF(N179="sníž. přenesená",J179,0)</f>
        <v>0</v>
      </c>
      <c r="BI179" s="120">
        <f>IF(N179="nulová",J179,0)</f>
        <v>0</v>
      </c>
      <c r="BJ179" s="18" t="s">
        <v>83</v>
      </c>
      <c r="BK179" s="120">
        <f>ROUND(I179*H179,2)</f>
        <v>0</v>
      </c>
      <c r="BL179" s="18" t="s">
        <v>128</v>
      </c>
      <c r="BM179" s="119" t="s">
        <v>1074</v>
      </c>
    </row>
    <row r="180" spans="2:65" s="1" customFormat="1" ht="10.199999999999999">
      <c r="B180" s="33"/>
      <c r="D180" s="121" t="s">
        <v>131</v>
      </c>
      <c r="F180" s="122" t="s">
        <v>1075</v>
      </c>
      <c r="I180" s="123"/>
      <c r="L180" s="33"/>
      <c r="M180" s="124"/>
      <c r="T180" s="54"/>
      <c r="AT180" s="18" t="s">
        <v>131</v>
      </c>
      <c r="AU180" s="18" t="s">
        <v>75</v>
      </c>
    </row>
    <row r="181" spans="2:65" s="9" customFormat="1" ht="10.199999999999999">
      <c r="B181" s="125"/>
      <c r="D181" s="126" t="s">
        <v>133</v>
      </c>
      <c r="E181" s="127" t="s">
        <v>19</v>
      </c>
      <c r="F181" s="128" t="s">
        <v>1076</v>
      </c>
      <c r="H181" s="127" t="s">
        <v>19</v>
      </c>
      <c r="I181" s="129"/>
      <c r="L181" s="125"/>
      <c r="M181" s="130"/>
      <c r="T181" s="131"/>
      <c r="AT181" s="127" t="s">
        <v>133</v>
      </c>
      <c r="AU181" s="127" t="s">
        <v>75</v>
      </c>
      <c r="AV181" s="9" t="s">
        <v>83</v>
      </c>
      <c r="AW181" s="9" t="s">
        <v>37</v>
      </c>
      <c r="AX181" s="9" t="s">
        <v>75</v>
      </c>
      <c r="AY181" s="127" t="s">
        <v>129</v>
      </c>
    </row>
    <row r="182" spans="2:65" s="10" customFormat="1" ht="10.199999999999999">
      <c r="B182" s="132"/>
      <c r="D182" s="126" t="s">
        <v>133</v>
      </c>
      <c r="E182" s="133" t="s">
        <v>19</v>
      </c>
      <c r="F182" s="134" t="s">
        <v>1077</v>
      </c>
      <c r="H182" s="135">
        <v>7</v>
      </c>
      <c r="I182" s="136"/>
      <c r="L182" s="132"/>
      <c r="M182" s="137"/>
      <c r="T182" s="138"/>
      <c r="AT182" s="133" t="s">
        <v>133</v>
      </c>
      <c r="AU182" s="133" t="s">
        <v>75</v>
      </c>
      <c r="AV182" s="10" t="s">
        <v>85</v>
      </c>
      <c r="AW182" s="10" t="s">
        <v>37</v>
      </c>
      <c r="AX182" s="10" t="s">
        <v>75</v>
      </c>
      <c r="AY182" s="133" t="s">
        <v>129</v>
      </c>
    </row>
    <row r="183" spans="2:65" s="11" customFormat="1" ht="10.199999999999999">
      <c r="B183" s="139"/>
      <c r="D183" s="126" t="s">
        <v>133</v>
      </c>
      <c r="E183" s="140" t="s">
        <v>19</v>
      </c>
      <c r="F183" s="141" t="s">
        <v>136</v>
      </c>
      <c r="H183" s="142">
        <v>7</v>
      </c>
      <c r="I183" s="143"/>
      <c r="L183" s="139"/>
      <c r="M183" s="144"/>
      <c r="T183" s="145"/>
      <c r="AT183" s="140" t="s">
        <v>133</v>
      </c>
      <c r="AU183" s="140" t="s">
        <v>75</v>
      </c>
      <c r="AV183" s="11" t="s">
        <v>128</v>
      </c>
      <c r="AW183" s="11" t="s">
        <v>37</v>
      </c>
      <c r="AX183" s="11" t="s">
        <v>83</v>
      </c>
      <c r="AY183" s="140" t="s">
        <v>129</v>
      </c>
    </row>
    <row r="184" spans="2:65" s="1" customFormat="1" ht="21.75" customHeight="1">
      <c r="B184" s="33"/>
      <c r="C184" s="108" t="s">
        <v>318</v>
      </c>
      <c r="D184" s="108" t="s">
        <v>123</v>
      </c>
      <c r="E184" s="109" t="s">
        <v>1078</v>
      </c>
      <c r="F184" s="110" t="s">
        <v>1079</v>
      </c>
      <c r="G184" s="111" t="s">
        <v>218</v>
      </c>
      <c r="H184" s="112">
        <v>0.372</v>
      </c>
      <c r="I184" s="113"/>
      <c r="J184" s="114">
        <f>ROUND(I184*H184,2)</f>
        <v>0</v>
      </c>
      <c r="K184" s="110" t="s">
        <v>127</v>
      </c>
      <c r="L184" s="33"/>
      <c r="M184" s="115" t="s">
        <v>19</v>
      </c>
      <c r="N184" s="116" t="s">
        <v>46</v>
      </c>
      <c r="P184" s="117">
        <f>O184*H184</f>
        <v>0</v>
      </c>
      <c r="Q184" s="117">
        <v>0</v>
      </c>
      <c r="R184" s="117">
        <f>Q184*H184</f>
        <v>0</v>
      </c>
      <c r="S184" s="117">
        <v>0</v>
      </c>
      <c r="T184" s="118">
        <f>S184*H184</f>
        <v>0</v>
      </c>
      <c r="AR184" s="119" t="s">
        <v>128</v>
      </c>
      <c r="AT184" s="119" t="s">
        <v>123</v>
      </c>
      <c r="AU184" s="119" t="s">
        <v>75</v>
      </c>
      <c r="AY184" s="18" t="s">
        <v>129</v>
      </c>
      <c r="BE184" s="120">
        <f>IF(N184="základní",J184,0)</f>
        <v>0</v>
      </c>
      <c r="BF184" s="120">
        <f>IF(N184="snížená",J184,0)</f>
        <v>0</v>
      </c>
      <c r="BG184" s="120">
        <f>IF(N184="zákl. přenesená",J184,0)</f>
        <v>0</v>
      </c>
      <c r="BH184" s="120">
        <f>IF(N184="sníž. přenesená",J184,0)</f>
        <v>0</v>
      </c>
      <c r="BI184" s="120">
        <f>IF(N184="nulová",J184,0)</f>
        <v>0</v>
      </c>
      <c r="BJ184" s="18" t="s">
        <v>83</v>
      </c>
      <c r="BK184" s="120">
        <f>ROUND(I184*H184,2)</f>
        <v>0</v>
      </c>
      <c r="BL184" s="18" t="s">
        <v>128</v>
      </c>
      <c r="BM184" s="119" t="s">
        <v>1080</v>
      </c>
    </row>
    <row r="185" spans="2:65" s="1" customFormat="1" ht="10.199999999999999">
      <c r="B185" s="33"/>
      <c r="D185" s="121" t="s">
        <v>131</v>
      </c>
      <c r="F185" s="122" t="s">
        <v>1081</v>
      </c>
      <c r="I185" s="123"/>
      <c r="L185" s="33"/>
      <c r="M185" s="124"/>
      <c r="T185" s="54"/>
      <c r="AT185" s="18" t="s">
        <v>131</v>
      </c>
      <c r="AU185" s="18" t="s">
        <v>75</v>
      </c>
    </row>
    <row r="186" spans="2:65" s="9" customFormat="1" ht="10.199999999999999">
      <c r="B186" s="125"/>
      <c r="D186" s="126" t="s">
        <v>133</v>
      </c>
      <c r="E186" s="127" t="s">
        <v>19</v>
      </c>
      <c r="F186" s="128" t="s">
        <v>1082</v>
      </c>
      <c r="H186" s="127" t="s">
        <v>19</v>
      </c>
      <c r="I186" s="129"/>
      <c r="L186" s="125"/>
      <c r="M186" s="130"/>
      <c r="T186" s="131"/>
      <c r="AT186" s="127" t="s">
        <v>133</v>
      </c>
      <c r="AU186" s="127" t="s">
        <v>75</v>
      </c>
      <c r="AV186" s="9" t="s">
        <v>83</v>
      </c>
      <c r="AW186" s="9" t="s">
        <v>37</v>
      </c>
      <c r="AX186" s="9" t="s">
        <v>75</v>
      </c>
      <c r="AY186" s="127" t="s">
        <v>129</v>
      </c>
    </row>
    <row r="187" spans="2:65" s="9" customFormat="1" ht="10.199999999999999">
      <c r="B187" s="125"/>
      <c r="D187" s="126" t="s">
        <v>133</v>
      </c>
      <c r="E187" s="127" t="s">
        <v>19</v>
      </c>
      <c r="F187" s="128" t="s">
        <v>1083</v>
      </c>
      <c r="H187" s="127" t="s">
        <v>19</v>
      </c>
      <c r="I187" s="129"/>
      <c r="L187" s="125"/>
      <c r="M187" s="130"/>
      <c r="T187" s="131"/>
      <c r="AT187" s="127" t="s">
        <v>133</v>
      </c>
      <c r="AU187" s="127" t="s">
        <v>75</v>
      </c>
      <c r="AV187" s="9" t="s">
        <v>83</v>
      </c>
      <c r="AW187" s="9" t="s">
        <v>37</v>
      </c>
      <c r="AX187" s="9" t="s">
        <v>75</v>
      </c>
      <c r="AY187" s="127" t="s">
        <v>129</v>
      </c>
    </row>
    <row r="188" spans="2:65" s="9" customFormat="1" ht="10.199999999999999">
      <c r="B188" s="125"/>
      <c r="D188" s="126" t="s">
        <v>133</v>
      </c>
      <c r="E188" s="127" t="s">
        <v>19</v>
      </c>
      <c r="F188" s="128" t="s">
        <v>1084</v>
      </c>
      <c r="H188" s="127" t="s">
        <v>19</v>
      </c>
      <c r="I188" s="129"/>
      <c r="L188" s="125"/>
      <c r="M188" s="130"/>
      <c r="T188" s="131"/>
      <c r="AT188" s="127" t="s">
        <v>133</v>
      </c>
      <c r="AU188" s="127" t="s">
        <v>75</v>
      </c>
      <c r="AV188" s="9" t="s">
        <v>83</v>
      </c>
      <c r="AW188" s="9" t="s">
        <v>37</v>
      </c>
      <c r="AX188" s="9" t="s">
        <v>75</v>
      </c>
      <c r="AY188" s="127" t="s">
        <v>129</v>
      </c>
    </row>
    <row r="189" spans="2:65" s="9" customFormat="1" ht="10.199999999999999">
      <c r="B189" s="125"/>
      <c r="D189" s="126" t="s">
        <v>133</v>
      </c>
      <c r="E189" s="127" t="s">
        <v>19</v>
      </c>
      <c r="F189" s="128" t="s">
        <v>1085</v>
      </c>
      <c r="H189" s="127" t="s">
        <v>19</v>
      </c>
      <c r="I189" s="129"/>
      <c r="L189" s="125"/>
      <c r="M189" s="130"/>
      <c r="T189" s="131"/>
      <c r="AT189" s="127" t="s">
        <v>133</v>
      </c>
      <c r="AU189" s="127" t="s">
        <v>75</v>
      </c>
      <c r="AV189" s="9" t="s">
        <v>83</v>
      </c>
      <c r="AW189" s="9" t="s">
        <v>37</v>
      </c>
      <c r="AX189" s="9" t="s">
        <v>75</v>
      </c>
      <c r="AY189" s="127" t="s">
        <v>129</v>
      </c>
    </row>
    <row r="190" spans="2:65" s="10" customFormat="1" ht="10.199999999999999">
      <c r="B190" s="132"/>
      <c r="D190" s="126" t="s">
        <v>133</v>
      </c>
      <c r="E190" s="133" t="s">
        <v>19</v>
      </c>
      <c r="F190" s="134" t="s">
        <v>1086</v>
      </c>
      <c r="H190" s="135">
        <v>0.24</v>
      </c>
      <c r="I190" s="136"/>
      <c r="L190" s="132"/>
      <c r="M190" s="137"/>
      <c r="T190" s="138"/>
      <c r="AT190" s="133" t="s">
        <v>133</v>
      </c>
      <c r="AU190" s="133" t="s">
        <v>75</v>
      </c>
      <c r="AV190" s="10" t="s">
        <v>85</v>
      </c>
      <c r="AW190" s="10" t="s">
        <v>37</v>
      </c>
      <c r="AX190" s="10" t="s">
        <v>75</v>
      </c>
      <c r="AY190" s="133" t="s">
        <v>129</v>
      </c>
    </row>
    <row r="191" spans="2:65" s="10" customFormat="1" ht="10.199999999999999">
      <c r="B191" s="132"/>
      <c r="D191" s="126" t="s">
        <v>133</v>
      </c>
      <c r="E191" s="133" t="s">
        <v>19</v>
      </c>
      <c r="F191" s="134" t="s">
        <v>1087</v>
      </c>
      <c r="H191" s="135">
        <v>0.08</v>
      </c>
      <c r="I191" s="136"/>
      <c r="L191" s="132"/>
      <c r="M191" s="137"/>
      <c r="T191" s="138"/>
      <c r="AT191" s="133" t="s">
        <v>133</v>
      </c>
      <c r="AU191" s="133" t="s">
        <v>75</v>
      </c>
      <c r="AV191" s="10" t="s">
        <v>85</v>
      </c>
      <c r="AW191" s="10" t="s">
        <v>37</v>
      </c>
      <c r="AX191" s="10" t="s">
        <v>75</v>
      </c>
      <c r="AY191" s="133" t="s">
        <v>129</v>
      </c>
    </row>
    <row r="192" spans="2:65" s="10" customFormat="1" ht="10.199999999999999">
      <c r="B192" s="132"/>
      <c r="D192" s="126" t="s">
        <v>133</v>
      </c>
      <c r="E192" s="133" t="s">
        <v>19</v>
      </c>
      <c r="F192" s="134" t="s">
        <v>1088</v>
      </c>
      <c r="H192" s="135">
        <v>5.1999999999999998E-2</v>
      </c>
      <c r="I192" s="136"/>
      <c r="L192" s="132"/>
      <c r="M192" s="137"/>
      <c r="T192" s="138"/>
      <c r="AT192" s="133" t="s">
        <v>133</v>
      </c>
      <c r="AU192" s="133" t="s">
        <v>75</v>
      </c>
      <c r="AV192" s="10" t="s">
        <v>85</v>
      </c>
      <c r="AW192" s="10" t="s">
        <v>37</v>
      </c>
      <c r="AX192" s="10" t="s">
        <v>75</v>
      </c>
      <c r="AY192" s="133" t="s">
        <v>129</v>
      </c>
    </row>
    <row r="193" spans="2:65" s="11" customFormat="1" ht="10.199999999999999">
      <c r="B193" s="139"/>
      <c r="D193" s="126" t="s">
        <v>133</v>
      </c>
      <c r="E193" s="140" t="s">
        <v>19</v>
      </c>
      <c r="F193" s="141" t="s">
        <v>136</v>
      </c>
      <c r="H193" s="142">
        <v>0.372</v>
      </c>
      <c r="I193" s="143"/>
      <c r="L193" s="139"/>
      <c r="M193" s="144"/>
      <c r="T193" s="145"/>
      <c r="AT193" s="140" t="s">
        <v>133</v>
      </c>
      <c r="AU193" s="140" t="s">
        <v>75</v>
      </c>
      <c r="AV193" s="11" t="s">
        <v>128</v>
      </c>
      <c r="AW193" s="11" t="s">
        <v>37</v>
      </c>
      <c r="AX193" s="11" t="s">
        <v>83</v>
      </c>
      <c r="AY193" s="140" t="s">
        <v>129</v>
      </c>
    </row>
    <row r="194" spans="2:65" s="1" customFormat="1" ht="21.75" customHeight="1">
      <c r="B194" s="33"/>
      <c r="C194" s="108" t="s">
        <v>171</v>
      </c>
      <c r="D194" s="108" t="s">
        <v>123</v>
      </c>
      <c r="E194" s="109" t="s">
        <v>216</v>
      </c>
      <c r="F194" s="110" t="s">
        <v>217</v>
      </c>
      <c r="G194" s="111" t="s">
        <v>218</v>
      </c>
      <c r="H194" s="112">
        <v>1.746</v>
      </c>
      <c r="I194" s="113"/>
      <c r="J194" s="114">
        <f>ROUND(I194*H194,2)</f>
        <v>0</v>
      </c>
      <c r="K194" s="110" t="s">
        <v>127</v>
      </c>
      <c r="L194" s="33"/>
      <c r="M194" s="115" t="s">
        <v>19</v>
      </c>
      <c r="N194" s="116" t="s">
        <v>46</v>
      </c>
      <c r="P194" s="117">
        <f>O194*H194</f>
        <v>0</v>
      </c>
      <c r="Q194" s="117">
        <v>0</v>
      </c>
      <c r="R194" s="117">
        <f>Q194*H194</f>
        <v>0</v>
      </c>
      <c r="S194" s="117">
        <v>0</v>
      </c>
      <c r="T194" s="118">
        <f>S194*H194</f>
        <v>0</v>
      </c>
      <c r="AR194" s="119" t="s">
        <v>128</v>
      </c>
      <c r="AT194" s="119" t="s">
        <v>123</v>
      </c>
      <c r="AU194" s="119" t="s">
        <v>75</v>
      </c>
      <c r="AY194" s="18" t="s">
        <v>129</v>
      </c>
      <c r="BE194" s="120">
        <f>IF(N194="základní",J194,0)</f>
        <v>0</v>
      </c>
      <c r="BF194" s="120">
        <f>IF(N194="snížená",J194,0)</f>
        <v>0</v>
      </c>
      <c r="BG194" s="120">
        <f>IF(N194="zákl. přenesená",J194,0)</f>
        <v>0</v>
      </c>
      <c r="BH194" s="120">
        <f>IF(N194="sníž. přenesená",J194,0)</f>
        <v>0</v>
      </c>
      <c r="BI194" s="120">
        <f>IF(N194="nulová",J194,0)</f>
        <v>0</v>
      </c>
      <c r="BJ194" s="18" t="s">
        <v>83</v>
      </c>
      <c r="BK194" s="120">
        <f>ROUND(I194*H194,2)</f>
        <v>0</v>
      </c>
      <c r="BL194" s="18" t="s">
        <v>128</v>
      </c>
      <c r="BM194" s="119" t="s">
        <v>1089</v>
      </c>
    </row>
    <row r="195" spans="2:65" s="1" customFormat="1" ht="10.199999999999999">
      <c r="B195" s="33"/>
      <c r="D195" s="121" t="s">
        <v>131</v>
      </c>
      <c r="F195" s="122" t="s">
        <v>220</v>
      </c>
      <c r="I195" s="123"/>
      <c r="L195" s="33"/>
      <c r="M195" s="124"/>
      <c r="T195" s="54"/>
      <c r="AT195" s="18" t="s">
        <v>131</v>
      </c>
      <c r="AU195" s="18" t="s">
        <v>75</v>
      </c>
    </row>
    <row r="196" spans="2:65" s="1" customFormat="1" ht="21.75" customHeight="1">
      <c r="B196" s="33"/>
      <c r="C196" s="108" t="s">
        <v>409</v>
      </c>
      <c r="D196" s="108" t="s">
        <v>123</v>
      </c>
      <c r="E196" s="109" t="s">
        <v>1090</v>
      </c>
      <c r="F196" s="110" t="s">
        <v>1091</v>
      </c>
      <c r="G196" s="111" t="s">
        <v>224</v>
      </c>
      <c r="H196" s="112">
        <v>8</v>
      </c>
      <c r="I196" s="113"/>
      <c r="J196" s="114">
        <f>ROUND(I196*H196,2)</f>
        <v>0</v>
      </c>
      <c r="K196" s="110" t="s">
        <v>127</v>
      </c>
      <c r="L196" s="33"/>
      <c r="M196" s="115" t="s">
        <v>19</v>
      </c>
      <c r="N196" s="116" t="s">
        <v>46</v>
      </c>
      <c r="P196" s="117">
        <f>O196*H196</f>
        <v>0</v>
      </c>
      <c r="Q196" s="117">
        <v>0</v>
      </c>
      <c r="R196" s="117">
        <f>Q196*H196</f>
        <v>0</v>
      </c>
      <c r="S196" s="117">
        <v>0</v>
      </c>
      <c r="T196" s="118">
        <f>S196*H196</f>
        <v>0</v>
      </c>
      <c r="AR196" s="119" t="s">
        <v>128</v>
      </c>
      <c r="AT196" s="119" t="s">
        <v>123</v>
      </c>
      <c r="AU196" s="119" t="s">
        <v>75</v>
      </c>
      <c r="AY196" s="18" t="s">
        <v>129</v>
      </c>
      <c r="BE196" s="120">
        <f>IF(N196="základní",J196,0)</f>
        <v>0</v>
      </c>
      <c r="BF196" s="120">
        <f>IF(N196="snížená",J196,0)</f>
        <v>0</v>
      </c>
      <c r="BG196" s="120">
        <f>IF(N196="zákl. přenesená",J196,0)</f>
        <v>0</v>
      </c>
      <c r="BH196" s="120">
        <f>IF(N196="sníž. přenesená",J196,0)</f>
        <v>0</v>
      </c>
      <c r="BI196" s="120">
        <f>IF(N196="nulová",J196,0)</f>
        <v>0</v>
      </c>
      <c r="BJ196" s="18" t="s">
        <v>83</v>
      </c>
      <c r="BK196" s="120">
        <f>ROUND(I196*H196,2)</f>
        <v>0</v>
      </c>
      <c r="BL196" s="18" t="s">
        <v>128</v>
      </c>
      <c r="BM196" s="119" t="s">
        <v>1092</v>
      </c>
    </row>
    <row r="197" spans="2:65" s="1" customFormat="1" ht="10.199999999999999">
      <c r="B197" s="33"/>
      <c r="D197" s="121" t="s">
        <v>131</v>
      </c>
      <c r="F197" s="122" t="s">
        <v>1093</v>
      </c>
      <c r="I197" s="123"/>
      <c r="L197" s="33"/>
      <c r="M197" s="124"/>
      <c r="T197" s="54"/>
      <c r="AT197" s="18" t="s">
        <v>131</v>
      </c>
      <c r="AU197" s="18" t="s">
        <v>75</v>
      </c>
    </row>
    <row r="198" spans="2:65" s="9" customFormat="1" ht="10.199999999999999">
      <c r="B198" s="125"/>
      <c r="D198" s="126" t="s">
        <v>133</v>
      </c>
      <c r="E198" s="127" t="s">
        <v>19</v>
      </c>
      <c r="F198" s="128" t="s">
        <v>1032</v>
      </c>
      <c r="H198" s="127" t="s">
        <v>19</v>
      </c>
      <c r="I198" s="129"/>
      <c r="L198" s="125"/>
      <c r="M198" s="130"/>
      <c r="T198" s="131"/>
      <c r="AT198" s="127" t="s">
        <v>133</v>
      </c>
      <c r="AU198" s="127" t="s">
        <v>75</v>
      </c>
      <c r="AV198" s="9" t="s">
        <v>83</v>
      </c>
      <c r="AW198" s="9" t="s">
        <v>37</v>
      </c>
      <c r="AX198" s="9" t="s">
        <v>75</v>
      </c>
      <c r="AY198" s="127" t="s">
        <v>129</v>
      </c>
    </row>
    <row r="199" spans="2:65" s="10" customFormat="1" ht="10.199999999999999">
      <c r="B199" s="132"/>
      <c r="D199" s="126" t="s">
        <v>133</v>
      </c>
      <c r="E199" s="133" t="s">
        <v>19</v>
      </c>
      <c r="F199" s="134" t="s">
        <v>1033</v>
      </c>
      <c r="H199" s="135">
        <v>8</v>
      </c>
      <c r="I199" s="136"/>
      <c r="L199" s="132"/>
      <c r="M199" s="137"/>
      <c r="T199" s="138"/>
      <c r="AT199" s="133" t="s">
        <v>133</v>
      </c>
      <c r="AU199" s="133" t="s">
        <v>75</v>
      </c>
      <c r="AV199" s="10" t="s">
        <v>85</v>
      </c>
      <c r="AW199" s="10" t="s">
        <v>37</v>
      </c>
      <c r="AX199" s="10" t="s">
        <v>75</v>
      </c>
      <c r="AY199" s="133" t="s">
        <v>129</v>
      </c>
    </row>
    <row r="200" spans="2:65" s="11" customFormat="1" ht="10.199999999999999">
      <c r="B200" s="139"/>
      <c r="D200" s="126" t="s">
        <v>133</v>
      </c>
      <c r="E200" s="140" t="s">
        <v>19</v>
      </c>
      <c r="F200" s="141" t="s">
        <v>136</v>
      </c>
      <c r="H200" s="142">
        <v>8</v>
      </c>
      <c r="I200" s="143"/>
      <c r="L200" s="139"/>
      <c r="M200" s="156"/>
      <c r="N200" s="157"/>
      <c r="O200" s="157"/>
      <c r="P200" s="157"/>
      <c r="Q200" s="157"/>
      <c r="R200" s="157"/>
      <c r="S200" s="157"/>
      <c r="T200" s="158"/>
      <c r="AT200" s="140" t="s">
        <v>133</v>
      </c>
      <c r="AU200" s="140" t="s">
        <v>75</v>
      </c>
      <c r="AV200" s="11" t="s">
        <v>128</v>
      </c>
      <c r="AW200" s="11" t="s">
        <v>37</v>
      </c>
      <c r="AX200" s="11" t="s">
        <v>83</v>
      </c>
      <c r="AY200" s="140" t="s">
        <v>129</v>
      </c>
    </row>
    <row r="201" spans="2:65" s="1" customFormat="1" ht="6.9" customHeight="1">
      <c r="B201" s="42"/>
      <c r="C201" s="43"/>
      <c r="D201" s="43"/>
      <c r="E201" s="43"/>
      <c r="F201" s="43"/>
      <c r="G201" s="43"/>
      <c r="H201" s="43"/>
      <c r="I201" s="43"/>
      <c r="J201" s="43"/>
      <c r="K201" s="43"/>
      <c r="L201" s="33"/>
    </row>
  </sheetData>
  <sheetProtection algorithmName="SHA-512" hashValue="4rgLr2CCe9qEN9MsjIcLeSUOUd3vNVir/8oyT+Ev4O0OXEfyAkTw8nPLlmS8ZWzErWPRplib37F0lbqlxXKdNQ==" saltValue="ZEfi1Hmh8gsBUsgb/DZB2VBzk85gAVQfP5u2fMSj1eY57CN5IZbWW484P0GNRxMOkWO9QuPSG9B+e404Mv+hHQ==" spinCount="100000" sheet="1" objects="1" scenarios="1" formatColumns="0" formatRows="0" autoFilter="0"/>
  <autoFilter ref="C78:K200" xr:uid="{00000000-0009-0000-0000-000005000000}"/>
  <mergeCells count="9">
    <mergeCell ref="E50:H50"/>
    <mergeCell ref="E69:H69"/>
    <mergeCell ref="E71:H71"/>
    <mergeCell ref="L2:V2"/>
    <mergeCell ref="E7:H7"/>
    <mergeCell ref="E9:H9"/>
    <mergeCell ref="E18:H18"/>
    <mergeCell ref="E27:H27"/>
    <mergeCell ref="E48:H48"/>
  </mergeCells>
  <hyperlinks>
    <hyperlink ref="F81" r:id="rId1" xr:uid="{00000000-0004-0000-0500-000000000000}"/>
    <hyperlink ref="F89" r:id="rId2" xr:uid="{00000000-0004-0000-0500-000001000000}"/>
    <hyperlink ref="F102" r:id="rId3" xr:uid="{00000000-0004-0000-0500-000002000000}"/>
    <hyperlink ref="F110" r:id="rId4" xr:uid="{00000000-0004-0000-0500-000003000000}"/>
    <hyperlink ref="F119" r:id="rId5" xr:uid="{00000000-0004-0000-0500-000004000000}"/>
    <hyperlink ref="F131" r:id="rId6" xr:uid="{00000000-0004-0000-0500-000005000000}"/>
    <hyperlink ref="F141" r:id="rId7" xr:uid="{00000000-0004-0000-0500-000006000000}"/>
    <hyperlink ref="F146" r:id="rId8" xr:uid="{00000000-0004-0000-0500-000007000000}"/>
    <hyperlink ref="F160" r:id="rId9" xr:uid="{00000000-0004-0000-0500-000008000000}"/>
    <hyperlink ref="F172" r:id="rId10" xr:uid="{00000000-0004-0000-0500-000009000000}"/>
    <hyperlink ref="F180" r:id="rId11" xr:uid="{00000000-0004-0000-0500-00000A000000}"/>
    <hyperlink ref="F185" r:id="rId12" xr:uid="{00000000-0004-0000-0500-00000B000000}"/>
    <hyperlink ref="F195" r:id="rId13" xr:uid="{00000000-0004-0000-0500-00000C000000}"/>
    <hyperlink ref="F197" r:id="rId14" xr:uid="{00000000-0004-0000-0500-00000D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1"/>
  <sheetViews>
    <sheetView showGridLines="0" workbookViewId="0"/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100.85546875" customWidth="1"/>
    <col min="7" max="7" width="7.42578125" customWidth="1"/>
    <col min="8" max="8" width="14" customWidth="1"/>
    <col min="9" max="9" width="15.85546875" customWidth="1"/>
    <col min="10" max="11" width="22.28515625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AT2" s="18" t="s">
        <v>100</v>
      </c>
    </row>
    <row r="3" spans="2:4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pans="2:46" ht="24.9" customHeight="1">
      <c r="B4" s="21"/>
      <c r="D4" s="22" t="s">
        <v>101</v>
      </c>
      <c r="L4" s="21"/>
      <c r="M4" s="86" t="s">
        <v>10</v>
      </c>
      <c r="AT4" s="18" t="s">
        <v>4</v>
      </c>
    </row>
    <row r="5" spans="2:46" ht="6.9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9" t="str">
        <f>'Rekapitulace stavby'!K6</f>
        <v>Revitalizace tůně s vytvořením místa environmentální výchovy – p.p.č. 351, k.ú. Novosedlice</v>
      </c>
      <c r="F7" s="320"/>
      <c r="G7" s="320"/>
      <c r="H7" s="320"/>
      <c r="L7" s="21"/>
    </row>
    <row r="8" spans="2:46" s="1" customFormat="1" ht="12" customHeight="1">
      <c r="B8" s="33"/>
      <c r="D8" s="28" t="s">
        <v>102</v>
      </c>
      <c r="L8" s="33"/>
    </row>
    <row r="9" spans="2:46" s="1" customFormat="1" ht="16.5" customHeight="1">
      <c r="B9" s="33"/>
      <c r="E9" s="282" t="s">
        <v>1094</v>
      </c>
      <c r="F9" s="321"/>
      <c r="G9" s="321"/>
      <c r="H9" s="321"/>
      <c r="L9" s="33"/>
    </row>
    <row r="10" spans="2:46" s="1" customFormat="1" ht="10.199999999999999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4. 1. 2024</v>
      </c>
      <c r="L12" s="33"/>
    </row>
    <row r="13" spans="2:46" s="1" customFormat="1" ht="10.8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27</v>
      </c>
      <c r="L14" s="33"/>
    </row>
    <row r="15" spans="2:46" s="1" customFormat="1" ht="18" customHeight="1">
      <c r="B15" s="33"/>
      <c r="E15" s="26" t="s">
        <v>28</v>
      </c>
      <c r="I15" s="28" t="s">
        <v>29</v>
      </c>
      <c r="J15" s="26" t="s">
        <v>30</v>
      </c>
      <c r="L15" s="33"/>
    </row>
    <row r="16" spans="2:46" s="1" customFormat="1" ht="6.9" customHeight="1">
      <c r="B16" s="33"/>
      <c r="L16" s="33"/>
    </row>
    <row r="17" spans="2:12" s="1" customFormat="1" ht="12" customHeight="1">
      <c r="B17" s="33"/>
      <c r="D17" s="28" t="s">
        <v>31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22" t="str">
        <f>'Rekapitulace stavby'!E14</f>
        <v xml:space="preserve">Vyplň údaj </v>
      </c>
      <c r="F18" s="303"/>
      <c r="G18" s="303"/>
      <c r="H18" s="303"/>
      <c r="I18" s="28" t="s">
        <v>29</v>
      </c>
      <c r="J18" s="29" t="str">
        <f>'Rekapitulace stavby'!AN14</f>
        <v>Vyplň údaj</v>
      </c>
      <c r="L18" s="33"/>
    </row>
    <row r="19" spans="2:12" s="1" customFormat="1" ht="6.9" customHeight="1">
      <c r="B19" s="33"/>
      <c r="L19" s="33"/>
    </row>
    <row r="20" spans="2:12" s="1" customFormat="1" ht="12" customHeight="1">
      <c r="B20" s="33"/>
      <c r="D20" s="28" t="s">
        <v>33</v>
      </c>
      <c r="I20" s="28" t="s">
        <v>26</v>
      </c>
      <c r="J20" s="26" t="s">
        <v>34</v>
      </c>
      <c r="L20" s="33"/>
    </row>
    <row r="21" spans="2:12" s="1" customFormat="1" ht="18" customHeight="1">
      <c r="B21" s="33"/>
      <c r="E21" s="26" t="s">
        <v>104</v>
      </c>
      <c r="I21" s="28" t="s">
        <v>29</v>
      </c>
      <c r="J21" s="26" t="s">
        <v>36</v>
      </c>
      <c r="L21" s="33"/>
    </row>
    <row r="22" spans="2:12" s="1" customFormat="1" ht="6.9" customHeight="1">
      <c r="B22" s="33"/>
      <c r="L22" s="33"/>
    </row>
    <row r="23" spans="2:12" s="1" customFormat="1" ht="12" customHeight="1">
      <c r="B23" s="33"/>
      <c r="D23" s="28" t="s">
        <v>38</v>
      </c>
      <c r="I23" s="28" t="s">
        <v>26</v>
      </c>
      <c r="J23" s="26" t="s">
        <v>34</v>
      </c>
      <c r="L23" s="33"/>
    </row>
    <row r="24" spans="2:12" s="1" customFormat="1" ht="18" customHeight="1">
      <c r="B24" s="33"/>
      <c r="E24" s="26" t="s">
        <v>104</v>
      </c>
      <c r="I24" s="28" t="s">
        <v>29</v>
      </c>
      <c r="J24" s="26" t="s">
        <v>36</v>
      </c>
      <c r="L24" s="33"/>
    </row>
    <row r="25" spans="2:12" s="1" customFormat="1" ht="6.9" customHeight="1">
      <c r="B25" s="33"/>
      <c r="L25" s="33"/>
    </row>
    <row r="26" spans="2:12" s="1" customFormat="1" ht="12" customHeight="1">
      <c r="B26" s="33"/>
      <c r="D26" s="28" t="s">
        <v>39</v>
      </c>
      <c r="L26" s="33"/>
    </row>
    <row r="27" spans="2:12" s="7" customFormat="1" ht="16.5" customHeight="1">
      <c r="B27" s="87"/>
      <c r="E27" s="308" t="s">
        <v>19</v>
      </c>
      <c r="F27" s="308"/>
      <c r="G27" s="308"/>
      <c r="H27" s="308"/>
      <c r="L27" s="87"/>
    </row>
    <row r="28" spans="2:12" s="1" customFormat="1" ht="6.9" customHeight="1">
      <c r="B28" s="33"/>
      <c r="L28" s="33"/>
    </row>
    <row r="29" spans="2:12" s="1" customFormat="1" ht="6.9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41</v>
      </c>
      <c r="J30" s="64">
        <f>ROUND(J82, 2)</f>
        <v>0</v>
      </c>
      <c r="L30" s="33"/>
    </row>
    <row r="31" spans="2:12" s="1" customFormat="1" ht="6.9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" customHeight="1">
      <c r="B32" s="33"/>
      <c r="F32" s="36" t="s">
        <v>43</v>
      </c>
      <c r="I32" s="36" t="s">
        <v>42</v>
      </c>
      <c r="J32" s="36" t="s">
        <v>44</v>
      </c>
      <c r="L32" s="33"/>
    </row>
    <row r="33" spans="2:12" s="1" customFormat="1" ht="14.4" customHeight="1">
      <c r="B33" s="33"/>
      <c r="D33" s="53" t="s">
        <v>45</v>
      </c>
      <c r="E33" s="28" t="s">
        <v>46</v>
      </c>
      <c r="F33" s="89">
        <f>ROUND((SUM(BE82:BE120)),  2)</f>
        <v>0</v>
      </c>
      <c r="I33" s="90">
        <v>0.21</v>
      </c>
      <c r="J33" s="89">
        <f>ROUND(((SUM(BE82:BE120))*I33),  2)</f>
        <v>0</v>
      </c>
      <c r="L33" s="33"/>
    </row>
    <row r="34" spans="2:12" s="1" customFormat="1" ht="14.4" customHeight="1">
      <c r="B34" s="33"/>
      <c r="E34" s="28" t="s">
        <v>47</v>
      </c>
      <c r="F34" s="89">
        <f>ROUND((SUM(BF82:BF120)),  2)</f>
        <v>0</v>
      </c>
      <c r="I34" s="90">
        <v>0.12</v>
      </c>
      <c r="J34" s="89">
        <f>ROUND(((SUM(BF82:BF120))*I34),  2)</f>
        <v>0</v>
      </c>
      <c r="L34" s="33"/>
    </row>
    <row r="35" spans="2:12" s="1" customFormat="1" ht="14.4" hidden="1" customHeight="1">
      <c r="B35" s="33"/>
      <c r="E35" s="28" t="s">
        <v>48</v>
      </c>
      <c r="F35" s="89">
        <f>ROUND((SUM(BG82:BG120)),  2)</f>
        <v>0</v>
      </c>
      <c r="I35" s="90">
        <v>0.21</v>
      </c>
      <c r="J35" s="89">
        <f>0</f>
        <v>0</v>
      </c>
      <c r="L35" s="33"/>
    </row>
    <row r="36" spans="2:12" s="1" customFormat="1" ht="14.4" hidden="1" customHeight="1">
      <c r="B36" s="33"/>
      <c r="E36" s="28" t="s">
        <v>49</v>
      </c>
      <c r="F36" s="89">
        <f>ROUND((SUM(BH82:BH120)),  2)</f>
        <v>0</v>
      </c>
      <c r="I36" s="90">
        <v>0.12</v>
      </c>
      <c r="J36" s="89">
        <f>0</f>
        <v>0</v>
      </c>
      <c r="L36" s="33"/>
    </row>
    <row r="37" spans="2:12" s="1" customFormat="1" ht="14.4" hidden="1" customHeight="1">
      <c r="B37" s="33"/>
      <c r="E37" s="28" t="s">
        <v>50</v>
      </c>
      <c r="F37" s="89">
        <f>ROUND((SUM(BI82:BI120)),  2)</f>
        <v>0</v>
      </c>
      <c r="I37" s="90">
        <v>0</v>
      </c>
      <c r="J37" s="89">
        <f>0</f>
        <v>0</v>
      </c>
      <c r="L37" s="33"/>
    </row>
    <row r="38" spans="2:12" s="1" customFormat="1" ht="6.9" customHeight="1">
      <c r="B38" s="33"/>
      <c r="L38" s="33"/>
    </row>
    <row r="39" spans="2:12" s="1" customFormat="1" ht="25.35" customHeight="1">
      <c r="B39" s="33"/>
      <c r="C39" s="91"/>
      <c r="D39" s="92" t="s">
        <v>51</v>
      </c>
      <c r="E39" s="55"/>
      <c r="F39" s="55"/>
      <c r="G39" s="93" t="s">
        <v>52</v>
      </c>
      <c r="H39" s="94" t="s">
        <v>53</v>
      </c>
      <c r="I39" s="55"/>
      <c r="J39" s="95">
        <f>SUM(J30:J37)</f>
        <v>0</v>
      </c>
      <c r="K39" s="96"/>
      <c r="L39" s="33"/>
    </row>
    <row r="40" spans="2:12" s="1" customFormat="1" ht="14.4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" customHeight="1">
      <c r="B45" s="33"/>
      <c r="C45" s="22" t="s">
        <v>105</v>
      </c>
      <c r="L45" s="33"/>
    </row>
    <row r="46" spans="2:12" s="1" customFormat="1" ht="6.9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9" t="str">
        <f>E7</f>
        <v>Revitalizace tůně s vytvořením místa environmentální výchovy – p.p.č. 351, k.ú. Novosedlice</v>
      </c>
      <c r="F48" s="320"/>
      <c r="G48" s="320"/>
      <c r="H48" s="320"/>
      <c r="L48" s="33"/>
    </row>
    <row r="49" spans="2:47" s="1" customFormat="1" ht="12" customHeight="1">
      <c r="B49" s="33"/>
      <c r="C49" s="28" t="s">
        <v>102</v>
      </c>
      <c r="L49" s="33"/>
    </row>
    <row r="50" spans="2:47" s="1" customFormat="1" ht="16.5" customHeight="1">
      <c r="B50" s="33"/>
      <c r="E50" s="282" t="str">
        <f>E9</f>
        <v>00 - Vedlejší rozpočtové náklady stavby</v>
      </c>
      <c r="F50" s="321"/>
      <c r="G50" s="321"/>
      <c r="H50" s="321"/>
      <c r="L50" s="33"/>
    </row>
    <row r="51" spans="2:47" s="1" customFormat="1" ht="6.9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Obec Novosedlice</v>
      </c>
      <c r="I52" s="28" t="s">
        <v>23</v>
      </c>
      <c r="J52" s="50" t="str">
        <f>IF(J12="","",J12)</f>
        <v>4. 1. 2024</v>
      </c>
      <c r="L52" s="33"/>
    </row>
    <row r="53" spans="2:47" s="1" customFormat="1" ht="6.9" customHeight="1">
      <c r="B53" s="33"/>
      <c r="L53" s="33"/>
    </row>
    <row r="54" spans="2:47" s="1" customFormat="1" ht="25.65" customHeight="1">
      <c r="B54" s="33"/>
      <c r="C54" s="28" t="s">
        <v>25</v>
      </c>
      <c r="F54" s="26" t="str">
        <f>E15</f>
        <v xml:space="preserve">Obec Novosedlice </v>
      </c>
      <c r="I54" s="28" t="s">
        <v>33</v>
      </c>
      <c r="J54" s="31" t="str">
        <f>E21</f>
        <v>Vodohospodářeský rozvoj a výstavba a. s.</v>
      </c>
      <c r="L54" s="33"/>
    </row>
    <row r="55" spans="2:47" s="1" customFormat="1" ht="25.65" customHeight="1">
      <c r="B55" s="33"/>
      <c r="C55" s="28" t="s">
        <v>31</v>
      </c>
      <c r="F55" s="26" t="str">
        <f>IF(E18="","",E18)</f>
        <v xml:space="preserve">Vyplň údaj </v>
      </c>
      <c r="I55" s="28" t="s">
        <v>38</v>
      </c>
      <c r="J55" s="31" t="str">
        <f>E24</f>
        <v>Vodohospodářeský rozvoj a výstavba a. s.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106</v>
      </c>
      <c r="D57" s="91"/>
      <c r="E57" s="91"/>
      <c r="F57" s="91"/>
      <c r="G57" s="91"/>
      <c r="H57" s="91"/>
      <c r="I57" s="91"/>
      <c r="J57" s="98" t="s">
        <v>107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8" customHeight="1">
      <c r="B59" s="33"/>
      <c r="C59" s="99" t="s">
        <v>73</v>
      </c>
      <c r="J59" s="64">
        <f>J82</f>
        <v>0</v>
      </c>
      <c r="L59" s="33"/>
      <c r="AU59" s="18" t="s">
        <v>108</v>
      </c>
    </row>
    <row r="60" spans="2:47" s="12" customFormat="1" ht="24.9" customHeight="1">
      <c r="B60" s="159"/>
      <c r="D60" s="160" t="s">
        <v>1095</v>
      </c>
      <c r="E60" s="161"/>
      <c r="F60" s="161"/>
      <c r="G60" s="161"/>
      <c r="H60" s="161"/>
      <c r="I60" s="161"/>
      <c r="J60" s="162">
        <f>J83</f>
        <v>0</v>
      </c>
      <c r="L60" s="159"/>
    </row>
    <row r="61" spans="2:47" s="13" customFormat="1" ht="19.95" customHeight="1">
      <c r="B61" s="163"/>
      <c r="D61" s="164" t="s">
        <v>1096</v>
      </c>
      <c r="E61" s="165"/>
      <c r="F61" s="165"/>
      <c r="G61" s="165"/>
      <c r="H61" s="165"/>
      <c r="I61" s="165"/>
      <c r="J61" s="166">
        <f>J86</f>
        <v>0</v>
      </c>
      <c r="L61" s="163"/>
    </row>
    <row r="62" spans="2:47" s="13" customFormat="1" ht="19.95" customHeight="1">
      <c r="B62" s="163"/>
      <c r="D62" s="164" t="s">
        <v>1097</v>
      </c>
      <c r="E62" s="165"/>
      <c r="F62" s="165"/>
      <c r="G62" s="165"/>
      <c r="H62" s="165"/>
      <c r="I62" s="165"/>
      <c r="J62" s="166">
        <f>J116</f>
        <v>0</v>
      </c>
      <c r="L62" s="163"/>
    </row>
    <row r="63" spans="2:47" s="1" customFormat="1" ht="21.75" customHeight="1">
      <c r="B63" s="33"/>
      <c r="L63" s="33"/>
    </row>
    <row r="64" spans="2:47" s="1" customFormat="1" ht="6.9" customHeight="1"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33"/>
    </row>
    <row r="68" spans="2:12" s="1" customFormat="1" ht="6.9" customHeight="1"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33"/>
    </row>
    <row r="69" spans="2:12" s="1" customFormat="1" ht="24.9" customHeight="1">
      <c r="B69" s="33"/>
      <c r="C69" s="22" t="s">
        <v>109</v>
      </c>
      <c r="L69" s="33"/>
    </row>
    <row r="70" spans="2:12" s="1" customFormat="1" ht="6.9" customHeight="1">
      <c r="B70" s="33"/>
      <c r="L70" s="33"/>
    </row>
    <row r="71" spans="2:12" s="1" customFormat="1" ht="12" customHeight="1">
      <c r="B71" s="33"/>
      <c r="C71" s="28" t="s">
        <v>16</v>
      </c>
      <c r="L71" s="33"/>
    </row>
    <row r="72" spans="2:12" s="1" customFormat="1" ht="16.5" customHeight="1">
      <c r="B72" s="33"/>
      <c r="E72" s="319" t="str">
        <f>E7</f>
        <v>Revitalizace tůně s vytvořením místa environmentální výchovy – p.p.č. 351, k.ú. Novosedlice</v>
      </c>
      <c r="F72" s="320"/>
      <c r="G72" s="320"/>
      <c r="H72" s="320"/>
      <c r="L72" s="33"/>
    </row>
    <row r="73" spans="2:12" s="1" customFormat="1" ht="12" customHeight="1">
      <c r="B73" s="33"/>
      <c r="C73" s="28" t="s">
        <v>102</v>
      </c>
      <c r="L73" s="33"/>
    </row>
    <row r="74" spans="2:12" s="1" customFormat="1" ht="16.5" customHeight="1">
      <c r="B74" s="33"/>
      <c r="E74" s="282" t="str">
        <f>E9</f>
        <v>00 - Vedlejší rozpočtové náklady stavby</v>
      </c>
      <c r="F74" s="321"/>
      <c r="G74" s="321"/>
      <c r="H74" s="321"/>
      <c r="L74" s="33"/>
    </row>
    <row r="75" spans="2:12" s="1" customFormat="1" ht="6.9" customHeight="1">
      <c r="B75" s="33"/>
      <c r="L75" s="33"/>
    </row>
    <row r="76" spans="2:12" s="1" customFormat="1" ht="12" customHeight="1">
      <c r="B76" s="33"/>
      <c r="C76" s="28" t="s">
        <v>21</v>
      </c>
      <c r="F76" s="26" t="str">
        <f>F12</f>
        <v>Obec Novosedlice</v>
      </c>
      <c r="I76" s="28" t="s">
        <v>23</v>
      </c>
      <c r="J76" s="50" t="str">
        <f>IF(J12="","",J12)</f>
        <v>4. 1. 2024</v>
      </c>
      <c r="L76" s="33"/>
    </row>
    <row r="77" spans="2:12" s="1" customFormat="1" ht="6.9" customHeight="1">
      <c r="B77" s="33"/>
      <c r="L77" s="33"/>
    </row>
    <row r="78" spans="2:12" s="1" customFormat="1" ht="25.65" customHeight="1">
      <c r="B78" s="33"/>
      <c r="C78" s="28" t="s">
        <v>25</v>
      </c>
      <c r="F78" s="26" t="str">
        <f>E15</f>
        <v xml:space="preserve">Obec Novosedlice </v>
      </c>
      <c r="I78" s="28" t="s">
        <v>33</v>
      </c>
      <c r="J78" s="31" t="str">
        <f>E21</f>
        <v>Vodohospodářeský rozvoj a výstavba a. s.</v>
      </c>
      <c r="L78" s="33"/>
    </row>
    <row r="79" spans="2:12" s="1" customFormat="1" ht="25.65" customHeight="1">
      <c r="B79" s="33"/>
      <c r="C79" s="28" t="s">
        <v>31</v>
      </c>
      <c r="F79" s="26" t="str">
        <f>IF(E18="","",E18)</f>
        <v xml:space="preserve">Vyplň údaj </v>
      </c>
      <c r="I79" s="28" t="s">
        <v>38</v>
      </c>
      <c r="J79" s="31" t="str">
        <f>E24</f>
        <v>Vodohospodářeský rozvoj a výstavba a. s.</v>
      </c>
      <c r="L79" s="33"/>
    </row>
    <row r="80" spans="2:12" s="1" customFormat="1" ht="10.35" customHeight="1">
      <c r="B80" s="33"/>
      <c r="L80" s="33"/>
    </row>
    <row r="81" spans="2:65" s="8" customFormat="1" ht="29.25" customHeight="1">
      <c r="B81" s="100"/>
      <c r="C81" s="101" t="s">
        <v>110</v>
      </c>
      <c r="D81" s="102" t="s">
        <v>60</v>
      </c>
      <c r="E81" s="102" t="s">
        <v>56</v>
      </c>
      <c r="F81" s="102" t="s">
        <v>57</v>
      </c>
      <c r="G81" s="102" t="s">
        <v>111</v>
      </c>
      <c r="H81" s="102" t="s">
        <v>112</v>
      </c>
      <c r="I81" s="102" t="s">
        <v>113</v>
      </c>
      <c r="J81" s="102" t="s">
        <v>107</v>
      </c>
      <c r="K81" s="103" t="s">
        <v>114</v>
      </c>
      <c r="L81" s="100"/>
      <c r="M81" s="57" t="s">
        <v>19</v>
      </c>
      <c r="N81" s="58" t="s">
        <v>45</v>
      </c>
      <c r="O81" s="58" t="s">
        <v>115</v>
      </c>
      <c r="P81" s="58" t="s">
        <v>116</v>
      </c>
      <c r="Q81" s="58" t="s">
        <v>117</v>
      </c>
      <c r="R81" s="58" t="s">
        <v>118</v>
      </c>
      <c r="S81" s="58" t="s">
        <v>119</v>
      </c>
      <c r="T81" s="59" t="s">
        <v>120</v>
      </c>
    </row>
    <row r="82" spans="2:65" s="1" customFormat="1" ht="22.8" customHeight="1">
      <c r="B82" s="33"/>
      <c r="C82" s="62" t="s">
        <v>121</v>
      </c>
      <c r="J82" s="104">
        <f>BK82</f>
        <v>0</v>
      </c>
      <c r="L82" s="33"/>
      <c r="M82" s="60"/>
      <c r="N82" s="51"/>
      <c r="O82" s="51"/>
      <c r="P82" s="105">
        <f>P83</f>
        <v>0</v>
      </c>
      <c r="Q82" s="51"/>
      <c r="R82" s="105">
        <f>R83</f>
        <v>56.6</v>
      </c>
      <c r="S82" s="51"/>
      <c r="T82" s="106">
        <f>T83</f>
        <v>0</v>
      </c>
      <c r="AT82" s="18" t="s">
        <v>74</v>
      </c>
      <c r="AU82" s="18" t="s">
        <v>108</v>
      </c>
      <c r="BK82" s="107">
        <f>BK83</f>
        <v>0</v>
      </c>
    </row>
    <row r="83" spans="2:65" s="14" customFormat="1" ht="25.95" customHeight="1">
      <c r="B83" s="167"/>
      <c r="D83" s="168" t="s">
        <v>74</v>
      </c>
      <c r="E83" s="169" t="s">
        <v>1098</v>
      </c>
      <c r="F83" s="169" t="s">
        <v>1099</v>
      </c>
      <c r="I83" s="170"/>
      <c r="J83" s="171">
        <f>BK83</f>
        <v>0</v>
      </c>
      <c r="L83" s="167"/>
      <c r="M83" s="172"/>
      <c r="P83" s="173">
        <f>P84+P85+P86+P116</f>
        <v>0</v>
      </c>
      <c r="R83" s="173">
        <f>R84+R85+R86+R116</f>
        <v>56.6</v>
      </c>
      <c r="T83" s="174">
        <f>T84+T85+T86+T116</f>
        <v>0</v>
      </c>
      <c r="AR83" s="168" t="s">
        <v>869</v>
      </c>
      <c r="AT83" s="175" t="s">
        <v>74</v>
      </c>
      <c r="AU83" s="175" t="s">
        <v>75</v>
      </c>
      <c r="AY83" s="168" t="s">
        <v>129</v>
      </c>
      <c r="BK83" s="176">
        <f>BK84+BK85+BK86+BK116</f>
        <v>0</v>
      </c>
    </row>
    <row r="84" spans="2:65" s="1" customFormat="1" ht="16.5" customHeight="1">
      <c r="B84" s="33"/>
      <c r="C84" s="108" t="s">
        <v>7</v>
      </c>
      <c r="D84" s="108" t="s">
        <v>123</v>
      </c>
      <c r="E84" s="109" t="s">
        <v>1100</v>
      </c>
      <c r="F84" s="110" t="s">
        <v>1101</v>
      </c>
      <c r="G84" s="111" t="s">
        <v>338</v>
      </c>
      <c r="H84" s="112">
        <v>1</v>
      </c>
      <c r="I84" s="113"/>
      <c r="J84" s="114">
        <f>ROUND(I84*H84,2)</f>
        <v>0</v>
      </c>
      <c r="K84" s="110" t="s">
        <v>19</v>
      </c>
      <c r="L84" s="33"/>
      <c r="M84" s="115" t="s">
        <v>19</v>
      </c>
      <c r="N84" s="116" t="s">
        <v>46</v>
      </c>
      <c r="P84" s="117">
        <f>O84*H84</f>
        <v>0</v>
      </c>
      <c r="Q84" s="117">
        <v>0</v>
      </c>
      <c r="R84" s="117">
        <f>Q84*H84</f>
        <v>0</v>
      </c>
      <c r="S84" s="117">
        <v>0</v>
      </c>
      <c r="T84" s="118">
        <f>S84*H84</f>
        <v>0</v>
      </c>
      <c r="AR84" s="119" t="s">
        <v>128</v>
      </c>
      <c r="AT84" s="119" t="s">
        <v>123</v>
      </c>
      <c r="AU84" s="119" t="s">
        <v>83</v>
      </c>
      <c r="AY84" s="18" t="s">
        <v>129</v>
      </c>
      <c r="BE84" s="120">
        <f>IF(N84="základní",J84,0)</f>
        <v>0</v>
      </c>
      <c r="BF84" s="120">
        <f>IF(N84="snížená",J84,0)</f>
        <v>0</v>
      </c>
      <c r="BG84" s="120">
        <f>IF(N84="zákl. přenesená",J84,0)</f>
        <v>0</v>
      </c>
      <c r="BH84" s="120">
        <f>IF(N84="sníž. přenesená",J84,0)</f>
        <v>0</v>
      </c>
      <c r="BI84" s="120">
        <f>IF(N84="nulová",J84,0)</f>
        <v>0</v>
      </c>
      <c r="BJ84" s="18" t="s">
        <v>83</v>
      </c>
      <c r="BK84" s="120">
        <f>ROUND(I84*H84,2)</f>
        <v>0</v>
      </c>
      <c r="BL84" s="18" t="s">
        <v>128</v>
      </c>
      <c r="BM84" s="119" t="s">
        <v>1102</v>
      </c>
    </row>
    <row r="85" spans="2:65" s="1" customFormat="1" ht="16.5" customHeight="1">
      <c r="B85" s="33"/>
      <c r="C85" s="108" t="s">
        <v>370</v>
      </c>
      <c r="D85" s="108" t="s">
        <v>123</v>
      </c>
      <c r="E85" s="109" t="s">
        <v>1103</v>
      </c>
      <c r="F85" s="110" t="s">
        <v>1104</v>
      </c>
      <c r="G85" s="111" t="s">
        <v>338</v>
      </c>
      <c r="H85" s="112">
        <v>1</v>
      </c>
      <c r="I85" s="113"/>
      <c r="J85" s="114">
        <f>ROUND(I85*H85,2)</f>
        <v>0</v>
      </c>
      <c r="K85" s="110" t="s">
        <v>19</v>
      </c>
      <c r="L85" s="33"/>
      <c r="M85" s="115" t="s">
        <v>19</v>
      </c>
      <c r="N85" s="116" t="s">
        <v>46</v>
      </c>
      <c r="P85" s="117">
        <f>O85*H85</f>
        <v>0</v>
      </c>
      <c r="Q85" s="117">
        <v>0</v>
      </c>
      <c r="R85" s="117">
        <f>Q85*H85</f>
        <v>0</v>
      </c>
      <c r="S85" s="117">
        <v>0</v>
      </c>
      <c r="T85" s="118">
        <f>S85*H85</f>
        <v>0</v>
      </c>
      <c r="AR85" s="119" t="s">
        <v>128</v>
      </c>
      <c r="AT85" s="119" t="s">
        <v>123</v>
      </c>
      <c r="AU85" s="119" t="s">
        <v>83</v>
      </c>
      <c r="AY85" s="18" t="s">
        <v>129</v>
      </c>
      <c r="BE85" s="120">
        <f>IF(N85="základní",J85,0)</f>
        <v>0</v>
      </c>
      <c r="BF85" s="120">
        <f>IF(N85="snížená",J85,0)</f>
        <v>0</v>
      </c>
      <c r="BG85" s="120">
        <f>IF(N85="zákl. přenesená",J85,0)</f>
        <v>0</v>
      </c>
      <c r="BH85" s="120">
        <f>IF(N85="sníž. přenesená",J85,0)</f>
        <v>0</v>
      </c>
      <c r="BI85" s="120">
        <f>IF(N85="nulová",J85,0)</f>
        <v>0</v>
      </c>
      <c r="BJ85" s="18" t="s">
        <v>83</v>
      </c>
      <c r="BK85" s="120">
        <f>ROUND(I85*H85,2)</f>
        <v>0</v>
      </c>
      <c r="BL85" s="18" t="s">
        <v>128</v>
      </c>
      <c r="BM85" s="119" t="s">
        <v>1105</v>
      </c>
    </row>
    <row r="86" spans="2:65" s="14" customFormat="1" ht="22.8" customHeight="1">
      <c r="B86" s="167"/>
      <c r="D86" s="168" t="s">
        <v>74</v>
      </c>
      <c r="E86" s="177" t="s">
        <v>1106</v>
      </c>
      <c r="F86" s="177" t="s">
        <v>1107</v>
      </c>
      <c r="I86" s="170"/>
      <c r="J86" s="178">
        <f>BK86</f>
        <v>0</v>
      </c>
      <c r="L86" s="167"/>
      <c r="M86" s="172"/>
      <c r="P86" s="173">
        <f>SUM(P87:P115)</f>
        <v>0</v>
      </c>
      <c r="R86" s="173">
        <f>SUM(R87:R115)</f>
        <v>0</v>
      </c>
      <c r="T86" s="174">
        <f>SUM(T87:T115)</f>
        <v>0</v>
      </c>
      <c r="AR86" s="168" t="s">
        <v>869</v>
      </c>
      <c r="AT86" s="175" t="s">
        <v>74</v>
      </c>
      <c r="AU86" s="175" t="s">
        <v>83</v>
      </c>
      <c r="AY86" s="168" t="s">
        <v>129</v>
      </c>
      <c r="BK86" s="176">
        <f>SUM(BK87:BK115)</f>
        <v>0</v>
      </c>
    </row>
    <row r="87" spans="2:65" s="1" customFormat="1" ht="16.5" customHeight="1">
      <c r="B87" s="33"/>
      <c r="C87" s="108" t="s">
        <v>83</v>
      </c>
      <c r="D87" s="108" t="s">
        <v>123</v>
      </c>
      <c r="E87" s="109" t="s">
        <v>1108</v>
      </c>
      <c r="F87" s="110" t="s">
        <v>1109</v>
      </c>
      <c r="G87" s="111" t="s">
        <v>1110</v>
      </c>
      <c r="H87" s="112">
        <v>1</v>
      </c>
      <c r="I87" s="113"/>
      <c r="J87" s="114">
        <f>ROUND(I87*H87,2)</f>
        <v>0</v>
      </c>
      <c r="K87" s="110" t="s">
        <v>19</v>
      </c>
      <c r="L87" s="33"/>
      <c r="M87" s="115" t="s">
        <v>19</v>
      </c>
      <c r="N87" s="116" t="s">
        <v>46</v>
      </c>
      <c r="P87" s="117">
        <f>O87*H87</f>
        <v>0</v>
      </c>
      <c r="Q87" s="117">
        <v>0</v>
      </c>
      <c r="R87" s="117">
        <f>Q87*H87</f>
        <v>0</v>
      </c>
      <c r="S87" s="117">
        <v>0</v>
      </c>
      <c r="T87" s="118">
        <f>S87*H87</f>
        <v>0</v>
      </c>
      <c r="AR87" s="119" t="s">
        <v>1111</v>
      </c>
      <c r="AT87" s="119" t="s">
        <v>123</v>
      </c>
      <c r="AU87" s="119" t="s">
        <v>85</v>
      </c>
      <c r="AY87" s="18" t="s">
        <v>129</v>
      </c>
      <c r="BE87" s="120">
        <f>IF(N87="základní",J87,0)</f>
        <v>0</v>
      </c>
      <c r="BF87" s="120">
        <f>IF(N87="snížená",J87,0)</f>
        <v>0</v>
      </c>
      <c r="BG87" s="120">
        <f>IF(N87="zákl. přenesená",J87,0)</f>
        <v>0</v>
      </c>
      <c r="BH87" s="120">
        <f>IF(N87="sníž. přenesená",J87,0)</f>
        <v>0</v>
      </c>
      <c r="BI87" s="120">
        <f>IF(N87="nulová",J87,0)</f>
        <v>0</v>
      </c>
      <c r="BJ87" s="18" t="s">
        <v>83</v>
      </c>
      <c r="BK87" s="120">
        <f>ROUND(I87*H87,2)</f>
        <v>0</v>
      </c>
      <c r="BL87" s="18" t="s">
        <v>1111</v>
      </c>
      <c r="BM87" s="119" t="s">
        <v>1112</v>
      </c>
    </row>
    <row r="88" spans="2:65" s="1" customFormat="1" ht="16.5" customHeight="1">
      <c r="B88" s="33"/>
      <c r="C88" s="108" t="s">
        <v>331</v>
      </c>
      <c r="D88" s="108" t="s">
        <v>123</v>
      </c>
      <c r="E88" s="109" t="s">
        <v>1113</v>
      </c>
      <c r="F88" s="110" t="s">
        <v>1114</v>
      </c>
      <c r="G88" s="111" t="s">
        <v>338</v>
      </c>
      <c r="H88" s="112">
        <v>1</v>
      </c>
      <c r="I88" s="113"/>
      <c r="J88" s="114">
        <f>ROUND(I88*H88,2)</f>
        <v>0</v>
      </c>
      <c r="K88" s="110" t="s">
        <v>19</v>
      </c>
      <c r="L88" s="33"/>
      <c r="M88" s="115" t="s">
        <v>19</v>
      </c>
      <c r="N88" s="116" t="s">
        <v>46</v>
      </c>
      <c r="P88" s="117">
        <f>O88*H88</f>
        <v>0</v>
      </c>
      <c r="Q88" s="117">
        <v>0</v>
      </c>
      <c r="R88" s="117">
        <f>Q88*H88</f>
        <v>0</v>
      </c>
      <c r="S88" s="117">
        <v>0</v>
      </c>
      <c r="T88" s="118">
        <f>S88*H88</f>
        <v>0</v>
      </c>
      <c r="AR88" s="119" t="s">
        <v>128</v>
      </c>
      <c r="AT88" s="119" t="s">
        <v>123</v>
      </c>
      <c r="AU88" s="119" t="s">
        <v>85</v>
      </c>
      <c r="AY88" s="18" t="s">
        <v>129</v>
      </c>
      <c r="BE88" s="120">
        <f>IF(N88="základní",J88,0)</f>
        <v>0</v>
      </c>
      <c r="BF88" s="120">
        <f>IF(N88="snížená",J88,0)</f>
        <v>0</v>
      </c>
      <c r="BG88" s="120">
        <f>IF(N88="zákl. přenesená",J88,0)</f>
        <v>0</v>
      </c>
      <c r="BH88" s="120">
        <f>IF(N88="sníž. přenesená",J88,0)</f>
        <v>0</v>
      </c>
      <c r="BI88" s="120">
        <f>IF(N88="nulová",J88,0)</f>
        <v>0</v>
      </c>
      <c r="BJ88" s="18" t="s">
        <v>83</v>
      </c>
      <c r="BK88" s="120">
        <f>ROUND(I88*H88,2)</f>
        <v>0</v>
      </c>
      <c r="BL88" s="18" t="s">
        <v>128</v>
      </c>
      <c r="BM88" s="119" t="s">
        <v>1115</v>
      </c>
    </row>
    <row r="89" spans="2:65" s="10" customFormat="1" ht="10.199999999999999">
      <c r="B89" s="132"/>
      <c r="D89" s="126" t="s">
        <v>133</v>
      </c>
      <c r="E89" s="133" t="s">
        <v>19</v>
      </c>
      <c r="F89" s="134" t="s">
        <v>83</v>
      </c>
      <c r="H89" s="135">
        <v>1</v>
      </c>
      <c r="I89" s="136"/>
      <c r="L89" s="132"/>
      <c r="M89" s="137"/>
      <c r="T89" s="138"/>
      <c r="AT89" s="133" t="s">
        <v>133</v>
      </c>
      <c r="AU89" s="133" t="s">
        <v>85</v>
      </c>
      <c r="AV89" s="10" t="s">
        <v>85</v>
      </c>
      <c r="AW89" s="10" t="s">
        <v>37</v>
      </c>
      <c r="AX89" s="10" t="s">
        <v>75</v>
      </c>
      <c r="AY89" s="133" t="s">
        <v>129</v>
      </c>
    </row>
    <row r="90" spans="2:65" s="11" customFormat="1" ht="10.199999999999999">
      <c r="B90" s="139"/>
      <c r="D90" s="126" t="s">
        <v>133</v>
      </c>
      <c r="E90" s="140" t="s">
        <v>19</v>
      </c>
      <c r="F90" s="141" t="s">
        <v>136</v>
      </c>
      <c r="H90" s="142">
        <v>1</v>
      </c>
      <c r="I90" s="143"/>
      <c r="L90" s="139"/>
      <c r="M90" s="144"/>
      <c r="T90" s="145"/>
      <c r="AT90" s="140" t="s">
        <v>133</v>
      </c>
      <c r="AU90" s="140" t="s">
        <v>85</v>
      </c>
      <c r="AV90" s="11" t="s">
        <v>128</v>
      </c>
      <c r="AW90" s="11" t="s">
        <v>37</v>
      </c>
      <c r="AX90" s="11" t="s">
        <v>83</v>
      </c>
      <c r="AY90" s="140" t="s">
        <v>129</v>
      </c>
    </row>
    <row r="91" spans="2:65" s="1" customFormat="1" ht="16.5" customHeight="1">
      <c r="B91" s="33"/>
      <c r="C91" s="108" t="s">
        <v>374</v>
      </c>
      <c r="D91" s="108" t="s">
        <v>123</v>
      </c>
      <c r="E91" s="109" t="s">
        <v>1116</v>
      </c>
      <c r="F91" s="110" t="s">
        <v>1117</v>
      </c>
      <c r="G91" s="111" t="s">
        <v>481</v>
      </c>
      <c r="H91" s="112">
        <v>1</v>
      </c>
      <c r="I91" s="113"/>
      <c r="J91" s="114">
        <f>ROUND(I91*H91,2)</f>
        <v>0</v>
      </c>
      <c r="K91" s="110" t="s">
        <v>19</v>
      </c>
      <c r="L91" s="33"/>
      <c r="M91" s="115" t="s">
        <v>19</v>
      </c>
      <c r="N91" s="116" t="s">
        <v>46</v>
      </c>
      <c r="P91" s="117">
        <f>O91*H91</f>
        <v>0</v>
      </c>
      <c r="Q91" s="117">
        <v>0</v>
      </c>
      <c r="R91" s="117">
        <f>Q91*H91</f>
        <v>0</v>
      </c>
      <c r="S91" s="117">
        <v>0</v>
      </c>
      <c r="T91" s="118">
        <f>S91*H91</f>
        <v>0</v>
      </c>
      <c r="AR91" s="119" t="s">
        <v>128</v>
      </c>
      <c r="AT91" s="119" t="s">
        <v>123</v>
      </c>
      <c r="AU91" s="119" t="s">
        <v>85</v>
      </c>
      <c r="AY91" s="18" t="s">
        <v>129</v>
      </c>
      <c r="BE91" s="120">
        <f>IF(N91="základní",J91,0)</f>
        <v>0</v>
      </c>
      <c r="BF91" s="120">
        <f>IF(N91="snížená",J91,0)</f>
        <v>0</v>
      </c>
      <c r="BG91" s="120">
        <f>IF(N91="zákl. přenesená",J91,0)</f>
        <v>0</v>
      </c>
      <c r="BH91" s="120">
        <f>IF(N91="sníž. přenesená",J91,0)</f>
        <v>0</v>
      </c>
      <c r="BI91" s="120">
        <f>IF(N91="nulová",J91,0)</f>
        <v>0</v>
      </c>
      <c r="BJ91" s="18" t="s">
        <v>83</v>
      </c>
      <c r="BK91" s="120">
        <f>ROUND(I91*H91,2)</f>
        <v>0</v>
      </c>
      <c r="BL91" s="18" t="s">
        <v>128</v>
      </c>
      <c r="BM91" s="119" t="s">
        <v>1118</v>
      </c>
    </row>
    <row r="92" spans="2:65" s="10" customFormat="1" ht="10.199999999999999">
      <c r="B92" s="132"/>
      <c r="D92" s="126" t="s">
        <v>133</v>
      </c>
      <c r="E92" s="133" t="s">
        <v>19</v>
      </c>
      <c r="F92" s="134" t="s">
        <v>83</v>
      </c>
      <c r="H92" s="135">
        <v>1</v>
      </c>
      <c r="I92" s="136"/>
      <c r="L92" s="132"/>
      <c r="M92" s="137"/>
      <c r="T92" s="138"/>
      <c r="AT92" s="133" t="s">
        <v>133</v>
      </c>
      <c r="AU92" s="133" t="s">
        <v>85</v>
      </c>
      <c r="AV92" s="10" t="s">
        <v>85</v>
      </c>
      <c r="AW92" s="10" t="s">
        <v>37</v>
      </c>
      <c r="AX92" s="10" t="s">
        <v>75</v>
      </c>
      <c r="AY92" s="133" t="s">
        <v>129</v>
      </c>
    </row>
    <row r="93" spans="2:65" s="11" customFormat="1" ht="10.199999999999999">
      <c r="B93" s="139"/>
      <c r="D93" s="126" t="s">
        <v>133</v>
      </c>
      <c r="E93" s="140" t="s">
        <v>19</v>
      </c>
      <c r="F93" s="141" t="s">
        <v>136</v>
      </c>
      <c r="H93" s="142">
        <v>1</v>
      </c>
      <c r="I93" s="143"/>
      <c r="L93" s="139"/>
      <c r="M93" s="144"/>
      <c r="T93" s="145"/>
      <c r="AT93" s="140" t="s">
        <v>133</v>
      </c>
      <c r="AU93" s="140" t="s">
        <v>85</v>
      </c>
      <c r="AV93" s="11" t="s">
        <v>128</v>
      </c>
      <c r="AW93" s="11" t="s">
        <v>37</v>
      </c>
      <c r="AX93" s="11" t="s">
        <v>83</v>
      </c>
      <c r="AY93" s="140" t="s">
        <v>129</v>
      </c>
    </row>
    <row r="94" spans="2:65" s="1" customFormat="1" ht="24.15" customHeight="1">
      <c r="B94" s="33"/>
      <c r="C94" s="108" t="s">
        <v>85</v>
      </c>
      <c r="D94" s="108" t="s">
        <v>123</v>
      </c>
      <c r="E94" s="109" t="s">
        <v>1119</v>
      </c>
      <c r="F94" s="110" t="s">
        <v>1120</v>
      </c>
      <c r="G94" s="111" t="s">
        <v>338</v>
      </c>
      <c r="H94" s="112">
        <v>1</v>
      </c>
      <c r="I94" s="113"/>
      <c r="J94" s="114">
        <f>ROUND(I94*H94,2)</f>
        <v>0</v>
      </c>
      <c r="K94" s="110" t="s">
        <v>19</v>
      </c>
      <c r="L94" s="33"/>
      <c r="M94" s="115" t="s">
        <v>19</v>
      </c>
      <c r="N94" s="116" t="s">
        <v>46</v>
      </c>
      <c r="P94" s="117">
        <f>O94*H94</f>
        <v>0</v>
      </c>
      <c r="Q94" s="117">
        <v>0</v>
      </c>
      <c r="R94" s="117">
        <f>Q94*H94</f>
        <v>0</v>
      </c>
      <c r="S94" s="117">
        <v>0</v>
      </c>
      <c r="T94" s="118">
        <f>S94*H94</f>
        <v>0</v>
      </c>
      <c r="AR94" s="119" t="s">
        <v>128</v>
      </c>
      <c r="AT94" s="119" t="s">
        <v>123</v>
      </c>
      <c r="AU94" s="119" t="s">
        <v>85</v>
      </c>
      <c r="AY94" s="18" t="s">
        <v>129</v>
      </c>
      <c r="BE94" s="120">
        <f>IF(N94="základní",J94,0)</f>
        <v>0</v>
      </c>
      <c r="BF94" s="120">
        <f>IF(N94="snížená",J94,0)</f>
        <v>0</v>
      </c>
      <c r="BG94" s="120">
        <f>IF(N94="zákl. přenesená",J94,0)</f>
        <v>0</v>
      </c>
      <c r="BH94" s="120">
        <f>IF(N94="sníž. přenesená",J94,0)</f>
        <v>0</v>
      </c>
      <c r="BI94" s="120">
        <f>IF(N94="nulová",J94,0)</f>
        <v>0</v>
      </c>
      <c r="BJ94" s="18" t="s">
        <v>83</v>
      </c>
      <c r="BK94" s="120">
        <f>ROUND(I94*H94,2)</f>
        <v>0</v>
      </c>
      <c r="BL94" s="18" t="s">
        <v>128</v>
      </c>
      <c r="BM94" s="119" t="s">
        <v>1121</v>
      </c>
    </row>
    <row r="95" spans="2:65" s="1" customFormat="1" ht="33" customHeight="1">
      <c r="B95" s="33"/>
      <c r="C95" s="108" t="s">
        <v>500</v>
      </c>
      <c r="D95" s="108" t="s">
        <v>123</v>
      </c>
      <c r="E95" s="109" t="s">
        <v>1122</v>
      </c>
      <c r="F95" s="110" t="s">
        <v>1123</v>
      </c>
      <c r="G95" s="111" t="s">
        <v>338</v>
      </c>
      <c r="H95" s="112">
        <v>1</v>
      </c>
      <c r="I95" s="113"/>
      <c r="J95" s="114">
        <f>ROUND(I95*H95,2)</f>
        <v>0</v>
      </c>
      <c r="K95" s="110" t="s">
        <v>19</v>
      </c>
      <c r="L95" s="33"/>
      <c r="M95" s="115" t="s">
        <v>19</v>
      </c>
      <c r="N95" s="116" t="s">
        <v>46</v>
      </c>
      <c r="P95" s="117">
        <f>O95*H95</f>
        <v>0</v>
      </c>
      <c r="Q95" s="117">
        <v>0</v>
      </c>
      <c r="R95" s="117">
        <f>Q95*H95</f>
        <v>0</v>
      </c>
      <c r="S95" s="117">
        <v>0</v>
      </c>
      <c r="T95" s="118">
        <f>S95*H95</f>
        <v>0</v>
      </c>
      <c r="AR95" s="119" t="s">
        <v>128</v>
      </c>
      <c r="AT95" s="119" t="s">
        <v>123</v>
      </c>
      <c r="AU95" s="119" t="s">
        <v>85</v>
      </c>
      <c r="AY95" s="18" t="s">
        <v>129</v>
      </c>
      <c r="BE95" s="120">
        <f>IF(N95="základní",J95,0)</f>
        <v>0</v>
      </c>
      <c r="BF95" s="120">
        <f>IF(N95="snížená",J95,0)</f>
        <v>0</v>
      </c>
      <c r="BG95" s="120">
        <f>IF(N95="zákl. přenesená",J95,0)</f>
        <v>0</v>
      </c>
      <c r="BH95" s="120">
        <f>IF(N95="sníž. přenesená",J95,0)</f>
        <v>0</v>
      </c>
      <c r="BI95" s="120">
        <f>IF(N95="nulová",J95,0)</f>
        <v>0</v>
      </c>
      <c r="BJ95" s="18" t="s">
        <v>83</v>
      </c>
      <c r="BK95" s="120">
        <f>ROUND(I95*H95,2)</f>
        <v>0</v>
      </c>
      <c r="BL95" s="18" t="s">
        <v>128</v>
      </c>
      <c r="BM95" s="119" t="s">
        <v>1124</v>
      </c>
    </row>
    <row r="96" spans="2:65" s="1" customFormat="1" ht="44.25" customHeight="1">
      <c r="B96" s="33"/>
      <c r="C96" s="108" t="s">
        <v>128</v>
      </c>
      <c r="D96" s="108" t="s">
        <v>123</v>
      </c>
      <c r="E96" s="109" t="s">
        <v>1125</v>
      </c>
      <c r="F96" s="110" t="s">
        <v>1126</v>
      </c>
      <c r="G96" s="111" t="s">
        <v>338</v>
      </c>
      <c r="H96" s="112">
        <v>1</v>
      </c>
      <c r="I96" s="113"/>
      <c r="J96" s="114">
        <f>ROUND(I96*H96,2)</f>
        <v>0</v>
      </c>
      <c r="K96" s="110" t="s">
        <v>19</v>
      </c>
      <c r="L96" s="33"/>
      <c r="M96" s="115" t="s">
        <v>19</v>
      </c>
      <c r="N96" s="116" t="s">
        <v>46</v>
      </c>
      <c r="P96" s="117">
        <f>O96*H96</f>
        <v>0</v>
      </c>
      <c r="Q96" s="117">
        <v>0</v>
      </c>
      <c r="R96" s="117">
        <f>Q96*H96</f>
        <v>0</v>
      </c>
      <c r="S96" s="117">
        <v>0</v>
      </c>
      <c r="T96" s="118">
        <f>S96*H96</f>
        <v>0</v>
      </c>
      <c r="AR96" s="119" t="s">
        <v>128</v>
      </c>
      <c r="AT96" s="119" t="s">
        <v>123</v>
      </c>
      <c r="AU96" s="119" t="s">
        <v>85</v>
      </c>
      <c r="AY96" s="18" t="s">
        <v>129</v>
      </c>
      <c r="BE96" s="120">
        <f>IF(N96="základní",J96,0)</f>
        <v>0</v>
      </c>
      <c r="BF96" s="120">
        <f>IF(N96="snížená",J96,0)</f>
        <v>0</v>
      </c>
      <c r="BG96" s="120">
        <f>IF(N96="zákl. přenesená",J96,0)</f>
        <v>0</v>
      </c>
      <c r="BH96" s="120">
        <f>IF(N96="sníž. přenesená",J96,0)</f>
        <v>0</v>
      </c>
      <c r="BI96" s="120">
        <f>IF(N96="nulová",J96,0)</f>
        <v>0</v>
      </c>
      <c r="BJ96" s="18" t="s">
        <v>83</v>
      </c>
      <c r="BK96" s="120">
        <f>ROUND(I96*H96,2)</f>
        <v>0</v>
      </c>
      <c r="BL96" s="18" t="s">
        <v>128</v>
      </c>
      <c r="BM96" s="119" t="s">
        <v>1127</v>
      </c>
    </row>
    <row r="97" spans="2:65" s="1" customFormat="1" ht="28.8">
      <c r="B97" s="33"/>
      <c r="D97" s="126" t="s">
        <v>843</v>
      </c>
      <c r="F97" s="182" t="s">
        <v>1128</v>
      </c>
      <c r="I97" s="123"/>
      <c r="L97" s="33"/>
      <c r="M97" s="124"/>
      <c r="T97" s="54"/>
      <c r="AT97" s="18" t="s">
        <v>843</v>
      </c>
      <c r="AU97" s="18" t="s">
        <v>85</v>
      </c>
    </row>
    <row r="98" spans="2:65" s="1" customFormat="1" ht="37.799999999999997" customHeight="1">
      <c r="B98" s="33"/>
      <c r="C98" s="108" t="s">
        <v>221</v>
      </c>
      <c r="D98" s="108" t="s">
        <v>123</v>
      </c>
      <c r="E98" s="109" t="s">
        <v>1129</v>
      </c>
      <c r="F98" s="110" t="s">
        <v>1130</v>
      </c>
      <c r="G98" s="111" t="s">
        <v>481</v>
      </c>
      <c r="H98" s="112">
        <v>1</v>
      </c>
      <c r="I98" s="113"/>
      <c r="J98" s="114">
        <f>ROUND(I98*H98,2)</f>
        <v>0</v>
      </c>
      <c r="K98" s="110" t="s">
        <v>19</v>
      </c>
      <c r="L98" s="33"/>
      <c r="M98" s="115" t="s">
        <v>19</v>
      </c>
      <c r="N98" s="116" t="s">
        <v>46</v>
      </c>
      <c r="P98" s="117">
        <f>O98*H98</f>
        <v>0</v>
      </c>
      <c r="Q98" s="117">
        <v>0</v>
      </c>
      <c r="R98" s="117">
        <f>Q98*H98</f>
        <v>0</v>
      </c>
      <c r="S98" s="117">
        <v>0</v>
      </c>
      <c r="T98" s="118">
        <f>S98*H98</f>
        <v>0</v>
      </c>
      <c r="AR98" s="119" t="s">
        <v>482</v>
      </c>
      <c r="AT98" s="119" t="s">
        <v>123</v>
      </c>
      <c r="AU98" s="119" t="s">
        <v>85</v>
      </c>
      <c r="AY98" s="18" t="s">
        <v>129</v>
      </c>
      <c r="BE98" s="120">
        <f>IF(N98="základní",J98,0)</f>
        <v>0</v>
      </c>
      <c r="BF98" s="120">
        <f>IF(N98="snížená",J98,0)</f>
        <v>0</v>
      </c>
      <c r="BG98" s="120">
        <f>IF(N98="zákl. přenesená",J98,0)</f>
        <v>0</v>
      </c>
      <c r="BH98" s="120">
        <f>IF(N98="sníž. přenesená",J98,0)</f>
        <v>0</v>
      </c>
      <c r="BI98" s="120">
        <f>IF(N98="nulová",J98,0)</f>
        <v>0</v>
      </c>
      <c r="BJ98" s="18" t="s">
        <v>83</v>
      </c>
      <c r="BK98" s="120">
        <f>ROUND(I98*H98,2)</f>
        <v>0</v>
      </c>
      <c r="BL98" s="18" t="s">
        <v>482</v>
      </c>
      <c r="BM98" s="119" t="s">
        <v>1131</v>
      </c>
    </row>
    <row r="99" spans="2:65" s="10" customFormat="1" ht="10.199999999999999">
      <c r="B99" s="132"/>
      <c r="D99" s="126" t="s">
        <v>133</v>
      </c>
      <c r="E99" s="133" t="s">
        <v>19</v>
      </c>
      <c r="F99" s="134" t="s">
        <v>83</v>
      </c>
      <c r="H99" s="135">
        <v>1</v>
      </c>
      <c r="I99" s="136"/>
      <c r="L99" s="132"/>
      <c r="M99" s="137"/>
      <c r="T99" s="138"/>
      <c r="AT99" s="133" t="s">
        <v>133</v>
      </c>
      <c r="AU99" s="133" t="s">
        <v>85</v>
      </c>
      <c r="AV99" s="10" t="s">
        <v>85</v>
      </c>
      <c r="AW99" s="10" t="s">
        <v>37</v>
      </c>
      <c r="AX99" s="10" t="s">
        <v>75</v>
      </c>
      <c r="AY99" s="133" t="s">
        <v>129</v>
      </c>
    </row>
    <row r="100" spans="2:65" s="11" customFormat="1" ht="10.199999999999999">
      <c r="B100" s="139"/>
      <c r="D100" s="126" t="s">
        <v>133</v>
      </c>
      <c r="E100" s="140" t="s">
        <v>19</v>
      </c>
      <c r="F100" s="141" t="s">
        <v>136</v>
      </c>
      <c r="H100" s="142">
        <v>1</v>
      </c>
      <c r="I100" s="143"/>
      <c r="L100" s="139"/>
      <c r="M100" s="144"/>
      <c r="T100" s="145"/>
      <c r="AT100" s="140" t="s">
        <v>133</v>
      </c>
      <c r="AU100" s="140" t="s">
        <v>85</v>
      </c>
      <c r="AV100" s="11" t="s">
        <v>128</v>
      </c>
      <c r="AW100" s="11" t="s">
        <v>37</v>
      </c>
      <c r="AX100" s="11" t="s">
        <v>83</v>
      </c>
      <c r="AY100" s="140" t="s">
        <v>129</v>
      </c>
    </row>
    <row r="101" spans="2:65" s="1" customFormat="1" ht="16.5" customHeight="1">
      <c r="B101" s="33"/>
      <c r="C101" s="108" t="s">
        <v>305</v>
      </c>
      <c r="D101" s="108" t="s">
        <v>123</v>
      </c>
      <c r="E101" s="109" t="s">
        <v>1132</v>
      </c>
      <c r="F101" s="110" t="s">
        <v>1133</v>
      </c>
      <c r="G101" s="111" t="s">
        <v>481</v>
      </c>
      <c r="H101" s="112">
        <v>1</v>
      </c>
      <c r="I101" s="113"/>
      <c r="J101" s="114">
        <f>ROUND(I101*H101,2)</f>
        <v>0</v>
      </c>
      <c r="K101" s="110" t="s">
        <v>19</v>
      </c>
      <c r="L101" s="33"/>
      <c r="M101" s="115" t="s">
        <v>19</v>
      </c>
      <c r="N101" s="116" t="s">
        <v>46</v>
      </c>
      <c r="P101" s="117">
        <f>O101*H101</f>
        <v>0</v>
      </c>
      <c r="Q101" s="117">
        <v>0</v>
      </c>
      <c r="R101" s="117">
        <f>Q101*H101</f>
        <v>0</v>
      </c>
      <c r="S101" s="117">
        <v>0</v>
      </c>
      <c r="T101" s="118">
        <f>S101*H101</f>
        <v>0</v>
      </c>
      <c r="AR101" s="119" t="s">
        <v>482</v>
      </c>
      <c r="AT101" s="119" t="s">
        <v>123</v>
      </c>
      <c r="AU101" s="119" t="s">
        <v>85</v>
      </c>
      <c r="AY101" s="18" t="s">
        <v>129</v>
      </c>
      <c r="BE101" s="120">
        <f>IF(N101="základní",J101,0)</f>
        <v>0</v>
      </c>
      <c r="BF101" s="120">
        <f>IF(N101="snížená",J101,0)</f>
        <v>0</v>
      </c>
      <c r="BG101" s="120">
        <f>IF(N101="zákl. přenesená",J101,0)</f>
        <v>0</v>
      </c>
      <c r="BH101" s="120">
        <f>IF(N101="sníž. přenesená",J101,0)</f>
        <v>0</v>
      </c>
      <c r="BI101" s="120">
        <f>IF(N101="nulová",J101,0)</f>
        <v>0</v>
      </c>
      <c r="BJ101" s="18" t="s">
        <v>83</v>
      </c>
      <c r="BK101" s="120">
        <f>ROUND(I101*H101,2)</f>
        <v>0</v>
      </c>
      <c r="BL101" s="18" t="s">
        <v>482</v>
      </c>
      <c r="BM101" s="119" t="s">
        <v>1134</v>
      </c>
    </row>
    <row r="102" spans="2:65" s="10" customFormat="1" ht="10.199999999999999">
      <c r="B102" s="132"/>
      <c r="D102" s="126" t="s">
        <v>133</v>
      </c>
      <c r="E102" s="133" t="s">
        <v>19</v>
      </c>
      <c r="F102" s="134" t="s">
        <v>83</v>
      </c>
      <c r="H102" s="135">
        <v>1</v>
      </c>
      <c r="I102" s="136"/>
      <c r="L102" s="132"/>
      <c r="M102" s="137"/>
      <c r="T102" s="138"/>
      <c r="AT102" s="133" t="s">
        <v>133</v>
      </c>
      <c r="AU102" s="133" t="s">
        <v>85</v>
      </c>
      <c r="AV102" s="10" t="s">
        <v>85</v>
      </c>
      <c r="AW102" s="10" t="s">
        <v>37</v>
      </c>
      <c r="AX102" s="10" t="s">
        <v>75</v>
      </c>
      <c r="AY102" s="133" t="s">
        <v>129</v>
      </c>
    </row>
    <row r="103" spans="2:65" s="11" customFormat="1" ht="10.199999999999999">
      <c r="B103" s="139"/>
      <c r="D103" s="126" t="s">
        <v>133</v>
      </c>
      <c r="E103" s="140" t="s">
        <v>19</v>
      </c>
      <c r="F103" s="141" t="s">
        <v>136</v>
      </c>
      <c r="H103" s="142">
        <v>1</v>
      </c>
      <c r="I103" s="143"/>
      <c r="L103" s="139"/>
      <c r="M103" s="144"/>
      <c r="T103" s="145"/>
      <c r="AT103" s="140" t="s">
        <v>133</v>
      </c>
      <c r="AU103" s="140" t="s">
        <v>85</v>
      </c>
      <c r="AV103" s="11" t="s">
        <v>128</v>
      </c>
      <c r="AW103" s="11" t="s">
        <v>37</v>
      </c>
      <c r="AX103" s="11" t="s">
        <v>83</v>
      </c>
      <c r="AY103" s="140" t="s">
        <v>129</v>
      </c>
    </row>
    <row r="104" spans="2:65" s="1" customFormat="1" ht="16.5" customHeight="1">
      <c r="B104" s="33"/>
      <c r="C104" s="108" t="s">
        <v>8</v>
      </c>
      <c r="D104" s="108" t="s">
        <v>123</v>
      </c>
      <c r="E104" s="109" t="s">
        <v>1135</v>
      </c>
      <c r="F104" s="110" t="s">
        <v>1136</v>
      </c>
      <c r="G104" s="111" t="s">
        <v>481</v>
      </c>
      <c r="H104" s="112">
        <v>1</v>
      </c>
      <c r="I104" s="113"/>
      <c r="J104" s="114">
        <f>ROUND(I104*H104,2)</f>
        <v>0</v>
      </c>
      <c r="K104" s="110" t="s">
        <v>19</v>
      </c>
      <c r="L104" s="33"/>
      <c r="M104" s="115" t="s">
        <v>19</v>
      </c>
      <c r="N104" s="116" t="s">
        <v>46</v>
      </c>
      <c r="P104" s="117">
        <f>O104*H104</f>
        <v>0</v>
      </c>
      <c r="Q104" s="117">
        <v>0</v>
      </c>
      <c r="R104" s="117">
        <f>Q104*H104</f>
        <v>0</v>
      </c>
      <c r="S104" s="117">
        <v>0</v>
      </c>
      <c r="T104" s="118">
        <f>S104*H104</f>
        <v>0</v>
      </c>
      <c r="AR104" s="119" t="s">
        <v>482</v>
      </c>
      <c r="AT104" s="119" t="s">
        <v>123</v>
      </c>
      <c r="AU104" s="119" t="s">
        <v>85</v>
      </c>
      <c r="AY104" s="18" t="s">
        <v>129</v>
      </c>
      <c r="BE104" s="120">
        <f>IF(N104="základní",J104,0)</f>
        <v>0</v>
      </c>
      <c r="BF104" s="120">
        <f>IF(N104="snížená",J104,0)</f>
        <v>0</v>
      </c>
      <c r="BG104" s="120">
        <f>IF(N104="zákl. přenesená",J104,0)</f>
        <v>0</v>
      </c>
      <c r="BH104" s="120">
        <f>IF(N104="sníž. přenesená",J104,0)</f>
        <v>0</v>
      </c>
      <c r="BI104" s="120">
        <f>IF(N104="nulová",J104,0)</f>
        <v>0</v>
      </c>
      <c r="BJ104" s="18" t="s">
        <v>83</v>
      </c>
      <c r="BK104" s="120">
        <f>ROUND(I104*H104,2)</f>
        <v>0</v>
      </c>
      <c r="BL104" s="18" t="s">
        <v>482</v>
      </c>
      <c r="BM104" s="119" t="s">
        <v>1137</v>
      </c>
    </row>
    <row r="105" spans="2:65" s="10" customFormat="1" ht="10.199999999999999">
      <c r="B105" s="132"/>
      <c r="D105" s="126" t="s">
        <v>133</v>
      </c>
      <c r="E105" s="133" t="s">
        <v>19</v>
      </c>
      <c r="F105" s="134" t="s">
        <v>83</v>
      </c>
      <c r="H105" s="135">
        <v>1</v>
      </c>
      <c r="I105" s="136"/>
      <c r="L105" s="132"/>
      <c r="M105" s="137"/>
      <c r="T105" s="138"/>
      <c r="AT105" s="133" t="s">
        <v>133</v>
      </c>
      <c r="AU105" s="133" t="s">
        <v>85</v>
      </c>
      <c r="AV105" s="10" t="s">
        <v>85</v>
      </c>
      <c r="AW105" s="10" t="s">
        <v>37</v>
      </c>
      <c r="AX105" s="10" t="s">
        <v>75</v>
      </c>
      <c r="AY105" s="133" t="s">
        <v>129</v>
      </c>
    </row>
    <row r="106" spans="2:65" s="11" customFormat="1" ht="10.199999999999999">
      <c r="B106" s="139"/>
      <c r="D106" s="126" t="s">
        <v>133</v>
      </c>
      <c r="E106" s="140" t="s">
        <v>19</v>
      </c>
      <c r="F106" s="141" t="s">
        <v>136</v>
      </c>
      <c r="H106" s="142">
        <v>1</v>
      </c>
      <c r="I106" s="143"/>
      <c r="L106" s="139"/>
      <c r="M106" s="144"/>
      <c r="T106" s="145"/>
      <c r="AT106" s="140" t="s">
        <v>133</v>
      </c>
      <c r="AU106" s="140" t="s">
        <v>85</v>
      </c>
      <c r="AV106" s="11" t="s">
        <v>128</v>
      </c>
      <c r="AW106" s="11" t="s">
        <v>37</v>
      </c>
      <c r="AX106" s="11" t="s">
        <v>83</v>
      </c>
      <c r="AY106" s="140" t="s">
        <v>129</v>
      </c>
    </row>
    <row r="107" spans="2:65" s="1" customFormat="1" ht="16.5" customHeight="1">
      <c r="B107" s="33"/>
      <c r="C107" s="108" t="s">
        <v>292</v>
      </c>
      <c r="D107" s="108" t="s">
        <v>123</v>
      </c>
      <c r="E107" s="109" t="s">
        <v>1138</v>
      </c>
      <c r="F107" s="110" t="s">
        <v>1139</v>
      </c>
      <c r="G107" s="111" t="s">
        <v>481</v>
      </c>
      <c r="H107" s="112">
        <v>1</v>
      </c>
      <c r="I107" s="113"/>
      <c r="J107" s="114">
        <f>ROUND(I107*H107,2)</f>
        <v>0</v>
      </c>
      <c r="K107" s="110" t="s">
        <v>19</v>
      </c>
      <c r="L107" s="33"/>
      <c r="M107" s="115" t="s">
        <v>19</v>
      </c>
      <c r="N107" s="116" t="s">
        <v>46</v>
      </c>
      <c r="P107" s="117">
        <f>O107*H107</f>
        <v>0</v>
      </c>
      <c r="Q107" s="117">
        <v>0</v>
      </c>
      <c r="R107" s="117">
        <f>Q107*H107</f>
        <v>0</v>
      </c>
      <c r="S107" s="117">
        <v>0</v>
      </c>
      <c r="T107" s="118">
        <f>S107*H107</f>
        <v>0</v>
      </c>
      <c r="AR107" s="119" t="s">
        <v>482</v>
      </c>
      <c r="AT107" s="119" t="s">
        <v>123</v>
      </c>
      <c r="AU107" s="119" t="s">
        <v>85</v>
      </c>
      <c r="AY107" s="18" t="s">
        <v>129</v>
      </c>
      <c r="BE107" s="120">
        <f>IF(N107="základní",J107,0)</f>
        <v>0</v>
      </c>
      <c r="BF107" s="120">
        <f>IF(N107="snížená",J107,0)</f>
        <v>0</v>
      </c>
      <c r="BG107" s="120">
        <f>IF(N107="zákl. přenesená",J107,0)</f>
        <v>0</v>
      </c>
      <c r="BH107" s="120">
        <f>IF(N107="sníž. přenesená",J107,0)</f>
        <v>0</v>
      </c>
      <c r="BI107" s="120">
        <f>IF(N107="nulová",J107,0)</f>
        <v>0</v>
      </c>
      <c r="BJ107" s="18" t="s">
        <v>83</v>
      </c>
      <c r="BK107" s="120">
        <f>ROUND(I107*H107,2)</f>
        <v>0</v>
      </c>
      <c r="BL107" s="18" t="s">
        <v>482</v>
      </c>
      <c r="BM107" s="119" t="s">
        <v>1140</v>
      </c>
    </row>
    <row r="108" spans="2:65" s="10" customFormat="1" ht="10.199999999999999">
      <c r="B108" s="132"/>
      <c r="D108" s="126" t="s">
        <v>133</v>
      </c>
      <c r="E108" s="133" t="s">
        <v>19</v>
      </c>
      <c r="F108" s="134" t="s">
        <v>83</v>
      </c>
      <c r="H108" s="135">
        <v>1</v>
      </c>
      <c r="I108" s="136"/>
      <c r="L108" s="132"/>
      <c r="M108" s="137"/>
      <c r="T108" s="138"/>
      <c r="AT108" s="133" t="s">
        <v>133</v>
      </c>
      <c r="AU108" s="133" t="s">
        <v>85</v>
      </c>
      <c r="AV108" s="10" t="s">
        <v>85</v>
      </c>
      <c r="AW108" s="10" t="s">
        <v>37</v>
      </c>
      <c r="AX108" s="10" t="s">
        <v>75</v>
      </c>
      <c r="AY108" s="133" t="s">
        <v>129</v>
      </c>
    </row>
    <row r="109" spans="2:65" s="11" customFormat="1" ht="10.199999999999999">
      <c r="B109" s="139"/>
      <c r="D109" s="126" t="s">
        <v>133</v>
      </c>
      <c r="E109" s="140" t="s">
        <v>19</v>
      </c>
      <c r="F109" s="141" t="s">
        <v>136</v>
      </c>
      <c r="H109" s="142">
        <v>1</v>
      </c>
      <c r="I109" s="143"/>
      <c r="L109" s="139"/>
      <c r="M109" s="144"/>
      <c r="T109" s="145"/>
      <c r="AT109" s="140" t="s">
        <v>133</v>
      </c>
      <c r="AU109" s="140" t="s">
        <v>85</v>
      </c>
      <c r="AV109" s="11" t="s">
        <v>128</v>
      </c>
      <c r="AW109" s="11" t="s">
        <v>37</v>
      </c>
      <c r="AX109" s="11" t="s">
        <v>83</v>
      </c>
      <c r="AY109" s="140" t="s">
        <v>129</v>
      </c>
    </row>
    <row r="110" spans="2:65" s="1" customFormat="1" ht="16.5" customHeight="1">
      <c r="B110" s="33"/>
      <c r="C110" s="108" t="s">
        <v>392</v>
      </c>
      <c r="D110" s="108" t="s">
        <v>123</v>
      </c>
      <c r="E110" s="109" t="s">
        <v>1141</v>
      </c>
      <c r="F110" s="110" t="s">
        <v>1142</v>
      </c>
      <c r="G110" s="111" t="s">
        <v>338</v>
      </c>
      <c r="H110" s="112">
        <v>1</v>
      </c>
      <c r="I110" s="113"/>
      <c r="J110" s="114">
        <f>ROUND(I110*H110,2)</f>
        <v>0</v>
      </c>
      <c r="K110" s="110" t="s">
        <v>19</v>
      </c>
      <c r="L110" s="33"/>
      <c r="M110" s="115" t="s">
        <v>19</v>
      </c>
      <c r="N110" s="116" t="s">
        <v>46</v>
      </c>
      <c r="P110" s="117">
        <f>O110*H110</f>
        <v>0</v>
      </c>
      <c r="Q110" s="117">
        <v>0</v>
      </c>
      <c r="R110" s="117">
        <f>Q110*H110</f>
        <v>0</v>
      </c>
      <c r="S110" s="117">
        <v>0</v>
      </c>
      <c r="T110" s="118">
        <f>S110*H110</f>
        <v>0</v>
      </c>
      <c r="AR110" s="119" t="s">
        <v>128</v>
      </c>
      <c r="AT110" s="119" t="s">
        <v>123</v>
      </c>
      <c r="AU110" s="119" t="s">
        <v>85</v>
      </c>
      <c r="AY110" s="18" t="s">
        <v>129</v>
      </c>
      <c r="BE110" s="120">
        <f>IF(N110="základní",J110,0)</f>
        <v>0</v>
      </c>
      <c r="BF110" s="120">
        <f>IF(N110="snížená",J110,0)</f>
        <v>0</v>
      </c>
      <c r="BG110" s="120">
        <f>IF(N110="zákl. přenesená",J110,0)</f>
        <v>0</v>
      </c>
      <c r="BH110" s="120">
        <f>IF(N110="sníž. přenesená",J110,0)</f>
        <v>0</v>
      </c>
      <c r="BI110" s="120">
        <f>IF(N110="nulová",J110,0)</f>
        <v>0</v>
      </c>
      <c r="BJ110" s="18" t="s">
        <v>83</v>
      </c>
      <c r="BK110" s="120">
        <f>ROUND(I110*H110,2)</f>
        <v>0</v>
      </c>
      <c r="BL110" s="18" t="s">
        <v>128</v>
      </c>
      <c r="BM110" s="119" t="s">
        <v>1143</v>
      </c>
    </row>
    <row r="111" spans="2:65" s="10" customFormat="1" ht="10.199999999999999">
      <c r="B111" s="132"/>
      <c r="D111" s="126" t="s">
        <v>133</v>
      </c>
      <c r="E111" s="133" t="s">
        <v>19</v>
      </c>
      <c r="F111" s="134" t="s">
        <v>83</v>
      </c>
      <c r="H111" s="135">
        <v>1</v>
      </c>
      <c r="I111" s="136"/>
      <c r="L111" s="132"/>
      <c r="M111" s="137"/>
      <c r="T111" s="138"/>
      <c r="AT111" s="133" t="s">
        <v>133</v>
      </c>
      <c r="AU111" s="133" t="s">
        <v>85</v>
      </c>
      <c r="AV111" s="10" t="s">
        <v>85</v>
      </c>
      <c r="AW111" s="10" t="s">
        <v>37</v>
      </c>
      <c r="AX111" s="10" t="s">
        <v>75</v>
      </c>
      <c r="AY111" s="133" t="s">
        <v>129</v>
      </c>
    </row>
    <row r="112" spans="2:65" s="11" customFormat="1" ht="10.199999999999999">
      <c r="B112" s="139"/>
      <c r="D112" s="126" t="s">
        <v>133</v>
      </c>
      <c r="E112" s="140" t="s">
        <v>19</v>
      </c>
      <c r="F112" s="141" t="s">
        <v>136</v>
      </c>
      <c r="H112" s="142">
        <v>1</v>
      </c>
      <c r="I112" s="143"/>
      <c r="L112" s="139"/>
      <c r="M112" s="144"/>
      <c r="T112" s="145"/>
      <c r="AT112" s="140" t="s">
        <v>133</v>
      </c>
      <c r="AU112" s="140" t="s">
        <v>85</v>
      </c>
      <c r="AV112" s="11" t="s">
        <v>128</v>
      </c>
      <c r="AW112" s="11" t="s">
        <v>37</v>
      </c>
      <c r="AX112" s="11" t="s">
        <v>83</v>
      </c>
      <c r="AY112" s="140" t="s">
        <v>129</v>
      </c>
    </row>
    <row r="113" spans="2:65" s="1" customFormat="1" ht="16.5" customHeight="1">
      <c r="B113" s="33"/>
      <c r="C113" s="108" t="s">
        <v>152</v>
      </c>
      <c r="D113" s="108" t="s">
        <v>123</v>
      </c>
      <c r="E113" s="109" t="s">
        <v>1144</v>
      </c>
      <c r="F113" s="110" t="s">
        <v>1145</v>
      </c>
      <c r="G113" s="111" t="s">
        <v>338</v>
      </c>
      <c r="H113" s="112">
        <v>1</v>
      </c>
      <c r="I113" s="113"/>
      <c r="J113" s="114">
        <f>ROUND(I113*H113,2)</f>
        <v>0</v>
      </c>
      <c r="K113" s="110" t="s">
        <v>19</v>
      </c>
      <c r="L113" s="33"/>
      <c r="M113" s="115" t="s">
        <v>19</v>
      </c>
      <c r="N113" s="116" t="s">
        <v>46</v>
      </c>
      <c r="P113" s="117">
        <f>O113*H113</f>
        <v>0</v>
      </c>
      <c r="Q113" s="117">
        <v>0</v>
      </c>
      <c r="R113" s="117">
        <f>Q113*H113</f>
        <v>0</v>
      </c>
      <c r="S113" s="117">
        <v>0</v>
      </c>
      <c r="T113" s="118">
        <f>S113*H113</f>
        <v>0</v>
      </c>
      <c r="AR113" s="119" t="s">
        <v>128</v>
      </c>
      <c r="AT113" s="119" t="s">
        <v>123</v>
      </c>
      <c r="AU113" s="119" t="s">
        <v>85</v>
      </c>
      <c r="AY113" s="18" t="s">
        <v>129</v>
      </c>
      <c r="BE113" s="120">
        <f>IF(N113="základní",J113,0)</f>
        <v>0</v>
      </c>
      <c r="BF113" s="120">
        <f>IF(N113="snížená",J113,0)</f>
        <v>0</v>
      </c>
      <c r="BG113" s="120">
        <f>IF(N113="zákl. přenesená",J113,0)</f>
        <v>0</v>
      </c>
      <c r="BH113" s="120">
        <f>IF(N113="sníž. přenesená",J113,0)</f>
        <v>0</v>
      </c>
      <c r="BI113" s="120">
        <f>IF(N113="nulová",J113,0)</f>
        <v>0</v>
      </c>
      <c r="BJ113" s="18" t="s">
        <v>83</v>
      </c>
      <c r="BK113" s="120">
        <f>ROUND(I113*H113,2)</f>
        <v>0</v>
      </c>
      <c r="BL113" s="18" t="s">
        <v>128</v>
      </c>
      <c r="BM113" s="119" t="s">
        <v>1146</v>
      </c>
    </row>
    <row r="114" spans="2:65" s="10" customFormat="1" ht="10.199999999999999">
      <c r="B114" s="132"/>
      <c r="D114" s="126" t="s">
        <v>133</v>
      </c>
      <c r="E114" s="133" t="s">
        <v>19</v>
      </c>
      <c r="F114" s="134" t="s">
        <v>83</v>
      </c>
      <c r="H114" s="135">
        <v>1</v>
      </c>
      <c r="I114" s="136"/>
      <c r="L114" s="132"/>
      <c r="M114" s="137"/>
      <c r="T114" s="138"/>
      <c r="AT114" s="133" t="s">
        <v>133</v>
      </c>
      <c r="AU114" s="133" t="s">
        <v>85</v>
      </c>
      <c r="AV114" s="10" t="s">
        <v>85</v>
      </c>
      <c r="AW114" s="10" t="s">
        <v>37</v>
      </c>
      <c r="AX114" s="10" t="s">
        <v>75</v>
      </c>
      <c r="AY114" s="133" t="s">
        <v>129</v>
      </c>
    </row>
    <row r="115" spans="2:65" s="11" customFormat="1" ht="10.199999999999999">
      <c r="B115" s="139"/>
      <c r="D115" s="126" t="s">
        <v>133</v>
      </c>
      <c r="E115" s="140" t="s">
        <v>19</v>
      </c>
      <c r="F115" s="141" t="s">
        <v>136</v>
      </c>
      <c r="H115" s="142">
        <v>1</v>
      </c>
      <c r="I115" s="143"/>
      <c r="L115" s="139"/>
      <c r="M115" s="144"/>
      <c r="T115" s="145"/>
      <c r="AT115" s="140" t="s">
        <v>133</v>
      </c>
      <c r="AU115" s="140" t="s">
        <v>85</v>
      </c>
      <c r="AV115" s="11" t="s">
        <v>128</v>
      </c>
      <c r="AW115" s="11" t="s">
        <v>37</v>
      </c>
      <c r="AX115" s="11" t="s">
        <v>83</v>
      </c>
      <c r="AY115" s="140" t="s">
        <v>129</v>
      </c>
    </row>
    <row r="116" spans="2:65" s="14" customFormat="1" ht="22.8" customHeight="1">
      <c r="B116" s="167"/>
      <c r="D116" s="168" t="s">
        <v>74</v>
      </c>
      <c r="E116" s="177" t="s">
        <v>1147</v>
      </c>
      <c r="F116" s="177" t="s">
        <v>1148</v>
      </c>
      <c r="I116" s="170"/>
      <c r="J116" s="178">
        <f>BK116</f>
        <v>0</v>
      </c>
      <c r="L116" s="167"/>
      <c r="M116" s="172"/>
      <c r="P116" s="173">
        <f>SUM(P117:P120)</f>
        <v>0</v>
      </c>
      <c r="R116" s="173">
        <f>SUM(R117:R120)</f>
        <v>56.6</v>
      </c>
      <c r="T116" s="174">
        <f>SUM(T117:T120)</f>
        <v>0</v>
      </c>
      <c r="AR116" s="168" t="s">
        <v>869</v>
      </c>
      <c r="AT116" s="175" t="s">
        <v>74</v>
      </c>
      <c r="AU116" s="175" t="s">
        <v>83</v>
      </c>
      <c r="AY116" s="168" t="s">
        <v>129</v>
      </c>
      <c r="BK116" s="176">
        <f>SUM(BK117:BK120)</f>
        <v>0</v>
      </c>
    </row>
    <row r="117" spans="2:65" s="1" customFormat="1" ht="16.5" customHeight="1">
      <c r="B117" s="33"/>
      <c r="C117" s="108" t="s">
        <v>869</v>
      </c>
      <c r="D117" s="108" t="s">
        <v>123</v>
      </c>
      <c r="E117" s="109" t="s">
        <v>1149</v>
      </c>
      <c r="F117" s="110" t="s">
        <v>1150</v>
      </c>
      <c r="G117" s="111" t="s">
        <v>1110</v>
      </c>
      <c r="H117" s="112">
        <v>1</v>
      </c>
      <c r="I117" s="113"/>
      <c r="J117" s="114">
        <f>ROUND(I117*H117,2)</f>
        <v>0</v>
      </c>
      <c r="K117" s="110" t="s">
        <v>127</v>
      </c>
      <c r="L117" s="33"/>
      <c r="M117" s="115" t="s">
        <v>19</v>
      </c>
      <c r="N117" s="116" t="s">
        <v>46</v>
      </c>
      <c r="P117" s="117">
        <f>O117*H117</f>
        <v>0</v>
      </c>
      <c r="Q117" s="117">
        <v>0</v>
      </c>
      <c r="R117" s="117">
        <f>Q117*H117</f>
        <v>0</v>
      </c>
      <c r="S117" s="117">
        <v>0</v>
      </c>
      <c r="T117" s="118">
        <f>S117*H117</f>
        <v>0</v>
      </c>
      <c r="AR117" s="119" t="s">
        <v>1111</v>
      </c>
      <c r="AT117" s="119" t="s">
        <v>123</v>
      </c>
      <c r="AU117" s="119" t="s">
        <v>85</v>
      </c>
      <c r="AY117" s="18" t="s">
        <v>129</v>
      </c>
      <c r="BE117" s="120">
        <f>IF(N117="základní",J117,0)</f>
        <v>0</v>
      </c>
      <c r="BF117" s="120">
        <f>IF(N117="snížená",J117,0)</f>
        <v>0</v>
      </c>
      <c r="BG117" s="120">
        <f>IF(N117="zákl. přenesená",J117,0)</f>
        <v>0</v>
      </c>
      <c r="BH117" s="120">
        <f>IF(N117="sníž. přenesená",J117,0)</f>
        <v>0</v>
      </c>
      <c r="BI117" s="120">
        <f>IF(N117="nulová",J117,0)</f>
        <v>0</v>
      </c>
      <c r="BJ117" s="18" t="s">
        <v>83</v>
      </c>
      <c r="BK117" s="120">
        <f>ROUND(I117*H117,2)</f>
        <v>0</v>
      </c>
      <c r="BL117" s="18" t="s">
        <v>1111</v>
      </c>
      <c r="BM117" s="119" t="s">
        <v>1151</v>
      </c>
    </row>
    <row r="118" spans="2:65" s="1" customFormat="1" ht="10.199999999999999">
      <c r="B118" s="33"/>
      <c r="D118" s="121" t="s">
        <v>131</v>
      </c>
      <c r="F118" s="122" t="s">
        <v>1152</v>
      </c>
      <c r="I118" s="123"/>
      <c r="L118" s="33"/>
      <c r="M118" s="124"/>
      <c r="T118" s="54"/>
      <c r="AT118" s="18" t="s">
        <v>131</v>
      </c>
      <c r="AU118" s="18" t="s">
        <v>85</v>
      </c>
    </row>
    <row r="119" spans="2:65" s="1" customFormat="1" ht="48">
      <c r="B119" s="33"/>
      <c r="D119" s="126" t="s">
        <v>843</v>
      </c>
      <c r="F119" s="182" t="s">
        <v>1153</v>
      </c>
      <c r="I119" s="123"/>
      <c r="L119" s="33"/>
      <c r="M119" s="124"/>
      <c r="T119" s="54"/>
      <c r="AT119" s="18" t="s">
        <v>843</v>
      </c>
      <c r="AU119" s="18" t="s">
        <v>85</v>
      </c>
    </row>
    <row r="120" spans="2:65" s="1" customFormat="1" ht="24.9" customHeight="1">
      <c r="B120" s="33"/>
      <c r="C120" s="108" t="s">
        <v>191</v>
      </c>
      <c r="D120" s="108" t="s">
        <v>123</v>
      </c>
      <c r="E120" s="109" t="s">
        <v>1154</v>
      </c>
      <c r="F120" s="110" t="s">
        <v>1155</v>
      </c>
      <c r="G120" s="111" t="s">
        <v>338</v>
      </c>
      <c r="H120" s="112">
        <v>1</v>
      </c>
      <c r="I120" s="113"/>
      <c r="J120" s="114">
        <f>ROUND(I120*H120,2)</f>
        <v>0</v>
      </c>
      <c r="K120" s="110" t="s">
        <v>19</v>
      </c>
      <c r="L120" s="33"/>
      <c r="M120" s="193" t="s">
        <v>19</v>
      </c>
      <c r="N120" s="194" t="s">
        <v>46</v>
      </c>
      <c r="O120" s="180"/>
      <c r="P120" s="195">
        <f>O120*H120</f>
        <v>0</v>
      </c>
      <c r="Q120" s="195">
        <v>56.6</v>
      </c>
      <c r="R120" s="195">
        <f>Q120*H120</f>
        <v>56.6</v>
      </c>
      <c r="S120" s="195">
        <v>0</v>
      </c>
      <c r="T120" s="196">
        <f>S120*H120</f>
        <v>0</v>
      </c>
      <c r="AR120" s="119" t="s">
        <v>128</v>
      </c>
      <c r="AT120" s="119" t="s">
        <v>123</v>
      </c>
      <c r="AU120" s="119" t="s">
        <v>85</v>
      </c>
      <c r="AY120" s="18" t="s">
        <v>129</v>
      </c>
      <c r="BE120" s="120">
        <f>IF(N120="základní",J120,0)</f>
        <v>0</v>
      </c>
      <c r="BF120" s="120">
        <f>IF(N120="snížená",J120,0)</f>
        <v>0</v>
      </c>
      <c r="BG120" s="120">
        <f>IF(N120="zákl. přenesená",J120,0)</f>
        <v>0</v>
      </c>
      <c r="BH120" s="120">
        <f>IF(N120="sníž. přenesená",J120,0)</f>
        <v>0</v>
      </c>
      <c r="BI120" s="120">
        <f>IF(N120="nulová",J120,0)</f>
        <v>0</v>
      </c>
      <c r="BJ120" s="18" t="s">
        <v>83</v>
      </c>
      <c r="BK120" s="120">
        <f>ROUND(I120*H120,2)</f>
        <v>0</v>
      </c>
      <c r="BL120" s="18" t="s">
        <v>128</v>
      </c>
      <c r="BM120" s="119" t="s">
        <v>1156</v>
      </c>
    </row>
    <row r="121" spans="2:65" s="1" customFormat="1" ht="6.9" customHeight="1">
      <c r="B121" s="42"/>
      <c r="C121" s="43"/>
      <c r="D121" s="43"/>
      <c r="E121" s="43"/>
      <c r="F121" s="43"/>
      <c r="G121" s="43"/>
      <c r="H121" s="43"/>
      <c r="I121" s="43"/>
      <c r="J121" s="43"/>
      <c r="K121" s="43"/>
      <c r="L121" s="33"/>
    </row>
  </sheetData>
  <sheetProtection algorithmName="SHA-512" hashValue="A16tXcGhHPyGu5NNQzl/0h3MPnePYh3wbW3kot3TDSTMFEkmfgj3KUEgKWmONohQaqnY36vGdd3dHLWz3AREAg==" saltValue="eKO0GjM24h6eaB9S691JyCL0Y3FG4YMeI3HzEttdGBAnnNxDBVYDaIiTjNRRqEypwh5xYutCo76u5Tz5lgIZ0A==" spinCount="100000" sheet="1" objects="1" scenarios="1" formatColumns="0" formatRows="0" autoFilter="0"/>
  <autoFilter ref="C81:K120" xr:uid="{00000000-0009-0000-0000-000006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118" r:id="rId1" xr:uid="{00000000-0004-0000-06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4.4"/>
  <cols>
    <col min="1" max="1" width="8.28515625" style="197" customWidth="1"/>
    <col min="2" max="2" width="1.7109375" style="197" customWidth="1"/>
    <col min="3" max="4" width="5" style="197" customWidth="1"/>
    <col min="5" max="5" width="11.7109375" style="197" customWidth="1"/>
    <col min="6" max="6" width="9.140625" style="197" customWidth="1"/>
    <col min="7" max="7" width="5" style="197" customWidth="1"/>
    <col min="8" max="8" width="77.85546875" style="197" customWidth="1"/>
    <col min="9" max="10" width="20" style="197" customWidth="1"/>
    <col min="11" max="11" width="1.7109375" style="197" customWidth="1"/>
  </cols>
  <sheetData>
    <row r="1" spans="2:11" customFormat="1" ht="37.5" customHeight="1"/>
    <row r="2" spans="2:11" customFormat="1" ht="7.5" customHeight="1">
      <c r="B2" s="198"/>
      <c r="C2" s="199"/>
      <c r="D2" s="199"/>
      <c r="E2" s="199"/>
      <c r="F2" s="199"/>
      <c r="G2" s="199"/>
      <c r="H2" s="199"/>
      <c r="I2" s="199"/>
      <c r="J2" s="199"/>
      <c r="K2" s="200"/>
    </row>
    <row r="3" spans="2:11" s="16" customFormat="1" ht="45" customHeight="1">
      <c r="B3" s="201"/>
      <c r="C3" s="325" t="s">
        <v>1157</v>
      </c>
      <c r="D3" s="325"/>
      <c r="E3" s="325"/>
      <c r="F3" s="325"/>
      <c r="G3" s="325"/>
      <c r="H3" s="325"/>
      <c r="I3" s="325"/>
      <c r="J3" s="325"/>
      <c r="K3" s="202"/>
    </row>
    <row r="4" spans="2:11" customFormat="1" ht="25.5" customHeight="1">
      <c r="B4" s="203"/>
      <c r="C4" s="324" t="s">
        <v>1158</v>
      </c>
      <c r="D4" s="324"/>
      <c r="E4" s="324"/>
      <c r="F4" s="324"/>
      <c r="G4" s="324"/>
      <c r="H4" s="324"/>
      <c r="I4" s="324"/>
      <c r="J4" s="324"/>
      <c r="K4" s="204"/>
    </row>
    <row r="5" spans="2:11" customFormat="1" ht="5.25" customHeight="1">
      <c r="B5" s="203"/>
      <c r="C5" s="205"/>
      <c r="D5" s="205"/>
      <c r="E5" s="205"/>
      <c r="F5" s="205"/>
      <c r="G5" s="205"/>
      <c r="H5" s="205"/>
      <c r="I5" s="205"/>
      <c r="J5" s="205"/>
      <c r="K5" s="204"/>
    </row>
    <row r="6" spans="2:11" customFormat="1" ht="15" customHeight="1">
      <c r="B6" s="203"/>
      <c r="C6" s="323" t="s">
        <v>1159</v>
      </c>
      <c r="D6" s="323"/>
      <c r="E6" s="323"/>
      <c r="F6" s="323"/>
      <c r="G6" s="323"/>
      <c r="H6" s="323"/>
      <c r="I6" s="323"/>
      <c r="J6" s="323"/>
      <c r="K6" s="204"/>
    </row>
    <row r="7" spans="2:11" customFormat="1" ht="15" customHeight="1">
      <c r="B7" s="207"/>
      <c r="C7" s="323" t="s">
        <v>1160</v>
      </c>
      <c r="D7" s="323"/>
      <c r="E7" s="323"/>
      <c r="F7" s="323"/>
      <c r="G7" s="323"/>
      <c r="H7" s="323"/>
      <c r="I7" s="323"/>
      <c r="J7" s="323"/>
      <c r="K7" s="204"/>
    </row>
    <row r="8" spans="2:11" customFormat="1" ht="12.75" customHeight="1">
      <c r="B8" s="207"/>
      <c r="C8" s="206"/>
      <c r="D8" s="206"/>
      <c r="E8" s="206"/>
      <c r="F8" s="206"/>
      <c r="G8" s="206"/>
      <c r="H8" s="206"/>
      <c r="I8" s="206"/>
      <c r="J8" s="206"/>
      <c r="K8" s="204"/>
    </row>
    <row r="9" spans="2:11" customFormat="1" ht="15" customHeight="1">
      <c r="B9" s="207"/>
      <c r="C9" s="323" t="s">
        <v>1161</v>
      </c>
      <c r="D9" s="323"/>
      <c r="E9" s="323"/>
      <c r="F9" s="323"/>
      <c r="G9" s="323"/>
      <c r="H9" s="323"/>
      <c r="I9" s="323"/>
      <c r="J9" s="323"/>
      <c r="K9" s="204"/>
    </row>
    <row r="10" spans="2:11" customFormat="1" ht="15" customHeight="1">
      <c r="B10" s="207"/>
      <c r="C10" s="206"/>
      <c r="D10" s="323" t="s">
        <v>1162</v>
      </c>
      <c r="E10" s="323"/>
      <c r="F10" s="323"/>
      <c r="G10" s="323"/>
      <c r="H10" s="323"/>
      <c r="I10" s="323"/>
      <c r="J10" s="323"/>
      <c r="K10" s="204"/>
    </row>
    <row r="11" spans="2:11" customFormat="1" ht="15" customHeight="1">
      <c r="B11" s="207"/>
      <c r="C11" s="208"/>
      <c r="D11" s="323" t="s">
        <v>1163</v>
      </c>
      <c r="E11" s="323"/>
      <c r="F11" s="323"/>
      <c r="G11" s="323"/>
      <c r="H11" s="323"/>
      <c r="I11" s="323"/>
      <c r="J11" s="323"/>
      <c r="K11" s="204"/>
    </row>
    <row r="12" spans="2:11" customFormat="1" ht="15" customHeight="1">
      <c r="B12" s="207"/>
      <c r="C12" s="208"/>
      <c r="D12" s="206"/>
      <c r="E12" s="206"/>
      <c r="F12" s="206"/>
      <c r="G12" s="206"/>
      <c r="H12" s="206"/>
      <c r="I12" s="206"/>
      <c r="J12" s="206"/>
      <c r="K12" s="204"/>
    </row>
    <row r="13" spans="2:11" customFormat="1" ht="15" customHeight="1">
      <c r="B13" s="207"/>
      <c r="C13" s="208"/>
      <c r="D13" s="209" t="s">
        <v>1164</v>
      </c>
      <c r="E13" s="206"/>
      <c r="F13" s="206"/>
      <c r="G13" s="206"/>
      <c r="H13" s="206"/>
      <c r="I13" s="206"/>
      <c r="J13" s="206"/>
      <c r="K13" s="204"/>
    </row>
    <row r="14" spans="2:11" customFormat="1" ht="12.75" customHeight="1">
      <c r="B14" s="207"/>
      <c r="C14" s="208"/>
      <c r="D14" s="208"/>
      <c r="E14" s="208"/>
      <c r="F14" s="208"/>
      <c r="G14" s="208"/>
      <c r="H14" s="208"/>
      <c r="I14" s="208"/>
      <c r="J14" s="208"/>
      <c r="K14" s="204"/>
    </row>
    <row r="15" spans="2:11" customFormat="1" ht="15" customHeight="1">
      <c r="B15" s="207"/>
      <c r="C15" s="208"/>
      <c r="D15" s="323" t="s">
        <v>1165</v>
      </c>
      <c r="E15" s="323"/>
      <c r="F15" s="323"/>
      <c r="G15" s="323"/>
      <c r="H15" s="323"/>
      <c r="I15" s="323"/>
      <c r="J15" s="323"/>
      <c r="K15" s="204"/>
    </row>
    <row r="16" spans="2:11" customFormat="1" ht="15" customHeight="1">
      <c r="B16" s="207"/>
      <c r="C16" s="208"/>
      <c r="D16" s="323" t="s">
        <v>1166</v>
      </c>
      <c r="E16" s="323"/>
      <c r="F16" s="323"/>
      <c r="G16" s="323"/>
      <c r="H16" s="323"/>
      <c r="I16" s="323"/>
      <c r="J16" s="323"/>
      <c r="K16" s="204"/>
    </row>
    <row r="17" spans="2:11" customFormat="1" ht="15" customHeight="1">
      <c r="B17" s="207"/>
      <c r="C17" s="208"/>
      <c r="D17" s="323" t="s">
        <v>1167</v>
      </c>
      <c r="E17" s="323"/>
      <c r="F17" s="323"/>
      <c r="G17" s="323"/>
      <c r="H17" s="323"/>
      <c r="I17" s="323"/>
      <c r="J17" s="323"/>
      <c r="K17" s="204"/>
    </row>
    <row r="18" spans="2:11" customFormat="1" ht="15" customHeight="1">
      <c r="B18" s="207"/>
      <c r="C18" s="208"/>
      <c r="D18" s="208"/>
      <c r="E18" s="210" t="s">
        <v>82</v>
      </c>
      <c r="F18" s="323" t="s">
        <v>1168</v>
      </c>
      <c r="G18" s="323"/>
      <c r="H18" s="323"/>
      <c r="I18" s="323"/>
      <c r="J18" s="323"/>
      <c r="K18" s="204"/>
    </row>
    <row r="19" spans="2:11" customFormat="1" ht="15" customHeight="1">
      <c r="B19" s="207"/>
      <c r="C19" s="208"/>
      <c r="D19" s="208"/>
      <c r="E19" s="210" t="s">
        <v>1169</v>
      </c>
      <c r="F19" s="323" t="s">
        <v>1170</v>
      </c>
      <c r="G19" s="323"/>
      <c r="H19" s="323"/>
      <c r="I19" s="323"/>
      <c r="J19" s="323"/>
      <c r="K19" s="204"/>
    </row>
    <row r="20" spans="2:11" customFormat="1" ht="15" customHeight="1">
      <c r="B20" s="207"/>
      <c r="C20" s="208"/>
      <c r="D20" s="208"/>
      <c r="E20" s="210" t="s">
        <v>1171</v>
      </c>
      <c r="F20" s="323" t="s">
        <v>1172</v>
      </c>
      <c r="G20" s="323"/>
      <c r="H20" s="323"/>
      <c r="I20" s="323"/>
      <c r="J20" s="323"/>
      <c r="K20" s="204"/>
    </row>
    <row r="21" spans="2:11" customFormat="1" ht="15" customHeight="1">
      <c r="B21" s="207"/>
      <c r="C21" s="208"/>
      <c r="D21" s="208"/>
      <c r="E21" s="210" t="s">
        <v>1173</v>
      </c>
      <c r="F21" s="323" t="s">
        <v>1174</v>
      </c>
      <c r="G21" s="323"/>
      <c r="H21" s="323"/>
      <c r="I21" s="323"/>
      <c r="J21" s="323"/>
      <c r="K21" s="204"/>
    </row>
    <row r="22" spans="2:11" customFormat="1" ht="15" customHeight="1">
      <c r="B22" s="207"/>
      <c r="C22" s="208"/>
      <c r="D22" s="208"/>
      <c r="E22" s="210" t="s">
        <v>1175</v>
      </c>
      <c r="F22" s="323" t="s">
        <v>1176</v>
      </c>
      <c r="G22" s="323"/>
      <c r="H22" s="323"/>
      <c r="I22" s="323"/>
      <c r="J22" s="323"/>
      <c r="K22" s="204"/>
    </row>
    <row r="23" spans="2:11" customFormat="1" ht="15" customHeight="1">
      <c r="B23" s="207"/>
      <c r="C23" s="208"/>
      <c r="D23" s="208"/>
      <c r="E23" s="210" t="s">
        <v>1177</v>
      </c>
      <c r="F23" s="323" t="s">
        <v>1178</v>
      </c>
      <c r="G23" s="323"/>
      <c r="H23" s="323"/>
      <c r="I23" s="323"/>
      <c r="J23" s="323"/>
      <c r="K23" s="204"/>
    </row>
    <row r="24" spans="2:11" customFormat="1" ht="12.75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4"/>
    </row>
    <row r="25" spans="2:11" customFormat="1" ht="15" customHeight="1">
      <c r="B25" s="207"/>
      <c r="C25" s="323" t="s">
        <v>1179</v>
      </c>
      <c r="D25" s="323"/>
      <c r="E25" s="323"/>
      <c r="F25" s="323"/>
      <c r="G25" s="323"/>
      <c r="H25" s="323"/>
      <c r="I25" s="323"/>
      <c r="J25" s="323"/>
      <c r="K25" s="204"/>
    </row>
    <row r="26" spans="2:11" customFormat="1" ht="15" customHeight="1">
      <c r="B26" s="207"/>
      <c r="C26" s="323" t="s">
        <v>1180</v>
      </c>
      <c r="D26" s="323"/>
      <c r="E26" s="323"/>
      <c r="F26" s="323"/>
      <c r="G26" s="323"/>
      <c r="H26" s="323"/>
      <c r="I26" s="323"/>
      <c r="J26" s="323"/>
      <c r="K26" s="204"/>
    </row>
    <row r="27" spans="2:11" customFormat="1" ht="15" customHeight="1">
      <c r="B27" s="207"/>
      <c r="C27" s="206"/>
      <c r="D27" s="323" t="s">
        <v>1181</v>
      </c>
      <c r="E27" s="323"/>
      <c r="F27" s="323"/>
      <c r="G27" s="323"/>
      <c r="H27" s="323"/>
      <c r="I27" s="323"/>
      <c r="J27" s="323"/>
      <c r="K27" s="204"/>
    </row>
    <row r="28" spans="2:11" customFormat="1" ht="15" customHeight="1">
      <c r="B28" s="207"/>
      <c r="C28" s="208"/>
      <c r="D28" s="323" t="s">
        <v>1182</v>
      </c>
      <c r="E28" s="323"/>
      <c r="F28" s="323"/>
      <c r="G28" s="323"/>
      <c r="H28" s="323"/>
      <c r="I28" s="323"/>
      <c r="J28" s="323"/>
      <c r="K28" s="204"/>
    </row>
    <row r="29" spans="2:11" customFormat="1" ht="12.75" customHeight="1">
      <c r="B29" s="207"/>
      <c r="C29" s="208"/>
      <c r="D29" s="208"/>
      <c r="E29" s="208"/>
      <c r="F29" s="208"/>
      <c r="G29" s="208"/>
      <c r="H29" s="208"/>
      <c r="I29" s="208"/>
      <c r="J29" s="208"/>
      <c r="K29" s="204"/>
    </row>
    <row r="30" spans="2:11" customFormat="1" ht="15" customHeight="1">
      <c r="B30" s="207"/>
      <c r="C30" s="208"/>
      <c r="D30" s="323" t="s">
        <v>1183</v>
      </c>
      <c r="E30" s="323"/>
      <c r="F30" s="323"/>
      <c r="G30" s="323"/>
      <c r="H30" s="323"/>
      <c r="I30" s="323"/>
      <c r="J30" s="323"/>
      <c r="K30" s="204"/>
    </row>
    <row r="31" spans="2:11" customFormat="1" ht="15" customHeight="1">
      <c r="B31" s="207"/>
      <c r="C31" s="208"/>
      <c r="D31" s="323" t="s">
        <v>1184</v>
      </c>
      <c r="E31" s="323"/>
      <c r="F31" s="323"/>
      <c r="G31" s="323"/>
      <c r="H31" s="323"/>
      <c r="I31" s="323"/>
      <c r="J31" s="323"/>
      <c r="K31" s="204"/>
    </row>
    <row r="32" spans="2:11" customFormat="1" ht="12.75" customHeight="1">
      <c r="B32" s="207"/>
      <c r="C32" s="208"/>
      <c r="D32" s="208"/>
      <c r="E32" s="208"/>
      <c r="F32" s="208"/>
      <c r="G32" s="208"/>
      <c r="H32" s="208"/>
      <c r="I32" s="208"/>
      <c r="J32" s="208"/>
      <c r="K32" s="204"/>
    </row>
    <row r="33" spans="2:11" customFormat="1" ht="15" customHeight="1">
      <c r="B33" s="207"/>
      <c r="C33" s="208"/>
      <c r="D33" s="323" t="s">
        <v>1185</v>
      </c>
      <c r="E33" s="323"/>
      <c r="F33" s="323"/>
      <c r="G33" s="323"/>
      <c r="H33" s="323"/>
      <c r="I33" s="323"/>
      <c r="J33" s="323"/>
      <c r="K33" s="204"/>
    </row>
    <row r="34" spans="2:11" customFormat="1" ht="15" customHeight="1">
      <c r="B34" s="207"/>
      <c r="C34" s="208"/>
      <c r="D34" s="323" t="s">
        <v>1186</v>
      </c>
      <c r="E34" s="323"/>
      <c r="F34" s="323"/>
      <c r="G34" s="323"/>
      <c r="H34" s="323"/>
      <c r="I34" s="323"/>
      <c r="J34" s="323"/>
      <c r="K34" s="204"/>
    </row>
    <row r="35" spans="2:11" customFormat="1" ht="15" customHeight="1">
      <c r="B35" s="207"/>
      <c r="C35" s="208"/>
      <c r="D35" s="323" t="s">
        <v>1187</v>
      </c>
      <c r="E35" s="323"/>
      <c r="F35" s="323"/>
      <c r="G35" s="323"/>
      <c r="H35" s="323"/>
      <c r="I35" s="323"/>
      <c r="J35" s="323"/>
      <c r="K35" s="204"/>
    </row>
    <row r="36" spans="2:11" customFormat="1" ht="15" customHeight="1">
      <c r="B36" s="207"/>
      <c r="C36" s="208"/>
      <c r="D36" s="206"/>
      <c r="E36" s="209" t="s">
        <v>110</v>
      </c>
      <c r="F36" s="206"/>
      <c r="G36" s="323" t="s">
        <v>1188</v>
      </c>
      <c r="H36" s="323"/>
      <c r="I36" s="323"/>
      <c r="J36" s="323"/>
      <c r="K36" s="204"/>
    </row>
    <row r="37" spans="2:11" customFormat="1" ht="30.75" customHeight="1">
      <c r="B37" s="207"/>
      <c r="C37" s="208"/>
      <c r="D37" s="206"/>
      <c r="E37" s="209" t="s">
        <v>1189</v>
      </c>
      <c r="F37" s="206"/>
      <c r="G37" s="323" t="s">
        <v>1190</v>
      </c>
      <c r="H37" s="323"/>
      <c r="I37" s="323"/>
      <c r="J37" s="323"/>
      <c r="K37" s="204"/>
    </row>
    <row r="38" spans="2:11" customFormat="1" ht="15" customHeight="1">
      <c r="B38" s="207"/>
      <c r="C38" s="208"/>
      <c r="D38" s="206"/>
      <c r="E38" s="209" t="s">
        <v>56</v>
      </c>
      <c r="F38" s="206"/>
      <c r="G38" s="323" t="s">
        <v>1191</v>
      </c>
      <c r="H38" s="323"/>
      <c r="I38" s="323"/>
      <c r="J38" s="323"/>
      <c r="K38" s="204"/>
    </row>
    <row r="39" spans="2:11" customFormat="1" ht="15" customHeight="1">
      <c r="B39" s="207"/>
      <c r="C39" s="208"/>
      <c r="D39" s="206"/>
      <c r="E39" s="209" t="s">
        <v>57</v>
      </c>
      <c r="F39" s="206"/>
      <c r="G39" s="323" t="s">
        <v>1192</v>
      </c>
      <c r="H39" s="323"/>
      <c r="I39" s="323"/>
      <c r="J39" s="323"/>
      <c r="K39" s="204"/>
    </row>
    <row r="40" spans="2:11" customFormat="1" ht="15" customHeight="1">
      <c r="B40" s="207"/>
      <c r="C40" s="208"/>
      <c r="D40" s="206"/>
      <c r="E40" s="209" t="s">
        <v>111</v>
      </c>
      <c r="F40" s="206"/>
      <c r="G40" s="323" t="s">
        <v>1193</v>
      </c>
      <c r="H40" s="323"/>
      <c r="I40" s="323"/>
      <c r="J40" s="323"/>
      <c r="K40" s="204"/>
    </row>
    <row r="41" spans="2:11" customFormat="1" ht="15" customHeight="1">
      <c r="B41" s="207"/>
      <c r="C41" s="208"/>
      <c r="D41" s="206"/>
      <c r="E41" s="209" t="s">
        <v>112</v>
      </c>
      <c r="F41" s="206"/>
      <c r="G41" s="323" t="s">
        <v>1194</v>
      </c>
      <c r="H41" s="323"/>
      <c r="I41" s="323"/>
      <c r="J41" s="323"/>
      <c r="K41" s="204"/>
    </row>
    <row r="42" spans="2:11" customFormat="1" ht="15" customHeight="1">
      <c r="B42" s="207"/>
      <c r="C42" s="208"/>
      <c r="D42" s="206"/>
      <c r="E42" s="209" t="s">
        <v>1195</v>
      </c>
      <c r="F42" s="206"/>
      <c r="G42" s="323" t="s">
        <v>1196</v>
      </c>
      <c r="H42" s="323"/>
      <c r="I42" s="323"/>
      <c r="J42" s="323"/>
      <c r="K42" s="204"/>
    </row>
    <row r="43" spans="2:11" customFormat="1" ht="15" customHeight="1">
      <c r="B43" s="207"/>
      <c r="C43" s="208"/>
      <c r="D43" s="206"/>
      <c r="E43" s="209"/>
      <c r="F43" s="206"/>
      <c r="G43" s="323" t="s">
        <v>1197</v>
      </c>
      <c r="H43" s="323"/>
      <c r="I43" s="323"/>
      <c r="J43" s="323"/>
      <c r="K43" s="204"/>
    </row>
    <row r="44" spans="2:11" customFormat="1" ht="15" customHeight="1">
      <c r="B44" s="207"/>
      <c r="C44" s="208"/>
      <c r="D44" s="206"/>
      <c r="E44" s="209" t="s">
        <v>1198</v>
      </c>
      <c r="F44" s="206"/>
      <c r="G44" s="323" t="s">
        <v>1199</v>
      </c>
      <c r="H44" s="323"/>
      <c r="I44" s="323"/>
      <c r="J44" s="323"/>
      <c r="K44" s="204"/>
    </row>
    <row r="45" spans="2:11" customFormat="1" ht="15" customHeight="1">
      <c r="B45" s="207"/>
      <c r="C45" s="208"/>
      <c r="D45" s="206"/>
      <c r="E45" s="209" t="s">
        <v>114</v>
      </c>
      <c r="F45" s="206"/>
      <c r="G45" s="323" t="s">
        <v>1200</v>
      </c>
      <c r="H45" s="323"/>
      <c r="I45" s="323"/>
      <c r="J45" s="323"/>
      <c r="K45" s="204"/>
    </row>
    <row r="46" spans="2:11" customFormat="1" ht="12.75" customHeight="1">
      <c r="B46" s="207"/>
      <c r="C46" s="208"/>
      <c r="D46" s="206"/>
      <c r="E46" s="206"/>
      <c r="F46" s="206"/>
      <c r="G46" s="206"/>
      <c r="H46" s="206"/>
      <c r="I46" s="206"/>
      <c r="J46" s="206"/>
      <c r="K46" s="204"/>
    </row>
    <row r="47" spans="2:11" customFormat="1" ht="15" customHeight="1">
      <c r="B47" s="207"/>
      <c r="C47" s="208"/>
      <c r="D47" s="323" t="s">
        <v>1201</v>
      </c>
      <c r="E47" s="323"/>
      <c r="F47" s="323"/>
      <c r="G47" s="323"/>
      <c r="H47" s="323"/>
      <c r="I47" s="323"/>
      <c r="J47" s="323"/>
      <c r="K47" s="204"/>
    </row>
    <row r="48" spans="2:11" customFormat="1" ht="15" customHeight="1">
      <c r="B48" s="207"/>
      <c r="C48" s="208"/>
      <c r="D48" s="208"/>
      <c r="E48" s="323" t="s">
        <v>1202</v>
      </c>
      <c r="F48" s="323"/>
      <c r="G48" s="323"/>
      <c r="H48" s="323"/>
      <c r="I48" s="323"/>
      <c r="J48" s="323"/>
      <c r="K48" s="204"/>
    </row>
    <row r="49" spans="2:11" customFormat="1" ht="15" customHeight="1">
      <c r="B49" s="207"/>
      <c r="C49" s="208"/>
      <c r="D49" s="208"/>
      <c r="E49" s="323" t="s">
        <v>1203</v>
      </c>
      <c r="F49" s="323"/>
      <c r="G49" s="323"/>
      <c r="H49" s="323"/>
      <c r="I49" s="323"/>
      <c r="J49" s="323"/>
      <c r="K49" s="204"/>
    </row>
    <row r="50" spans="2:11" customFormat="1" ht="15" customHeight="1">
      <c r="B50" s="207"/>
      <c r="C50" s="208"/>
      <c r="D50" s="208"/>
      <c r="E50" s="323" t="s">
        <v>1204</v>
      </c>
      <c r="F50" s="323"/>
      <c r="G50" s="323"/>
      <c r="H50" s="323"/>
      <c r="I50" s="323"/>
      <c r="J50" s="323"/>
      <c r="K50" s="204"/>
    </row>
    <row r="51" spans="2:11" customFormat="1" ht="15" customHeight="1">
      <c r="B51" s="207"/>
      <c r="C51" s="208"/>
      <c r="D51" s="323" t="s">
        <v>1205</v>
      </c>
      <c r="E51" s="323"/>
      <c r="F51" s="323"/>
      <c r="G51" s="323"/>
      <c r="H51" s="323"/>
      <c r="I51" s="323"/>
      <c r="J51" s="323"/>
      <c r="K51" s="204"/>
    </row>
    <row r="52" spans="2:11" customFormat="1" ht="25.5" customHeight="1">
      <c r="B52" s="203"/>
      <c r="C52" s="324" t="s">
        <v>1206</v>
      </c>
      <c r="D52" s="324"/>
      <c r="E52" s="324"/>
      <c r="F52" s="324"/>
      <c r="G52" s="324"/>
      <c r="H52" s="324"/>
      <c r="I52" s="324"/>
      <c r="J52" s="324"/>
      <c r="K52" s="204"/>
    </row>
    <row r="53" spans="2:11" customFormat="1" ht="5.25" customHeight="1">
      <c r="B53" s="203"/>
      <c r="C53" s="205"/>
      <c r="D53" s="205"/>
      <c r="E53" s="205"/>
      <c r="F53" s="205"/>
      <c r="G53" s="205"/>
      <c r="H53" s="205"/>
      <c r="I53" s="205"/>
      <c r="J53" s="205"/>
      <c r="K53" s="204"/>
    </row>
    <row r="54" spans="2:11" customFormat="1" ht="15" customHeight="1">
      <c r="B54" s="203"/>
      <c r="C54" s="323" t="s">
        <v>1207</v>
      </c>
      <c r="D54" s="323"/>
      <c r="E54" s="323"/>
      <c r="F54" s="323"/>
      <c r="G54" s="323"/>
      <c r="H54" s="323"/>
      <c r="I54" s="323"/>
      <c r="J54" s="323"/>
      <c r="K54" s="204"/>
    </row>
    <row r="55" spans="2:11" customFormat="1" ht="15" customHeight="1">
      <c r="B55" s="203"/>
      <c r="C55" s="323" t="s">
        <v>1208</v>
      </c>
      <c r="D55" s="323"/>
      <c r="E55" s="323"/>
      <c r="F55" s="323"/>
      <c r="G55" s="323"/>
      <c r="H55" s="323"/>
      <c r="I55" s="323"/>
      <c r="J55" s="323"/>
      <c r="K55" s="204"/>
    </row>
    <row r="56" spans="2:11" customFormat="1" ht="12.75" customHeight="1">
      <c r="B56" s="203"/>
      <c r="C56" s="206"/>
      <c r="D56" s="206"/>
      <c r="E56" s="206"/>
      <c r="F56" s="206"/>
      <c r="G56" s="206"/>
      <c r="H56" s="206"/>
      <c r="I56" s="206"/>
      <c r="J56" s="206"/>
      <c r="K56" s="204"/>
    </row>
    <row r="57" spans="2:11" customFormat="1" ht="15" customHeight="1">
      <c r="B57" s="203"/>
      <c r="C57" s="323" t="s">
        <v>1209</v>
      </c>
      <c r="D57" s="323"/>
      <c r="E57" s="323"/>
      <c r="F57" s="323"/>
      <c r="G57" s="323"/>
      <c r="H57" s="323"/>
      <c r="I57" s="323"/>
      <c r="J57" s="323"/>
      <c r="K57" s="204"/>
    </row>
    <row r="58" spans="2:11" customFormat="1" ht="15" customHeight="1">
      <c r="B58" s="203"/>
      <c r="C58" s="208"/>
      <c r="D58" s="323" t="s">
        <v>1210</v>
      </c>
      <c r="E58" s="323"/>
      <c r="F58" s="323"/>
      <c r="G58" s="323"/>
      <c r="H58" s="323"/>
      <c r="I58" s="323"/>
      <c r="J58" s="323"/>
      <c r="K58" s="204"/>
    </row>
    <row r="59" spans="2:11" customFormat="1" ht="15" customHeight="1">
      <c r="B59" s="203"/>
      <c r="C59" s="208"/>
      <c r="D59" s="323" t="s">
        <v>1211</v>
      </c>
      <c r="E59" s="323"/>
      <c r="F59" s="323"/>
      <c r="G59" s="323"/>
      <c r="H59" s="323"/>
      <c r="I59" s="323"/>
      <c r="J59" s="323"/>
      <c r="K59" s="204"/>
    </row>
    <row r="60" spans="2:11" customFormat="1" ht="15" customHeight="1">
      <c r="B60" s="203"/>
      <c r="C60" s="208"/>
      <c r="D60" s="323" t="s">
        <v>1212</v>
      </c>
      <c r="E60" s="323"/>
      <c r="F60" s="323"/>
      <c r="G60" s="323"/>
      <c r="H60" s="323"/>
      <c r="I60" s="323"/>
      <c r="J60" s="323"/>
      <c r="K60" s="204"/>
    </row>
    <row r="61" spans="2:11" customFormat="1" ht="15" customHeight="1">
      <c r="B61" s="203"/>
      <c r="C61" s="208"/>
      <c r="D61" s="323" t="s">
        <v>1213</v>
      </c>
      <c r="E61" s="323"/>
      <c r="F61" s="323"/>
      <c r="G61" s="323"/>
      <c r="H61" s="323"/>
      <c r="I61" s="323"/>
      <c r="J61" s="323"/>
      <c r="K61" s="204"/>
    </row>
    <row r="62" spans="2:11" customFormat="1" ht="15" customHeight="1">
      <c r="B62" s="203"/>
      <c r="C62" s="208"/>
      <c r="D62" s="326" t="s">
        <v>1214</v>
      </c>
      <c r="E62" s="326"/>
      <c r="F62" s="326"/>
      <c r="G62" s="326"/>
      <c r="H62" s="326"/>
      <c r="I62" s="326"/>
      <c r="J62" s="326"/>
      <c r="K62" s="204"/>
    </row>
    <row r="63" spans="2:11" customFormat="1" ht="15" customHeight="1">
      <c r="B63" s="203"/>
      <c r="C63" s="208"/>
      <c r="D63" s="323" t="s">
        <v>1215</v>
      </c>
      <c r="E63" s="323"/>
      <c r="F63" s="323"/>
      <c r="G63" s="323"/>
      <c r="H63" s="323"/>
      <c r="I63" s="323"/>
      <c r="J63" s="323"/>
      <c r="K63" s="204"/>
    </row>
    <row r="64" spans="2:11" customFormat="1" ht="12.75" customHeight="1">
      <c r="B64" s="203"/>
      <c r="C64" s="208"/>
      <c r="D64" s="208"/>
      <c r="E64" s="211"/>
      <c r="F64" s="208"/>
      <c r="G64" s="208"/>
      <c r="H64" s="208"/>
      <c r="I64" s="208"/>
      <c r="J64" s="208"/>
      <c r="K64" s="204"/>
    </row>
    <row r="65" spans="2:11" customFormat="1" ht="15" customHeight="1">
      <c r="B65" s="203"/>
      <c r="C65" s="208"/>
      <c r="D65" s="323" t="s">
        <v>1216</v>
      </c>
      <c r="E65" s="323"/>
      <c r="F65" s="323"/>
      <c r="G65" s="323"/>
      <c r="H65" s="323"/>
      <c r="I65" s="323"/>
      <c r="J65" s="323"/>
      <c r="K65" s="204"/>
    </row>
    <row r="66" spans="2:11" customFormat="1" ht="15" customHeight="1">
      <c r="B66" s="203"/>
      <c r="C66" s="208"/>
      <c r="D66" s="326" t="s">
        <v>1217</v>
      </c>
      <c r="E66" s="326"/>
      <c r="F66" s="326"/>
      <c r="G66" s="326"/>
      <c r="H66" s="326"/>
      <c r="I66" s="326"/>
      <c r="J66" s="326"/>
      <c r="K66" s="204"/>
    </row>
    <row r="67" spans="2:11" customFormat="1" ht="15" customHeight="1">
      <c r="B67" s="203"/>
      <c r="C67" s="208"/>
      <c r="D67" s="323" t="s">
        <v>1218</v>
      </c>
      <c r="E67" s="323"/>
      <c r="F67" s="323"/>
      <c r="G67" s="323"/>
      <c r="H67" s="323"/>
      <c r="I67" s="323"/>
      <c r="J67" s="323"/>
      <c r="K67" s="204"/>
    </row>
    <row r="68" spans="2:11" customFormat="1" ht="15" customHeight="1">
      <c r="B68" s="203"/>
      <c r="C68" s="208"/>
      <c r="D68" s="323" t="s">
        <v>1219</v>
      </c>
      <c r="E68" s="323"/>
      <c r="F68" s="323"/>
      <c r="G68" s="323"/>
      <c r="H68" s="323"/>
      <c r="I68" s="323"/>
      <c r="J68" s="323"/>
      <c r="K68" s="204"/>
    </row>
    <row r="69" spans="2:11" customFormat="1" ht="15" customHeight="1">
      <c r="B69" s="203"/>
      <c r="C69" s="208"/>
      <c r="D69" s="323" t="s">
        <v>1220</v>
      </c>
      <c r="E69" s="323"/>
      <c r="F69" s="323"/>
      <c r="G69" s="323"/>
      <c r="H69" s="323"/>
      <c r="I69" s="323"/>
      <c r="J69" s="323"/>
      <c r="K69" s="204"/>
    </row>
    <row r="70" spans="2:11" customFormat="1" ht="15" customHeight="1">
      <c r="B70" s="203"/>
      <c r="C70" s="208"/>
      <c r="D70" s="323" t="s">
        <v>1221</v>
      </c>
      <c r="E70" s="323"/>
      <c r="F70" s="323"/>
      <c r="G70" s="323"/>
      <c r="H70" s="323"/>
      <c r="I70" s="323"/>
      <c r="J70" s="323"/>
      <c r="K70" s="204"/>
    </row>
    <row r="71" spans="2:11" customFormat="1" ht="12.75" customHeight="1">
      <c r="B71" s="212"/>
      <c r="C71" s="213"/>
      <c r="D71" s="213"/>
      <c r="E71" s="213"/>
      <c r="F71" s="213"/>
      <c r="G71" s="213"/>
      <c r="H71" s="213"/>
      <c r="I71" s="213"/>
      <c r="J71" s="213"/>
      <c r="K71" s="214"/>
    </row>
    <row r="72" spans="2:11" customFormat="1" ht="18.75" customHeight="1">
      <c r="B72" s="215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2:11" customFormat="1" ht="18.75" customHeight="1">
      <c r="B73" s="216"/>
      <c r="C73" s="216"/>
      <c r="D73" s="216"/>
      <c r="E73" s="216"/>
      <c r="F73" s="216"/>
      <c r="G73" s="216"/>
      <c r="H73" s="216"/>
      <c r="I73" s="216"/>
      <c r="J73" s="216"/>
      <c r="K73" s="216"/>
    </row>
    <row r="74" spans="2:11" customFormat="1" ht="7.5" customHeight="1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customFormat="1" ht="45" customHeight="1">
      <c r="B75" s="220"/>
      <c r="C75" s="327" t="s">
        <v>1222</v>
      </c>
      <c r="D75" s="327"/>
      <c r="E75" s="327"/>
      <c r="F75" s="327"/>
      <c r="G75" s="327"/>
      <c r="H75" s="327"/>
      <c r="I75" s="327"/>
      <c r="J75" s="327"/>
      <c r="K75" s="221"/>
    </row>
    <row r="76" spans="2:11" customFormat="1" ht="17.25" customHeight="1">
      <c r="B76" s="220"/>
      <c r="C76" s="222" t="s">
        <v>1223</v>
      </c>
      <c r="D76" s="222"/>
      <c r="E76" s="222"/>
      <c r="F76" s="222" t="s">
        <v>1224</v>
      </c>
      <c r="G76" s="223"/>
      <c r="H76" s="222" t="s">
        <v>57</v>
      </c>
      <c r="I76" s="222" t="s">
        <v>60</v>
      </c>
      <c r="J76" s="222" t="s">
        <v>1225</v>
      </c>
      <c r="K76" s="221"/>
    </row>
    <row r="77" spans="2:11" customFormat="1" ht="17.25" customHeight="1">
      <c r="B77" s="220"/>
      <c r="C77" s="224" t="s">
        <v>1226</v>
      </c>
      <c r="D77" s="224"/>
      <c r="E77" s="224"/>
      <c r="F77" s="225" t="s">
        <v>1227</v>
      </c>
      <c r="G77" s="226"/>
      <c r="H77" s="224"/>
      <c r="I77" s="224"/>
      <c r="J77" s="224" t="s">
        <v>1228</v>
      </c>
      <c r="K77" s="221"/>
    </row>
    <row r="78" spans="2:11" customFormat="1" ht="5.25" customHeight="1">
      <c r="B78" s="220"/>
      <c r="C78" s="227"/>
      <c r="D78" s="227"/>
      <c r="E78" s="227"/>
      <c r="F78" s="227"/>
      <c r="G78" s="228"/>
      <c r="H78" s="227"/>
      <c r="I78" s="227"/>
      <c r="J78" s="227"/>
      <c r="K78" s="221"/>
    </row>
    <row r="79" spans="2:11" customFormat="1" ht="15" customHeight="1">
      <c r="B79" s="220"/>
      <c r="C79" s="209" t="s">
        <v>56</v>
      </c>
      <c r="D79" s="229"/>
      <c r="E79" s="229"/>
      <c r="F79" s="230" t="s">
        <v>1229</v>
      </c>
      <c r="G79" s="231"/>
      <c r="H79" s="209" t="s">
        <v>1230</v>
      </c>
      <c r="I79" s="209" t="s">
        <v>1231</v>
      </c>
      <c r="J79" s="209">
        <v>20</v>
      </c>
      <c r="K79" s="221"/>
    </row>
    <row r="80" spans="2:11" customFormat="1" ht="15" customHeight="1">
      <c r="B80" s="220"/>
      <c r="C80" s="209" t="s">
        <v>1232</v>
      </c>
      <c r="D80" s="209"/>
      <c r="E80" s="209"/>
      <c r="F80" s="230" t="s">
        <v>1229</v>
      </c>
      <c r="G80" s="231"/>
      <c r="H80" s="209" t="s">
        <v>1233</v>
      </c>
      <c r="I80" s="209" t="s">
        <v>1231</v>
      </c>
      <c r="J80" s="209">
        <v>120</v>
      </c>
      <c r="K80" s="221"/>
    </row>
    <row r="81" spans="2:11" customFormat="1" ht="15" customHeight="1">
      <c r="B81" s="232"/>
      <c r="C81" s="209" t="s">
        <v>1234</v>
      </c>
      <c r="D81" s="209"/>
      <c r="E81" s="209"/>
      <c r="F81" s="230" t="s">
        <v>1235</v>
      </c>
      <c r="G81" s="231"/>
      <c r="H81" s="209" t="s">
        <v>1236</v>
      </c>
      <c r="I81" s="209" t="s">
        <v>1231</v>
      </c>
      <c r="J81" s="209">
        <v>50</v>
      </c>
      <c r="K81" s="221"/>
    </row>
    <row r="82" spans="2:11" customFormat="1" ht="15" customHeight="1">
      <c r="B82" s="232"/>
      <c r="C82" s="209" t="s">
        <v>1237</v>
      </c>
      <c r="D82" s="209"/>
      <c r="E82" s="209"/>
      <c r="F82" s="230" t="s">
        <v>1229</v>
      </c>
      <c r="G82" s="231"/>
      <c r="H82" s="209" t="s">
        <v>1238</v>
      </c>
      <c r="I82" s="209" t="s">
        <v>1239</v>
      </c>
      <c r="J82" s="209"/>
      <c r="K82" s="221"/>
    </row>
    <row r="83" spans="2:11" customFormat="1" ht="15" customHeight="1">
      <c r="B83" s="232"/>
      <c r="C83" s="209" t="s">
        <v>1240</v>
      </c>
      <c r="D83" s="209"/>
      <c r="E83" s="209"/>
      <c r="F83" s="230" t="s">
        <v>1235</v>
      </c>
      <c r="G83" s="209"/>
      <c r="H83" s="209" t="s">
        <v>1241</v>
      </c>
      <c r="I83" s="209" t="s">
        <v>1231</v>
      </c>
      <c r="J83" s="209">
        <v>15</v>
      </c>
      <c r="K83" s="221"/>
    </row>
    <row r="84" spans="2:11" customFormat="1" ht="15" customHeight="1">
      <c r="B84" s="232"/>
      <c r="C84" s="209" t="s">
        <v>1242</v>
      </c>
      <c r="D84" s="209"/>
      <c r="E84" s="209"/>
      <c r="F84" s="230" t="s">
        <v>1235</v>
      </c>
      <c r="G84" s="209"/>
      <c r="H84" s="209" t="s">
        <v>1243</v>
      </c>
      <c r="I84" s="209" t="s">
        <v>1231</v>
      </c>
      <c r="J84" s="209">
        <v>15</v>
      </c>
      <c r="K84" s="221"/>
    </row>
    <row r="85" spans="2:11" customFormat="1" ht="15" customHeight="1">
      <c r="B85" s="232"/>
      <c r="C85" s="209" t="s">
        <v>1244</v>
      </c>
      <c r="D85" s="209"/>
      <c r="E85" s="209"/>
      <c r="F85" s="230" t="s">
        <v>1235</v>
      </c>
      <c r="G85" s="209"/>
      <c r="H85" s="209" t="s">
        <v>1245</v>
      </c>
      <c r="I85" s="209" t="s">
        <v>1231</v>
      </c>
      <c r="J85" s="209">
        <v>20</v>
      </c>
      <c r="K85" s="221"/>
    </row>
    <row r="86" spans="2:11" customFormat="1" ht="15" customHeight="1">
      <c r="B86" s="232"/>
      <c r="C86" s="209" t="s">
        <v>1246</v>
      </c>
      <c r="D86" s="209"/>
      <c r="E86" s="209"/>
      <c r="F86" s="230" t="s">
        <v>1235</v>
      </c>
      <c r="G86" s="209"/>
      <c r="H86" s="209" t="s">
        <v>1247</v>
      </c>
      <c r="I86" s="209" t="s">
        <v>1231</v>
      </c>
      <c r="J86" s="209">
        <v>20</v>
      </c>
      <c r="K86" s="221"/>
    </row>
    <row r="87" spans="2:11" customFormat="1" ht="15" customHeight="1">
      <c r="B87" s="232"/>
      <c r="C87" s="209" t="s">
        <v>1248</v>
      </c>
      <c r="D87" s="209"/>
      <c r="E87" s="209"/>
      <c r="F87" s="230" t="s">
        <v>1235</v>
      </c>
      <c r="G87" s="231"/>
      <c r="H87" s="209" t="s">
        <v>1249</v>
      </c>
      <c r="I87" s="209" t="s">
        <v>1231</v>
      </c>
      <c r="J87" s="209">
        <v>50</v>
      </c>
      <c r="K87" s="221"/>
    </row>
    <row r="88" spans="2:11" customFormat="1" ht="15" customHeight="1">
      <c r="B88" s="232"/>
      <c r="C88" s="209" t="s">
        <v>1250</v>
      </c>
      <c r="D88" s="209"/>
      <c r="E88" s="209"/>
      <c r="F88" s="230" t="s">
        <v>1235</v>
      </c>
      <c r="G88" s="231"/>
      <c r="H88" s="209" t="s">
        <v>1251</v>
      </c>
      <c r="I88" s="209" t="s">
        <v>1231</v>
      </c>
      <c r="J88" s="209">
        <v>20</v>
      </c>
      <c r="K88" s="221"/>
    </row>
    <row r="89" spans="2:11" customFormat="1" ht="15" customHeight="1">
      <c r="B89" s="232"/>
      <c r="C89" s="209" t="s">
        <v>1252</v>
      </c>
      <c r="D89" s="209"/>
      <c r="E89" s="209"/>
      <c r="F89" s="230" t="s">
        <v>1235</v>
      </c>
      <c r="G89" s="231"/>
      <c r="H89" s="209" t="s">
        <v>1253</v>
      </c>
      <c r="I89" s="209" t="s">
        <v>1231</v>
      </c>
      <c r="J89" s="209">
        <v>20</v>
      </c>
      <c r="K89" s="221"/>
    </row>
    <row r="90" spans="2:11" customFormat="1" ht="15" customHeight="1">
      <c r="B90" s="232"/>
      <c r="C90" s="209" t="s">
        <v>1254</v>
      </c>
      <c r="D90" s="209"/>
      <c r="E90" s="209"/>
      <c r="F90" s="230" t="s">
        <v>1235</v>
      </c>
      <c r="G90" s="231"/>
      <c r="H90" s="209" t="s">
        <v>1255</v>
      </c>
      <c r="I90" s="209" t="s">
        <v>1231</v>
      </c>
      <c r="J90" s="209">
        <v>50</v>
      </c>
      <c r="K90" s="221"/>
    </row>
    <row r="91" spans="2:11" customFormat="1" ht="15" customHeight="1">
      <c r="B91" s="232"/>
      <c r="C91" s="209" t="s">
        <v>1256</v>
      </c>
      <c r="D91" s="209"/>
      <c r="E91" s="209"/>
      <c r="F91" s="230" t="s">
        <v>1235</v>
      </c>
      <c r="G91" s="231"/>
      <c r="H91" s="209" t="s">
        <v>1256</v>
      </c>
      <c r="I91" s="209" t="s">
        <v>1231</v>
      </c>
      <c r="J91" s="209">
        <v>50</v>
      </c>
      <c r="K91" s="221"/>
    </row>
    <row r="92" spans="2:11" customFormat="1" ht="15" customHeight="1">
      <c r="B92" s="232"/>
      <c r="C92" s="209" t="s">
        <v>1257</v>
      </c>
      <c r="D92" s="209"/>
      <c r="E92" s="209"/>
      <c r="F92" s="230" t="s">
        <v>1235</v>
      </c>
      <c r="G92" s="231"/>
      <c r="H92" s="209" t="s">
        <v>1258</v>
      </c>
      <c r="I92" s="209" t="s">
        <v>1231</v>
      </c>
      <c r="J92" s="209">
        <v>255</v>
      </c>
      <c r="K92" s="221"/>
    </row>
    <row r="93" spans="2:11" customFormat="1" ht="15" customHeight="1">
      <c r="B93" s="232"/>
      <c r="C93" s="209" t="s">
        <v>1259</v>
      </c>
      <c r="D93" s="209"/>
      <c r="E93" s="209"/>
      <c r="F93" s="230" t="s">
        <v>1229</v>
      </c>
      <c r="G93" s="231"/>
      <c r="H93" s="209" t="s">
        <v>1260</v>
      </c>
      <c r="I93" s="209" t="s">
        <v>1261</v>
      </c>
      <c r="J93" s="209"/>
      <c r="K93" s="221"/>
    </row>
    <row r="94" spans="2:11" customFormat="1" ht="15" customHeight="1">
      <c r="B94" s="232"/>
      <c r="C94" s="209" t="s">
        <v>1262</v>
      </c>
      <c r="D94" s="209"/>
      <c r="E94" s="209"/>
      <c r="F94" s="230" t="s">
        <v>1229</v>
      </c>
      <c r="G94" s="231"/>
      <c r="H94" s="209" t="s">
        <v>1263</v>
      </c>
      <c r="I94" s="209" t="s">
        <v>1264</v>
      </c>
      <c r="J94" s="209"/>
      <c r="K94" s="221"/>
    </row>
    <row r="95" spans="2:11" customFormat="1" ht="15" customHeight="1">
      <c r="B95" s="232"/>
      <c r="C95" s="209" t="s">
        <v>1265</v>
      </c>
      <c r="D95" s="209"/>
      <c r="E95" s="209"/>
      <c r="F95" s="230" t="s">
        <v>1229</v>
      </c>
      <c r="G95" s="231"/>
      <c r="H95" s="209" t="s">
        <v>1265</v>
      </c>
      <c r="I95" s="209" t="s">
        <v>1264</v>
      </c>
      <c r="J95" s="209"/>
      <c r="K95" s="221"/>
    </row>
    <row r="96" spans="2:11" customFormat="1" ht="15" customHeight="1">
      <c r="B96" s="232"/>
      <c r="C96" s="209" t="s">
        <v>41</v>
      </c>
      <c r="D96" s="209"/>
      <c r="E96" s="209"/>
      <c r="F96" s="230" t="s">
        <v>1229</v>
      </c>
      <c r="G96" s="231"/>
      <c r="H96" s="209" t="s">
        <v>1266</v>
      </c>
      <c r="I96" s="209" t="s">
        <v>1264</v>
      </c>
      <c r="J96" s="209"/>
      <c r="K96" s="221"/>
    </row>
    <row r="97" spans="2:11" customFormat="1" ht="15" customHeight="1">
      <c r="B97" s="232"/>
      <c r="C97" s="209" t="s">
        <v>51</v>
      </c>
      <c r="D97" s="209"/>
      <c r="E97" s="209"/>
      <c r="F97" s="230" t="s">
        <v>1229</v>
      </c>
      <c r="G97" s="231"/>
      <c r="H97" s="209" t="s">
        <v>1267</v>
      </c>
      <c r="I97" s="209" t="s">
        <v>1264</v>
      </c>
      <c r="J97" s="209"/>
      <c r="K97" s="221"/>
    </row>
    <row r="98" spans="2:1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customFormat="1" ht="18.75" customHeight="1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  <row r="101" spans="2:11" customFormat="1" ht="7.5" customHeight="1">
      <c r="B101" s="217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2:11" customFormat="1" ht="45" customHeight="1">
      <c r="B102" s="220"/>
      <c r="C102" s="327" t="s">
        <v>1268</v>
      </c>
      <c r="D102" s="327"/>
      <c r="E102" s="327"/>
      <c r="F102" s="327"/>
      <c r="G102" s="327"/>
      <c r="H102" s="327"/>
      <c r="I102" s="327"/>
      <c r="J102" s="327"/>
      <c r="K102" s="221"/>
    </row>
    <row r="103" spans="2:11" customFormat="1" ht="17.25" customHeight="1">
      <c r="B103" s="220"/>
      <c r="C103" s="222" t="s">
        <v>1223</v>
      </c>
      <c r="D103" s="222"/>
      <c r="E103" s="222"/>
      <c r="F103" s="222" t="s">
        <v>1224</v>
      </c>
      <c r="G103" s="223"/>
      <c r="H103" s="222" t="s">
        <v>57</v>
      </c>
      <c r="I103" s="222" t="s">
        <v>60</v>
      </c>
      <c r="J103" s="222" t="s">
        <v>1225</v>
      </c>
      <c r="K103" s="221"/>
    </row>
    <row r="104" spans="2:11" customFormat="1" ht="17.25" customHeight="1">
      <c r="B104" s="220"/>
      <c r="C104" s="224" t="s">
        <v>1226</v>
      </c>
      <c r="D104" s="224"/>
      <c r="E104" s="224"/>
      <c r="F104" s="225" t="s">
        <v>1227</v>
      </c>
      <c r="G104" s="226"/>
      <c r="H104" s="224"/>
      <c r="I104" s="224"/>
      <c r="J104" s="224" t="s">
        <v>1228</v>
      </c>
      <c r="K104" s="221"/>
    </row>
    <row r="105" spans="2:11" customFormat="1" ht="5.25" customHeight="1">
      <c r="B105" s="220"/>
      <c r="C105" s="222"/>
      <c r="D105" s="222"/>
      <c r="E105" s="222"/>
      <c r="F105" s="222"/>
      <c r="G105" s="238"/>
      <c r="H105" s="222"/>
      <c r="I105" s="222"/>
      <c r="J105" s="222"/>
      <c r="K105" s="221"/>
    </row>
    <row r="106" spans="2:11" customFormat="1" ht="15" customHeight="1">
      <c r="B106" s="220"/>
      <c r="C106" s="209" t="s">
        <v>56</v>
      </c>
      <c r="D106" s="229"/>
      <c r="E106" s="229"/>
      <c r="F106" s="230" t="s">
        <v>1229</v>
      </c>
      <c r="G106" s="209"/>
      <c r="H106" s="209" t="s">
        <v>1269</v>
      </c>
      <c r="I106" s="209" t="s">
        <v>1231</v>
      </c>
      <c r="J106" s="209">
        <v>20</v>
      </c>
      <c r="K106" s="221"/>
    </row>
    <row r="107" spans="2:11" customFormat="1" ht="15" customHeight="1">
      <c r="B107" s="220"/>
      <c r="C107" s="209" t="s">
        <v>1232</v>
      </c>
      <c r="D107" s="209"/>
      <c r="E107" s="209"/>
      <c r="F107" s="230" t="s">
        <v>1229</v>
      </c>
      <c r="G107" s="209"/>
      <c r="H107" s="209" t="s">
        <v>1269</v>
      </c>
      <c r="I107" s="209" t="s">
        <v>1231</v>
      </c>
      <c r="J107" s="209">
        <v>120</v>
      </c>
      <c r="K107" s="221"/>
    </row>
    <row r="108" spans="2:11" customFormat="1" ht="15" customHeight="1">
      <c r="B108" s="232"/>
      <c r="C108" s="209" t="s">
        <v>1234</v>
      </c>
      <c r="D108" s="209"/>
      <c r="E108" s="209"/>
      <c r="F108" s="230" t="s">
        <v>1235</v>
      </c>
      <c r="G108" s="209"/>
      <c r="H108" s="209" t="s">
        <v>1269</v>
      </c>
      <c r="I108" s="209" t="s">
        <v>1231</v>
      </c>
      <c r="J108" s="209">
        <v>50</v>
      </c>
      <c r="K108" s="221"/>
    </row>
    <row r="109" spans="2:11" customFormat="1" ht="15" customHeight="1">
      <c r="B109" s="232"/>
      <c r="C109" s="209" t="s">
        <v>1237</v>
      </c>
      <c r="D109" s="209"/>
      <c r="E109" s="209"/>
      <c r="F109" s="230" t="s">
        <v>1229</v>
      </c>
      <c r="G109" s="209"/>
      <c r="H109" s="209" t="s">
        <v>1269</v>
      </c>
      <c r="I109" s="209" t="s">
        <v>1239</v>
      </c>
      <c r="J109" s="209"/>
      <c r="K109" s="221"/>
    </row>
    <row r="110" spans="2:11" customFormat="1" ht="15" customHeight="1">
      <c r="B110" s="232"/>
      <c r="C110" s="209" t="s">
        <v>1248</v>
      </c>
      <c r="D110" s="209"/>
      <c r="E110" s="209"/>
      <c r="F110" s="230" t="s">
        <v>1235</v>
      </c>
      <c r="G110" s="209"/>
      <c r="H110" s="209" t="s">
        <v>1269</v>
      </c>
      <c r="I110" s="209" t="s">
        <v>1231</v>
      </c>
      <c r="J110" s="209">
        <v>50</v>
      </c>
      <c r="K110" s="221"/>
    </row>
    <row r="111" spans="2:11" customFormat="1" ht="15" customHeight="1">
      <c r="B111" s="232"/>
      <c r="C111" s="209" t="s">
        <v>1256</v>
      </c>
      <c r="D111" s="209"/>
      <c r="E111" s="209"/>
      <c r="F111" s="230" t="s">
        <v>1235</v>
      </c>
      <c r="G111" s="209"/>
      <c r="H111" s="209" t="s">
        <v>1269</v>
      </c>
      <c r="I111" s="209" t="s">
        <v>1231</v>
      </c>
      <c r="J111" s="209">
        <v>50</v>
      </c>
      <c r="K111" s="221"/>
    </row>
    <row r="112" spans="2:11" customFormat="1" ht="15" customHeight="1">
      <c r="B112" s="232"/>
      <c r="C112" s="209" t="s">
        <v>1254</v>
      </c>
      <c r="D112" s="209"/>
      <c r="E112" s="209"/>
      <c r="F112" s="230" t="s">
        <v>1235</v>
      </c>
      <c r="G112" s="209"/>
      <c r="H112" s="209" t="s">
        <v>1269</v>
      </c>
      <c r="I112" s="209" t="s">
        <v>1231</v>
      </c>
      <c r="J112" s="209">
        <v>50</v>
      </c>
      <c r="K112" s="221"/>
    </row>
    <row r="113" spans="2:11" customFormat="1" ht="15" customHeight="1">
      <c r="B113" s="232"/>
      <c r="C113" s="209" t="s">
        <v>56</v>
      </c>
      <c r="D113" s="209"/>
      <c r="E113" s="209"/>
      <c r="F113" s="230" t="s">
        <v>1229</v>
      </c>
      <c r="G113" s="209"/>
      <c r="H113" s="209" t="s">
        <v>1270</v>
      </c>
      <c r="I113" s="209" t="s">
        <v>1231</v>
      </c>
      <c r="J113" s="209">
        <v>20</v>
      </c>
      <c r="K113" s="221"/>
    </row>
    <row r="114" spans="2:11" customFormat="1" ht="15" customHeight="1">
      <c r="B114" s="232"/>
      <c r="C114" s="209" t="s">
        <v>1271</v>
      </c>
      <c r="D114" s="209"/>
      <c r="E114" s="209"/>
      <c r="F114" s="230" t="s">
        <v>1229</v>
      </c>
      <c r="G114" s="209"/>
      <c r="H114" s="209" t="s">
        <v>1272</v>
      </c>
      <c r="I114" s="209" t="s">
        <v>1231</v>
      </c>
      <c r="J114" s="209">
        <v>120</v>
      </c>
      <c r="K114" s="221"/>
    </row>
    <row r="115" spans="2:11" customFormat="1" ht="15" customHeight="1">
      <c r="B115" s="232"/>
      <c r="C115" s="209" t="s">
        <v>41</v>
      </c>
      <c r="D115" s="209"/>
      <c r="E115" s="209"/>
      <c r="F115" s="230" t="s">
        <v>1229</v>
      </c>
      <c r="G115" s="209"/>
      <c r="H115" s="209" t="s">
        <v>1273</v>
      </c>
      <c r="I115" s="209" t="s">
        <v>1264</v>
      </c>
      <c r="J115" s="209"/>
      <c r="K115" s="221"/>
    </row>
    <row r="116" spans="2:11" customFormat="1" ht="15" customHeight="1">
      <c r="B116" s="232"/>
      <c r="C116" s="209" t="s">
        <v>51</v>
      </c>
      <c r="D116" s="209"/>
      <c r="E116" s="209"/>
      <c r="F116" s="230" t="s">
        <v>1229</v>
      </c>
      <c r="G116" s="209"/>
      <c r="H116" s="209" t="s">
        <v>1274</v>
      </c>
      <c r="I116" s="209" t="s">
        <v>1264</v>
      </c>
      <c r="J116" s="209"/>
      <c r="K116" s="221"/>
    </row>
    <row r="117" spans="2:11" customFormat="1" ht="15" customHeight="1">
      <c r="B117" s="232"/>
      <c r="C117" s="209" t="s">
        <v>60</v>
      </c>
      <c r="D117" s="209"/>
      <c r="E117" s="209"/>
      <c r="F117" s="230" t="s">
        <v>1229</v>
      </c>
      <c r="G117" s="209"/>
      <c r="H117" s="209" t="s">
        <v>1275</v>
      </c>
      <c r="I117" s="209" t="s">
        <v>1276</v>
      </c>
      <c r="J117" s="209"/>
      <c r="K117" s="221"/>
    </row>
    <row r="118" spans="2:1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customFormat="1" ht="18.75" customHeight="1"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</row>
    <row r="121" spans="2:1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customFormat="1" ht="45" customHeight="1">
      <c r="B122" s="246"/>
      <c r="C122" s="325" t="s">
        <v>1277</v>
      </c>
      <c r="D122" s="325"/>
      <c r="E122" s="325"/>
      <c r="F122" s="325"/>
      <c r="G122" s="325"/>
      <c r="H122" s="325"/>
      <c r="I122" s="325"/>
      <c r="J122" s="325"/>
      <c r="K122" s="247"/>
    </row>
    <row r="123" spans="2:11" customFormat="1" ht="17.25" customHeight="1">
      <c r="B123" s="248"/>
      <c r="C123" s="222" t="s">
        <v>1223</v>
      </c>
      <c r="D123" s="222"/>
      <c r="E123" s="222"/>
      <c r="F123" s="222" t="s">
        <v>1224</v>
      </c>
      <c r="G123" s="223"/>
      <c r="H123" s="222" t="s">
        <v>57</v>
      </c>
      <c r="I123" s="222" t="s">
        <v>60</v>
      </c>
      <c r="J123" s="222" t="s">
        <v>1225</v>
      </c>
      <c r="K123" s="249"/>
    </row>
    <row r="124" spans="2:11" customFormat="1" ht="17.25" customHeight="1">
      <c r="B124" s="248"/>
      <c r="C124" s="224" t="s">
        <v>1226</v>
      </c>
      <c r="D124" s="224"/>
      <c r="E124" s="224"/>
      <c r="F124" s="225" t="s">
        <v>1227</v>
      </c>
      <c r="G124" s="226"/>
      <c r="H124" s="224"/>
      <c r="I124" s="224"/>
      <c r="J124" s="224" t="s">
        <v>1228</v>
      </c>
      <c r="K124" s="249"/>
    </row>
    <row r="125" spans="2:11" customFormat="1" ht="5.25" customHeight="1">
      <c r="B125" s="250"/>
      <c r="C125" s="227"/>
      <c r="D125" s="227"/>
      <c r="E125" s="227"/>
      <c r="F125" s="227"/>
      <c r="G125" s="251"/>
      <c r="H125" s="227"/>
      <c r="I125" s="227"/>
      <c r="J125" s="227"/>
      <c r="K125" s="252"/>
    </row>
    <row r="126" spans="2:11" customFormat="1" ht="15" customHeight="1">
      <c r="B126" s="250"/>
      <c r="C126" s="209" t="s">
        <v>1232</v>
      </c>
      <c r="D126" s="229"/>
      <c r="E126" s="229"/>
      <c r="F126" s="230" t="s">
        <v>1229</v>
      </c>
      <c r="G126" s="209"/>
      <c r="H126" s="209" t="s">
        <v>1269</v>
      </c>
      <c r="I126" s="209" t="s">
        <v>1231</v>
      </c>
      <c r="J126" s="209">
        <v>120</v>
      </c>
      <c r="K126" s="253"/>
    </row>
    <row r="127" spans="2:11" customFormat="1" ht="15" customHeight="1">
      <c r="B127" s="250"/>
      <c r="C127" s="209" t="s">
        <v>1278</v>
      </c>
      <c r="D127" s="209"/>
      <c r="E127" s="209"/>
      <c r="F127" s="230" t="s">
        <v>1229</v>
      </c>
      <c r="G127" s="209"/>
      <c r="H127" s="209" t="s">
        <v>1279</v>
      </c>
      <c r="I127" s="209" t="s">
        <v>1231</v>
      </c>
      <c r="J127" s="209" t="s">
        <v>1280</v>
      </c>
      <c r="K127" s="253"/>
    </row>
    <row r="128" spans="2:11" customFormat="1" ht="15" customHeight="1">
      <c r="B128" s="250"/>
      <c r="C128" s="209" t="s">
        <v>1177</v>
      </c>
      <c r="D128" s="209"/>
      <c r="E128" s="209"/>
      <c r="F128" s="230" t="s">
        <v>1229</v>
      </c>
      <c r="G128" s="209"/>
      <c r="H128" s="209" t="s">
        <v>1281</v>
      </c>
      <c r="I128" s="209" t="s">
        <v>1231</v>
      </c>
      <c r="J128" s="209" t="s">
        <v>1280</v>
      </c>
      <c r="K128" s="253"/>
    </row>
    <row r="129" spans="2:11" customFormat="1" ht="15" customHeight="1">
      <c r="B129" s="250"/>
      <c r="C129" s="209" t="s">
        <v>1240</v>
      </c>
      <c r="D129" s="209"/>
      <c r="E129" s="209"/>
      <c r="F129" s="230" t="s">
        <v>1235</v>
      </c>
      <c r="G129" s="209"/>
      <c r="H129" s="209" t="s">
        <v>1241</v>
      </c>
      <c r="I129" s="209" t="s">
        <v>1231</v>
      </c>
      <c r="J129" s="209">
        <v>15</v>
      </c>
      <c r="K129" s="253"/>
    </row>
    <row r="130" spans="2:11" customFormat="1" ht="15" customHeight="1">
      <c r="B130" s="250"/>
      <c r="C130" s="209" t="s">
        <v>1242</v>
      </c>
      <c r="D130" s="209"/>
      <c r="E130" s="209"/>
      <c r="F130" s="230" t="s">
        <v>1235</v>
      </c>
      <c r="G130" s="209"/>
      <c r="H130" s="209" t="s">
        <v>1243</v>
      </c>
      <c r="I130" s="209" t="s">
        <v>1231</v>
      </c>
      <c r="J130" s="209">
        <v>15</v>
      </c>
      <c r="K130" s="253"/>
    </row>
    <row r="131" spans="2:11" customFormat="1" ht="15" customHeight="1">
      <c r="B131" s="250"/>
      <c r="C131" s="209" t="s">
        <v>1244</v>
      </c>
      <c r="D131" s="209"/>
      <c r="E131" s="209"/>
      <c r="F131" s="230" t="s">
        <v>1235</v>
      </c>
      <c r="G131" s="209"/>
      <c r="H131" s="209" t="s">
        <v>1245</v>
      </c>
      <c r="I131" s="209" t="s">
        <v>1231</v>
      </c>
      <c r="J131" s="209">
        <v>20</v>
      </c>
      <c r="K131" s="253"/>
    </row>
    <row r="132" spans="2:11" customFormat="1" ht="15" customHeight="1">
      <c r="B132" s="250"/>
      <c r="C132" s="209" t="s">
        <v>1246</v>
      </c>
      <c r="D132" s="209"/>
      <c r="E132" s="209"/>
      <c r="F132" s="230" t="s">
        <v>1235</v>
      </c>
      <c r="G132" s="209"/>
      <c r="H132" s="209" t="s">
        <v>1247</v>
      </c>
      <c r="I132" s="209" t="s">
        <v>1231</v>
      </c>
      <c r="J132" s="209">
        <v>20</v>
      </c>
      <c r="K132" s="253"/>
    </row>
    <row r="133" spans="2:11" customFormat="1" ht="15" customHeight="1">
      <c r="B133" s="250"/>
      <c r="C133" s="209" t="s">
        <v>1234</v>
      </c>
      <c r="D133" s="209"/>
      <c r="E133" s="209"/>
      <c r="F133" s="230" t="s">
        <v>1235</v>
      </c>
      <c r="G133" s="209"/>
      <c r="H133" s="209" t="s">
        <v>1269</v>
      </c>
      <c r="I133" s="209" t="s">
        <v>1231</v>
      </c>
      <c r="J133" s="209">
        <v>50</v>
      </c>
      <c r="K133" s="253"/>
    </row>
    <row r="134" spans="2:11" customFormat="1" ht="15" customHeight="1">
      <c r="B134" s="250"/>
      <c r="C134" s="209" t="s">
        <v>1248</v>
      </c>
      <c r="D134" s="209"/>
      <c r="E134" s="209"/>
      <c r="F134" s="230" t="s">
        <v>1235</v>
      </c>
      <c r="G134" s="209"/>
      <c r="H134" s="209" t="s">
        <v>1269</v>
      </c>
      <c r="I134" s="209" t="s">
        <v>1231</v>
      </c>
      <c r="J134" s="209">
        <v>50</v>
      </c>
      <c r="K134" s="253"/>
    </row>
    <row r="135" spans="2:11" customFormat="1" ht="15" customHeight="1">
      <c r="B135" s="250"/>
      <c r="C135" s="209" t="s">
        <v>1254</v>
      </c>
      <c r="D135" s="209"/>
      <c r="E135" s="209"/>
      <c r="F135" s="230" t="s">
        <v>1235</v>
      </c>
      <c r="G135" s="209"/>
      <c r="H135" s="209" t="s">
        <v>1269</v>
      </c>
      <c r="I135" s="209" t="s">
        <v>1231</v>
      </c>
      <c r="J135" s="209">
        <v>50</v>
      </c>
      <c r="K135" s="253"/>
    </row>
    <row r="136" spans="2:11" customFormat="1" ht="15" customHeight="1">
      <c r="B136" s="250"/>
      <c r="C136" s="209" t="s">
        <v>1256</v>
      </c>
      <c r="D136" s="209"/>
      <c r="E136" s="209"/>
      <c r="F136" s="230" t="s">
        <v>1235</v>
      </c>
      <c r="G136" s="209"/>
      <c r="H136" s="209" t="s">
        <v>1269</v>
      </c>
      <c r="I136" s="209" t="s">
        <v>1231</v>
      </c>
      <c r="J136" s="209">
        <v>50</v>
      </c>
      <c r="K136" s="253"/>
    </row>
    <row r="137" spans="2:11" customFormat="1" ht="15" customHeight="1">
      <c r="B137" s="250"/>
      <c r="C137" s="209" t="s">
        <v>1257</v>
      </c>
      <c r="D137" s="209"/>
      <c r="E137" s="209"/>
      <c r="F137" s="230" t="s">
        <v>1235</v>
      </c>
      <c r="G137" s="209"/>
      <c r="H137" s="209" t="s">
        <v>1282</v>
      </c>
      <c r="I137" s="209" t="s">
        <v>1231</v>
      </c>
      <c r="J137" s="209">
        <v>255</v>
      </c>
      <c r="K137" s="253"/>
    </row>
    <row r="138" spans="2:11" customFormat="1" ht="15" customHeight="1">
      <c r="B138" s="250"/>
      <c r="C138" s="209" t="s">
        <v>1259</v>
      </c>
      <c r="D138" s="209"/>
      <c r="E138" s="209"/>
      <c r="F138" s="230" t="s">
        <v>1229</v>
      </c>
      <c r="G138" s="209"/>
      <c r="H138" s="209" t="s">
        <v>1283</v>
      </c>
      <c r="I138" s="209" t="s">
        <v>1261</v>
      </c>
      <c r="J138" s="209"/>
      <c r="K138" s="253"/>
    </row>
    <row r="139" spans="2:11" customFormat="1" ht="15" customHeight="1">
      <c r="B139" s="250"/>
      <c r="C139" s="209" t="s">
        <v>1262</v>
      </c>
      <c r="D139" s="209"/>
      <c r="E139" s="209"/>
      <c r="F139" s="230" t="s">
        <v>1229</v>
      </c>
      <c r="G139" s="209"/>
      <c r="H139" s="209" t="s">
        <v>1284</v>
      </c>
      <c r="I139" s="209" t="s">
        <v>1264</v>
      </c>
      <c r="J139" s="209"/>
      <c r="K139" s="253"/>
    </row>
    <row r="140" spans="2:11" customFormat="1" ht="15" customHeight="1">
      <c r="B140" s="250"/>
      <c r="C140" s="209" t="s">
        <v>1265</v>
      </c>
      <c r="D140" s="209"/>
      <c r="E140" s="209"/>
      <c r="F140" s="230" t="s">
        <v>1229</v>
      </c>
      <c r="G140" s="209"/>
      <c r="H140" s="209" t="s">
        <v>1265</v>
      </c>
      <c r="I140" s="209" t="s">
        <v>1264</v>
      </c>
      <c r="J140" s="209"/>
      <c r="K140" s="253"/>
    </row>
    <row r="141" spans="2:11" customFormat="1" ht="15" customHeight="1">
      <c r="B141" s="250"/>
      <c r="C141" s="209" t="s">
        <v>41</v>
      </c>
      <c r="D141" s="209"/>
      <c r="E141" s="209"/>
      <c r="F141" s="230" t="s">
        <v>1229</v>
      </c>
      <c r="G141" s="209"/>
      <c r="H141" s="209" t="s">
        <v>1285</v>
      </c>
      <c r="I141" s="209" t="s">
        <v>1264</v>
      </c>
      <c r="J141" s="209"/>
      <c r="K141" s="253"/>
    </row>
    <row r="142" spans="2:11" customFormat="1" ht="15" customHeight="1">
      <c r="B142" s="250"/>
      <c r="C142" s="209" t="s">
        <v>1286</v>
      </c>
      <c r="D142" s="209"/>
      <c r="E142" s="209"/>
      <c r="F142" s="230" t="s">
        <v>1229</v>
      </c>
      <c r="G142" s="209"/>
      <c r="H142" s="209" t="s">
        <v>1287</v>
      </c>
      <c r="I142" s="209" t="s">
        <v>1264</v>
      </c>
      <c r="J142" s="209"/>
      <c r="K142" s="253"/>
    </row>
    <row r="143" spans="2:1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customFormat="1" ht="18.75" customHeight="1"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</row>
    <row r="146" spans="2:11" customFormat="1" ht="7.5" customHeight="1">
      <c r="B146" s="217"/>
      <c r="C146" s="218"/>
      <c r="D146" s="218"/>
      <c r="E146" s="218"/>
      <c r="F146" s="218"/>
      <c r="G146" s="218"/>
      <c r="H146" s="218"/>
      <c r="I146" s="218"/>
      <c r="J146" s="218"/>
      <c r="K146" s="219"/>
    </row>
    <row r="147" spans="2:11" customFormat="1" ht="45" customHeight="1">
      <c r="B147" s="220"/>
      <c r="C147" s="327" t="s">
        <v>1288</v>
      </c>
      <c r="D147" s="327"/>
      <c r="E147" s="327"/>
      <c r="F147" s="327"/>
      <c r="G147" s="327"/>
      <c r="H147" s="327"/>
      <c r="I147" s="327"/>
      <c r="J147" s="327"/>
      <c r="K147" s="221"/>
    </row>
    <row r="148" spans="2:11" customFormat="1" ht="17.25" customHeight="1">
      <c r="B148" s="220"/>
      <c r="C148" s="222" t="s">
        <v>1223</v>
      </c>
      <c r="D148" s="222"/>
      <c r="E148" s="222"/>
      <c r="F148" s="222" t="s">
        <v>1224</v>
      </c>
      <c r="G148" s="223"/>
      <c r="H148" s="222" t="s">
        <v>57</v>
      </c>
      <c r="I148" s="222" t="s">
        <v>60</v>
      </c>
      <c r="J148" s="222" t="s">
        <v>1225</v>
      </c>
      <c r="K148" s="221"/>
    </row>
    <row r="149" spans="2:11" customFormat="1" ht="17.25" customHeight="1">
      <c r="B149" s="220"/>
      <c r="C149" s="224" t="s">
        <v>1226</v>
      </c>
      <c r="D149" s="224"/>
      <c r="E149" s="224"/>
      <c r="F149" s="225" t="s">
        <v>1227</v>
      </c>
      <c r="G149" s="226"/>
      <c r="H149" s="224"/>
      <c r="I149" s="224"/>
      <c r="J149" s="224" t="s">
        <v>1228</v>
      </c>
      <c r="K149" s="221"/>
    </row>
    <row r="150" spans="2:11" customFormat="1" ht="5.25" customHeight="1">
      <c r="B150" s="232"/>
      <c r="C150" s="227"/>
      <c r="D150" s="227"/>
      <c r="E150" s="227"/>
      <c r="F150" s="227"/>
      <c r="G150" s="228"/>
      <c r="H150" s="227"/>
      <c r="I150" s="227"/>
      <c r="J150" s="227"/>
      <c r="K150" s="253"/>
    </row>
    <row r="151" spans="2:11" customFormat="1" ht="15" customHeight="1">
      <c r="B151" s="232"/>
      <c r="C151" s="257" t="s">
        <v>1232</v>
      </c>
      <c r="D151" s="209"/>
      <c r="E151" s="209"/>
      <c r="F151" s="258" t="s">
        <v>1229</v>
      </c>
      <c r="G151" s="209"/>
      <c r="H151" s="257" t="s">
        <v>1269</v>
      </c>
      <c r="I151" s="257" t="s">
        <v>1231</v>
      </c>
      <c r="J151" s="257">
        <v>120</v>
      </c>
      <c r="K151" s="253"/>
    </row>
    <row r="152" spans="2:11" customFormat="1" ht="15" customHeight="1">
      <c r="B152" s="232"/>
      <c r="C152" s="257" t="s">
        <v>1278</v>
      </c>
      <c r="D152" s="209"/>
      <c r="E152" s="209"/>
      <c r="F152" s="258" t="s">
        <v>1229</v>
      </c>
      <c r="G152" s="209"/>
      <c r="H152" s="257" t="s">
        <v>1289</v>
      </c>
      <c r="I152" s="257" t="s">
        <v>1231</v>
      </c>
      <c r="J152" s="257" t="s">
        <v>1280</v>
      </c>
      <c r="K152" s="253"/>
    </row>
    <row r="153" spans="2:11" customFormat="1" ht="15" customHeight="1">
      <c r="B153" s="232"/>
      <c r="C153" s="257" t="s">
        <v>1177</v>
      </c>
      <c r="D153" s="209"/>
      <c r="E153" s="209"/>
      <c r="F153" s="258" t="s">
        <v>1229</v>
      </c>
      <c r="G153" s="209"/>
      <c r="H153" s="257" t="s">
        <v>1290</v>
      </c>
      <c r="I153" s="257" t="s">
        <v>1231</v>
      </c>
      <c r="J153" s="257" t="s">
        <v>1280</v>
      </c>
      <c r="K153" s="253"/>
    </row>
    <row r="154" spans="2:11" customFormat="1" ht="15" customHeight="1">
      <c r="B154" s="232"/>
      <c r="C154" s="257" t="s">
        <v>1234</v>
      </c>
      <c r="D154" s="209"/>
      <c r="E154" s="209"/>
      <c r="F154" s="258" t="s">
        <v>1235</v>
      </c>
      <c r="G154" s="209"/>
      <c r="H154" s="257" t="s">
        <v>1269</v>
      </c>
      <c r="I154" s="257" t="s">
        <v>1231</v>
      </c>
      <c r="J154" s="257">
        <v>50</v>
      </c>
      <c r="K154" s="253"/>
    </row>
    <row r="155" spans="2:11" customFormat="1" ht="15" customHeight="1">
      <c r="B155" s="232"/>
      <c r="C155" s="257" t="s">
        <v>1237</v>
      </c>
      <c r="D155" s="209"/>
      <c r="E155" s="209"/>
      <c r="F155" s="258" t="s">
        <v>1229</v>
      </c>
      <c r="G155" s="209"/>
      <c r="H155" s="257" t="s">
        <v>1269</v>
      </c>
      <c r="I155" s="257" t="s">
        <v>1239</v>
      </c>
      <c r="J155" s="257"/>
      <c r="K155" s="253"/>
    </row>
    <row r="156" spans="2:11" customFormat="1" ht="15" customHeight="1">
      <c r="B156" s="232"/>
      <c r="C156" s="257" t="s">
        <v>1248</v>
      </c>
      <c r="D156" s="209"/>
      <c r="E156" s="209"/>
      <c r="F156" s="258" t="s">
        <v>1235</v>
      </c>
      <c r="G156" s="209"/>
      <c r="H156" s="257" t="s">
        <v>1269</v>
      </c>
      <c r="I156" s="257" t="s">
        <v>1231</v>
      </c>
      <c r="J156" s="257">
        <v>50</v>
      </c>
      <c r="K156" s="253"/>
    </row>
    <row r="157" spans="2:11" customFormat="1" ht="15" customHeight="1">
      <c r="B157" s="232"/>
      <c r="C157" s="257" t="s">
        <v>1256</v>
      </c>
      <c r="D157" s="209"/>
      <c r="E157" s="209"/>
      <c r="F157" s="258" t="s">
        <v>1235</v>
      </c>
      <c r="G157" s="209"/>
      <c r="H157" s="257" t="s">
        <v>1269</v>
      </c>
      <c r="I157" s="257" t="s">
        <v>1231</v>
      </c>
      <c r="J157" s="257">
        <v>50</v>
      </c>
      <c r="K157" s="253"/>
    </row>
    <row r="158" spans="2:11" customFormat="1" ht="15" customHeight="1">
      <c r="B158" s="232"/>
      <c r="C158" s="257" t="s">
        <v>1254</v>
      </c>
      <c r="D158" s="209"/>
      <c r="E158" s="209"/>
      <c r="F158" s="258" t="s">
        <v>1235</v>
      </c>
      <c r="G158" s="209"/>
      <c r="H158" s="257" t="s">
        <v>1269</v>
      </c>
      <c r="I158" s="257" t="s">
        <v>1231</v>
      </c>
      <c r="J158" s="257">
        <v>50</v>
      </c>
      <c r="K158" s="253"/>
    </row>
    <row r="159" spans="2:11" customFormat="1" ht="15" customHeight="1">
      <c r="B159" s="232"/>
      <c r="C159" s="257" t="s">
        <v>106</v>
      </c>
      <c r="D159" s="209"/>
      <c r="E159" s="209"/>
      <c r="F159" s="258" t="s">
        <v>1229</v>
      </c>
      <c r="G159" s="209"/>
      <c r="H159" s="257" t="s">
        <v>1291</v>
      </c>
      <c r="I159" s="257" t="s">
        <v>1231</v>
      </c>
      <c r="J159" s="257" t="s">
        <v>1292</v>
      </c>
      <c r="K159" s="253"/>
    </row>
    <row r="160" spans="2:11" customFormat="1" ht="15" customHeight="1">
      <c r="B160" s="232"/>
      <c r="C160" s="257" t="s">
        <v>1293</v>
      </c>
      <c r="D160" s="209"/>
      <c r="E160" s="209"/>
      <c r="F160" s="258" t="s">
        <v>1229</v>
      </c>
      <c r="G160" s="209"/>
      <c r="H160" s="257" t="s">
        <v>1294</v>
      </c>
      <c r="I160" s="257" t="s">
        <v>1264</v>
      </c>
      <c r="J160" s="257"/>
      <c r="K160" s="253"/>
    </row>
    <row r="161" spans="2:1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customFormat="1" ht="18.75" customHeight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</row>
    <row r="164" spans="2:11" customFormat="1" ht="7.5" customHeight="1">
      <c r="B164" s="198"/>
      <c r="C164" s="199"/>
      <c r="D164" s="199"/>
      <c r="E164" s="199"/>
      <c r="F164" s="199"/>
      <c r="G164" s="199"/>
      <c r="H164" s="199"/>
      <c r="I164" s="199"/>
      <c r="J164" s="199"/>
      <c r="K164" s="200"/>
    </row>
    <row r="165" spans="2:11" customFormat="1" ht="45" customHeight="1">
      <c r="B165" s="201"/>
      <c r="C165" s="325" t="s">
        <v>1295</v>
      </c>
      <c r="D165" s="325"/>
      <c r="E165" s="325"/>
      <c r="F165" s="325"/>
      <c r="G165" s="325"/>
      <c r="H165" s="325"/>
      <c r="I165" s="325"/>
      <c r="J165" s="325"/>
      <c r="K165" s="202"/>
    </row>
    <row r="166" spans="2:11" customFormat="1" ht="17.25" customHeight="1">
      <c r="B166" s="201"/>
      <c r="C166" s="222" t="s">
        <v>1223</v>
      </c>
      <c r="D166" s="222"/>
      <c r="E166" s="222"/>
      <c r="F166" s="222" t="s">
        <v>1224</v>
      </c>
      <c r="G166" s="262"/>
      <c r="H166" s="263" t="s">
        <v>57</v>
      </c>
      <c r="I166" s="263" t="s">
        <v>60</v>
      </c>
      <c r="J166" s="222" t="s">
        <v>1225</v>
      </c>
      <c r="K166" s="202"/>
    </row>
    <row r="167" spans="2:11" customFormat="1" ht="17.25" customHeight="1">
      <c r="B167" s="203"/>
      <c r="C167" s="224" t="s">
        <v>1226</v>
      </c>
      <c r="D167" s="224"/>
      <c r="E167" s="224"/>
      <c r="F167" s="225" t="s">
        <v>1227</v>
      </c>
      <c r="G167" s="264"/>
      <c r="H167" s="265"/>
      <c r="I167" s="265"/>
      <c r="J167" s="224" t="s">
        <v>1228</v>
      </c>
      <c r="K167" s="204"/>
    </row>
    <row r="168" spans="2:11" customFormat="1" ht="5.25" customHeight="1">
      <c r="B168" s="232"/>
      <c r="C168" s="227"/>
      <c r="D168" s="227"/>
      <c r="E168" s="227"/>
      <c r="F168" s="227"/>
      <c r="G168" s="228"/>
      <c r="H168" s="227"/>
      <c r="I168" s="227"/>
      <c r="J168" s="227"/>
      <c r="K168" s="253"/>
    </row>
    <row r="169" spans="2:11" customFormat="1" ht="15" customHeight="1">
      <c r="B169" s="232"/>
      <c r="C169" s="209" t="s">
        <v>1232</v>
      </c>
      <c r="D169" s="209"/>
      <c r="E169" s="209"/>
      <c r="F169" s="230" t="s">
        <v>1229</v>
      </c>
      <c r="G169" s="209"/>
      <c r="H169" s="209" t="s">
        <v>1269</v>
      </c>
      <c r="I169" s="209" t="s">
        <v>1231</v>
      </c>
      <c r="J169" s="209">
        <v>120</v>
      </c>
      <c r="K169" s="253"/>
    </row>
    <row r="170" spans="2:11" customFormat="1" ht="15" customHeight="1">
      <c r="B170" s="232"/>
      <c r="C170" s="209" t="s">
        <v>1278</v>
      </c>
      <c r="D170" s="209"/>
      <c r="E170" s="209"/>
      <c r="F170" s="230" t="s">
        <v>1229</v>
      </c>
      <c r="G170" s="209"/>
      <c r="H170" s="209" t="s">
        <v>1279</v>
      </c>
      <c r="I170" s="209" t="s">
        <v>1231</v>
      </c>
      <c r="J170" s="209" t="s">
        <v>1280</v>
      </c>
      <c r="K170" s="253"/>
    </row>
    <row r="171" spans="2:11" customFormat="1" ht="15" customHeight="1">
      <c r="B171" s="232"/>
      <c r="C171" s="209" t="s">
        <v>1177</v>
      </c>
      <c r="D171" s="209"/>
      <c r="E171" s="209"/>
      <c r="F171" s="230" t="s">
        <v>1229</v>
      </c>
      <c r="G171" s="209"/>
      <c r="H171" s="209" t="s">
        <v>1296</v>
      </c>
      <c r="I171" s="209" t="s">
        <v>1231</v>
      </c>
      <c r="J171" s="209" t="s">
        <v>1280</v>
      </c>
      <c r="K171" s="253"/>
    </row>
    <row r="172" spans="2:11" customFormat="1" ht="15" customHeight="1">
      <c r="B172" s="232"/>
      <c r="C172" s="209" t="s">
        <v>1234</v>
      </c>
      <c r="D172" s="209"/>
      <c r="E172" s="209"/>
      <c r="F172" s="230" t="s">
        <v>1235</v>
      </c>
      <c r="G172" s="209"/>
      <c r="H172" s="209" t="s">
        <v>1296</v>
      </c>
      <c r="I172" s="209" t="s">
        <v>1231</v>
      </c>
      <c r="J172" s="209">
        <v>50</v>
      </c>
      <c r="K172" s="253"/>
    </row>
    <row r="173" spans="2:11" customFormat="1" ht="15" customHeight="1">
      <c r="B173" s="232"/>
      <c r="C173" s="209" t="s">
        <v>1237</v>
      </c>
      <c r="D173" s="209"/>
      <c r="E173" s="209"/>
      <c r="F173" s="230" t="s">
        <v>1229</v>
      </c>
      <c r="G173" s="209"/>
      <c r="H173" s="209" t="s">
        <v>1296</v>
      </c>
      <c r="I173" s="209" t="s">
        <v>1239</v>
      </c>
      <c r="J173" s="209"/>
      <c r="K173" s="253"/>
    </row>
    <row r="174" spans="2:11" customFormat="1" ht="15" customHeight="1">
      <c r="B174" s="232"/>
      <c r="C174" s="209" t="s">
        <v>1248</v>
      </c>
      <c r="D174" s="209"/>
      <c r="E174" s="209"/>
      <c r="F174" s="230" t="s">
        <v>1235</v>
      </c>
      <c r="G174" s="209"/>
      <c r="H174" s="209" t="s">
        <v>1296</v>
      </c>
      <c r="I174" s="209" t="s">
        <v>1231</v>
      </c>
      <c r="J174" s="209">
        <v>50</v>
      </c>
      <c r="K174" s="253"/>
    </row>
    <row r="175" spans="2:11" customFormat="1" ht="15" customHeight="1">
      <c r="B175" s="232"/>
      <c r="C175" s="209" t="s">
        <v>1256</v>
      </c>
      <c r="D175" s="209"/>
      <c r="E175" s="209"/>
      <c r="F175" s="230" t="s">
        <v>1235</v>
      </c>
      <c r="G175" s="209"/>
      <c r="H175" s="209" t="s">
        <v>1296</v>
      </c>
      <c r="I175" s="209" t="s">
        <v>1231</v>
      </c>
      <c r="J175" s="209">
        <v>50</v>
      </c>
      <c r="K175" s="253"/>
    </row>
    <row r="176" spans="2:11" customFormat="1" ht="15" customHeight="1">
      <c r="B176" s="232"/>
      <c r="C176" s="209" t="s">
        <v>1254</v>
      </c>
      <c r="D176" s="209"/>
      <c r="E176" s="209"/>
      <c r="F176" s="230" t="s">
        <v>1235</v>
      </c>
      <c r="G176" s="209"/>
      <c r="H176" s="209" t="s">
        <v>1296</v>
      </c>
      <c r="I176" s="209" t="s">
        <v>1231</v>
      </c>
      <c r="J176" s="209">
        <v>50</v>
      </c>
      <c r="K176" s="253"/>
    </row>
    <row r="177" spans="2:11" customFormat="1" ht="15" customHeight="1">
      <c r="B177" s="232"/>
      <c r="C177" s="209" t="s">
        <v>110</v>
      </c>
      <c r="D177" s="209"/>
      <c r="E177" s="209"/>
      <c r="F177" s="230" t="s">
        <v>1229</v>
      </c>
      <c r="G177" s="209"/>
      <c r="H177" s="209" t="s">
        <v>1297</v>
      </c>
      <c r="I177" s="209" t="s">
        <v>1298</v>
      </c>
      <c r="J177" s="209"/>
      <c r="K177" s="253"/>
    </row>
    <row r="178" spans="2:11" customFormat="1" ht="15" customHeight="1">
      <c r="B178" s="232"/>
      <c r="C178" s="209" t="s">
        <v>60</v>
      </c>
      <c r="D178" s="209"/>
      <c r="E178" s="209"/>
      <c r="F178" s="230" t="s">
        <v>1229</v>
      </c>
      <c r="G178" s="209"/>
      <c r="H178" s="209" t="s">
        <v>1299</v>
      </c>
      <c r="I178" s="209" t="s">
        <v>1300</v>
      </c>
      <c r="J178" s="209">
        <v>1</v>
      </c>
      <c r="K178" s="253"/>
    </row>
    <row r="179" spans="2:11" customFormat="1" ht="15" customHeight="1">
      <c r="B179" s="232"/>
      <c r="C179" s="209" t="s">
        <v>56</v>
      </c>
      <c r="D179" s="209"/>
      <c r="E179" s="209"/>
      <c r="F179" s="230" t="s">
        <v>1229</v>
      </c>
      <c r="G179" s="209"/>
      <c r="H179" s="209" t="s">
        <v>1301</v>
      </c>
      <c r="I179" s="209" t="s">
        <v>1231</v>
      </c>
      <c r="J179" s="209">
        <v>20</v>
      </c>
      <c r="K179" s="253"/>
    </row>
    <row r="180" spans="2:11" customFormat="1" ht="15" customHeight="1">
      <c r="B180" s="232"/>
      <c r="C180" s="209" t="s">
        <v>57</v>
      </c>
      <c r="D180" s="209"/>
      <c r="E180" s="209"/>
      <c r="F180" s="230" t="s">
        <v>1229</v>
      </c>
      <c r="G180" s="209"/>
      <c r="H180" s="209" t="s">
        <v>1302</v>
      </c>
      <c r="I180" s="209" t="s">
        <v>1231</v>
      </c>
      <c r="J180" s="209">
        <v>255</v>
      </c>
      <c r="K180" s="253"/>
    </row>
    <row r="181" spans="2:11" customFormat="1" ht="15" customHeight="1">
      <c r="B181" s="232"/>
      <c r="C181" s="209" t="s">
        <v>111</v>
      </c>
      <c r="D181" s="209"/>
      <c r="E181" s="209"/>
      <c r="F181" s="230" t="s">
        <v>1229</v>
      </c>
      <c r="G181" s="209"/>
      <c r="H181" s="209" t="s">
        <v>1193</v>
      </c>
      <c r="I181" s="209" t="s">
        <v>1231</v>
      </c>
      <c r="J181" s="209">
        <v>10</v>
      </c>
      <c r="K181" s="253"/>
    </row>
    <row r="182" spans="2:11" customFormat="1" ht="15" customHeight="1">
      <c r="B182" s="232"/>
      <c r="C182" s="209" t="s">
        <v>112</v>
      </c>
      <c r="D182" s="209"/>
      <c r="E182" s="209"/>
      <c r="F182" s="230" t="s">
        <v>1229</v>
      </c>
      <c r="G182" s="209"/>
      <c r="H182" s="209" t="s">
        <v>1303</v>
      </c>
      <c r="I182" s="209" t="s">
        <v>1264</v>
      </c>
      <c r="J182" s="209"/>
      <c r="K182" s="253"/>
    </row>
    <row r="183" spans="2:11" customFormat="1" ht="15" customHeight="1">
      <c r="B183" s="232"/>
      <c r="C183" s="209" t="s">
        <v>1304</v>
      </c>
      <c r="D183" s="209"/>
      <c r="E183" s="209"/>
      <c r="F183" s="230" t="s">
        <v>1229</v>
      </c>
      <c r="G183" s="209"/>
      <c r="H183" s="209" t="s">
        <v>1305</v>
      </c>
      <c r="I183" s="209" t="s">
        <v>1264</v>
      </c>
      <c r="J183" s="209"/>
      <c r="K183" s="253"/>
    </row>
    <row r="184" spans="2:11" customFormat="1" ht="15" customHeight="1">
      <c r="B184" s="232"/>
      <c r="C184" s="209" t="s">
        <v>1293</v>
      </c>
      <c r="D184" s="209"/>
      <c r="E184" s="209"/>
      <c r="F184" s="230" t="s">
        <v>1229</v>
      </c>
      <c r="G184" s="209"/>
      <c r="H184" s="209" t="s">
        <v>1306</v>
      </c>
      <c r="I184" s="209" t="s">
        <v>1264</v>
      </c>
      <c r="J184" s="209"/>
      <c r="K184" s="253"/>
    </row>
    <row r="185" spans="2:11" customFormat="1" ht="15" customHeight="1">
      <c r="B185" s="232"/>
      <c r="C185" s="209" t="s">
        <v>114</v>
      </c>
      <c r="D185" s="209"/>
      <c r="E185" s="209"/>
      <c r="F185" s="230" t="s">
        <v>1235</v>
      </c>
      <c r="G185" s="209"/>
      <c r="H185" s="209" t="s">
        <v>1307</v>
      </c>
      <c r="I185" s="209" t="s">
        <v>1231</v>
      </c>
      <c r="J185" s="209">
        <v>50</v>
      </c>
      <c r="K185" s="253"/>
    </row>
    <row r="186" spans="2:11" customFormat="1" ht="15" customHeight="1">
      <c r="B186" s="232"/>
      <c r="C186" s="209" t="s">
        <v>1308</v>
      </c>
      <c r="D186" s="209"/>
      <c r="E186" s="209"/>
      <c r="F186" s="230" t="s">
        <v>1235</v>
      </c>
      <c r="G186" s="209"/>
      <c r="H186" s="209" t="s">
        <v>1309</v>
      </c>
      <c r="I186" s="209" t="s">
        <v>1310</v>
      </c>
      <c r="J186" s="209"/>
      <c r="K186" s="253"/>
    </row>
    <row r="187" spans="2:11" customFormat="1" ht="15" customHeight="1">
      <c r="B187" s="232"/>
      <c r="C187" s="209" t="s">
        <v>1311</v>
      </c>
      <c r="D187" s="209"/>
      <c r="E187" s="209"/>
      <c r="F187" s="230" t="s">
        <v>1235</v>
      </c>
      <c r="G187" s="209"/>
      <c r="H187" s="209" t="s">
        <v>1312</v>
      </c>
      <c r="I187" s="209" t="s">
        <v>1310</v>
      </c>
      <c r="J187" s="209"/>
      <c r="K187" s="253"/>
    </row>
    <row r="188" spans="2:11" customFormat="1" ht="15" customHeight="1">
      <c r="B188" s="232"/>
      <c r="C188" s="209" t="s">
        <v>1313</v>
      </c>
      <c r="D188" s="209"/>
      <c r="E188" s="209"/>
      <c r="F188" s="230" t="s">
        <v>1235</v>
      </c>
      <c r="G188" s="209"/>
      <c r="H188" s="209" t="s">
        <v>1314</v>
      </c>
      <c r="I188" s="209" t="s">
        <v>1310</v>
      </c>
      <c r="J188" s="209"/>
      <c r="K188" s="253"/>
    </row>
    <row r="189" spans="2:11" customFormat="1" ht="15" customHeight="1">
      <c r="B189" s="232"/>
      <c r="C189" s="266" t="s">
        <v>1315</v>
      </c>
      <c r="D189" s="209"/>
      <c r="E189" s="209"/>
      <c r="F189" s="230" t="s">
        <v>1235</v>
      </c>
      <c r="G189" s="209"/>
      <c r="H189" s="209" t="s">
        <v>1316</v>
      </c>
      <c r="I189" s="209" t="s">
        <v>1317</v>
      </c>
      <c r="J189" s="267" t="s">
        <v>1318</v>
      </c>
      <c r="K189" s="253"/>
    </row>
    <row r="190" spans="2:11" customFormat="1" ht="15" customHeight="1">
      <c r="B190" s="268"/>
      <c r="C190" s="269" t="s">
        <v>1319</v>
      </c>
      <c r="D190" s="270"/>
      <c r="E190" s="270"/>
      <c r="F190" s="271" t="s">
        <v>1235</v>
      </c>
      <c r="G190" s="270"/>
      <c r="H190" s="270" t="s">
        <v>1320</v>
      </c>
      <c r="I190" s="270" t="s">
        <v>1317</v>
      </c>
      <c r="J190" s="272" t="s">
        <v>1318</v>
      </c>
      <c r="K190" s="273"/>
    </row>
    <row r="191" spans="2:11" customFormat="1" ht="15" customHeight="1">
      <c r="B191" s="232"/>
      <c r="C191" s="266" t="s">
        <v>45</v>
      </c>
      <c r="D191" s="209"/>
      <c r="E191" s="209"/>
      <c r="F191" s="230" t="s">
        <v>1229</v>
      </c>
      <c r="G191" s="209"/>
      <c r="H191" s="206" t="s">
        <v>1321</v>
      </c>
      <c r="I191" s="209" t="s">
        <v>1322</v>
      </c>
      <c r="J191" s="209"/>
      <c r="K191" s="253"/>
    </row>
    <row r="192" spans="2:11" customFormat="1" ht="15" customHeight="1">
      <c r="B192" s="232"/>
      <c r="C192" s="266" t="s">
        <v>1323</v>
      </c>
      <c r="D192" s="209"/>
      <c r="E192" s="209"/>
      <c r="F192" s="230" t="s">
        <v>1229</v>
      </c>
      <c r="G192" s="209"/>
      <c r="H192" s="209" t="s">
        <v>1324</v>
      </c>
      <c r="I192" s="209" t="s">
        <v>1264</v>
      </c>
      <c r="J192" s="209"/>
      <c r="K192" s="253"/>
    </row>
    <row r="193" spans="2:11" customFormat="1" ht="15" customHeight="1">
      <c r="B193" s="232"/>
      <c r="C193" s="266" t="s">
        <v>1325</v>
      </c>
      <c r="D193" s="209"/>
      <c r="E193" s="209"/>
      <c r="F193" s="230" t="s">
        <v>1229</v>
      </c>
      <c r="G193" s="209"/>
      <c r="H193" s="209" t="s">
        <v>1326</v>
      </c>
      <c r="I193" s="209" t="s">
        <v>1264</v>
      </c>
      <c r="J193" s="209"/>
      <c r="K193" s="253"/>
    </row>
    <row r="194" spans="2:11" customFormat="1" ht="15" customHeight="1">
      <c r="B194" s="232"/>
      <c r="C194" s="266" t="s">
        <v>1327</v>
      </c>
      <c r="D194" s="209"/>
      <c r="E194" s="209"/>
      <c r="F194" s="230" t="s">
        <v>1235</v>
      </c>
      <c r="G194" s="209"/>
      <c r="H194" s="209" t="s">
        <v>1328</v>
      </c>
      <c r="I194" s="209" t="s">
        <v>1264</v>
      </c>
      <c r="J194" s="209"/>
      <c r="K194" s="253"/>
    </row>
    <row r="195" spans="2:11" customFormat="1" ht="15" customHeight="1">
      <c r="B195" s="259"/>
      <c r="C195" s="274"/>
      <c r="D195" s="239"/>
      <c r="E195" s="239"/>
      <c r="F195" s="239"/>
      <c r="G195" s="239"/>
      <c r="H195" s="239"/>
      <c r="I195" s="239"/>
      <c r="J195" s="239"/>
      <c r="K195" s="260"/>
    </row>
    <row r="196" spans="2:1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customFormat="1" ht="18.75" customHeight="1">
      <c r="B197" s="241"/>
      <c r="C197" s="251"/>
      <c r="D197" s="251"/>
      <c r="E197" s="251"/>
      <c r="F197" s="261"/>
      <c r="G197" s="251"/>
      <c r="H197" s="251"/>
      <c r="I197" s="251"/>
      <c r="J197" s="251"/>
      <c r="K197" s="241"/>
    </row>
    <row r="198" spans="2:11" customFormat="1" ht="18.75" customHeight="1"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</row>
    <row r="199" spans="2:11" customFormat="1" ht="12">
      <c r="B199" s="198"/>
      <c r="C199" s="199"/>
      <c r="D199" s="199"/>
      <c r="E199" s="199"/>
      <c r="F199" s="199"/>
      <c r="G199" s="199"/>
      <c r="H199" s="199"/>
      <c r="I199" s="199"/>
      <c r="J199" s="199"/>
      <c r="K199" s="200"/>
    </row>
    <row r="200" spans="2:11" customFormat="1" ht="22.2">
      <c r="B200" s="201"/>
      <c r="C200" s="325" t="s">
        <v>1329</v>
      </c>
      <c r="D200" s="325"/>
      <c r="E200" s="325"/>
      <c r="F200" s="325"/>
      <c r="G200" s="325"/>
      <c r="H200" s="325"/>
      <c r="I200" s="325"/>
      <c r="J200" s="325"/>
      <c r="K200" s="202"/>
    </row>
    <row r="201" spans="2:11" customFormat="1" ht="25.5" customHeight="1">
      <c r="B201" s="201"/>
      <c r="C201" s="275" t="s">
        <v>1330</v>
      </c>
      <c r="D201" s="275"/>
      <c r="E201" s="275"/>
      <c r="F201" s="275" t="s">
        <v>1331</v>
      </c>
      <c r="G201" s="276"/>
      <c r="H201" s="328" t="s">
        <v>1332</v>
      </c>
      <c r="I201" s="328"/>
      <c r="J201" s="328"/>
      <c r="K201" s="202"/>
    </row>
    <row r="202" spans="2:11" customFormat="1" ht="5.25" customHeight="1">
      <c r="B202" s="232"/>
      <c r="C202" s="227"/>
      <c r="D202" s="227"/>
      <c r="E202" s="227"/>
      <c r="F202" s="227"/>
      <c r="G202" s="251"/>
      <c r="H202" s="227"/>
      <c r="I202" s="227"/>
      <c r="J202" s="227"/>
      <c r="K202" s="253"/>
    </row>
    <row r="203" spans="2:11" customFormat="1" ht="15" customHeight="1">
      <c r="B203" s="232"/>
      <c r="C203" s="209" t="s">
        <v>1322</v>
      </c>
      <c r="D203" s="209"/>
      <c r="E203" s="209"/>
      <c r="F203" s="230" t="s">
        <v>46</v>
      </c>
      <c r="G203" s="209"/>
      <c r="H203" s="329" t="s">
        <v>1333</v>
      </c>
      <c r="I203" s="329"/>
      <c r="J203" s="329"/>
      <c r="K203" s="253"/>
    </row>
    <row r="204" spans="2:11" customFormat="1" ht="15" customHeight="1">
      <c r="B204" s="232"/>
      <c r="C204" s="209"/>
      <c r="D204" s="209"/>
      <c r="E204" s="209"/>
      <c r="F204" s="230" t="s">
        <v>47</v>
      </c>
      <c r="G204" s="209"/>
      <c r="H204" s="329" t="s">
        <v>1334</v>
      </c>
      <c r="I204" s="329"/>
      <c r="J204" s="329"/>
      <c r="K204" s="253"/>
    </row>
    <row r="205" spans="2:11" customFormat="1" ht="15" customHeight="1">
      <c r="B205" s="232"/>
      <c r="C205" s="209"/>
      <c r="D205" s="209"/>
      <c r="E205" s="209"/>
      <c r="F205" s="230" t="s">
        <v>50</v>
      </c>
      <c r="G205" s="209"/>
      <c r="H205" s="329" t="s">
        <v>1335</v>
      </c>
      <c r="I205" s="329"/>
      <c r="J205" s="329"/>
      <c r="K205" s="253"/>
    </row>
    <row r="206" spans="2:11" customFormat="1" ht="15" customHeight="1">
      <c r="B206" s="232"/>
      <c r="C206" s="209"/>
      <c r="D206" s="209"/>
      <c r="E206" s="209"/>
      <c r="F206" s="230" t="s">
        <v>48</v>
      </c>
      <c r="G206" s="209"/>
      <c r="H206" s="329" t="s">
        <v>1336</v>
      </c>
      <c r="I206" s="329"/>
      <c r="J206" s="329"/>
      <c r="K206" s="253"/>
    </row>
    <row r="207" spans="2:11" customFormat="1" ht="15" customHeight="1">
      <c r="B207" s="232"/>
      <c r="C207" s="209"/>
      <c r="D207" s="209"/>
      <c r="E207" s="209"/>
      <c r="F207" s="230" t="s">
        <v>49</v>
      </c>
      <c r="G207" s="209"/>
      <c r="H207" s="329" t="s">
        <v>1337</v>
      </c>
      <c r="I207" s="329"/>
      <c r="J207" s="329"/>
      <c r="K207" s="253"/>
    </row>
    <row r="208" spans="2:11" customFormat="1" ht="15" customHeight="1">
      <c r="B208" s="232"/>
      <c r="C208" s="209"/>
      <c r="D208" s="209"/>
      <c r="E208" s="209"/>
      <c r="F208" s="230"/>
      <c r="G208" s="209"/>
      <c r="H208" s="209"/>
      <c r="I208" s="209"/>
      <c r="J208" s="209"/>
      <c r="K208" s="253"/>
    </row>
    <row r="209" spans="2:11" customFormat="1" ht="15" customHeight="1">
      <c r="B209" s="232"/>
      <c r="C209" s="209" t="s">
        <v>1276</v>
      </c>
      <c r="D209" s="209"/>
      <c r="E209" s="209"/>
      <c r="F209" s="230" t="s">
        <v>82</v>
      </c>
      <c r="G209" s="209"/>
      <c r="H209" s="329" t="s">
        <v>1338</v>
      </c>
      <c r="I209" s="329"/>
      <c r="J209" s="329"/>
      <c r="K209" s="253"/>
    </row>
    <row r="210" spans="2:11" customFormat="1" ht="15" customHeight="1">
      <c r="B210" s="232"/>
      <c r="C210" s="209"/>
      <c r="D210" s="209"/>
      <c r="E210" s="209"/>
      <c r="F210" s="230" t="s">
        <v>1171</v>
      </c>
      <c r="G210" s="209"/>
      <c r="H210" s="329" t="s">
        <v>1172</v>
      </c>
      <c r="I210" s="329"/>
      <c r="J210" s="329"/>
      <c r="K210" s="253"/>
    </row>
    <row r="211" spans="2:11" customFormat="1" ht="15" customHeight="1">
      <c r="B211" s="232"/>
      <c r="C211" s="209"/>
      <c r="D211" s="209"/>
      <c r="E211" s="209"/>
      <c r="F211" s="230" t="s">
        <v>1169</v>
      </c>
      <c r="G211" s="209"/>
      <c r="H211" s="329" t="s">
        <v>1339</v>
      </c>
      <c r="I211" s="329"/>
      <c r="J211" s="329"/>
      <c r="K211" s="253"/>
    </row>
    <row r="212" spans="2:11" customFormat="1" ht="15" customHeight="1">
      <c r="B212" s="277"/>
      <c r="C212" s="209"/>
      <c r="D212" s="209"/>
      <c r="E212" s="209"/>
      <c r="F212" s="230" t="s">
        <v>1173</v>
      </c>
      <c r="G212" s="266"/>
      <c r="H212" s="330" t="s">
        <v>1174</v>
      </c>
      <c r="I212" s="330"/>
      <c r="J212" s="330"/>
      <c r="K212" s="278"/>
    </row>
    <row r="213" spans="2:11" customFormat="1" ht="15" customHeight="1">
      <c r="B213" s="277"/>
      <c r="C213" s="209"/>
      <c r="D213" s="209"/>
      <c r="E213" s="209"/>
      <c r="F213" s="230" t="s">
        <v>1175</v>
      </c>
      <c r="G213" s="266"/>
      <c r="H213" s="330" t="s">
        <v>1340</v>
      </c>
      <c r="I213" s="330"/>
      <c r="J213" s="330"/>
      <c r="K213" s="278"/>
    </row>
    <row r="214" spans="2:11" customFormat="1" ht="15" customHeight="1">
      <c r="B214" s="277"/>
      <c r="C214" s="209"/>
      <c r="D214" s="209"/>
      <c r="E214" s="209"/>
      <c r="F214" s="230"/>
      <c r="G214" s="266"/>
      <c r="H214" s="257"/>
      <c r="I214" s="257"/>
      <c r="J214" s="257"/>
      <c r="K214" s="278"/>
    </row>
    <row r="215" spans="2:11" customFormat="1" ht="15" customHeight="1">
      <c r="B215" s="277"/>
      <c r="C215" s="209" t="s">
        <v>1300</v>
      </c>
      <c r="D215" s="209"/>
      <c r="E215" s="209"/>
      <c r="F215" s="230">
        <v>1</v>
      </c>
      <c r="G215" s="266"/>
      <c r="H215" s="330" t="s">
        <v>1341</v>
      </c>
      <c r="I215" s="330"/>
      <c r="J215" s="330"/>
      <c r="K215" s="278"/>
    </row>
    <row r="216" spans="2:11" customFormat="1" ht="15" customHeight="1">
      <c r="B216" s="277"/>
      <c r="C216" s="209"/>
      <c r="D216" s="209"/>
      <c r="E216" s="209"/>
      <c r="F216" s="230">
        <v>2</v>
      </c>
      <c r="G216" s="266"/>
      <c r="H216" s="330" t="s">
        <v>1342</v>
      </c>
      <c r="I216" s="330"/>
      <c r="J216" s="330"/>
      <c r="K216" s="278"/>
    </row>
    <row r="217" spans="2:11" customFormat="1" ht="15" customHeight="1">
      <c r="B217" s="277"/>
      <c r="C217" s="209"/>
      <c r="D217" s="209"/>
      <c r="E217" s="209"/>
      <c r="F217" s="230">
        <v>3</v>
      </c>
      <c r="G217" s="266"/>
      <c r="H217" s="330" t="s">
        <v>1343</v>
      </c>
      <c r="I217" s="330"/>
      <c r="J217" s="330"/>
      <c r="K217" s="278"/>
    </row>
    <row r="218" spans="2:11" customFormat="1" ht="15" customHeight="1">
      <c r="B218" s="277"/>
      <c r="C218" s="209"/>
      <c r="D218" s="209"/>
      <c r="E218" s="209"/>
      <c r="F218" s="230">
        <v>4</v>
      </c>
      <c r="G218" s="266"/>
      <c r="H218" s="330" t="s">
        <v>1344</v>
      </c>
      <c r="I218" s="330"/>
      <c r="J218" s="330"/>
      <c r="K218" s="278"/>
    </row>
    <row r="219" spans="2:11" customFormat="1" ht="12.75" customHeight="1">
      <c r="B219" s="279"/>
      <c r="C219" s="280"/>
      <c r="D219" s="280"/>
      <c r="E219" s="280"/>
      <c r="F219" s="280"/>
      <c r="G219" s="280"/>
      <c r="H219" s="280"/>
      <c r="I219" s="280"/>
      <c r="J219" s="280"/>
      <c r="K219" s="28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15</vt:i4>
      </vt:variant>
    </vt:vector>
  </HeadingPairs>
  <TitlesOfParts>
    <vt:vector size="23" baseType="lpstr">
      <vt:lpstr>Rekapitulace stavby</vt:lpstr>
      <vt:lpstr>SO 1 - Tůň</vt:lpstr>
      <vt:lpstr>SO 2 - Vyhlídkové místo</vt:lpstr>
      <vt:lpstr>SO 3 - Odbahnění</vt:lpstr>
      <vt:lpstr>SO 4 - Kácení a mýcení kř...</vt:lpstr>
      <vt:lpstr>SO 5 - Výsadba</vt:lpstr>
      <vt:lpstr>00 - Vedlejší rozpočtové ...</vt:lpstr>
      <vt:lpstr>Pokyny pro vyplnění</vt:lpstr>
      <vt:lpstr>'00 - Vedlejší rozpočtové ...'!Názvy_tisku</vt:lpstr>
      <vt:lpstr>'Rekapitulace stavby'!Názvy_tisku</vt:lpstr>
      <vt:lpstr>'SO 1 - Tůň'!Názvy_tisku</vt:lpstr>
      <vt:lpstr>'SO 2 - Vyhlídkové místo'!Názvy_tisku</vt:lpstr>
      <vt:lpstr>'SO 3 - Odbahnění'!Názvy_tisku</vt:lpstr>
      <vt:lpstr>'SO 4 - Kácení a mýcení kř...'!Názvy_tisku</vt:lpstr>
      <vt:lpstr>'SO 5 - Výsadba'!Názvy_tisku</vt:lpstr>
      <vt:lpstr>'00 - Vedlejší rozpočtové ...'!Oblast_tisku</vt:lpstr>
      <vt:lpstr>'Pokyny pro vyplnění'!Oblast_tisku</vt:lpstr>
      <vt:lpstr>'Rekapitulace stavby'!Oblast_tisku</vt:lpstr>
      <vt:lpstr>'SO 1 - Tůň'!Oblast_tisku</vt:lpstr>
      <vt:lpstr>'SO 2 - Vyhlídkové místo'!Oblast_tisku</vt:lpstr>
      <vt:lpstr>'SO 3 - Odbahnění'!Oblast_tisku</vt:lpstr>
      <vt:lpstr>'SO 4 - Kácení a mýcení kř...'!Oblast_tisku</vt:lpstr>
      <vt:lpstr>'SO 5 - Výsadba'!Oblast_tisku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Milan</dc:creator>
  <cp:lastModifiedBy>DAVID SLOUKA</cp:lastModifiedBy>
  <dcterms:created xsi:type="dcterms:W3CDTF">2024-05-21T13:19:31Z</dcterms:created>
  <dcterms:modified xsi:type="dcterms:W3CDTF">2024-09-12T13:23:20Z</dcterms:modified>
</cp:coreProperties>
</file>