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 tabRatio="881" firstSheet="2" activeTab="2"/>
  </bookViews>
  <sheets>
    <sheet name="List1" sheetId="13" state="hidden" r:id="rId1"/>
    <sheet name="List2" sheetId="14" state="hidden" r:id="rId2"/>
    <sheet name="SO 803.2 - varianta bříza,menší" sheetId="10" r:id="rId3"/>
  </sheets>
  <definedNames>
    <definedName name="_xlnm._FilterDatabase" localSheetId="2" hidden="1">'SO 803.2 - varianta bříza,menší'!$C$117:$K$136</definedName>
    <definedName name="_xlnm.Print_Titles" localSheetId="2">'SO 803.2 - varianta bříza,menší'!$117:$117</definedName>
    <definedName name="_xlnm.Print_Area" localSheetId="2">'SO 803.2 - varianta bříza,menší'!$C$4:$J$76,'SO 803.2 - varianta bříza,menší'!$C$82:$J$99,'SO 803.2 - varianta bříza,menší'!$C$105:$J$136</definedName>
  </definedNames>
  <calcPr calcId="14562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9" i="10" l="1"/>
  <c r="BK129" i="10"/>
  <c r="J131" i="10"/>
  <c r="J126" i="10"/>
  <c r="BK126" i="10"/>
  <c r="J37" i="10"/>
  <c r="J36" i="10"/>
  <c r="J35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F112" i="10"/>
  <c r="E110" i="10"/>
  <c r="F89" i="10"/>
  <c r="E87" i="10"/>
  <c r="J24" i="10"/>
  <c r="E24" i="10"/>
  <c r="J115" i="10" s="1"/>
  <c r="J23" i="10"/>
  <c r="J21" i="10"/>
  <c r="E21" i="10"/>
  <c r="J114" i="10" s="1"/>
  <c r="J20" i="10"/>
  <c r="J18" i="10"/>
  <c r="J17" i="10"/>
  <c r="J15" i="10"/>
  <c r="E15" i="10"/>
  <c r="F114" i="10" s="1"/>
  <c r="J14" i="10"/>
  <c r="J12" i="10"/>
  <c r="E7" i="10"/>
  <c r="E108" i="10" s="1"/>
  <c r="BK136" i="10"/>
  <c r="J136" i="10"/>
  <c r="BK135" i="10"/>
  <c r="J135" i="10"/>
  <c r="BK134" i="10"/>
  <c r="J134" i="10"/>
  <c r="BK133" i="10"/>
  <c r="J133" i="10"/>
  <c r="BK132" i="10"/>
  <c r="J132" i="10"/>
  <c r="BK128" i="10"/>
  <c r="J128" i="10"/>
  <c r="BK127" i="10"/>
  <c r="J127" i="10"/>
  <c r="BK125" i="10"/>
  <c r="J125" i="10"/>
  <c r="BK124" i="10"/>
  <c r="J124" i="10"/>
  <c r="BK123" i="10"/>
  <c r="J123" i="10"/>
  <c r="BK122" i="10"/>
  <c r="J122" i="10"/>
  <c r="BK121" i="10"/>
  <c r="J121" i="10"/>
  <c r="BK120" i="10"/>
  <c r="J120" i="10"/>
  <c r="J119" i="10" l="1"/>
  <c r="J130" i="10"/>
  <c r="R119" i="10"/>
  <c r="BK119" i="10"/>
  <c r="P119" i="10"/>
  <c r="T119" i="10"/>
  <c r="BK130" i="10"/>
  <c r="J98" i="10" s="1"/>
  <c r="P130" i="10"/>
  <c r="R130" i="10"/>
  <c r="T130" i="10"/>
  <c r="E85" i="10"/>
  <c r="J89" i="10"/>
  <c r="F91" i="10"/>
  <c r="J91" i="10"/>
  <c r="J92" i="10"/>
  <c r="BE120" i="10"/>
  <c r="BE121" i="10"/>
  <c r="BE122" i="10"/>
  <c r="BE123" i="10"/>
  <c r="BE124" i="10"/>
  <c r="BE125" i="10"/>
  <c r="BE127" i="10"/>
  <c r="BE128" i="10"/>
  <c r="BE132" i="10"/>
  <c r="BE133" i="10"/>
  <c r="BE134" i="10"/>
  <c r="BE135" i="10"/>
  <c r="BE136" i="10"/>
  <c r="F34" i="10"/>
  <c r="J34" i="10"/>
  <c r="F35" i="10"/>
  <c r="F36" i="10"/>
  <c r="F37" i="10"/>
  <c r="J97" i="10" l="1"/>
  <c r="J118" i="10"/>
  <c r="R118" i="10"/>
  <c r="T118" i="10"/>
  <c r="P118" i="10"/>
  <c r="BK118" i="10"/>
  <c r="J96" i="10" s="1"/>
  <c r="F33" i="10"/>
  <c r="J33" i="10"/>
  <c r="J30" i="10" l="1"/>
  <c r="J39" i="10" l="1"/>
</calcChain>
</file>

<file path=xl/sharedStrings.xml><?xml version="1.0" encoding="utf-8"?>
<sst xmlns="http://schemas.openxmlformats.org/spreadsheetml/2006/main" count="303" uniqueCount="128">
  <si>
    <t/>
  </si>
  <si>
    <t>False</t>
  </si>
  <si>
    <t>&gt;&gt;  skryté sloupce  &lt;&lt;</t>
  </si>
  <si>
    <t>v ---  níže se nacházejí doplnkové a pomocné údaje k sestavám  --- v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</si>
  <si>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</si>
  <si>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</si>
  <si>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</si>
  <si>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</si>
  <si>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</si>
  <si>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</si>
  <si>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</si>
  <si>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</si>
  <si>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</si>
  <si>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</si>
  <si>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</si>
  <si>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</si>
  <si>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</si>
  <si>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</si>
  <si>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</si>
  <si>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</si>
  <si>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</si>
  <si>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</si>
  <si>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</si>
  <si>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</si>
  <si>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</si>
  <si>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</si>
  <si>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</si>
  <si>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</si>
  <si>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</si>
  <si>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</si>
  <si>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</si>
  <si>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</si>
  <si>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</si>
  <si>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</si>
  <si>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</si>
  <si>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</si>
  <si>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</si>
  <si>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Popis</t>
  </si>
  <si>
    <t>Typ</t>
  </si>
  <si>
    <t>D</t>
  </si>
  <si>
    <t>0</t>
  </si>
  <si>
    <t>1</t>
  </si>
  <si>
    <t>2</t>
  </si>
  <si>
    <t>{9e7403cc-63b8-4b96-be34-91fde898590b}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</si>
  <si>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</si>
  <si>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</si>
  <si>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</si>
  <si>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</si>
  <si>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</si>
  <si>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</si>
  <si>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</si>
  <si>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</si>
  <si>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</si>
  <si>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</si>
  <si>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</si>
  <si>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</si>
  <si>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</si>
  <si>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</si>
  <si>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</si>
  <si>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</si>
  <si>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</si>
  <si>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</si>
  <si>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</si>
  <si>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</si>
  <si>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</si>
  <si>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</si>
  <si>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m2</t>
  </si>
  <si>
    <t>4</t>
  </si>
  <si>
    <t>M</t>
  </si>
  <si>
    <t>kg</t>
  </si>
  <si>
    <t>8</t>
  </si>
  <si>
    <t>3</t>
  </si>
  <si>
    <t>10</t>
  </si>
  <si>
    <t>5</t>
  </si>
  <si>
    <t>12</t>
  </si>
  <si>
    <t>6</t>
  </si>
  <si>
    <t>14</t>
  </si>
  <si>
    <t>7</t>
  </si>
  <si>
    <t>16</t>
  </si>
  <si>
    <t>18</t>
  </si>
  <si>
    <t>9</t>
  </si>
  <si>
    <t>18 - Povrchové úpravy terénu</t>
  </si>
  <si>
    <t>D1 - Ostatní materiál</t>
  </si>
  <si>
    <t>Povrchové úpravy terénu</t>
  </si>
  <si>
    <t>kus</t>
  </si>
  <si>
    <t>184202112R00</t>
  </si>
  <si>
    <t>184816111R00</t>
  </si>
  <si>
    <t>185804312R00</t>
  </si>
  <si>
    <t>m3</t>
  </si>
  <si>
    <t>185851111R00</t>
  </si>
  <si>
    <t>Dovoz vody pro zálivku rostlin do 6 km</t>
  </si>
  <si>
    <t>D1</t>
  </si>
  <si>
    <t>Ostatní materiál</t>
  </si>
  <si>
    <t>60850016</t>
  </si>
  <si>
    <t>10391100</t>
  </si>
  <si>
    <t>25191555VD</t>
  </si>
  <si>
    <t>SO 803.2 - Výsadba stromo...</t>
  </si>
  <si>
    <t>183101221R00</t>
  </si>
  <si>
    <t>Hloub. jamek s výměnou 50% půdy do 1 m3 sv.1:5</t>
  </si>
  <si>
    <t>184102116R00</t>
  </si>
  <si>
    <t>184801121R00</t>
  </si>
  <si>
    <t>Ošetřování vysazených dřevin soliterních, v rovině</t>
  </si>
  <si>
    <t>Hnojení sazenic průmysl. hnojivy do 0,25 kg k 1saz</t>
  </si>
  <si>
    <t>184921093R00</t>
  </si>
  <si>
    <t>Zalití rostlin vodou plochy nad 20 m2 (30 l/strom x5)</t>
  </si>
  <si>
    <t>02651111VD</t>
  </si>
  <si>
    <t>902817317</t>
  </si>
  <si>
    <t>91786211</t>
  </si>
  <si>
    <t>Kůra mulčovací VL (vrstva 0,1 m)</t>
  </si>
  <si>
    <t>120906730</t>
  </si>
  <si>
    <t>Silvamix C tablety 10g (10 kusů/strom)</t>
  </si>
  <si>
    <t>-1673814283</t>
  </si>
  <si>
    <t>67511021</t>
  </si>
  <si>
    <t>Páska vázací jutová š = 12 mm  l = 15 m</t>
  </si>
  <si>
    <t>-644555626</t>
  </si>
  <si>
    <t xml:space="preserve">Výsadba dřevin s balem D do 80 cm, v rovině </t>
  </si>
  <si>
    <t>Ukotvení dřeviny třemi kůly D do 10 cm, dl. do 3 m a příčky ke každému kůlu</t>
  </si>
  <si>
    <t>Kůl vyvazovací impregnovaný 250 x 6 cm (3 kůly/strom, 3 příčky strom</t>
  </si>
  <si>
    <t>Provedení nátěru arboflex</t>
  </si>
  <si>
    <t>ks</t>
  </si>
  <si>
    <t>Natěr stromu arboflex</t>
  </si>
  <si>
    <t xml:space="preserve">Bříza bílá - Betula pendula 12-14 ZB </t>
  </si>
  <si>
    <t>R1</t>
  </si>
  <si>
    <t>R1.1</t>
  </si>
  <si>
    <t>Cena celkem bez DPH [CZK]</t>
  </si>
  <si>
    <t>Mulčování rostlin tl. do 0,1 m rovina (mísy u stromů r = 0,5 m), plocha 1 mísy 0,785m2</t>
  </si>
  <si>
    <t>R2</t>
  </si>
  <si>
    <t>odstranění uhynulých stromů včetně kůlů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</si>
</sst>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" fontId="14" fillId="0" borderId="0" xfId="0" applyNumberFormat="1" applyFont="1"/>
    <xf numFmtId="166" fontId="17" fillId="0" borderId="12" xfId="0" applyNumberFormat="1" applyFont="1" applyBorder="1"/>
    <xf numFmtId="166" fontId="17" fillId="0" borderId="13" xfId="0" applyNumberFormat="1" applyFont="1" applyBorder="1"/>
    <xf numFmtId="4" fontId="18" fillId="0" borderId="0" xfId="0" applyNumberFormat="1" applyFont="1" applyAlignment="1">
      <alignment vertical="center"/>
    </xf>
    <xf numFmtId="0" fontId="6" fillId="0" borderId="3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6" fillId="0" borderId="14" xfId="0" applyFont="1" applyBorder="1"/>
    <xf numFmtId="166" fontId="6" fillId="0" borderId="0" xfId="0" applyNumberFormat="1" applyFont="1"/>
    <xf numFmtId="166" fontId="6" fillId="0" borderId="15" xfId="0" applyNumberFormat="1" applyFont="1" applyBorder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167" fontId="12" fillId="0" borderId="22" xfId="0" applyNumberFormat="1" applyFont="1" applyBorder="1" applyAlignment="1" applyProtection="1">
      <alignment vertical="center"/>
      <protection locked="0"/>
    </xf>
    <xf numFmtId="4" fontId="1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166" fontId="13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vertical="center"/>
      <protection locked="0"/>
    </xf>
    <xf numFmtId="0" fontId="20" fillId="0" borderId="3" xfId="0" applyFont="1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3" fillId="0" borderId="20" xfId="0" applyNumberFormat="1" applyFont="1" applyBorder="1" applyAlignment="1">
      <alignment vertical="center"/>
    </xf>
    <xf numFmtId="166" fontId="13" fillId="0" borderId="21" xfId="0" applyNumberFormat="1" applyFont="1" applyBorder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20" fillId="0" borderId="18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2" fillId="3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7"/>
  <sheetViews>
    <sheetView showGridLines="0" tabSelected="1" workbookViewId="0">
      <selection activeCell="E18" sqref="E18:H1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06" t="s">
        <v>2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AT2" s="6" t="s">
        <v>43</v>
      </c>
    </row>
    <row r="3" spans="2:46" ht="6.95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  <c r="AT3" s="6" t="s">
        <v>42</v>
      </c>
    </row>
    <row r="4" spans="2:46" ht="24.95" customHeight="1" x14ac:dyDescent="0.2">
      <c r="B4" s="9"/>
      <c r="D4" s="10" t="s">
        <v>44</v>
      </c>
      <c r="L4" s="9"/>
      <c r="M4" s="33" t="s">
        <v>3</v>
      </c>
      <c r="AT4" s="6" t="s">
        <v>1</v>
      </c>
    </row>
    <row r="5" spans="2:46" ht="6.95" customHeight="1" x14ac:dyDescent="0.2">
      <c r="B5" s="9"/>
      <c r="L5" s="9"/>
    </row>
    <row r="6" spans="2:46" ht="12" customHeight="1" x14ac:dyDescent="0.2">
      <c r="B6" s="9"/>
      <c r="D6" s="12" t="s">
        <v>4</v>
      </c>
      <c r="L6" s="9"/>
    </row>
    <row r="7" spans="2:46" ht="16.5" customHeight="1" x14ac:dyDescent="0.2">
      <c r="B7" s="9"/>
      <c r="E7" s="104" t="e">
        <f>#REF!</f>
        <v>#REF!</v>
      </c>
      <c r="F7" s="105"/>
      <c r="G7" s="105"/>
      <c r="H7" s="105"/>
      <c r="L7" s="9"/>
    </row>
    <row r="8" spans="2:46" s="1" customFormat="1" ht="12" customHeight="1" x14ac:dyDescent="0.2">
      <c r="B8" s="14"/>
      <c r="D8" s="12" t="s">
        <v>45</v>
      </c>
      <c r="L8" s="14"/>
    </row>
    <row r="9" spans="2:46" s="1" customFormat="1" ht="16.5" customHeight="1" x14ac:dyDescent="0.2">
      <c r="B9" s="14"/>
      <c r="E9" s="102" t="s">
        <v>96</v>
      </c>
      <c r="F9" s="103"/>
      <c r="G9" s="103"/>
      <c r="H9" s="103"/>
      <c r="L9" s="14"/>
    </row>
    <row r="10" spans="2:46" s="1" customFormat="1" x14ac:dyDescent="0.2">
      <c r="B10" s="14"/>
      <c r="L10" s="14"/>
    </row>
    <row r="11" spans="2:46" s="1" customFormat="1" ht="12" customHeight="1" x14ac:dyDescent="0.2">
      <c r="B11" s="14"/>
      <c r="D11" s="12" t="s">
        <v>5</v>
      </c>
      <c r="F11" s="11" t="s">
        <v>0</v>
      </c>
      <c r="I11" s="12" t="s">
        <v>6</v>
      </c>
      <c r="J11" s="11" t="s">
        <v>0</v>
      </c>
      <c r="L11" s="14"/>
    </row>
    <row r="12" spans="2:46" s="1" customFormat="1" ht="12" customHeight="1" x14ac:dyDescent="0.2">
      <c r="B12" s="14"/>
      <c r="D12" s="12" t="s">
        <v>7</v>
      </c>
      <c r="F12" s="11" t="s">
        <v>8</v>
      </c>
      <c r="I12" s="12" t="s">
        <v>9</v>
      </c>
      <c r="J12" s="24" t="e">
        <f>#REF!</f>
        <v>#REF!</v>
      </c>
      <c r="L12" s="14"/>
    </row>
    <row r="13" spans="2:46" s="1" customFormat="1" ht="10.9" customHeight="1" x14ac:dyDescent="0.2">
      <c r="B13" s="14"/>
      <c r="L13" s="14"/>
    </row>
    <row r="14" spans="2:46" s="1" customFormat="1" ht="12" customHeight="1" x14ac:dyDescent="0.2">
      <c r="B14" s="14"/>
      <c r="D14" s="12" t="s">
        <v>10</v>
      </c>
      <c r="I14" s="12" t="s">
        <v>11</v>
      </c>
      <c r="J14" s="11" t="e">
        <f>IF(#REF!="","",#REF!)</f>
        <v>#REF!</v>
      </c>
      <c r="L14" s="14"/>
    </row>
    <row r="15" spans="2:46" s="1" customFormat="1" ht="18" customHeight="1" x14ac:dyDescent="0.2">
      <c r="B15" s="14"/>
      <c r="E15" s="11" t="e">
        <f>IF(#REF!="","",#REF!)</f>
        <v>#REF!</v>
      </c>
      <c r="I15" s="12" t="s">
        <v>12</v>
      </c>
      <c r="J15" s="11" t="e">
        <f>IF(#REF!="","",#REF!)</f>
        <v>#REF!</v>
      </c>
      <c r="L15" s="14"/>
    </row>
    <row r="16" spans="2:46" s="1" customFormat="1" ht="6.95" customHeight="1" x14ac:dyDescent="0.2">
      <c r="B16" s="14"/>
      <c r="L16" s="14"/>
    </row>
    <row r="17" spans="2:12" s="1" customFormat="1" ht="12" customHeight="1" x14ac:dyDescent="0.2">
      <c r="B17" s="14"/>
      <c r="D17" s="12" t="s">
        <v>13</v>
      </c>
      <c r="I17" s="12" t="s">
        <v>11</v>
      </c>
      <c r="J17" s="11" t="e">
        <f>#REF!</f>
        <v>#REF!</v>
      </c>
      <c r="L17" s="14"/>
    </row>
    <row r="18" spans="2:12" s="1" customFormat="1" ht="18" customHeight="1" x14ac:dyDescent="0.2">
      <c r="B18" s="14"/>
      <c r="E18" s="108"/>
      <c r="F18" s="108"/>
      <c r="G18" s="108"/>
      <c r="H18" s="108"/>
      <c r="I18" s="12" t="s">
        <v>12</v>
      </c>
      <c r="J18" s="11" t="e">
        <f>#REF!</f>
        <v>#REF!</v>
      </c>
      <c r="L18" s="14"/>
    </row>
    <row r="19" spans="2:12" s="1" customFormat="1" ht="6.95" customHeight="1" x14ac:dyDescent="0.2">
      <c r="B19" s="14"/>
      <c r="L19" s="14"/>
    </row>
    <row r="20" spans="2:12" s="1" customFormat="1" ht="12" customHeight="1" x14ac:dyDescent="0.2">
      <c r="B20" s="14"/>
      <c r="D20" s="12" t="s">
        <v>14</v>
      </c>
      <c r="I20" s="12" t="s">
        <v>11</v>
      </c>
      <c r="J20" s="11" t="e">
        <f>IF(#REF!="","",#REF!)</f>
        <v>#REF!</v>
      </c>
      <c r="L20" s="14"/>
    </row>
    <row r="21" spans="2:12" s="1" customFormat="1" ht="18" customHeight="1" x14ac:dyDescent="0.2">
      <c r="B21" s="14"/>
      <c r="E21" s="11" t="e">
        <f>IF(#REF!="","",#REF!)</f>
        <v>#REF!</v>
      </c>
      <c r="I21" s="12" t="s">
        <v>12</v>
      </c>
      <c r="J21" s="11" t="e">
        <f>IF(#REF!="","",#REF!)</f>
        <v>#REF!</v>
      </c>
      <c r="L21" s="14"/>
    </row>
    <row r="22" spans="2:12" s="1" customFormat="1" ht="6.95" customHeight="1" x14ac:dyDescent="0.2">
      <c r="B22" s="14"/>
      <c r="L22" s="14"/>
    </row>
    <row r="23" spans="2:12" s="1" customFormat="1" ht="12" customHeight="1" x14ac:dyDescent="0.2">
      <c r="B23" s="14"/>
      <c r="D23" s="12" t="s">
        <v>15</v>
      </c>
      <c r="I23" s="12" t="s">
        <v>11</v>
      </c>
      <c r="J23" s="11" t="e">
        <f>IF(#REF!="","",#REF!)</f>
        <v>#REF!</v>
      </c>
      <c r="L23" s="14"/>
    </row>
    <row r="24" spans="2:12" s="1" customFormat="1" ht="18" customHeight="1" x14ac:dyDescent="0.2">
      <c r="B24" s="14"/>
      <c r="E24" s="11" t="e">
        <f>IF(#REF!="","",#REF!)</f>
        <v>#REF!</v>
      </c>
      <c r="I24" s="12" t="s">
        <v>12</v>
      </c>
      <c r="J24" s="11" t="e">
        <f>IF(#REF!="","",#REF!)</f>
        <v>#REF!</v>
      </c>
      <c r="L24" s="14"/>
    </row>
    <row r="25" spans="2:12" s="1" customFormat="1" ht="6.95" customHeight="1" x14ac:dyDescent="0.2">
      <c r="B25" s="14"/>
      <c r="L25" s="14"/>
    </row>
    <row r="26" spans="2:12" s="1" customFormat="1" ht="12" customHeight="1" x14ac:dyDescent="0.2">
      <c r="B26" s="14"/>
      <c r="D26" s="12" t="s">
        <v>16</v>
      </c>
      <c r="L26" s="14"/>
    </row>
    <row r="27" spans="2:12" s="2" customFormat="1" ht="16.5" customHeight="1" x14ac:dyDescent="0.2">
      <c r="B27" s="34"/>
      <c r="E27" s="109" t="s">
        <v>0</v>
      </c>
      <c r="F27" s="109"/>
      <c r="G27" s="109"/>
      <c r="H27" s="109"/>
      <c r="L27" s="34"/>
    </row>
    <row r="28" spans="2:12" s="1" customFormat="1" ht="6.95" customHeight="1" x14ac:dyDescent="0.2">
      <c r="B28" s="14"/>
      <c r="L28" s="14"/>
    </row>
    <row r="29" spans="2:12" s="1" customFormat="1" ht="6.95" customHeight="1" x14ac:dyDescent="0.2">
      <c r="B29" s="14"/>
      <c r="D29" s="25"/>
      <c r="E29" s="25"/>
      <c r="F29" s="25"/>
      <c r="G29" s="25"/>
      <c r="H29" s="25"/>
      <c r="I29" s="25"/>
      <c r="J29" s="25"/>
      <c r="K29" s="25"/>
      <c r="L29" s="14"/>
    </row>
    <row r="30" spans="2:12" s="1" customFormat="1" ht="25.35" customHeight="1" x14ac:dyDescent="0.2">
      <c r="B30" s="14"/>
      <c r="D30" s="35" t="s">
        <v>17</v>
      </c>
      <c r="J30" s="32">
        <f>ROUND(J118, 2)</f>
        <v>0</v>
      </c>
      <c r="L30" s="14"/>
    </row>
    <row r="31" spans="2:12" s="1" customFormat="1" ht="6.95" customHeight="1" x14ac:dyDescent="0.2">
      <c r="B31" s="14"/>
      <c r="D31" s="25"/>
      <c r="E31" s="25"/>
      <c r="F31" s="25"/>
      <c r="G31" s="25"/>
      <c r="H31" s="25"/>
      <c r="I31" s="25"/>
      <c r="J31" s="25"/>
      <c r="K31" s="25"/>
      <c r="L31" s="14"/>
    </row>
    <row r="32" spans="2:12" s="1" customFormat="1" ht="14.45" customHeight="1" x14ac:dyDescent="0.2">
      <c r="B32" s="14"/>
      <c r="F32" s="16" t="s">
        <v>19</v>
      </c>
      <c r="I32" s="16" t="s">
        <v>18</v>
      </c>
      <c r="J32" s="16" t="s">
        <v>20</v>
      </c>
      <c r="L32" s="14"/>
    </row>
    <row r="33" spans="2:12" s="1" customFormat="1" ht="14.45" customHeight="1" x14ac:dyDescent="0.2">
      <c r="B33" s="14"/>
      <c r="D33" s="36" t="s">
        <v>21</v>
      </c>
      <c r="E33" s="12" t="s">
        <v>22</v>
      </c>
      <c r="F33" s="37">
        <f>ROUND((SUM(BE118:BE136)),  2)</f>
        <v>0</v>
      </c>
      <c r="I33" s="38">
        <v>0.21</v>
      </c>
      <c r="J33" s="37">
        <f>ROUND(((SUM(BE118:BE136))*I33),  2)</f>
        <v>0</v>
      </c>
      <c r="L33" s="14"/>
    </row>
    <row r="34" spans="2:12" s="1" customFormat="1" ht="14.45" customHeight="1" x14ac:dyDescent="0.2">
      <c r="B34" s="14"/>
      <c r="E34" s="12" t="s">
        <v>23</v>
      </c>
      <c r="F34" s="37">
        <f>ROUND((SUM(BF118:BF136)),  2)</f>
        <v>0</v>
      </c>
      <c r="I34" s="38">
        <v>0.15</v>
      </c>
      <c r="J34" s="37">
        <f>ROUND(((SUM(BF118:BF136))*I34),  2)</f>
        <v>0</v>
      </c>
      <c r="L34" s="14"/>
    </row>
    <row r="35" spans="2:12" s="1" customFormat="1" ht="14.45" hidden="1" customHeight="1" x14ac:dyDescent="0.2">
      <c r="B35" s="14"/>
      <c r="E35" s="12" t="s">
        <v>24</v>
      </c>
      <c r="F35" s="37">
        <f>ROUND((SUM(BG118:BG136)),  2)</f>
        <v>0</v>
      </c>
      <c r="I35" s="38">
        <v>0.21</v>
      </c>
      <c r="J35" s="37">
        <f>0</f>
        <v>0</v>
      </c>
      <c r="L35" s="14"/>
    </row>
    <row r="36" spans="2:12" s="1" customFormat="1" ht="14.45" hidden="1" customHeight="1" x14ac:dyDescent="0.2">
      <c r="B36" s="14"/>
      <c r="E36" s="12" t="s">
        <v>25</v>
      </c>
      <c r="F36" s="37">
        <f>ROUND((SUM(BH118:BH136)),  2)</f>
        <v>0</v>
      </c>
      <c r="I36" s="38">
        <v>0.15</v>
      </c>
      <c r="J36" s="37">
        <f>0</f>
        <v>0</v>
      </c>
      <c r="L36" s="14"/>
    </row>
    <row r="37" spans="2:12" s="1" customFormat="1" ht="14.45" hidden="1" customHeight="1" x14ac:dyDescent="0.2">
      <c r="B37" s="14"/>
      <c r="E37" s="12" t="s">
        <v>26</v>
      </c>
      <c r="F37" s="37">
        <f>ROUND((SUM(BI118:BI136)),  2)</f>
        <v>0</v>
      </c>
      <c r="I37" s="38">
        <v>0</v>
      </c>
      <c r="J37" s="37">
        <f>0</f>
        <v>0</v>
      </c>
      <c r="L37" s="14"/>
    </row>
    <row r="38" spans="2:12" s="1" customFormat="1" ht="6.95" customHeight="1" x14ac:dyDescent="0.2">
      <c r="B38" s="14"/>
      <c r="L38" s="14"/>
    </row>
    <row r="39" spans="2:12" s="1" customFormat="1" ht="25.35" customHeight="1" x14ac:dyDescent="0.2">
      <c r="B39" s="14"/>
      <c r="C39" s="39"/>
      <c r="D39" s="40" t="s">
        <v>27</v>
      </c>
      <c r="E39" s="26"/>
      <c r="F39" s="26"/>
      <c r="G39" s="41" t="s">
        <v>28</v>
      </c>
      <c r="H39" s="42" t="s">
        <v>29</v>
      </c>
      <c r="I39" s="26"/>
      <c r="J39" s="43">
        <f>SUM(J30:J37)</f>
        <v>0</v>
      </c>
      <c r="K39" s="44"/>
      <c r="L39" s="14"/>
    </row>
    <row r="40" spans="2:12" s="1" customFormat="1" ht="14.45" customHeight="1" x14ac:dyDescent="0.2">
      <c r="B40" s="14"/>
      <c r="L40" s="14"/>
    </row>
    <row r="41" spans="2:12" ht="14.45" customHeight="1" x14ac:dyDescent="0.2">
      <c r="B41" s="9"/>
      <c r="L41" s="9"/>
    </row>
    <row r="42" spans="2:12" ht="14.45" customHeight="1" x14ac:dyDescent="0.2">
      <c r="B42" s="9"/>
      <c r="L42" s="9"/>
    </row>
    <row r="43" spans="2:12" ht="14.45" customHeight="1" x14ac:dyDescent="0.2">
      <c r="B43" s="9"/>
      <c r="L43" s="9"/>
    </row>
    <row r="44" spans="2:12" ht="14.45" customHeight="1" x14ac:dyDescent="0.2">
      <c r="B44" s="9"/>
      <c r="L44" s="9"/>
    </row>
    <row r="45" spans="2:12" ht="14.45" customHeight="1" x14ac:dyDescent="0.2">
      <c r="B45" s="9"/>
      <c r="L45" s="9"/>
    </row>
    <row r="46" spans="2:12" ht="14.45" customHeight="1" x14ac:dyDescent="0.2">
      <c r="B46" s="9"/>
      <c r="L46" s="9"/>
    </row>
    <row r="47" spans="2:12" ht="14.45" customHeight="1" x14ac:dyDescent="0.2">
      <c r="B47" s="9"/>
      <c r="L47" s="9"/>
    </row>
    <row r="48" spans="2:12" ht="14.45" customHeight="1" x14ac:dyDescent="0.2">
      <c r="B48" s="9"/>
      <c r="L48" s="9"/>
    </row>
    <row r="49" spans="2:12" ht="14.45" customHeight="1" x14ac:dyDescent="0.2">
      <c r="B49" s="9"/>
      <c r="L49" s="9"/>
    </row>
    <row r="50" spans="2:12" s="1" customFormat="1" ht="14.45" customHeight="1" x14ac:dyDescent="0.2">
      <c r="B50" s="14"/>
      <c r="D50" s="17" t="s">
        <v>30</v>
      </c>
      <c r="E50" s="18"/>
      <c r="F50" s="18"/>
      <c r="G50" s="17" t="s">
        <v>31</v>
      </c>
      <c r="H50" s="18"/>
      <c r="I50" s="18"/>
      <c r="J50" s="18"/>
      <c r="K50" s="18"/>
      <c r="L50" s="14"/>
    </row>
    <row r="51" spans="2:12" x14ac:dyDescent="0.2">
      <c r="B51" s="9"/>
      <c r="L51" s="9"/>
    </row>
    <row r="52" spans="2:12" x14ac:dyDescent="0.2">
      <c r="B52" s="9"/>
      <c r="L52" s="9"/>
    </row>
    <row r="53" spans="2:12" x14ac:dyDescent="0.2">
      <c r="B53" s="9"/>
      <c r="L53" s="9"/>
    </row>
    <row r="54" spans="2:12" x14ac:dyDescent="0.2">
      <c r="B54" s="9"/>
      <c r="L54" s="9"/>
    </row>
    <row r="55" spans="2:12" x14ac:dyDescent="0.2">
      <c r="B55" s="9"/>
      <c r="L55" s="9"/>
    </row>
    <row r="56" spans="2:12" x14ac:dyDescent="0.2">
      <c r="B56" s="9"/>
      <c r="L56" s="9"/>
    </row>
    <row r="57" spans="2:12" x14ac:dyDescent="0.2">
      <c r="B57" s="9"/>
      <c r="L57" s="9"/>
    </row>
    <row r="58" spans="2:12" x14ac:dyDescent="0.2">
      <c r="B58" s="9"/>
      <c r="L58" s="9"/>
    </row>
    <row r="59" spans="2:12" x14ac:dyDescent="0.2">
      <c r="B59" s="9"/>
      <c r="L59" s="9"/>
    </row>
    <row r="60" spans="2:12" x14ac:dyDescent="0.2">
      <c r="B60" s="9"/>
      <c r="L60" s="9"/>
    </row>
    <row r="61" spans="2:12" s="1" customFormat="1" ht="12.75" x14ac:dyDescent="0.2">
      <c r="B61" s="14"/>
      <c r="D61" s="19" t="s">
        <v>32</v>
      </c>
      <c r="E61" s="15"/>
      <c r="F61" s="45" t="s">
        <v>33</v>
      </c>
      <c r="G61" s="19" t="s">
        <v>32</v>
      </c>
      <c r="H61" s="15"/>
      <c r="I61" s="15"/>
      <c r="J61" s="46" t="s">
        <v>33</v>
      </c>
      <c r="K61" s="15"/>
      <c r="L61" s="14"/>
    </row>
    <row r="62" spans="2:12" x14ac:dyDescent="0.2">
      <c r="B62" s="9"/>
      <c r="L62" s="9"/>
    </row>
    <row r="63" spans="2:12" x14ac:dyDescent="0.2">
      <c r="B63" s="9"/>
      <c r="L63" s="9"/>
    </row>
    <row r="64" spans="2:12" x14ac:dyDescent="0.2">
      <c r="B64" s="9"/>
      <c r="L64" s="9"/>
    </row>
    <row r="65" spans="2:12" s="1" customFormat="1" ht="12.75" x14ac:dyDescent="0.2">
      <c r="B65" s="14"/>
      <c r="D65" s="17" t="s">
        <v>34</v>
      </c>
      <c r="E65" s="18"/>
      <c r="F65" s="18"/>
      <c r="G65" s="17" t="s">
        <v>35</v>
      </c>
      <c r="H65" s="18"/>
      <c r="I65" s="18"/>
      <c r="J65" s="18"/>
      <c r="K65" s="18"/>
      <c r="L65" s="14"/>
    </row>
    <row r="66" spans="2:12" x14ac:dyDescent="0.2">
      <c r="B66" s="9"/>
      <c r="L66" s="9"/>
    </row>
    <row r="67" spans="2:12" x14ac:dyDescent="0.2">
      <c r="B67" s="9"/>
      <c r="L67" s="9"/>
    </row>
    <row r="68" spans="2:12" x14ac:dyDescent="0.2">
      <c r="B68" s="9"/>
      <c r="L68" s="9"/>
    </row>
    <row r="69" spans="2:12" x14ac:dyDescent="0.2">
      <c r="B69" s="9"/>
      <c r="L69" s="9"/>
    </row>
    <row r="70" spans="2:12" x14ac:dyDescent="0.2">
      <c r="B70" s="9"/>
      <c r="L70" s="9"/>
    </row>
    <row r="71" spans="2:12" x14ac:dyDescent="0.2">
      <c r="B71" s="9"/>
      <c r="L71" s="9"/>
    </row>
    <row r="72" spans="2:12" x14ac:dyDescent="0.2">
      <c r="B72" s="9"/>
      <c r="L72" s="9"/>
    </row>
    <row r="73" spans="2:12" x14ac:dyDescent="0.2">
      <c r="B73" s="9"/>
      <c r="L73" s="9"/>
    </row>
    <row r="74" spans="2:12" x14ac:dyDescent="0.2">
      <c r="B74" s="9"/>
      <c r="L74" s="9"/>
    </row>
    <row r="75" spans="2:12" x14ac:dyDescent="0.2">
      <c r="B75" s="9"/>
      <c r="L75" s="9"/>
    </row>
    <row r="76" spans="2:12" s="1" customFormat="1" ht="12.75" x14ac:dyDescent="0.2">
      <c r="B76" s="14"/>
      <c r="D76" s="19" t="s">
        <v>32</v>
      </c>
      <c r="E76" s="15"/>
      <c r="F76" s="45" t="s">
        <v>33</v>
      </c>
      <c r="G76" s="19" t="s">
        <v>32</v>
      </c>
      <c r="H76" s="15"/>
      <c r="I76" s="15"/>
      <c r="J76" s="46" t="s">
        <v>33</v>
      </c>
      <c r="K76" s="15"/>
      <c r="L76" s="14"/>
    </row>
    <row r="77" spans="2:12" s="1" customFormat="1" ht="14.45" customHeight="1" x14ac:dyDescent="0.2"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14"/>
    </row>
    <row r="81" spans="2:47" s="1" customFormat="1" ht="6.95" customHeight="1" x14ac:dyDescent="0.2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14"/>
    </row>
    <row r="82" spans="2:47" s="1" customFormat="1" ht="24.95" customHeight="1" x14ac:dyDescent="0.2">
      <c r="B82" s="14"/>
      <c r="C82" s="10" t="s">
        <v>46</v>
      </c>
      <c r="L82" s="14"/>
    </row>
    <row r="83" spans="2:47" s="1" customFormat="1" ht="6.95" customHeight="1" x14ac:dyDescent="0.2">
      <c r="B83" s="14"/>
      <c r="L83" s="14"/>
    </row>
    <row r="84" spans="2:47" s="1" customFormat="1" ht="12" customHeight="1" x14ac:dyDescent="0.2">
      <c r="B84" s="14"/>
      <c r="C84" s="12" t="s">
        <v>4</v>
      </c>
      <c r="L84" s="14"/>
    </row>
    <row r="85" spans="2:47" s="1" customFormat="1" ht="16.5" customHeight="1" x14ac:dyDescent="0.2">
      <c r="B85" s="14"/>
      <c r="E85" s="104" t="e">
        <f>E7</f>
        <v>#REF!</v>
      </c>
      <c r="F85" s="105"/>
      <c r="G85" s="105"/>
      <c r="H85" s="105"/>
      <c r="L85" s="14"/>
    </row>
    <row r="86" spans="2:47" s="1" customFormat="1" ht="12" customHeight="1" x14ac:dyDescent="0.2">
      <c r="B86" s="14"/>
      <c r="C86" s="12" t="s">
        <v>45</v>
      </c>
      <c r="L86" s="14"/>
    </row>
    <row r="87" spans="2:47" s="1" customFormat="1" ht="16.5" customHeight="1" x14ac:dyDescent="0.2">
      <c r="B87" s="14"/>
      <c r="E87" s="102" t="str">
        <f>E9</f>
        <v>SO 803.2 - Výsadba stromo...</v>
      </c>
      <c r="F87" s="103"/>
      <c r="G87" s="103"/>
      <c r="H87" s="103"/>
      <c r="L87" s="14"/>
    </row>
    <row r="88" spans="2:47" s="1" customFormat="1" ht="6.95" customHeight="1" x14ac:dyDescent="0.2">
      <c r="B88" s="14"/>
      <c r="L88" s="14"/>
    </row>
    <row r="89" spans="2:47" s="1" customFormat="1" ht="12" customHeight="1" x14ac:dyDescent="0.2">
      <c r="B89" s="14"/>
      <c r="C89" s="12" t="s">
        <v>7</v>
      </c>
      <c r="F89" s="11" t="str">
        <f>F12</f>
        <v xml:space="preserve"> </v>
      </c>
      <c r="I89" s="12" t="s">
        <v>9</v>
      </c>
      <c r="J89" s="24" t="e">
        <f>IF(J12="","",J12)</f>
        <v>#REF!</v>
      </c>
      <c r="L89" s="14"/>
    </row>
    <row r="90" spans="2:47" s="1" customFormat="1" ht="6.95" customHeight="1" x14ac:dyDescent="0.2">
      <c r="B90" s="14"/>
      <c r="L90" s="14"/>
    </row>
    <row r="91" spans="2:47" s="1" customFormat="1" ht="15.2" customHeight="1" x14ac:dyDescent="0.2">
      <c r="B91" s="14"/>
      <c r="C91" s="12" t="s">
        <v>10</v>
      </c>
      <c r="F91" s="11" t="e">
        <f>E15</f>
        <v>#REF!</v>
      </c>
      <c r="I91" s="12" t="s">
        <v>14</v>
      </c>
      <c r="J91" s="13" t="e">
        <f>E21</f>
        <v>#REF!</v>
      </c>
      <c r="L91" s="14"/>
    </row>
    <row r="92" spans="2:47" s="1" customFormat="1" ht="15.2" customHeight="1" x14ac:dyDescent="0.2">
      <c r="B92" s="14"/>
      <c r="C92" s="12" t="s">
        <v>13</v>
      </c>
      <c r="F92" s="11"/>
      <c r="I92" s="12" t="s">
        <v>15</v>
      </c>
      <c r="J92" s="13" t="e">
        <f>E24</f>
        <v>#REF!</v>
      </c>
      <c r="L92" s="14"/>
    </row>
    <row r="93" spans="2:47" s="1" customFormat="1" ht="10.35" customHeight="1" x14ac:dyDescent="0.2">
      <c r="B93" s="14"/>
      <c r="L93" s="14"/>
    </row>
    <row r="94" spans="2:47" s="1" customFormat="1" ht="29.25" customHeight="1" x14ac:dyDescent="0.2">
      <c r="B94" s="14"/>
      <c r="C94" s="47" t="s">
        <v>47</v>
      </c>
      <c r="D94" s="39"/>
      <c r="E94" s="39"/>
      <c r="F94" s="39"/>
      <c r="G94" s="39"/>
      <c r="H94" s="39"/>
      <c r="I94" s="39"/>
      <c r="J94" s="48" t="s">
        <v>48</v>
      </c>
      <c r="K94" s="39"/>
      <c r="L94" s="14"/>
    </row>
    <row r="95" spans="2:47" s="1" customFormat="1" ht="10.35" customHeight="1" x14ac:dyDescent="0.2">
      <c r="B95" s="14"/>
      <c r="L95" s="14"/>
    </row>
    <row r="96" spans="2:47" s="1" customFormat="1" ht="22.9" customHeight="1" x14ac:dyDescent="0.2">
      <c r="B96" s="14"/>
      <c r="C96" s="49" t="s">
        <v>49</v>
      </c>
      <c r="J96" s="32">
        <f>J118</f>
        <v>0</v>
      </c>
      <c r="L96" s="14"/>
      <c r="AU96" s="6" t="s">
        <v>50</v>
      </c>
    </row>
    <row r="97" spans="2:12" s="3" customFormat="1" ht="24.95" customHeight="1" x14ac:dyDescent="0.2">
      <c r="B97" s="50"/>
      <c r="D97" s="51" t="s">
        <v>81</v>
      </c>
      <c r="E97" s="52"/>
      <c r="F97" s="52"/>
      <c r="G97" s="52"/>
      <c r="H97" s="52"/>
      <c r="I97" s="52"/>
      <c r="J97" s="53">
        <f>J119</f>
        <v>0</v>
      </c>
      <c r="L97" s="50"/>
    </row>
    <row r="98" spans="2:12" s="3" customFormat="1" ht="24.95" customHeight="1" x14ac:dyDescent="0.2">
      <c r="B98" s="50"/>
      <c r="D98" s="51" t="s">
        <v>82</v>
      </c>
      <c r="E98" s="52"/>
      <c r="F98" s="52"/>
      <c r="G98" s="52"/>
      <c r="H98" s="52"/>
      <c r="I98" s="52"/>
      <c r="J98" s="53">
        <f>J130</f>
        <v>0</v>
      </c>
      <c r="L98" s="50"/>
    </row>
    <row r="99" spans="2:12" s="1" customFormat="1" ht="21.75" customHeight="1" x14ac:dyDescent="0.2">
      <c r="B99" s="14"/>
      <c r="L99" s="14"/>
    </row>
    <row r="100" spans="2:12" s="1" customFormat="1" ht="6.95" customHeight="1" x14ac:dyDescent="0.2"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14"/>
    </row>
    <row r="104" spans="2:12" s="1" customFormat="1" ht="6.95" customHeight="1" x14ac:dyDescent="0.2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14"/>
    </row>
    <row r="105" spans="2:12" s="1" customFormat="1" ht="24.95" customHeight="1" x14ac:dyDescent="0.2">
      <c r="B105" s="14"/>
      <c r="C105" s="10" t="s">
        <v>51</v>
      </c>
      <c r="L105" s="14"/>
    </row>
    <row r="106" spans="2:12" s="1" customFormat="1" ht="6.95" customHeight="1" x14ac:dyDescent="0.2">
      <c r="B106" s="14"/>
      <c r="L106" s="14"/>
    </row>
    <row r="107" spans="2:12" s="1" customFormat="1" ht="12" customHeight="1" x14ac:dyDescent="0.2">
      <c r="B107" s="14"/>
      <c r="C107" s="12" t="s">
        <v>4</v>
      </c>
      <c r="L107" s="14"/>
    </row>
    <row r="108" spans="2:12" s="1" customFormat="1" ht="16.5" customHeight="1" x14ac:dyDescent="0.2">
      <c r="B108" s="14"/>
      <c r="E108" s="104" t="e">
        <f>E7</f>
        <v>#REF!</v>
      </c>
      <c r="F108" s="105"/>
      <c r="G108" s="105"/>
      <c r="H108" s="105"/>
      <c r="L108" s="14"/>
    </row>
    <row r="109" spans="2:12" s="1" customFormat="1" ht="12" customHeight="1" x14ac:dyDescent="0.2">
      <c r="B109" s="14"/>
      <c r="C109" s="12" t="s">
        <v>45</v>
      </c>
      <c r="L109" s="14"/>
    </row>
    <row r="110" spans="2:12" s="1" customFormat="1" ht="16.5" customHeight="1" x14ac:dyDescent="0.2">
      <c r="B110" s="14"/>
      <c r="E110" s="102" t="str">
        <f>E9</f>
        <v>SO 803.2 - Výsadba stromo...</v>
      </c>
      <c r="F110" s="103"/>
      <c r="G110" s="103"/>
      <c r="H110" s="103"/>
      <c r="L110" s="14"/>
    </row>
    <row r="111" spans="2:12" s="1" customFormat="1" ht="6.95" customHeight="1" x14ac:dyDescent="0.2">
      <c r="B111" s="14"/>
      <c r="L111" s="14"/>
    </row>
    <row r="112" spans="2:12" s="1" customFormat="1" ht="12" customHeight="1" x14ac:dyDescent="0.2">
      <c r="B112" s="14"/>
      <c r="C112" s="12" t="s">
        <v>7</v>
      </c>
      <c r="F112" s="11" t="str">
        <f>F12</f>
        <v xml:space="preserve"> </v>
      </c>
      <c r="I112" s="12" t="s">
        <v>9</v>
      </c>
      <c r="J112" s="24">
        <v>44798</v>
      </c>
      <c r="L112" s="14"/>
    </row>
    <row r="113" spans="2:65" s="1" customFormat="1" ht="6.95" customHeight="1" x14ac:dyDescent="0.2">
      <c r="B113" s="14"/>
      <c r="L113" s="14"/>
    </row>
    <row r="114" spans="2:65" s="1" customFormat="1" ht="15.2" customHeight="1" x14ac:dyDescent="0.2">
      <c r="B114" s="14"/>
      <c r="C114" s="12" t="s">
        <v>10</v>
      </c>
      <c r="F114" s="11" t="e">
        <f>E15</f>
        <v>#REF!</v>
      </c>
      <c r="I114" s="12" t="s">
        <v>14</v>
      </c>
      <c r="J114" s="13" t="e">
        <f>E21</f>
        <v>#REF!</v>
      </c>
      <c r="L114" s="14"/>
    </row>
    <row r="115" spans="2:65" s="1" customFormat="1" ht="15.2" customHeight="1" x14ac:dyDescent="0.2">
      <c r="B115" s="14"/>
      <c r="C115" s="12" t="s">
        <v>13</v>
      </c>
      <c r="F115" s="11"/>
      <c r="I115" s="12" t="s">
        <v>15</v>
      </c>
      <c r="J115" s="13" t="e">
        <f>E24</f>
        <v>#REF!</v>
      </c>
      <c r="L115" s="14"/>
    </row>
    <row r="116" spans="2:65" s="1" customFormat="1" ht="10.35" customHeight="1" x14ac:dyDescent="0.2">
      <c r="B116" s="14"/>
      <c r="L116" s="14"/>
    </row>
    <row r="117" spans="2:65" s="4" customFormat="1" ht="29.25" customHeight="1" x14ac:dyDescent="0.2">
      <c r="B117" s="54"/>
      <c r="C117" s="55" t="s">
        <v>52</v>
      </c>
      <c r="D117" s="56" t="s">
        <v>38</v>
      </c>
      <c r="E117" s="56" t="s">
        <v>36</v>
      </c>
      <c r="F117" s="56" t="s">
        <v>37</v>
      </c>
      <c r="G117" s="56" t="s">
        <v>53</v>
      </c>
      <c r="H117" s="56" t="s">
        <v>54</v>
      </c>
      <c r="I117" s="56" t="s">
        <v>55</v>
      </c>
      <c r="J117" s="101" t="s">
        <v>124</v>
      </c>
      <c r="K117" s="57" t="s">
        <v>56</v>
      </c>
      <c r="L117" s="54"/>
      <c r="M117" s="27" t="s">
        <v>0</v>
      </c>
      <c r="N117" s="28" t="s">
        <v>21</v>
      </c>
      <c r="O117" s="28" t="s">
        <v>57</v>
      </c>
      <c r="P117" s="28" t="s">
        <v>58</v>
      </c>
      <c r="Q117" s="28" t="s">
        <v>59</v>
      </c>
      <c r="R117" s="28" t="s">
        <v>60</v>
      </c>
      <c r="S117" s="28" t="s">
        <v>61</v>
      </c>
      <c r="T117" s="29" t="s">
        <v>62</v>
      </c>
    </row>
    <row r="118" spans="2:65" s="1" customFormat="1" ht="22.9" customHeight="1" x14ac:dyDescent="0.25">
      <c r="B118" s="14"/>
      <c r="C118" s="31" t="s">
        <v>63</v>
      </c>
      <c r="J118" s="58">
        <f>J119+J130</f>
        <v>0</v>
      </c>
      <c r="L118" s="14"/>
      <c r="M118" s="30"/>
      <c r="N118" s="25"/>
      <c r="O118" s="25"/>
      <c r="P118" s="59">
        <f>P119+P130</f>
        <v>0</v>
      </c>
      <c r="Q118" s="25"/>
      <c r="R118" s="59">
        <f>R119+R130</f>
        <v>0</v>
      </c>
      <c r="S118" s="25"/>
      <c r="T118" s="60">
        <f>T119+T130</f>
        <v>0</v>
      </c>
      <c r="AT118" s="6" t="s">
        <v>39</v>
      </c>
      <c r="AU118" s="6" t="s">
        <v>50</v>
      </c>
      <c r="BK118" s="61">
        <f>BK119+BK130</f>
        <v>0</v>
      </c>
    </row>
    <row r="119" spans="2:65" s="5" customFormat="1" ht="25.9" customHeight="1" x14ac:dyDescent="0.2">
      <c r="B119" s="62"/>
      <c r="D119" s="63" t="s">
        <v>39</v>
      </c>
      <c r="E119" s="64" t="s">
        <v>79</v>
      </c>
      <c r="F119" s="64" t="s">
        <v>83</v>
      </c>
      <c r="J119" s="65">
        <f>J120+J121+J122+J123+J124+J125+J126+J127+J128+J129</f>
        <v>0</v>
      </c>
      <c r="L119" s="62"/>
      <c r="M119" s="66"/>
      <c r="P119" s="67">
        <f>SUM(P120:P128)</f>
        <v>0</v>
      </c>
      <c r="R119" s="67">
        <f>SUM(R120:R128)</f>
        <v>0</v>
      </c>
      <c r="T119" s="68">
        <f>SUM(T120:T128)</f>
        <v>0</v>
      </c>
      <c r="AR119" s="63" t="s">
        <v>41</v>
      </c>
      <c r="AT119" s="69" t="s">
        <v>39</v>
      </c>
      <c r="AU119" s="69" t="s">
        <v>40</v>
      </c>
      <c r="AY119" s="63" t="s">
        <v>64</v>
      </c>
      <c r="BK119" s="70">
        <f>SUM(BK120:BK128)</f>
        <v>0</v>
      </c>
    </row>
    <row r="120" spans="2:65" s="1" customFormat="1" ht="21.75" customHeight="1" x14ac:dyDescent="0.2">
      <c r="B120" s="71"/>
      <c r="C120" s="72" t="s">
        <v>41</v>
      </c>
      <c r="D120" s="72" t="s">
        <v>65</v>
      </c>
      <c r="E120" s="73" t="s">
        <v>97</v>
      </c>
      <c r="F120" s="74" t="s">
        <v>98</v>
      </c>
      <c r="G120" s="75" t="s">
        <v>84</v>
      </c>
      <c r="H120" s="76">
        <v>34</v>
      </c>
      <c r="I120" s="77"/>
      <c r="J120" s="77">
        <f t="shared" ref="J120:J129" si="0">ROUND(I120*H120,2)</f>
        <v>0</v>
      </c>
      <c r="K120" s="78"/>
      <c r="L120" s="14"/>
      <c r="M120" s="79" t="s">
        <v>0</v>
      </c>
      <c r="N120" s="80" t="s">
        <v>22</v>
      </c>
      <c r="O120" s="81">
        <v>0</v>
      </c>
      <c r="P120" s="81">
        <f t="shared" ref="P120:P128" si="1">O120*H120</f>
        <v>0</v>
      </c>
      <c r="Q120" s="81">
        <v>0</v>
      </c>
      <c r="R120" s="81">
        <f t="shared" ref="R120:R128" si="2">Q120*H120</f>
        <v>0</v>
      </c>
      <c r="S120" s="81">
        <v>0</v>
      </c>
      <c r="T120" s="82">
        <f t="shared" ref="T120:T128" si="3">S120*H120</f>
        <v>0</v>
      </c>
      <c r="AR120" s="83" t="s">
        <v>67</v>
      </c>
      <c r="AT120" s="83" t="s">
        <v>65</v>
      </c>
      <c r="AU120" s="83" t="s">
        <v>41</v>
      </c>
      <c r="AY120" s="6" t="s">
        <v>64</v>
      </c>
      <c r="BE120" s="84">
        <f t="shared" ref="BE120:BE128" si="4">IF(N120="základní",J120,0)</f>
        <v>0</v>
      </c>
      <c r="BF120" s="84">
        <f t="shared" ref="BF120:BF128" si="5">IF(N120="snížená",J120,0)</f>
        <v>0</v>
      </c>
      <c r="BG120" s="84">
        <f t="shared" ref="BG120:BG128" si="6">IF(N120="zákl. přenesená",J120,0)</f>
        <v>0</v>
      </c>
      <c r="BH120" s="84">
        <f t="shared" ref="BH120:BH128" si="7">IF(N120="sníž. přenesená",J120,0)</f>
        <v>0</v>
      </c>
      <c r="BI120" s="84">
        <f t="shared" ref="BI120:BI128" si="8">IF(N120="nulová",J120,0)</f>
        <v>0</v>
      </c>
      <c r="BJ120" s="6" t="s">
        <v>41</v>
      </c>
      <c r="BK120" s="84">
        <f t="shared" ref="BK120:BK129" si="9">ROUND(I120*H120,2)</f>
        <v>0</v>
      </c>
      <c r="BL120" s="6" t="s">
        <v>67</v>
      </c>
      <c r="BM120" s="83" t="s">
        <v>42</v>
      </c>
    </row>
    <row r="121" spans="2:65" s="1" customFormat="1" ht="21.75" customHeight="1" x14ac:dyDescent="0.2">
      <c r="B121" s="71"/>
      <c r="C121" s="72" t="s">
        <v>42</v>
      </c>
      <c r="D121" s="72" t="s">
        <v>65</v>
      </c>
      <c r="E121" s="73" t="s">
        <v>99</v>
      </c>
      <c r="F121" s="74" t="s">
        <v>115</v>
      </c>
      <c r="G121" s="75" t="s">
        <v>84</v>
      </c>
      <c r="H121" s="76">
        <v>34</v>
      </c>
      <c r="I121" s="77"/>
      <c r="J121" s="77">
        <f t="shared" si="0"/>
        <v>0</v>
      </c>
      <c r="K121" s="78"/>
      <c r="L121" s="14"/>
      <c r="M121" s="79" t="s">
        <v>0</v>
      </c>
      <c r="N121" s="80" t="s">
        <v>22</v>
      </c>
      <c r="O121" s="81">
        <v>0</v>
      </c>
      <c r="P121" s="81">
        <f t="shared" si="1"/>
        <v>0</v>
      </c>
      <c r="Q121" s="81">
        <v>0</v>
      </c>
      <c r="R121" s="81">
        <f t="shared" si="2"/>
        <v>0</v>
      </c>
      <c r="S121" s="81">
        <v>0</v>
      </c>
      <c r="T121" s="82">
        <f t="shared" si="3"/>
        <v>0</v>
      </c>
      <c r="AR121" s="83" t="s">
        <v>67</v>
      </c>
      <c r="AT121" s="83" t="s">
        <v>65</v>
      </c>
      <c r="AU121" s="83" t="s">
        <v>41</v>
      </c>
      <c r="AY121" s="6" t="s">
        <v>64</v>
      </c>
      <c r="BE121" s="84">
        <f t="shared" si="4"/>
        <v>0</v>
      </c>
      <c r="BF121" s="84">
        <f t="shared" si="5"/>
        <v>0</v>
      </c>
      <c r="BG121" s="84">
        <f t="shared" si="6"/>
        <v>0</v>
      </c>
      <c r="BH121" s="84">
        <f t="shared" si="7"/>
        <v>0</v>
      </c>
      <c r="BI121" s="84">
        <f t="shared" si="8"/>
        <v>0</v>
      </c>
      <c r="BJ121" s="6" t="s">
        <v>41</v>
      </c>
      <c r="BK121" s="84">
        <f t="shared" si="9"/>
        <v>0</v>
      </c>
      <c r="BL121" s="6" t="s">
        <v>67</v>
      </c>
      <c r="BM121" s="83" t="s">
        <v>67</v>
      </c>
    </row>
    <row r="122" spans="2:65" s="1" customFormat="1" ht="21.75" customHeight="1" x14ac:dyDescent="0.2">
      <c r="B122" s="71"/>
      <c r="C122" s="72" t="s">
        <v>71</v>
      </c>
      <c r="D122" s="72" t="s">
        <v>65</v>
      </c>
      <c r="E122" s="73" t="s">
        <v>85</v>
      </c>
      <c r="F122" s="74" t="s">
        <v>116</v>
      </c>
      <c r="G122" s="75" t="s">
        <v>84</v>
      </c>
      <c r="H122" s="76">
        <v>102</v>
      </c>
      <c r="I122" s="77"/>
      <c r="J122" s="77">
        <f t="shared" si="0"/>
        <v>0</v>
      </c>
      <c r="K122" s="78"/>
      <c r="L122" s="14"/>
      <c r="M122" s="79" t="s">
        <v>0</v>
      </c>
      <c r="N122" s="80" t="s">
        <v>22</v>
      </c>
      <c r="O122" s="81">
        <v>0</v>
      </c>
      <c r="P122" s="81">
        <f t="shared" si="1"/>
        <v>0</v>
      </c>
      <c r="Q122" s="81">
        <v>0</v>
      </c>
      <c r="R122" s="81">
        <f t="shared" si="2"/>
        <v>0</v>
      </c>
      <c r="S122" s="81">
        <v>0</v>
      </c>
      <c r="T122" s="82">
        <f t="shared" si="3"/>
        <v>0</v>
      </c>
      <c r="AR122" s="83" t="s">
        <v>67</v>
      </c>
      <c r="AT122" s="83" t="s">
        <v>65</v>
      </c>
      <c r="AU122" s="83" t="s">
        <v>41</v>
      </c>
      <c r="AY122" s="6" t="s">
        <v>64</v>
      </c>
      <c r="BE122" s="84">
        <f t="shared" si="4"/>
        <v>0</v>
      </c>
      <c r="BF122" s="84">
        <f t="shared" si="5"/>
        <v>0</v>
      </c>
      <c r="BG122" s="84">
        <f t="shared" si="6"/>
        <v>0</v>
      </c>
      <c r="BH122" s="84">
        <f t="shared" si="7"/>
        <v>0</v>
      </c>
      <c r="BI122" s="84">
        <f t="shared" si="8"/>
        <v>0</v>
      </c>
      <c r="BJ122" s="6" t="s">
        <v>41</v>
      </c>
      <c r="BK122" s="84">
        <f t="shared" si="9"/>
        <v>0</v>
      </c>
      <c r="BL122" s="6" t="s">
        <v>67</v>
      </c>
      <c r="BM122" s="83" t="s">
        <v>75</v>
      </c>
    </row>
    <row r="123" spans="2:65" s="1" customFormat="1" ht="16.5" customHeight="1" x14ac:dyDescent="0.2">
      <c r="B123" s="71"/>
      <c r="C123" s="72" t="s">
        <v>67</v>
      </c>
      <c r="D123" s="72" t="s">
        <v>65</v>
      </c>
      <c r="E123" s="73" t="s">
        <v>100</v>
      </c>
      <c r="F123" s="74" t="s">
        <v>101</v>
      </c>
      <c r="G123" s="75" t="s">
        <v>84</v>
      </c>
      <c r="H123" s="76">
        <v>34</v>
      </c>
      <c r="I123" s="77"/>
      <c r="J123" s="77">
        <f t="shared" si="0"/>
        <v>0</v>
      </c>
      <c r="K123" s="78"/>
      <c r="L123" s="14"/>
      <c r="M123" s="79" t="s">
        <v>0</v>
      </c>
      <c r="N123" s="80" t="s">
        <v>22</v>
      </c>
      <c r="O123" s="81">
        <v>0</v>
      </c>
      <c r="P123" s="81">
        <f t="shared" si="1"/>
        <v>0</v>
      </c>
      <c r="Q123" s="81">
        <v>0</v>
      </c>
      <c r="R123" s="81">
        <f t="shared" si="2"/>
        <v>0</v>
      </c>
      <c r="S123" s="81">
        <v>0</v>
      </c>
      <c r="T123" s="82">
        <f t="shared" si="3"/>
        <v>0</v>
      </c>
      <c r="AR123" s="83" t="s">
        <v>67</v>
      </c>
      <c r="AT123" s="83" t="s">
        <v>65</v>
      </c>
      <c r="AU123" s="83" t="s">
        <v>41</v>
      </c>
      <c r="AY123" s="6" t="s">
        <v>64</v>
      </c>
      <c r="BE123" s="84">
        <f t="shared" si="4"/>
        <v>0</v>
      </c>
      <c r="BF123" s="84">
        <f t="shared" si="5"/>
        <v>0</v>
      </c>
      <c r="BG123" s="84">
        <f t="shared" si="6"/>
        <v>0</v>
      </c>
      <c r="BH123" s="84">
        <f t="shared" si="7"/>
        <v>0</v>
      </c>
      <c r="BI123" s="84">
        <f t="shared" si="8"/>
        <v>0</v>
      </c>
      <c r="BJ123" s="6" t="s">
        <v>41</v>
      </c>
      <c r="BK123" s="84">
        <f t="shared" si="9"/>
        <v>0</v>
      </c>
      <c r="BL123" s="6" t="s">
        <v>67</v>
      </c>
      <c r="BM123" s="83" t="s">
        <v>70</v>
      </c>
    </row>
    <row r="124" spans="2:65" s="1" customFormat="1" ht="21.75" customHeight="1" x14ac:dyDescent="0.2">
      <c r="B124" s="71"/>
      <c r="C124" s="72" t="s">
        <v>73</v>
      </c>
      <c r="D124" s="72" t="s">
        <v>65</v>
      </c>
      <c r="E124" s="73" t="s">
        <v>86</v>
      </c>
      <c r="F124" s="74" t="s">
        <v>102</v>
      </c>
      <c r="G124" s="75" t="s">
        <v>84</v>
      </c>
      <c r="H124" s="76">
        <v>34</v>
      </c>
      <c r="I124" s="77"/>
      <c r="J124" s="77">
        <f t="shared" si="0"/>
        <v>0</v>
      </c>
      <c r="K124" s="78"/>
      <c r="L124" s="14"/>
      <c r="M124" s="79" t="s">
        <v>0</v>
      </c>
      <c r="N124" s="80" t="s">
        <v>22</v>
      </c>
      <c r="O124" s="81">
        <v>0</v>
      </c>
      <c r="P124" s="81">
        <f t="shared" si="1"/>
        <v>0</v>
      </c>
      <c r="Q124" s="81">
        <v>0</v>
      </c>
      <c r="R124" s="81">
        <f t="shared" si="2"/>
        <v>0</v>
      </c>
      <c r="S124" s="81">
        <v>0</v>
      </c>
      <c r="T124" s="82">
        <f t="shared" si="3"/>
        <v>0</v>
      </c>
      <c r="AR124" s="83" t="s">
        <v>67</v>
      </c>
      <c r="AT124" s="83" t="s">
        <v>65</v>
      </c>
      <c r="AU124" s="83" t="s">
        <v>41</v>
      </c>
      <c r="AY124" s="6" t="s">
        <v>64</v>
      </c>
      <c r="BE124" s="84">
        <f t="shared" si="4"/>
        <v>0</v>
      </c>
      <c r="BF124" s="84">
        <f t="shared" si="5"/>
        <v>0</v>
      </c>
      <c r="BG124" s="84">
        <f t="shared" si="6"/>
        <v>0</v>
      </c>
      <c r="BH124" s="84">
        <f t="shared" si="7"/>
        <v>0</v>
      </c>
      <c r="BI124" s="84">
        <f t="shared" si="8"/>
        <v>0</v>
      </c>
      <c r="BJ124" s="6" t="s">
        <v>41</v>
      </c>
      <c r="BK124" s="84">
        <f t="shared" si="9"/>
        <v>0</v>
      </c>
      <c r="BL124" s="6" t="s">
        <v>67</v>
      </c>
      <c r="BM124" s="83" t="s">
        <v>72</v>
      </c>
    </row>
    <row r="125" spans="2:65" s="1" customFormat="1" ht="21.75" customHeight="1" x14ac:dyDescent="0.2">
      <c r="B125" s="71"/>
      <c r="C125" s="72" t="s">
        <v>75</v>
      </c>
      <c r="D125" s="72" t="s">
        <v>65</v>
      </c>
      <c r="E125" s="73" t="s">
        <v>103</v>
      </c>
      <c r="F125" s="74" t="s">
        <v>125</v>
      </c>
      <c r="G125" s="75" t="s">
        <v>66</v>
      </c>
      <c r="H125" s="76">
        <v>26.69</v>
      </c>
      <c r="I125" s="77"/>
      <c r="J125" s="77">
        <f t="shared" si="0"/>
        <v>0</v>
      </c>
      <c r="K125" s="78"/>
      <c r="L125" s="14"/>
      <c r="M125" s="79" t="s">
        <v>0</v>
      </c>
      <c r="N125" s="80" t="s">
        <v>22</v>
      </c>
      <c r="O125" s="81">
        <v>0</v>
      </c>
      <c r="P125" s="81">
        <f t="shared" si="1"/>
        <v>0</v>
      </c>
      <c r="Q125" s="81">
        <v>0</v>
      </c>
      <c r="R125" s="81">
        <f t="shared" si="2"/>
        <v>0</v>
      </c>
      <c r="S125" s="81">
        <v>0</v>
      </c>
      <c r="T125" s="82">
        <f t="shared" si="3"/>
        <v>0</v>
      </c>
      <c r="AR125" s="83" t="s">
        <v>67</v>
      </c>
      <c r="AT125" s="83" t="s">
        <v>65</v>
      </c>
      <c r="AU125" s="83" t="s">
        <v>41</v>
      </c>
      <c r="AY125" s="6" t="s">
        <v>64</v>
      </c>
      <c r="BE125" s="84">
        <f t="shared" si="4"/>
        <v>0</v>
      </c>
      <c r="BF125" s="84">
        <f t="shared" si="5"/>
        <v>0</v>
      </c>
      <c r="BG125" s="84">
        <f t="shared" si="6"/>
        <v>0</v>
      </c>
      <c r="BH125" s="84">
        <f t="shared" si="7"/>
        <v>0</v>
      </c>
      <c r="BI125" s="84">
        <f t="shared" si="8"/>
        <v>0</v>
      </c>
      <c r="BJ125" s="6" t="s">
        <v>41</v>
      </c>
      <c r="BK125" s="84">
        <f t="shared" si="9"/>
        <v>0</v>
      </c>
      <c r="BL125" s="6" t="s">
        <v>67</v>
      </c>
      <c r="BM125" s="83" t="s">
        <v>74</v>
      </c>
    </row>
    <row r="126" spans="2:65" s="1" customFormat="1" ht="21.75" customHeight="1" x14ac:dyDescent="0.2">
      <c r="B126" s="71"/>
      <c r="C126" s="72" t="s">
        <v>77</v>
      </c>
      <c r="D126" s="72" t="s">
        <v>65</v>
      </c>
      <c r="E126" s="73" t="s">
        <v>123</v>
      </c>
      <c r="F126" s="74" t="s">
        <v>118</v>
      </c>
      <c r="G126" s="75" t="s">
        <v>119</v>
      </c>
      <c r="H126" s="76">
        <v>34</v>
      </c>
      <c r="I126" s="77"/>
      <c r="J126" s="77">
        <f t="shared" si="0"/>
        <v>0</v>
      </c>
      <c r="K126" s="78"/>
      <c r="L126" s="14"/>
      <c r="M126" s="79"/>
      <c r="N126" s="80"/>
      <c r="O126" s="81"/>
      <c r="P126" s="81"/>
      <c r="Q126" s="81"/>
      <c r="R126" s="81"/>
      <c r="S126" s="81"/>
      <c r="T126" s="82"/>
      <c r="AR126" s="83"/>
      <c r="AT126" s="83"/>
      <c r="AU126" s="83"/>
      <c r="AY126" s="6"/>
      <c r="BE126" s="84"/>
      <c r="BF126" s="84"/>
      <c r="BG126" s="84"/>
      <c r="BH126" s="84"/>
      <c r="BI126" s="84"/>
      <c r="BJ126" s="6"/>
      <c r="BK126" s="84">
        <f t="shared" si="9"/>
        <v>0</v>
      </c>
      <c r="BL126" s="6"/>
      <c r="BM126" s="83"/>
    </row>
    <row r="127" spans="2:65" s="1" customFormat="1" ht="21.75" customHeight="1" x14ac:dyDescent="0.2">
      <c r="B127" s="71"/>
      <c r="C127" s="72" t="s">
        <v>70</v>
      </c>
      <c r="D127" s="72" t="s">
        <v>65</v>
      </c>
      <c r="E127" s="73" t="s">
        <v>87</v>
      </c>
      <c r="F127" s="74" t="s">
        <v>104</v>
      </c>
      <c r="G127" s="75" t="s">
        <v>88</v>
      </c>
      <c r="H127" s="76">
        <v>1</v>
      </c>
      <c r="I127" s="77"/>
      <c r="J127" s="77">
        <f t="shared" si="0"/>
        <v>0</v>
      </c>
      <c r="K127" s="78"/>
      <c r="L127" s="14"/>
      <c r="M127" s="79" t="s">
        <v>0</v>
      </c>
      <c r="N127" s="80" t="s">
        <v>22</v>
      </c>
      <c r="O127" s="81">
        <v>0</v>
      </c>
      <c r="P127" s="81">
        <f t="shared" si="1"/>
        <v>0</v>
      </c>
      <c r="Q127" s="81">
        <v>0</v>
      </c>
      <c r="R127" s="81">
        <f t="shared" si="2"/>
        <v>0</v>
      </c>
      <c r="S127" s="81">
        <v>0</v>
      </c>
      <c r="T127" s="82">
        <f t="shared" si="3"/>
        <v>0</v>
      </c>
      <c r="AR127" s="83" t="s">
        <v>67</v>
      </c>
      <c r="AT127" s="83" t="s">
        <v>65</v>
      </c>
      <c r="AU127" s="83" t="s">
        <v>41</v>
      </c>
      <c r="AY127" s="6" t="s">
        <v>64</v>
      </c>
      <c r="BE127" s="84">
        <f t="shared" si="4"/>
        <v>0</v>
      </c>
      <c r="BF127" s="84">
        <f t="shared" si="5"/>
        <v>0</v>
      </c>
      <c r="BG127" s="84">
        <f t="shared" si="6"/>
        <v>0</v>
      </c>
      <c r="BH127" s="84">
        <f t="shared" si="7"/>
        <v>0</v>
      </c>
      <c r="BI127" s="84">
        <f t="shared" si="8"/>
        <v>0</v>
      </c>
      <c r="BJ127" s="6" t="s">
        <v>41</v>
      </c>
      <c r="BK127" s="84">
        <f t="shared" si="9"/>
        <v>0</v>
      </c>
      <c r="BL127" s="6" t="s">
        <v>67</v>
      </c>
      <c r="BM127" s="83" t="s">
        <v>76</v>
      </c>
    </row>
    <row r="128" spans="2:65" s="1" customFormat="1" ht="16.5" customHeight="1" x14ac:dyDescent="0.2">
      <c r="B128" s="71"/>
      <c r="C128" s="72" t="s">
        <v>80</v>
      </c>
      <c r="D128" s="72" t="s">
        <v>65</v>
      </c>
      <c r="E128" s="73" t="s">
        <v>89</v>
      </c>
      <c r="F128" s="74" t="s">
        <v>90</v>
      </c>
      <c r="G128" s="75" t="s">
        <v>88</v>
      </c>
      <c r="H128" s="76">
        <v>1</v>
      </c>
      <c r="I128" s="77"/>
      <c r="J128" s="77">
        <f t="shared" si="0"/>
        <v>0</v>
      </c>
      <c r="K128" s="78"/>
      <c r="L128" s="14"/>
      <c r="M128" s="79" t="s">
        <v>0</v>
      </c>
      <c r="N128" s="80" t="s">
        <v>22</v>
      </c>
      <c r="O128" s="81">
        <v>0</v>
      </c>
      <c r="P128" s="81">
        <f t="shared" si="1"/>
        <v>0</v>
      </c>
      <c r="Q128" s="81">
        <v>0</v>
      </c>
      <c r="R128" s="81">
        <f t="shared" si="2"/>
        <v>0</v>
      </c>
      <c r="S128" s="81">
        <v>0</v>
      </c>
      <c r="T128" s="82">
        <f t="shared" si="3"/>
        <v>0</v>
      </c>
      <c r="AR128" s="83" t="s">
        <v>67</v>
      </c>
      <c r="AT128" s="83" t="s">
        <v>65</v>
      </c>
      <c r="AU128" s="83" t="s">
        <v>41</v>
      </c>
      <c r="AY128" s="6" t="s">
        <v>64</v>
      </c>
      <c r="BE128" s="84">
        <f t="shared" si="4"/>
        <v>0</v>
      </c>
      <c r="BF128" s="84">
        <f t="shared" si="5"/>
        <v>0</v>
      </c>
      <c r="BG128" s="84">
        <f t="shared" si="6"/>
        <v>0</v>
      </c>
      <c r="BH128" s="84">
        <f t="shared" si="7"/>
        <v>0</v>
      </c>
      <c r="BI128" s="84">
        <f t="shared" si="8"/>
        <v>0</v>
      </c>
      <c r="BJ128" s="6" t="s">
        <v>41</v>
      </c>
      <c r="BK128" s="84">
        <f t="shared" si="9"/>
        <v>0</v>
      </c>
      <c r="BL128" s="6" t="s">
        <v>67</v>
      </c>
      <c r="BM128" s="83" t="s">
        <v>78</v>
      </c>
    </row>
    <row r="129" spans="2:65" s="1" customFormat="1" ht="16.5" customHeight="1" x14ac:dyDescent="0.2">
      <c r="B129" s="71"/>
      <c r="C129" s="72">
        <v>16</v>
      </c>
      <c r="D129" s="72" t="s">
        <v>65</v>
      </c>
      <c r="E129" s="73" t="s">
        <v>126</v>
      </c>
      <c r="F129" s="74" t="s">
        <v>127</v>
      </c>
      <c r="G129" s="75" t="s">
        <v>119</v>
      </c>
      <c r="H129" s="76">
        <v>34</v>
      </c>
      <c r="I129" s="77"/>
      <c r="J129" s="77">
        <f t="shared" si="0"/>
        <v>0</v>
      </c>
      <c r="K129" s="78"/>
      <c r="L129" s="14"/>
      <c r="M129" s="79"/>
      <c r="N129" s="80"/>
      <c r="O129" s="81"/>
      <c r="P129" s="81"/>
      <c r="Q129" s="81"/>
      <c r="R129" s="81"/>
      <c r="S129" s="81"/>
      <c r="T129" s="82"/>
      <c r="AR129" s="83"/>
      <c r="AT129" s="83"/>
      <c r="AU129" s="83"/>
      <c r="AY129" s="6"/>
      <c r="BE129" s="84"/>
      <c r="BF129" s="84"/>
      <c r="BG129" s="84"/>
      <c r="BH129" s="84"/>
      <c r="BI129" s="84"/>
      <c r="BJ129" s="6"/>
      <c r="BK129" s="84">
        <f t="shared" si="9"/>
        <v>0</v>
      </c>
      <c r="BL129" s="6"/>
      <c r="BM129" s="83"/>
    </row>
    <row r="130" spans="2:65" s="5" customFormat="1" ht="25.9" customHeight="1" x14ac:dyDescent="0.2">
      <c r="B130" s="62"/>
      <c r="C130" s="72"/>
      <c r="D130" s="63" t="s">
        <v>39</v>
      </c>
      <c r="E130" s="64" t="s">
        <v>91</v>
      </c>
      <c r="F130" s="64" t="s">
        <v>92</v>
      </c>
      <c r="J130" s="65">
        <f>J131+J132+J133+J134+J135+J136</f>
        <v>0</v>
      </c>
      <c r="L130" s="62"/>
      <c r="M130" s="66"/>
      <c r="P130" s="67">
        <f>SUM(P132:P136)</f>
        <v>0</v>
      </c>
      <c r="R130" s="67">
        <f>SUM(R132:R136)</f>
        <v>0</v>
      </c>
      <c r="T130" s="68">
        <f>SUM(T132:T136)</f>
        <v>0</v>
      </c>
      <c r="AR130" s="63" t="s">
        <v>41</v>
      </c>
      <c r="AT130" s="69" t="s">
        <v>39</v>
      </c>
      <c r="AU130" s="69" t="s">
        <v>40</v>
      </c>
      <c r="AY130" s="63" t="s">
        <v>64</v>
      </c>
      <c r="BK130" s="70">
        <f>SUM(BK132:BK136)</f>
        <v>0</v>
      </c>
    </row>
    <row r="131" spans="2:65" s="1" customFormat="1" ht="21.75" customHeight="1" x14ac:dyDescent="0.2">
      <c r="B131" s="71"/>
      <c r="C131" s="72">
        <v>10</v>
      </c>
      <c r="D131" s="85" t="s">
        <v>68</v>
      </c>
      <c r="E131" s="86" t="s">
        <v>122</v>
      </c>
      <c r="F131" s="87" t="s">
        <v>120</v>
      </c>
      <c r="G131" s="88" t="s">
        <v>69</v>
      </c>
      <c r="H131" s="89">
        <v>4</v>
      </c>
      <c r="I131" s="90"/>
      <c r="J131" s="90">
        <f>H131*I131</f>
        <v>0</v>
      </c>
      <c r="K131" s="99"/>
      <c r="L131" s="92"/>
      <c r="M131" s="93"/>
      <c r="N131" s="94"/>
      <c r="O131" s="81"/>
      <c r="P131" s="81"/>
      <c r="Q131" s="81"/>
      <c r="R131" s="81"/>
      <c r="S131" s="81"/>
      <c r="T131" s="82"/>
      <c r="AR131" s="83"/>
      <c r="AT131" s="83"/>
      <c r="AU131" s="83"/>
      <c r="AY131" s="6"/>
      <c r="BE131" s="84"/>
      <c r="BF131" s="84"/>
      <c r="BG131" s="84"/>
      <c r="BH131" s="84"/>
      <c r="BI131" s="84"/>
      <c r="BJ131" s="6"/>
      <c r="BK131" s="84"/>
      <c r="BL131" s="6"/>
      <c r="BM131" s="83"/>
    </row>
    <row r="132" spans="2:65" s="1" customFormat="1" ht="21.75" customHeight="1" x14ac:dyDescent="0.2">
      <c r="B132" s="71"/>
      <c r="C132" s="72">
        <v>11</v>
      </c>
      <c r="D132" s="85" t="s">
        <v>68</v>
      </c>
      <c r="E132" s="86" t="s">
        <v>105</v>
      </c>
      <c r="F132" s="100" t="s">
        <v>121</v>
      </c>
      <c r="G132" s="88" t="s">
        <v>84</v>
      </c>
      <c r="H132" s="89">
        <v>34</v>
      </c>
      <c r="I132" s="90"/>
      <c r="J132" s="90">
        <f>ROUND(I132*H132,2)</f>
        <v>0</v>
      </c>
      <c r="K132" s="99"/>
      <c r="L132" s="92"/>
      <c r="M132" s="93" t="s">
        <v>0</v>
      </c>
      <c r="N132" s="94" t="s">
        <v>22</v>
      </c>
      <c r="O132" s="81">
        <v>0</v>
      </c>
      <c r="P132" s="81">
        <f>O132*H132</f>
        <v>0</v>
      </c>
      <c r="Q132" s="81">
        <v>0</v>
      </c>
      <c r="R132" s="81">
        <f>Q132*H132</f>
        <v>0</v>
      </c>
      <c r="S132" s="81">
        <v>0</v>
      </c>
      <c r="T132" s="82">
        <f>S132*H132</f>
        <v>0</v>
      </c>
      <c r="AR132" s="83" t="s">
        <v>70</v>
      </c>
      <c r="AT132" s="83" t="s">
        <v>68</v>
      </c>
      <c r="AU132" s="83" t="s">
        <v>41</v>
      </c>
      <c r="AY132" s="6" t="s">
        <v>64</v>
      </c>
      <c r="BE132" s="84">
        <f>IF(N132="základní",J132,0)</f>
        <v>0</v>
      </c>
      <c r="BF132" s="84">
        <f>IF(N132="snížená",J132,0)</f>
        <v>0</v>
      </c>
      <c r="BG132" s="84">
        <f>IF(N132="zákl. přenesená",J132,0)</f>
        <v>0</v>
      </c>
      <c r="BH132" s="84">
        <f>IF(N132="sníž. přenesená",J132,0)</f>
        <v>0</v>
      </c>
      <c r="BI132" s="84">
        <f>IF(N132="nulová",J132,0)</f>
        <v>0</v>
      </c>
      <c r="BJ132" s="6" t="s">
        <v>41</v>
      </c>
      <c r="BK132" s="84">
        <f>ROUND(I132*H132,2)</f>
        <v>0</v>
      </c>
      <c r="BL132" s="6" t="s">
        <v>67</v>
      </c>
      <c r="BM132" s="83" t="s">
        <v>106</v>
      </c>
    </row>
    <row r="133" spans="2:65" s="1" customFormat="1" ht="25.5" customHeight="1" x14ac:dyDescent="0.2">
      <c r="B133" s="71"/>
      <c r="C133" s="72">
        <v>12</v>
      </c>
      <c r="D133" s="85" t="s">
        <v>68</v>
      </c>
      <c r="E133" s="86" t="s">
        <v>93</v>
      </c>
      <c r="F133" s="87" t="s">
        <v>117</v>
      </c>
      <c r="G133" s="88" t="s">
        <v>84</v>
      </c>
      <c r="H133" s="89">
        <v>102</v>
      </c>
      <c r="I133" s="90"/>
      <c r="J133" s="90">
        <f>ROUND(I133*H133,2)</f>
        <v>0</v>
      </c>
      <c r="K133" s="91"/>
      <c r="L133" s="92"/>
      <c r="M133" s="93" t="s">
        <v>0</v>
      </c>
      <c r="N133" s="94" t="s">
        <v>22</v>
      </c>
      <c r="O133" s="81">
        <v>0</v>
      </c>
      <c r="P133" s="81">
        <f>O133*H133</f>
        <v>0</v>
      </c>
      <c r="Q133" s="81">
        <v>0</v>
      </c>
      <c r="R133" s="81">
        <f>Q133*H133</f>
        <v>0</v>
      </c>
      <c r="S133" s="81">
        <v>0</v>
      </c>
      <c r="T133" s="82">
        <f>S133*H133</f>
        <v>0</v>
      </c>
      <c r="AR133" s="83" t="s">
        <v>70</v>
      </c>
      <c r="AT133" s="83" t="s">
        <v>68</v>
      </c>
      <c r="AU133" s="83" t="s">
        <v>41</v>
      </c>
      <c r="AY133" s="6" t="s">
        <v>64</v>
      </c>
      <c r="BE133" s="84">
        <f>IF(N133="základní",J133,0)</f>
        <v>0</v>
      </c>
      <c r="BF133" s="84">
        <f>IF(N133="snížená",J133,0)</f>
        <v>0</v>
      </c>
      <c r="BG133" s="84">
        <f>IF(N133="zákl. přenesená",J133,0)</f>
        <v>0</v>
      </c>
      <c r="BH133" s="84">
        <f>IF(N133="sníž. přenesená",J133,0)</f>
        <v>0</v>
      </c>
      <c r="BI133" s="84">
        <f>IF(N133="nulová",J133,0)</f>
        <v>0</v>
      </c>
      <c r="BJ133" s="6" t="s">
        <v>41</v>
      </c>
      <c r="BK133" s="84">
        <f>ROUND(I133*H133,2)</f>
        <v>0</v>
      </c>
      <c r="BL133" s="6" t="s">
        <v>67</v>
      </c>
      <c r="BM133" s="83" t="s">
        <v>107</v>
      </c>
    </row>
    <row r="134" spans="2:65" s="1" customFormat="1" ht="16.5" customHeight="1" x14ac:dyDescent="0.2">
      <c r="B134" s="71"/>
      <c r="C134" s="72">
        <v>13</v>
      </c>
      <c r="D134" s="85" t="s">
        <v>68</v>
      </c>
      <c r="E134" s="86" t="s">
        <v>94</v>
      </c>
      <c r="F134" s="87" t="s">
        <v>108</v>
      </c>
      <c r="G134" s="88" t="s">
        <v>88</v>
      </c>
      <c r="H134" s="89">
        <v>2.7</v>
      </c>
      <c r="I134" s="90"/>
      <c r="J134" s="90">
        <f>ROUND(I134*H134,2)</f>
        <v>0</v>
      </c>
      <c r="K134" s="91"/>
      <c r="L134" s="92"/>
      <c r="M134" s="93" t="s">
        <v>0</v>
      </c>
      <c r="N134" s="94" t="s">
        <v>22</v>
      </c>
      <c r="O134" s="81">
        <v>0</v>
      </c>
      <c r="P134" s="81">
        <f>O134*H134</f>
        <v>0</v>
      </c>
      <c r="Q134" s="81">
        <v>0</v>
      </c>
      <c r="R134" s="81">
        <f>Q134*H134</f>
        <v>0</v>
      </c>
      <c r="S134" s="81">
        <v>0</v>
      </c>
      <c r="T134" s="82">
        <f>S134*H134</f>
        <v>0</v>
      </c>
      <c r="AR134" s="83" t="s">
        <v>70</v>
      </c>
      <c r="AT134" s="83" t="s">
        <v>68</v>
      </c>
      <c r="AU134" s="83" t="s">
        <v>41</v>
      </c>
      <c r="AY134" s="6" t="s">
        <v>64</v>
      </c>
      <c r="BE134" s="84">
        <f>IF(N134="základní",J134,0)</f>
        <v>0</v>
      </c>
      <c r="BF134" s="84">
        <f>IF(N134="snížená",J134,0)</f>
        <v>0</v>
      </c>
      <c r="BG134" s="84">
        <f>IF(N134="zákl. přenesená",J134,0)</f>
        <v>0</v>
      </c>
      <c r="BH134" s="84">
        <f>IF(N134="sníž. přenesená",J134,0)</f>
        <v>0</v>
      </c>
      <c r="BI134" s="84">
        <f>IF(N134="nulová",J134,0)</f>
        <v>0</v>
      </c>
      <c r="BJ134" s="6" t="s">
        <v>41</v>
      </c>
      <c r="BK134" s="84">
        <f>ROUND(I134*H134,2)</f>
        <v>0</v>
      </c>
      <c r="BL134" s="6" t="s">
        <v>67</v>
      </c>
      <c r="BM134" s="83" t="s">
        <v>109</v>
      </c>
    </row>
    <row r="135" spans="2:65" s="1" customFormat="1" ht="16.5" customHeight="1" x14ac:dyDescent="0.2">
      <c r="B135" s="71"/>
      <c r="C135" s="72">
        <v>14</v>
      </c>
      <c r="D135" s="85" t="s">
        <v>68</v>
      </c>
      <c r="E135" s="86" t="s">
        <v>95</v>
      </c>
      <c r="F135" s="87" t="s">
        <v>110</v>
      </c>
      <c r="G135" s="88" t="s">
        <v>69</v>
      </c>
      <c r="H135" s="89">
        <v>3</v>
      </c>
      <c r="I135" s="90"/>
      <c r="J135" s="90">
        <f>ROUND(I135*H135,2)</f>
        <v>0</v>
      </c>
      <c r="K135" s="91"/>
      <c r="L135" s="92"/>
      <c r="M135" s="93" t="s">
        <v>0</v>
      </c>
      <c r="N135" s="94" t="s">
        <v>22</v>
      </c>
      <c r="O135" s="81">
        <v>0</v>
      </c>
      <c r="P135" s="81">
        <f>O135*H135</f>
        <v>0</v>
      </c>
      <c r="Q135" s="81">
        <v>0</v>
      </c>
      <c r="R135" s="81">
        <f>Q135*H135</f>
        <v>0</v>
      </c>
      <c r="S135" s="81">
        <v>0</v>
      </c>
      <c r="T135" s="82">
        <f>S135*H135</f>
        <v>0</v>
      </c>
      <c r="AR135" s="83" t="s">
        <v>70</v>
      </c>
      <c r="AT135" s="83" t="s">
        <v>68</v>
      </c>
      <c r="AU135" s="83" t="s">
        <v>41</v>
      </c>
      <c r="AY135" s="6" t="s">
        <v>64</v>
      </c>
      <c r="BE135" s="84">
        <f>IF(N135="základní",J135,0)</f>
        <v>0</v>
      </c>
      <c r="BF135" s="84">
        <f>IF(N135="snížená",J135,0)</f>
        <v>0</v>
      </c>
      <c r="BG135" s="84">
        <f>IF(N135="zákl. přenesená",J135,0)</f>
        <v>0</v>
      </c>
      <c r="BH135" s="84">
        <f>IF(N135="sníž. přenesená",J135,0)</f>
        <v>0</v>
      </c>
      <c r="BI135" s="84">
        <f>IF(N135="nulová",J135,0)</f>
        <v>0</v>
      </c>
      <c r="BJ135" s="6" t="s">
        <v>41</v>
      </c>
      <c r="BK135" s="84">
        <f>ROUND(I135*H135,2)</f>
        <v>0</v>
      </c>
      <c r="BL135" s="6" t="s">
        <v>67</v>
      </c>
      <c r="BM135" s="83" t="s">
        <v>111</v>
      </c>
    </row>
    <row r="136" spans="2:65" s="1" customFormat="1" ht="20.25" customHeight="1" x14ac:dyDescent="0.2">
      <c r="B136" s="71"/>
      <c r="C136" s="72">
        <v>15</v>
      </c>
      <c r="D136" s="85" t="s">
        <v>68</v>
      </c>
      <c r="E136" s="86" t="s">
        <v>112</v>
      </c>
      <c r="F136" s="87" t="s">
        <v>113</v>
      </c>
      <c r="G136" s="88" t="s">
        <v>84</v>
      </c>
      <c r="H136" s="89">
        <v>3</v>
      </c>
      <c r="I136" s="90"/>
      <c r="J136" s="90">
        <f>ROUND(I136*H136,2)</f>
        <v>0</v>
      </c>
      <c r="K136" s="91"/>
      <c r="L136" s="92"/>
      <c r="M136" s="97" t="s">
        <v>0</v>
      </c>
      <c r="N136" s="98" t="s">
        <v>22</v>
      </c>
      <c r="O136" s="95">
        <v>0</v>
      </c>
      <c r="P136" s="95">
        <f>O136*H136</f>
        <v>0</v>
      </c>
      <c r="Q136" s="95">
        <v>0</v>
      </c>
      <c r="R136" s="95">
        <f>Q136*H136</f>
        <v>0</v>
      </c>
      <c r="S136" s="95">
        <v>0</v>
      </c>
      <c r="T136" s="96">
        <f>S136*H136</f>
        <v>0</v>
      </c>
      <c r="AR136" s="83" t="s">
        <v>70</v>
      </c>
      <c r="AT136" s="83" t="s">
        <v>68</v>
      </c>
      <c r="AU136" s="83" t="s">
        <v>41</v>
      </c>
      <c r="AY136" s="6" t="s">
        <v>64</v>
      </c>
      <c r="BE136" s="84">
        <f>IF(N136="základní",J136,0)</f>
        <v>0</v>
      </c>
      <c r="BF136" s="84">
        <f>IF(N136="snížená",J136,0)</f>
        <v>0</v>
      </c>
      <c r="BG136" s="84">
        <f>IF(N136="zákl. přenesená",J136,0)</f>
        <v>0</v>
      </c>
      <c r="BH136" s="84">
        <f>IF(N136="sníž. přenesená",J136,0)</f>
        <v>0</v>
      </c>
      <c r="BI136" s="84">
        <f>IF(N136="nulová",J136,0)</f>
        <v>0</v>
      </c>
      <c r="BJ136" s="6" t="s">
        <v>41</v>
      </c>
      <c r="BK136" s="84">
        <f>ROUND(I136*H136,2)</f>
        <v>0</v>
      </c>
      <c r="BL136" s="6" t="s">
        <v>67</v>
      </c>
      <c r="BM136" s="83" t="s">
        <v>114</v>
      </c>
    </row>
    <row r="137" spans="2:65" s="1" customFormat="1" ht="6.95" customHeight="1" x14ac:dyDescent="0.2">
      <c r="B137" s="20"/>
      <c r="C137" s="21"/>
      <c r="D137" s="21"/>
      <c r="E137" s="21"/>
      <c r="F137" s="21"/>
      <c r="G137" s="21"/>
      <c r="H137" s="21"/>
      <c r="I137" s="21"/>
      <c r="J137" s="21"/>
      <c r="K137" s="21"/>
      <c r="L137" s="14"/>
    </row>
  </sheetData>
  <autoFilter ref="C117:K136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91" fitToHeight="100" orientation="portrait" blackAndWhite="1" horizontalDpi="300" verticalDpi="300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SO 803.2 - varianta bříza,menší</vt:lpstr>
      <vt:lpstr>'SO 803.2 - varianta bříza,menší'!Názvy_tisku</vt:lpstr>
      <vt:lpstr>'SO 803.2 - varianta bříza,menší'!Oblast_tisku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Candrová</dc:creator>
  <cp:lastModifiedBy>Petra Adensamová</cp:lastModifiedBy>
  <cp:lastPrinted>2021-02-17T15:25:42Z</cp:lastPrinted>
  <dcterms:created xsi:type="dcterms:W3CDTF">2021-02-15T13:19:26Z</dcterms:created>
  <dcterms:modified xsi:type="dcterms:W3CDTF">2022-11-14T15:47:53Z</dcterms:modified>
</cp:coreProperties>
</file>