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Rekonstrukce šaten" sheetId="2" r:id="rId2"/>
    <sheet name="SO 02 - Rekonstrukce atle..." sheetId="3" r:id="rId3"/>
    <sheet name="SO 03 - Rekonstrukce více..." sheetId="4" r:id="rId4"/>
    <sheet name="SO 04 - Skokanský sektor" sheetId="5" r:id="rId5"/>
    <sheet name="SO 05 - Rekonstrukce malé..." sheetId="6" r:id="rId6"/>
    <sheet name="SO 06 - Rekonstrukce tribuny" sheetId="7" r:id="rId7"/>
    <sheet name="SO 07 - Venkovní posilovna" sheetId="8" r:id="rId8"/>
    <sheet name="SO 08 - Zpevněné plochy" sheetId="9" r:id="rId9"/>
    <sheet name="VRN - Vedlejší rozpočtové..." sheetId="10" r:id="rId10"/>
    <sheet name="Seznam figur" sheetId="11" r:id="rId11"/>
  </sheets>
  <definedNames>
    <definedName name="_xlnm.Print_Area" localSheetId="0">'Rekapitulace stavby'!$D$4:$AO$76,'Rekapitulace stavby'!$C$82:$AQ$104</definedName>
    <definedName name="_xlnm._FilterDatabase" localSheetId="1" hidden="1">'SO 01 - Rekonstrukce šaten'!$C$138:$K$593</definedName>
    <definedName name="_xlnm.Print_Area" localSheetId="1">'SO 01 - Rekonstrukce šaten'!$C$4:$J$39,'SO 01 - Rekonstrukce šaten'!$C$50:$J$76,'SO 01 - Rekonstrukce šaten'!$C$126:$K$593</definedName>
    <definedName name="_xlnm._FilterDatabase" localSheetId="2" hidden="1">'SO 02 - Rekonstrukce atle...'!$C$121:$K$179</definedName>
    <definedName name="_xlnm.Print_Area" localSheetId="2">'SO 02 - Rekonstrukce atle...'!$C$4:$J$39,'SO 02 - Rekonstrukce atle...'!$C$50:$J$76,'SO 02 - Rekonstrukce atle...'!$C$109:$K$179</definedName>
    <definedName name="_xlnm._FilterDatabase" localSheetId="3" hidden="1">'SO 03 - Rekonstrukce více...'!$C$121:$K$197</definedName>
    <definedName name="_xlnm.Print_Area" localSheetId="3">'SO 03 - Rekonstrukce více...'!$C$4:$J$39,'SO 03 - Rekonstrukce více...'!$C$50:$J$76,'SO 03 - Rekonstrukce více...'!$C$109:$K$197</definedName>
    <definedName name="_xlnm._FilterDatabase" localSheetId="4" hidden="1">'SO 04 - Skokanský sektor'!$C$122:$K$192</definedName>
    <definedName name="_xlnm.Print_Area" localSheetId="4">'SO 04 - Skokanský sektor'!$C$4:$J$39,'SO 04 - Skokanský sektor'!$C$50:$J$76,'SO 04 - Skokanský sektor'!$C$110:$K$192</definedName>
    <definedName name="_xlnm._FilterDatabase" localSheetId="5" hidden="1">'SO 05 - Rekonstrukce malé...'!$C$124:$K$192</definedName>
    <definedName name="_xlnm.Print_Area" localSheetId="5">'SO 05 - Rekonstrukce malé...'!$C$4:$J$39,'SO 05 - Rekonstrukce malé...'!$C$50:$J$76,'SO 05 - Rekonstrukce malé...'!$C$112:$K$192</definedName>
    <definedName name="_xlnm._FilterDatabase" localSheetId="6" hidden="1">'SO 06 - Rekonstrukce tribuny'!$C$124:$K$176</definedName>
    <definedName name="_xlnm.Print_Area" localSheetId="6">'SO 06 - Rekonstrukce tribuny'!$C$4:$J$39,'SO 06 - Rekonstrukce tribuny'!$C$50:$J$76,'SO 06 - Rekonstrukce tribuny'!$C$112:$K$176</definedName>
    <definedName name="_xlnm._FilterDatabase" localSheetId="7" hidden="1">'SO 07 - Venkovní posilovna'!$C$121:$K$199</definedName>
    <definedName name="_xlnm.Print_Area" localSheetId="7">'SO 07 - Venkovní posilovna'!$C$4:$J$39,'SO 07 - Venkovní posilovna'!$C$50:$J$76,'SO 07 - Venkovní posilovna'!$C$109:$K$199</definedName>
    <definedName name="_xlnm._FilterDatabase" localSheetId="8" hidden="1">'SO 08 - Zpevněné plochy'!$C$121:$K$188</definedName>
    <definedName name="_xlnm.Print_Area" localSheetId="8">'SO 08 - Zpevněné plochy'!$C$4:$J$39,'SO 08 - Zpevněné plochy'!$C$50:$J$76,'SO 08 - Zpevněné plochy'!$C$109:$K$188</definedName>
    <definedName name="_xlnm._FilterDatabase" localSheetId="9" hidden="1">'VRN - Vedlejší rozpočtové...'!$C$116:$K$123</definedName>
    <definedName name="_xlnm.Print_Area" localSheetId="9">'VRN - Vedlejší rozpočtové...'!$C$4:$J$39,'VRN - Vedlejší rozpočtové...'!$C$50:$J$76,'VRN - Vedlejší rozpočtové...'!$C$104:$K$123</definedName>
    <definedName name="_xlnm.Print_Area" localSheetId="10">'Seznam figur'!$C$4:$G$27</definedName>
    <definedName name="_xlnm.Print_Titles" localSheetId="0">'Rekapitulace stavby'!$92:$92</definedName>
    <definedName name="_xlnm.Print_Titles" localSheetId="1">'SO 01 - Rekonstrukce šaten'!$138:$138</definedName>
    <definedName name="_xlnm.Print_Titles" localSheetId="2">'SO 02 - Rekonstrukce atle...'!$121:$121</definedName>
    <definedName name="_xlnm.Print_Titles" localSheetId="3">'SO 03 - Rekonstrukce více...'!$121:$121</definedName>
    <definedName name="_xlnm.Print_Titles" localSheetId="4">'SO 04 - Skokanský sektor'!$122:$122</definedName>
    <definedName name="_xlnm.Print_Titles" localSheetId="5">'SO 05 - Rekonstrukce malé...'!$124:$124</definedName>
    <definedName name="_xlnm.Print_Titles" localSheetId="6">'SO 06 - Rekonstrukce tribuny'!$124:$124</definedName>
    <definedName name="_xlnm.Print_Titles" localSheetId="7">'SO 07 - Venkovní posilovna'!$121:$121</definedName>
    <definedName name="_xlnm.Print_Titles" localSheetId="8">'SO 08 - Zpevněné plochy'!$121:$121</definedName>
    <definedName name="_xlnm.Print_Titles" localSheetId="9">'VRN - Vedlejší rozpočtové...'!$116:$116</definedName>
    <definedName name="_xlnm.Print_Titles" localSheetId="10">'Seznam figur'!$9:$9</definedName>
  </definedNames>
  <calcPr fullCalcOnLoad="1"/>
</workbook>
</file>

<file path=xl/sharedStrings.xml><?xml version="1.0" encoding="utf-8"?>
<sst xmlns="http://schemas.openxmlformats.org/spreadsheetml/2006/main" count="11170" uniqueCount="1318">
  <si>
    <t>Export Komplet</t>
  </si>
  <si>
    <t/>
  </si>
  <si>
    <t>2.0</t>
  </si>
  <si>
    <t>ZAMOK</t>
  </si>
  <si>
    <t>False</t>
  </si>
  <si>
    <t>{9b566216-1d5e-47f4-8af1-498b66a44314}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</si>
  <si>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</si>
  <si>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</si>
  <si>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</si>
  <si>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</si>
  <si>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</si>
  <si>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</si>
  <si>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</si>
  <si>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</si>
  <si>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21-06_4433_M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</si>
  <si>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</si>
  <si>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</si>
  <si>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veřejného sportoviště Dětřichov, k.ů. Dětřichov u Frýdlantu</t>
  </si>
  <si>
    <t>KSO:</t>
  </si>
  <si>
    <t>CC-CZ:</t>
  </si>
  <si>
    <t>Místo:</t>
  </si>
  <si>
    <t>Dětřichov u Frýdlantu</t>
  </si>
  <si>
    <t>Datum:</t>
  </si>
  <si>
    <t>7. 7. 2021</t>
  </si>
  <si>
    <t>Zadavatel:</t>
  </si>
  <si>
    <t>IČ:</t>
  </si>
  <si>
    <t>Obec Dětřichov, Dětřichov č.p.2, Frýdlant 464 01</t>
  </si>
  <si>
    <t>DIČ:</t>
  </si>
  <si>
    <t>Uchazeč:</t>
  </si>
  <si>
    <t>Vyplň údaj</t>
  </si>
  <si>
    <t>Projektant:</t>
  </si>
  <si>
    <t>J.Mráz</t>
  </si>
  <si>
    <t>True</t>
  </si>
  <si>
    <t>Zpracovatel:</t>
  </si>
  <si>
    <t>PROPOS Liberec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</si>
  <si>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</si>
  <si>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</si>
  <si>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</si>
  <si>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</si>
  <si>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</si>
  <si>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</si>
  <si>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</si>
  <si>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</si>
  <si>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</si>
  <si>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</si>
  <si>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</si>
  <si>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</si>
  <si>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</si>
  <si>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</si>
  <si>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</si>
  <si>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</si>
  <si>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</si>
  <si>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</si>
  <si>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</si>
  <si>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</si>
  <si>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</si>
  <si>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</si>
  <si>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</si>
  <si>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</si>
  <si>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</si>
  <si>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</si>
  <si>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</si>
  <si>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</si>
  <si>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</si>
  <si>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</si>
  <si>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</si>
  <si>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</si>
  <si>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</si>
  <si>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</si>
  <si>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</si>
  <si>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</si>
  <si>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</si>
  <si>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</si>
  <si>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</si>
  <si>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</si>
  <si>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</si>
  <si>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</si>
  <si>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</si>
  <si>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</si>
  <si>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</si>
  <si>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</si>
  <si>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</si>
  <si>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Rekonstrukce šaten</t>
  </si>
  <si>
    <t>STA</t>
  </si>
  <si>
    <t>1</t>
  </si>
  <si>
    <t>{7f685f47-f4f0-440f-8533-0384f81bddff}</t>
  </si>
  <si>
    <t>2</t>
  </si>
  <si>
    <t>SO 02</t>
  </si>
  <si>
    <t>Rekonstrukce atletické dráhy</t>
  </si>
  <si>
    <t>{a916186b-1e64-4e6a-8ebc-d1cb59241322}</t>
  </si>
  <si>
    <t>SO 03</t>
  </si>
  <si>
    <t>Rekonstrukce víceúčelového hřiště</t>
  </si>
  <si>
    <t>{4ef0d44b-306d-4a34-bb29-7165d08fdc8c}</t>
  </si>
  <si>
    <t>SO 04</t>
  </si>
  <si>
    <t>Skokanský sektor</t>
  </si>
  <si>
    <t>{7534e045-39f5-47d9-8a0e-045ae912edbe}</t>
  </si>
  <si>
    <t>SO 05</t>
  </si>
  <si>
    <t>Rekonstrukce malého hřiště</t>
  </si>
  <si>
    <t>{bc38622e-da5c-4b0b-a1bc-22616571f6d3}</t>
  </si>
  <si>
    <t>SO 06</t>
  </si>
  <si>
    <t>Rekonstrukce tribuny</t>
  </si>
  <si>
    <t>{2af77cfe-35cd-4d46-9f84-b8d331a76070}</t>
  </si>
  <si>
    <t>SO 07</t>
  </si>
  <si>
    <t>Venkovní posilovna</t>
  </si>
  <si>
    <t>{420bc7ba-c785-4092-9700-ef0280ee7345}</t>
  </si>
  <si>
    <t>SO 08</t>
  </si>
  <si>
    <t>Zpevněné plochy</t>
  </si>
  <si>
    <t>{9820fcb2-4892-4053-93ce-4c4ab88e8d2b}</t>
  </si>
  <si>
    <t>VRN</t>
  </si>
  <si>
    <t>Vedlejší rozpočtové náklady</t>
  </si>
  <si>
    <t>{bdd72c22-d3c6-4c6c-b3cb-b843bc99925e}</t>
  </si>
  <si>
    <t>KRYCÍ LIST SOUPISU PRACÍ</t>
  </si>
  <si>
    <t>Objekt:</t>
  </si>
  <si>
    <t>SO 01 - Rekonstrukce šaten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</si>
  <si>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</si>
  <si>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</si>
  <si>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</si>
  <si>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</si>
  <si>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</si>
  <si>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</si>
  <si>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</si>
  <si>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</si>
  <si>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</si>
  <si>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</si>
  <si>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</si>
  <si>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</si>
  <si>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</si>
  <si>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</si>
  <si>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</si>
  <si>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</si>
  <si>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</si>
  <si>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ZTI a ÚT</t>
  </si>
  <si>
    <t xml:space="preserve">    741 - Elektroinstalace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</si>
  <si>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</si>
  <si>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</si>
  <si>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</si>
  <si>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 vč. přesunu hmot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</si>
  <si>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</si>
  <si>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</si>
  <si>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</si>
  <si>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</si>
  <si>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</si>
  <si>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</si>
  <si>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</si>
  <si>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</si>
  <si>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</si>
  <si>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</si>
  <si>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</si>
  <si>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</si>
  <si>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</si>
  <si>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</si>
  <si>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</si>
  <si>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</si>
  <si>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</si>
  <si>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</si>
  <si>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</si>
  <si>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</si>
  <si>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</si>
  <si>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</si>
  <si>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</si>
  <si>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132251101</t>
  </si>
  <si>
    <t>Hloubení rýh nezapažených  š do 800 mm v hornině třídy těžitelnosti I, skupiny 3 objem do 20 m3 strojně</t>
  </si>
  <si>
    <t>m3</t>
  </si>
  <si>
    <t>CS ÚRS 2021 01</t>
  </si>
  <si>
    <t>4</t>
  </si>
  <si>
    <t>-779442612</t>
  </si>
  <si>
    <t>VV</t>
  </si>
  <si>
    <t>1,9*0,5*1,05</t>
  </si>
  <si>
    <t>(0,96+1,32)*0,5*1,05</t>
  </si>
  <si>
    <t>Součet</t>
  </si>
  <si>
    <t>162351103</t>
  </si>
  <si>
    <t>Vodorovné přemístění do 500 m výkopku/sypaniny z horniny třídy těžitelnosti I, skupiny 1 až 3</t>
  </si>
  <si>
    <t>1892635614</t>
  </si>
  <si>
    <t>Zakládání</t>
  </si>
  <si>
    <t>3</t>
  </si>
  <si>
    <t>273313711</t>
  </si>
  <si>
    <t>Základové desky z betonu tř. C 20/25</t>
  </si>
  <si>
    <t>-1357927215</t>
  </si>
  <si>
    <t>dle digi měření</t>
  </si>
  <si>
    <t>12,68*0,15</t>
  </si>
  <si>
    <t>273351121</t>
  </si>
  <si>
    <t>Zřízení bednění základových desek</t>
  </si>
  <si>
    <t>m2</t>
  </si>
  <si>
    <t>759686194</t>
  </si>
  <si>
    <t>(1,9+1,82+0,96)*0,15</t>
  </si>
  <si>
    <t>5</t>
  </si>
  <si>
    <t>273351122</t>
  </si>
  <si>
    <t>Odstranění bednění základových desek</t>
  </si>
  <si>
    <t>2070008750</t>
  </si>
  <si>
    <t>6</t>
  </si>
  <si>
    <t>273362021</t>
  </si>
  <si>
    <t>Výztuž základových desek svařovanými sítěmi Kari</t>
  </si>
  <si>
    <t>t</t>
  </si>
  <si>
    <t>1821210806</t>
  </si>
  <si>
    <t>sít 150/150/6 - 3,03kg/m2, překrytí 20%</t>
  </si>
  <si>
    <t>12,68*3,03*0,001*1,2</t>
  </si>
  <si>
    <t>7</t>
  </si>
  <si>
    <t>274313711</t>
  </si>
  <si>
    <t>Základové pásy z betonu tř. C 20/25</t>
  </si>
  <si>
    <t>681712839</t>
  </si>
  <si>
    <t>8</t>
  </si>
  <si>
    <t>274351121</t>
  </si>
  <si>
    <t>Zřízení bednění základových pasů rovného</t>
  </si>
  <si>
    <t>-640306150</t>
  </si>
  <si>
    <t>(1,9+0,5)*2*0,15</t>
  </si>
  <si>
    <t>(1,82+0,5+1,32+0,46+0,5+0,96)*0,15</t>
  </si>
  <si>
    <t>9</t>
  </si>
  <si>
    <t>274351122</t>
  </si>
  <si>
    <t>Odstranění bednění základových pasů rovného</t>
  </si>
  <si>
    <t>552764660</t>
  </si>
  <si>
    <t>Svislé a kompletní konstrukce</t>
  </si>
  <si>
    <t>10</t>
  </si>
  <si>
    <t>310235241</t>
  </si>
  <si>
    <t>Zazdívka otvorů pl do 0,0225 m2 ve zdivu nadzákladovém cihlami pálenými tl do 300 mm</t>
  </si>
  <si>
    <t>kus</t>
  </si>
  <si>
    <t>-272776228</t>
  </si>
  <si>
    <t>po osazení vaznic</t>
  </si>
  <si>
    <t>11</t>
  </si>
  <si>
    <t>311234031</t>
  </si>
  <si>
    <t>Zdivo jednovrstvé z cihel děrovaných do P10 na maltu M5 tl 240 mm</t>
  </si>
  <si>
    <t>-95583924</t>
  </si>
  <si>
    <t>1,9*2,97</t>
  </si>
  <si>
    <t>-(1,0*2,1)</t>
  </si>
  <si>
    <t>(0,96+1,58)*2,75</t>
  </si>
  <si>
    <t>12</t>
  </si>
  <si>
    <t>317234410</t>
  </si>
  <si>
    <t>Vyzdívka mezi nosníky z cihel pálených na MC</t>
  </si>
  <si>
    <t>323026387</t>
  </si>
  <si>
    <t>okna</t>
  </si>
  <si>
    <t>0,3*0,9*0,14*3</t>
  </si>
  <si>
    <t>dveře</t>
  </si>
  <si>
    <t>0,3*1,4*0,14</t>
  </si>
  <si>
    <t>13</t>
  </si>
  <si>
    <t>317944323</t>
  </si>
  <si>
    <t>Válcované nosníky č.14 až 22 dodatečně osazované do připravených otvorů</t>
  </si>
  <si>
    <t>916902165</t>
  </si>
  <si>
    <t>IPE 140 - okna - 12,9kg/m</t>
  </si>
  <si>
    <t>2*0,9*3*12,9*0,001</t>
  </si>
  <si>
    <t>IPE 140 - dveře - 12,9kg/m</t>
  </si>
  <si>
    <t>2*1,4*12,9*0,001</t>
  </si>
  <si>
    <t>14</t>
  </si>
  <si>
    <t>34224410.1</t>
  </si>
  <si>
    <t>Příčka z keramické příčkovky na maltu tloušťky 100 mm</t>
  </si>
  <si>
    <t>386747587</t>
  </si>
  <si>
    <t>(1,86+1,31)*(2,4+0,15)</t>
  </si>
  <si>
    <t>-(0,7*1,97)</t>
  </si>
  <si>
    <t>2,44*(2,4+0,15)</t>
  </si>
  <si>
    <t>(1,72+1,7+1,58)*(2,4+0,15)</t>
  </si>
  <si>
    <t>-(0,6*1,97+0,7*1,97)</t>
  </si>
  <si>
    <t>34224412.1</t>
  </si>
  <si>
    <t>Příčka z keramické příčkovky na maltu tloušťky 150 mm</t>
  </si>
  <si>
    <t>1182753878</t>
  </si>
  <si>
    <t>3,4*(2,4+0,15)</t>
  </si>
  <si>
    <t>Úpravy povrchů, podlahy a osazování výplní</t>
  </si>
  <si>
    <t>16</t>
  </si>
  <si>
    <t>612142001</t>
  </si>
  <si>
    <t>Potažení vnitřních stěn sklovláknitým pletivem vtlačeným do tenkovrstvé hmoty</t>
  </si>
  <si>
    <t>322208146</t>
  </si>
  <si>
    <t>17</t>
  </si>
  <si>
    <t>612315421</t>
  </si>
  <si>
    <t>Oprava vnitřní vápenné štukové omítky stěn v rozsahu plochy do 10%</t>
  </si>
  <si>
    <t>1313140341</t>
  </si>
  <si>
    <t>"mč.101" (1,76+2,44)*(2,35-1,5)</t>
  </si>
  <si>
    <t>-(0,6*0,6+0,9*0,47)</t>
  </si>
  <si>
    <t>"mč.102" (1,54+2,44)*(2,35-1,5)</t>
  </si>
  <si>
    <t>"mč.103" 1,7*(2,35-1,5)</t>
  </si>
  <si>
    <t>"mč.104" 1,5*(2,35-1,5)</t>
  </si>
  <si>
    <t>-(0,9*0,47)</t>
  </si>
  <si>
    <t>"mč.105" 1,7*(2,35-1,5)</t>
  </si>
  <si>
    <t>"mč.106" 1,31*(2,35-1,5)</t>
  </si>
  <si>
    <t>-(0,6*0,6)</t>
  </si>
  <si>
    <t>"mč.107" (2,54+1,76+0,9+0,1+0,9+1,54+3,95)*2,35</t>
  </si>
  <si>
    <t>-(1,2-0,9+0,8*1,97)</t>
  </si>
  <si>
    <t>"mč.108" (3,36*2)+(2,35-1,5)</t>
  </si>
  <si>
    <t>-(0,8*1,97)</t>
  </si>
  <si>
    <t>18</t>
  </si>
  <si>
    <t>612321141</t>
  </si>
  <si>
    <t>Vápenocementová omítka štuková dvouvrstvá vnitřních stěn nanášená ručně</t>
  </si>
  <si>
    <t>278452239</t>
  </si>
  <si>
    <t>"mč.103" (0,9*2+1,7)*(2,35-1,5)</t>
  </si>
  <si>
    <t>"mč.104" (1,58*2+1,5)*(2,35-1,5)</t>
  </si>
  <si>
    <t>-(0,7*0,47+0,8*0,47)</t>
  </si>
  <si>
    <t>"mč.105" (1,7+0,72*2)*(2,35-1,5)</t>
  </si>
  <si>
    <t>-(0,6*0,47)</t>
  </si>
  <si>
    <t>"mč.106" (1,76*2+1,31)*(2,35-1,5)</t>
  </si>
  <si>
    <t>-(0,7*0,47)</t>
  </si>
  <si>
    <t>"mč.107" (1,86+1,41+1,54)*2,35</t>
  </si>
  <si>
    <t>"mč.108" (1,89*2,35)</t>
  </si>
  <si>
    <t>19</t>
  </si>
  <si>
    <t>615142002</t>
  </si>
  <si>
    <t>Potažení vnitřních nosníků sklovláknitým pletivem</t>
  </si>
  <si>
    <t>-1520437094</t>
  </si>
  <si>
    <t>(0,14*2+0,35)*0,6*3</t>
  </si>
  <si>
    <t>(0,14*2+0,35)*0,9</t>
  </si>
  <si>
    <t>20</t>
  </si>
  <si>
    <t>631311114</t>
  </si>
  <si>
    <t>Mazanina tl do 80 mm z betonu prostého bez zvýšených nároků na prostředí tř. C 16/20</t>
  </si>
  <si>
    <t>-161139536</t>
  </si>
  <si>
    <t>"mč.101" 4,29*0,06</t>
  </si>
  <si>
    <t>"mč.102" 3,76*0,06</t>
  </si>
  <si>
    <t>"mč.103" 1,53*0,08</t>
  </si>
  <si>
    <t>"mč.104" 2,37*0,08</t>
  </si>
  <si>
    <t>"mč.105" 1,15*0,08</t>
  </si>
  <si>
    <t>"mč.106" 2,3*0,06</t>
  </si>
  <si>
    <t>"mč.107" 10,73*0,06</t>
  </si>
  <si>
    <t>"mč.108" 6,05*0,08</t>
  </si>
  <si>
    <t>631319171</t>
  </si>
  <si>
    <t>Příplatek k mazanině tl do 80 mm za stržení povrchu spodní vrstvy před vložením výztuže</t>
  </si>
  <si>
    <t>-1086389411</t>
  </si>
  <si>
    <t>22</t>
  </si>
  <si>
    <t>631362021</t>
  </si>
  <si>
    <t>Výztuž mazanin svařovanými sítěmi Kari</t>
  </si>
  <si>
    <t>1916059648</t>
  </si>
  <si>
    <t>100/100/6 - 4,44kg/m2 překrytí 15%</t>
  </si>
  <si>
    <t>"mč.101" 4,29*4,44*0,001*1,15</t>
  </si>
  <si>
    <t>"mč.102" 3,76*4,44*0,001*1,15</t>
  </si>
  <si>
    <t>"mč.103" 1,53*4,44*0,001*1,15</t>
  </si>
  <si>
    <t>"mč.104" 2,37*4,44*0,001*1,15</t>
  </si>
  <si>
    <t>"mč.105" 1,15*4,44*0,001*1,15</t>
  </si>
  <si>
    <t>"mč.106" 2,3*4,44*0,001*1,15</t>
  </si>
  <si>
    <t>"mč.107" 10,73*4,44*0,001*1,15</t>
  </si>
  <si>
    <t>"mč.108" 6,05*4,44*0,001*1,15</t>
  </si>
  <si>
    <t>23</t>
  </si>
  <si>
    <t>632481213</t>
  </si>
  <si>
    <t>Separační vrstva z PE fólie</t>
  </si>
  <si>
    <t>1066668727</t>
  </si>
  <si>
    <t>"mč.101" 4,29</t>
  </si>
  <si>
    <t>"mč.102" 3,76</t>
  </si>
  <si>
    <t>"mč.103" 1,53</t>
  </si>
  <si>
    <t>"mč.104" 2,37</t>
  </si>
  <si>
    <t>"mč.105" 1,15</t>
  </si>
  <si>
    <t>"mč.106" 2,3</t>
  </si>
  <si>
    <t>"mč.107" 10,73</t>
  </si>
  <si>
    <t>"mč.108" 6,05</t>
  </si>
  <si>
    <t>Ostatní konstrukce a práce, bourání</t>
  </si>
  <si>
    <t>24</t>
  </si>
  <si>
    <t>962031132</t>
  </si>
  <si>
    <t>Bourání příček z cihel pálených na MVC tl do 100 mm</t>
  </si>
  <si>
    <t>1165809962</t>
  </si>
  <si>
    <t>2,64*(2,4+0,15)</t>
  </si>
  <si>
    <t>1,76*(2,4+0,15)*2</t>
  </si>
  <si>
    <t>-(0,7*1,97*2*2)</t>
  </si>
  <si>
    <t>(1,36+1,86)*(2,4+0,15)</t>
  </si>
  <si>
    <t>25</t>
  </si>
  <si>
    <t>962031133</t>
  </si>
  <si>
    <t>Bourání příček z cihel pálených na MVC tl do 150 mm</t>
  </si>
  <si>
    <t>433810396</t>
  </si>
  <si>
    <t>1,64*(2,4+0,15)*2</t>
  </si>
  <si>
    <t>26</t>
  </si>
  <si>
    <t>965042241</t>
  </si>
  <si>
    <t>Bourání podkladů pod dlažby nebo mazanin betonových nebo z litého asfaltu tl přes 100 mm pl přes 4 m2</t>
  </si>
  <si>
    <t>-25198356</t>
  </si>
  <si>
    <t>"mč.103" 1,12*0,14</t>
  </si>
  <si>
    <t>"mč.104" 2,81*0,14</t>
  </si>
  <si>
    <t>"mč.106" 6,05*0,14</t>
  </si>
  <si>
    <t>"mč.107"4,63*0,14</t>
  </si>
  <si>
    <t>"mč.108" 10,98*0,14</t>
  </si>
  <si>
    <t>27</t>
  </si>
  <si>
    <t>965081213</t>
  </si>
  <si>
    <t>Bourání podlah z dlaždic keramických nebo xylolitových tl do 10 mm plochy přes 1 m2</t>
  </si>
  <si>
    <t>-1060070810</t>
  </si>
  <si>
    <t>"mč.101" 3,94</t>
  </si>
  <si>
    <t>"mč.102" 0,95</t>
  </si>
  <si>
    <t>28</t>
  </si>
  <si>
    <t>968062245</t>
  </si>
  <si>
    <t>Vybourání dřevěných rámů oken jednoduchých včetně křídel pl do 2 m2</t>
  </si>
  <si>
    <t>-406156825</t>
  </si>
  <si>
    <t>1,18*1,2</t>
  </si>
  <si>
    <t>0,9*1,2</t>
  </si>
  <si>
    <t>29</t>
  </si>
  <si>
    <t>968062455</t>
  </si>
  <si>
    <t>Vybourání dřevěných dveřních zárubní pl do 2 m2</t>
  </si>
  <si>
    <t>-1316477071</t>
  </si>
  <si>
    <t>0,8*1,97*2</t>
  </si>
  <si>
    <t>0,7*1,97*4</t>
  </si>
  <si>
    <t>30</t>
  </si>
  <si>
    <t>971033561</t>
  </si>
  <si>
    <t>Vybourání otvorů ve zdivu cihelném pl do 1 m2 na MVC nebo MV tl do 600 mm</t>
  </si>
  <si>
    <t>1697622361</t>
  </si>
  <si>
    <t>0,6*0,6*3</t>
  </si>
  <si>
    <t>31</t>
  </si>
  <si>
    <t>971033651</t>
  </si>
  <si>
    <t>Vybourání otvorů ve zdivu cihelném pl do 4 m2 na MVC nebo MV tl do 600 mm</t>
  </si>
  <si>
    <t>-884474698</t>
  </si>
  <si>
    <t>0,9*1,97</t>
  </si>
  <si>
    <t>32</t>
  </si>
  <si>
    <t>973031324</t>
  </si>
  <si>
    <t>Vysekání kapes ve zdivu cihelném na MV nebo MVC pl do 0,10 m2 hl do 150 mm</t>
  </si>
  <si>
    <t>-185712702</t>
  </si>
  <si>
    <t>vaznice</t>
  </si>
  <si>
    <t>33</t>
  </si>
  <si>
    <t>97403116.1</t>
  </si>
  <si>
    <t>Montáž a dodávka fasádního obkladu z cembrit desek tl.8mm vč. ocelového roštu, kotvení, detailů</t>
  </si>
  <si>
    <t>-1828668859</t>
  </si>
  <si>
    <t>pohled západní</t>
  </si>
  <si>
    <t>73,1-(1,2*0,9*4)</t>
  </si>
  <si>
    <t>pohled jižní</t>
  </si>
  <si>
    <t>21,8-(1,2*0,9)</t>
  </si>
  <si>
    <t>pohled východní</t>
  </si>
  <si>
    <t>48,6-(0,9*0,6*2+0,6*0,6)</t>
  </si>
  <si>
    <t>pohled severní</t>
  </si>
  <si>
    <t>20,6-(0,6*0,6*2)</t>
  </si>
  <si>
    <t>34</t>
  </si>
  <si>
    <t>974031167</t>
  </si>
  <si>
    <t>Vysekání rýh ve zdivu cihelném hl do 150 mm š do 300 mm</t>
  </si>
  <si>
    <t>m</t>
  </si>
  <si>
    <t>-617659644</t>
  </si>
  <si>
    <t>pro osazení nosníků</t>
  </si>
  <si>
    <t>0,9*2*3</t>
  </si>
  <si>
    <t>1,4*2</t>
  </si>
  <si>
    <t>35</t>
  </si>
  <si>
    <t>974031169</t>
  </si>
  <si>
    <t>Příplatek k vysekání rýh ve zdivu cihelném hl do 150 mm ZKD 100 mm š rýhy</t>
  </si>
  <si>
    <t>-472183309</t>
  </si>
  <si>
    <t>36</t>
  </si>
  <si>
    <t>99403116.1</t>
  </si>
  <si>
    <t>Zednické výpomoce jinde neuvedené a jiné doplňkové práce (realizováno a účtováno na pokyn investora a SD)</t>
  </si>
  <si>
    <t>kpl</t>
  </si>
  <si>
    <t>1428189998</t>
  </si>
  <si>
    <t>37</t>
  </si>
  <si>
    <t>99403118.1</t>
  </si>
  <si>
    <t>Ostatní jinde neuvedené konstrukce, detaily a práce (dodavatel případně doplní rozpisem v příloze)</t>
  </si>
  <si>
    <t>-2066828822</t>
  </si>
  <si>
    <t>997</t>
  </si>
  <si>
    <t>Přesun sutě</t>
  </si>
  <si>
    <t>38</t>
  </si>
  <si>
    <t>997013111</t>
  </si>
  <si>
    <t>Vnitrostaveništní doprava suti a vybouraných hmot pro budovy v do 6 m s použitím mechanizace</t>
  </si>
  <si>
    <t>564532624</t>
  </si>
  <si>
    <t>39</t>
  </si>
  <si>
    <t>997013501</t>
  </si>
  <si>
    <t>Odvoz suti a vybouraných hmot na skládku nebo meziskládku do 1 km se složením</t>
  </si>
  <si>
    <t>1748014512</t>
  </si>
  <si>
    <t>40</t>
  </si>
  <si>
    <t>99701350.1</t>
  </si>
  <si>
    <t>Příplatek k odvozu suti a vybouraných hmot na skládku za každý další km nad 1km</t>
  </si>
  <si>
    <t>810219679</t>
  </si>
  <si>
    <t>41</t>
  </si>
  <si>
    <t>997013601</t>
  </si>
  <si>
    <t>Poplatek za uložení na skládce (skládkovné) stavebního odpadu betonového kód odpadu 17 01 01</t>
  </si>
  <si>
    <t>1050623901</t>
  </si>
  <si>
    <t>7,88</t>
  </si>
  <si>
    <t>42</t>
  </si>
  <si>
    <t>997013603</t>
  </si>
  <si>
    <t>Poplatek za uložení na skládce (skládkovné) stavebního odpadu cihelného kód odpadu 17 01 02</t>
  </si>
  <si>
    <t>-1962416992</t>
  </si>
  <si>
    <t>2,411+2,183+0,03+3,191+1,944+0,664+0,328</t>
  </si>
  <si>
    <t>43</t>
  </si>
  <si>
    <t>997013631</t>
  </si>
  <si>
    <t>Poplatek za uložení na skládce (skládkovné) stavebního odpadu směsného kód odpadu 17 09 04</t>
  </si>
  <si>
    <t>1755079460</t>
  </si>
  <si>
    <t>26,426-(7,88+10,751+1,922+3,964+0,865)</t>
  </si>
  <si>
    <t>44</t>
  </si>
  <si>
    <t>997013645</t>
  </si>
  <si>
    <t>Poplatek za uložení na skládce (skládkovné) odpadu asfaltového bez dehtu kód odpadu 17 03 02</t>
  </si>
  <si>
    <t>-1282107623</t>
  </si>
  <si>
    <t>1,922</t>
  </si>
  <si>
    <t>45</t>
  </si>
  <si>
    <t>997013811</t>
  </si>
  <si>
    <t>Poplatek za uložení na skládce (skládkovné) stavebního odpadu dřevěného kód odpadu 17 02 01</t>
  </si>
  <si>
    <t>64325472</t>
  </si>
  <si>
    <t>0,452+3,512</t>
  </si>
  <si>
    <t>46</t>
  </si>
  <si>
    <t>99701381.1</t>
  </si>
  <si>
    <t>Odpočet šrotovného</t>
  </si>
  <si>
    <t>1384454089</t>
  </si>
  <si>
    <t>0,865</t>
  </si>
  <si>
    <t>998</t>
  </si>
  <si>
    <t>Přesun hmot</t>
  </si>
  <si>
    <t>47</t>
  </si>
  <si>
    <t>998011001</t>
  </si>
  <si>
    <t>Přesun hmot pro budovy zděné v do 6 m</t>
  </si>
  <si>
    <t>1118498216</t>
  </si>
  <si>
    <t>PSV</t>
  </si>
  <si>
    <t>Práce a dodávky PSV</t>
  </si>
  <si>
    <t>711</t>
  </si>
  <si>
    <t>Izolace proti vodě, vlhkosti a plynům</t>
  </si>
  <si>
    <t>48</t>
  </si>
  <si>
    <t>711141559</t>
  </si>
  <si>
    <t>Provedení izolace proti zemní vlhkosti pásy přitavením vodorovné NAIP</t>
  </si>
  <si>
    <t>-1345288732</t>
  </si>
  <si>
    <t>"mč.103" 1,12</t>
  </si>
  <si>
    <t>"mč.104" 2,81</t>
  </si>
  <si>
    <t>"mč.105" 1,12</t>
  </si>
  <si>
    <t>"mč.108" 10,98</t>
  </si>
  <si>
    <t>49</t>
  </si>
  <si>
    <t>M</t>
  </si>
  <si>
    <t>62832001</t>
  </si>
  <si>
    <t>pás asfaltový natavitelný oxidovaný tl 3,5mm typu V60 S35 s vložkou ze skleněné rohože, s jemnozrnným minerálním posypem</t>
  </si>
  <si>
    <t>-1697127690</t>
  </si>
  <si>
    <t>16,03*1,1655 'Přepočtené koeficientem množství</t>
  </si>
  <si>
    <t>50</t>
  </si>
  <si>
    <t>998711101</t>
  </si>
  <si>
    <t>Přesun hmot tonážní pro izolace proti vodě, vlhkosti a plynům v objektech výšky do 6 m</t>
  </si>
  <si>
    <t>651211573</t>
  </si>
  <si>
    <t>712</t>
  </si>
  <si>
    <t>Povlakové krytiny</t>
  </si>
  <si>
    <t>51</t>
  </si>
  <si>
    <t>712300832</t>
  </si>
  <si>
    <t>Odstranění povlakové krytiny střech do 10° dvouvrstvé</t>
  </si>
  <si>
    <t>-602492983</t>
  </si>
  <si>
    <t>S2</t>
  </si>
  <si>
    <t>46,5</t>
  </si>
  <si>
    <t>52</t>
  </si>
  <si>
    <t>712331101</t>
  </si>
  <si>
    <t>Provedení povlakové krytiny střech do 10° podkladní vrstvy pásy na sucho AIP nebo NAIP</t>
  </si>
  <si>
    <t>1597981292</t>
  </si>
  <si>
    <t>53</t>
  </si>
  <si>
    <t>2832201.1</t>
  </si>
  <si>
    <t>strukturovaná dělící fólie (např.Norton Tf plus)</t>
  </si>
  <si>
    <t>276933844</t>
  </si>
  <si>
    <t>překrytí 15%</t>
  </si>
  <si>
    <t>46,5*1,15</t>
  </si>
  <si>
    <t>54</t>
  </si>
  <si>
    <t>712361701</t>
  </si>
  <si>
    <t>Provedení povlakové krytiny střech do 10° fólií položenou volně s přilepením spojů</t>
  </si>
  <si>
    <t>-2078772733</t>
  </si>
  <si>
    <t>55</t>
  </si>
  <si>
    <t>2832926.1</t>
  </si>
  <si>
    <t>pojistná hydroizolace (např.DRAGOFOL)</t>
  </si>
  <si>
    <t>-854541263</t>
  </si>
  <si>
    <t>56</t>
  </si>
  <si>
    <t>712400832</t>
  </si>
  <si>
    <t>Odstranění povlakové krytiny střech do 30° dvouvrstvé</t>
  </si>
  <si>
    <t>1176484525</t>
  </si>
  <si>
    <t>S1</t>
  </si>
  <si>
    <t>140,1*1,04</t>
  </si>
  <si>
    <t>57</t>
  </si>
  <si>
    <t>712431101</t>
  </si>
  <si>
    <t>Provedení povlakové krytiny střech do 30° pásy na sucho AIP nebo NAIP</t>
  </si>
  <si>
    <t>1766060752</t>
  </si>
  <si>
    <t>dle digi měření vč přípočtu na sklon 12%</t>
  </si>
  <si>
    <t>58</t>
  </si>
  <si>
    <t>857493301</t>
  </si>
  <si>
    <t>145,704*1,15</t>
  </si>
  <si>
    <t>59</t>
  </si>
  <si>
    <t>712461701</t>
  </si>
  <si>
    <t>Provedení povlakové krytiny střech do 30° fólií položenou volně</t>
  </si>
  <si>
    <t>-2058715452</t>
  </si>
  <si>
    <t>60</t>
  </si>
  <si>
    <t>-608108368</t>
  </si>
  <si>
    <t>61</t>
  </si>
  <si>
    <t>998712101</t>
  </si>
  <si>
    <t>Přesun hmot tonážní tonážní pro krytiny povlakové v objektech v do 6 m</t>
  </si>
  <si>
    <t>959252670</t>
  </si>
  <si>
    <t>713</t>
  </si>
  <si>
    <t>Izolace tepelné</t>
  </si>
  <si>
    <t>62</t>
  </si>
  <si>
    <t>713121111</t>
  </si>
  <si>
    <t>Montáž izolace tepelné podlah volně kladenými rohožemi, pásy, dílci, deskami 1 vrstva</t>
  </si>
  <si>
    <t>614562852</t>
  </si>
  <si>
    <t>první vrstva</t>
  </si>
  <si>
    <t>Mezisoučet</t>
  </si>
  <si>
    <t>druhá a třetí vrstva</t>
  </si>
  <si>
    <t>16,03*2</t>
  </si>
  <si>
    <t>63</t>
  </si>
  <si>
    <t>6315099.1</t>
  </si>
  <si>
    <t>tepelná izolace podlahových konstrukcí z elastifikovaného pěnového polystyrenu s útlumem kročejového hluku tl.50mm</t>
  </si>
  <si>
    <t>-255878543</t>
  </si>
  <si>
    <t>prořez 2%</t>
  </si>
  <si>
    <t>48,09*1,02</t>
  </si>
  <si>
    <t>64</t>
  </si>
  <si>
    <t>713121121</t>
  </si>
  <si>
    <t>Montáž izolace tepelné podlah volně kladenými rohožemi, pásy, dílci, deskami 2 vrstvy</t>
  </si>
  <si>
    <t>1965101975</t>
  </si>
  <si>
    <t>"mč.106" 6,05</t>
  </si>
  <si>
    <t>"mč.107" 4,63</t>
  </si>
  <si>
    <t>65</t>
  </si>
  <si>
    <t>6315098.1</t>
  </si>
  <si>
    <t>tepelná izolace podlahových konstrukcí z elastifikovaného pěnového polystyrenu s útlumem kročejového hluku tl.40mm</t>
  </si>
  <si>
    <t>92762793</t>
  </si>
  <si>
    <t>31,6*1,02</t>
  </si>
  <si>
    <t>druhá vrstva</t>
  </si>
  <si>
    <t>66</t>
  </si>
  <si>
    <t>998713101</t>
  </si>
  <si>
    <t>Přesun hmot tonážní pro izolace tepelné v objektech v do 6 m</t>
  </si>
  <si>
    <t>-1142520895</t>
  </si>
  <si>
    <t>721</t>
  </si>
  <si>
    <t>ZTI a ÚT</t>
  </si>
  <si>
    <t>67</t>
  </si>
  <si>
    <t>7211111.1</t>
  </si>
  <si>
    <t>Zdravotní technika a /střední vytápění</t>
  </si>
  <si>
    <t>185189134</t>
  </si>
  <si>
    <t>741</t>
  </si>
  <si>
    <t>Elektroinstalace</t>
  </si>
  <si>
    <t>68</t>
  </si>
  <si>
    <t>7411111.1</t>
  </si>
  <si>
    <t>-4469861</t>
  </si>
  <si>
    <t>762</t>
  </si>
  <si>
    <t>Konstrukce tesařské</t>
  </si>
  <si>
    <t>69</t>
  </si>
  <si>
    <t>762332132</t>
  </si>
  <si>
    <t>Montáž vázaných kcí krovů pravidelných z hraněného řeziva průřezové plochy do 224 cm2</t>
  </si>
  <si>
    <t>1861563865</t>
  </si>
  <si>
    <t>krokve 160/140mm</t>
  </si>
  <si>
    <t>7,6*6+7,65+1,2</t>
  </si>
  <si>
    <t>pozednice 160/100mm</t>
  </si>
  <si>
    <t>6,0+6,3</t>
  </si>
  <si>
    <t>vaznice 160/100mm</t>
  </si>
  <si>
    <t>6,04</t>
  </si>
  <si>
    <t>70</t>
  </si>
  <si>
    <t>60512130</t>
  </si>
  <si>
    <t>hranol stavební řezivo průřezu do 224cm2 do dl 6m</t>
  </si>
  <si>
    <t>1099783581</t>
  </si>
  <si>
    <t>0,16*0,14*(7,6*6+7,65+1,2)</t>
  </si>
  <si>
    <t>0,16*0,1*(6,0+6,3)</t>
  </si>
  <si>
    <t>0,16*0,1*6,04</t>
  </si>
  <si>
    <t>71</t>
  </si>
  <si>
    <t>762341017</t>
  </si>
  <si>
    <t>Bednění střech rovných z desek OSB tl 25 mm na sraz šroubovaných na krokve</t>
  </si>
  <si>
    <t>1615142567</t>
  </si>
  <si>
    <t>S1 - předpokládaná výměna 10%</t>
  </si>
  <si>
    <t>145,704*0,1</t>
  </si>
  <si>
    <t>72</t>
  </si>
  <si>
    <t>762341832</t>
  </si>
  <si>
    <t>Demontáž bednění střech z desek tvrdých</t>
  </si>
  <si>
    <t>-1745122776</t>
  </si>
  <si>
    <t>předpoklad 10%</t>
  </si>
  <si>
    <t>73</t>
  </si>
  <si>
    <t>762342441</t>
  </si>
  <si>
    <t>Montáž lišt trojúhelníkových nebo kontralatí na střechách sklonu do 60°</t>
  </si>
  <si>
    <t>-1330527573</t>
  </si>
  <si>
    <t>kontralatě 50/30mm na krokve</t>
  </si>
  <si>
    <t>74</t>
  </si>
  <si>
    <t>60514114</t>
  </si>
  <si>
    <t>řezivo jehličnaté lať impregnovaná dl 4 m</t>
  </si>
  <si>
    <t>883931933</t>
  </si>
  <si>
    <t>kontralatě 50/30mm</t>
  </si>
  <si>
    <t>0,05*0,03*(7,6*6+7,65+1,2)</t>
  </si>
  <si>
    <t>75</t>
  </si>
  <si>
    <t>762395000</t>
  </si>
  <si>
    <t>Spojovací prostředky krovů, bednění, laťování, nadstřešních konstrukcí</t>
  </si>
  <si>
    <t>1182698671</t>
  </si>
  <si>
    <t>prvky krovu</t>
  </si>
  <si>
    <t>1,514+0,082</t>
  </si>
  <si>
    <t>bednění</t>
  </si>
  <si>
    <t>61,07*0,025</t>
  </si>
  <si>
    <t>76</t>
  </si>
  <si>
    <t>998762101</t>
  </si>
  <si>
    <t>Přesun hmot tonážní pro kce tesařské v objektech v do 6 m</t>
  </si>
  <si>
    <t>-1427432197</t>
  </si>
  <si>
    <t>763</t>
  </si>
  <si>
    <t>Konstrukce suché výstavby</t>
  </si>
  <si>
    <t>77</t>
  </si>
  <si>
    <t>763111611</t>
  </si>
  <si>
    <t>Montáž nosné konstrukce z jednoduchých profilů CW+UW SDK příčka</t>
  </si>
  <si>
    <t>1991732326</t>
  </si>
  <si>
    <t>78</t>
  </si>
  <si>
    <t>59030042</t>
  </si>
  <si>
    <t>profil vodící stěnový UW 50</t>
  </si>
  <si>
    <t>-381606417</t>
  </si>
  <si>
    <t>předpoklad</t>
  </si>
  <si>
    <t>(0,9+1,2)*2</t>
  </si>
  <si>
    <t>0,9+1,2</t>
  </si>
  <si>
    <t>6,3*1,05 'Přepočtené koeficientem množství</t>
  </si>
  <si>
    <t>79</t>
  </si>
  <si>
    <t>763131412</t>
  </si>
  <si>
    <t>SDK podhled desky 1xA 12,5 s izolací dvouvrstvá spodní kce profil CD+UD</t>
  </si>
  <si>
    <t>1203291261</t>
  </si>
  <si>
    <t>80</t>
  </si>
  <si>
    <t>763131415</t>
  </si>
  <si>
    <t>SDK podhled desky 1xA 15 s izolací dvouvrstvá spodní kce profil CD+UD</t>
  </si>
  <si>
    <t>416006274</t>
  </si>
  <si>
    <t>81</t>
  </si>
  <si>
    <t>998763301</t>
  </si>
  <si>
    <t>Přesun hmot tonážní pro sádrokartonové konstrukce v objektech v do 6 m</t>
  </si>
  <si>
    <t>1278317517</t>
  </si>
  <si>
    <t>764</t>
  </si>
  <si>
    <t>Konstrukce klempířské</t>
  </si>
  <si>
    <t>82</t>
  </si>
  <si>
    <t>764001821</t>
  </si>
  <si>
    <t>Demontáž krytiny ze svitků nebo tabulí do suti</t>
  </si>
  <si>
    <t>1532766089</t>
  </si>
  <si>
    <t>83</t>
  </si>
  <si>
    <t>76414130.1</t>
  </si>
  <si>
    <t>Montáž a dodávka krytiny z falcovaného AL plechu, barva antracit vč.systémových doplňků, prvků a přesunu hmot</t>
  </si>
  <si>
    <t>-1905053824</t>
  </si>
  <si>
    <t>145,704</t>
  </si>
  <si>
    <t>84</t>
  </si>
  <si>
    <t>764242304</t>
  </si>
  <si>
    <t>Oplechování štítu závětrnou lištou z TiZn lesklého plechu rš 330 mm</t>
  </si>
  <si>
    <t>311971780</t>
  </si>
  <si>
    <t>8,67+16,27+2,1+6,21+7,64</t>
  </si>
  <si>
    <t>85</t>
  </si>
  <si>
    <t>764242334</t>
  </si>
  <si>
    <t>Oplechování rovné okapové hrany z TiZn lesklého plechu rš 330 mm</t>
  </si>
  <si>
    <t>-195553578</t>
  </si>
  <si>
    <t>21,97</t>
  </si>
  <si>
    <t>86</t>
  </si>
  <si>
    <t>764541304</t>
  </si>
  <si>
    <t>Žlab podokapní půlkruhový z TiZn lesklého plechu rš 280 mm</t>
  </si>
  <si>
    <t>-1963355447</t>
  </si>
  <si>
    <t>15,65+6,32</t>
  </si>
  <si>
    <t>87</t>
  </si>
  <si>
    <t>764548323</t>
  </si>
  <si>
    <t>Svody kruhové včetně objímek, kolen, odskoků z TiZn lesklého plechu průměru 100 mm</t>
  </si>
  <si>
    <t>1849844655</t>
  </si>
  <si>
    <t>3,1*3</t>
  </si>
  <si>
    <t>88</t>
  </si>
  <si>
    <t>998764101</t>
  </si>
  <si>
    <t>Přesun hmot tonážní pro konstrukce klempířské v objektech v do 6 m</t>
  </si>
  <si>
    <t>428274293</t>
  </si>
  <si>
    <t>766</t>
  </si>
  <si>
    <t>Konstrukce truhlářské vč. přesunu hmot</t>
  </si>
  <si>
    <t>89</t>
  </si>
  <si>
    <t>766411821</t>
  </si>
  <si>
    <t>Demontáž truhlářského obložení stěn z palubek</t>
  </si>
  <si>
    <t>-9939705</t>
  </si>
  <si>
    <t>73,1-(1,2*0,9*4+1,9*2,3)</t>
  </si>
  <si>
    <t>52,7-(0,9*0,6*2+1,6*2,3)</t>
  </si>
  <si>
    <t>20,6</t>
  </si>
  <si>
    <t>přípočet na proluku</t>
  </si>
  <si>
    <t>(7,24+6,4)*2,3</t>
  </si>
  <si>
    <t>90</t>
  </si>
  <si>
    <t>766411822</t>
  </si>
  <si>
    <t>Demontáž truhlářského obložení stěn podkladových roštů</t>
  </si>
  <si>
    <t>-1053771531</t>
  </si>
  <si>
    <t>91</t>
  </si>
  <si>
    <t>76662211.1</t>
  </si>
  <si>
    <t>Montáž a dodávka okna vel.900/1200mm, otevíravé a sklopné, jednokřídlé, pětikomorový PVC profil, zasklení trojsklem vč. systémových prvků, detailů, kotvení, těsnění ozn.10</t>
  </si>
  <si>
    <t>-1886183373</t>
  </si>
  <si>
    <t>92</t>
  </si>
  <si>
    <t>76662212.1</t>
  </si>
  <si>
    <t>Montáž a dodávka okna vel.900/600mm, sklopné, jednokřídlé, pětikomorový PVC profil, zasklení trojsklem vč. systémových prvků, detailů, kotvení, těsnění ozn.11</t>
  </si>
  <si>
    <t>963116316</t>
  </si>
  <si>
    <t>93</t>
  </si>
  <si>
    <t>76662213.1</t>
  </si>
  <si>
    <t>Montáž a dodávka okna vel.1200/900mm,otevíravé a sklopné, dvoukřídlé, pětikomorový PVC profil, zasklení trojsklem vč. systémových prvků, detailů, kotvení, těsnění ozn.12</t>
  </si>
  <si>
    <t>1042820744</t>
  </si>
  <si>
    <t>94</t>
  </si>
  <si>
    <t>76662214.1</t>
  </si>
  <si>
    <t>Montáž a dodávka okna vel.600/600mm, sklopné, jednokřídlé, pětikomorový PVC profil, zasklení trojsklem vč. systémových prvků, detailů, kotvení, těsnění ozn.13</t>
  </si>
  <si>
    <t>-1733531362</t>
  </si>
  <si>
    <t>95</t>
  </si>
  <si>
    <t>76662231.1</t>
  </si>
  <si>
    <t>Montáž a dodávka vstupních dveří vel.800/2000mm, jednokřídlé, pětikomorový PVC profil, bezpečnostní zámek, samozavírač vč. systémových prvků, zárubně, detailů, kotvení, těsnění ozn.20</t>
  </si>
  <si>
    <t>-541907397</t>
  </si>
  <si>
    <t>96</t>
  </si>
  <si>
    <t>76662232.1</t>
  </si>
  <si>
    <t>Montáž a dodávka vstupních dveří vel.900/2000mm, jednokřídlé, pětikomorový PVC profil, madlo, samozavírač vč. systémových prvků, zárubně,  detailů, kotvení, těsnění ozn.21</t>
  </si>
  <si>
    <t>228355180</t>
  </si>
  <si>
    <t>97</t>
  </si>
  <si>
    <t>76662233.1</t>
  </si>
  <si>
    <t>Montáž a dodávka vnitřních dveří vel.800/1970mm, jednokřídlé vč. ocelové zárubně, systémových prvků, detailů, kotvení, těsnění ozn.22</t>
  </si>
  <si>
    <t>-1503227234</t>
  </si>
  <si>
    <t>98</t>
  </si>
  <si>
    <t>76662234.1</t>
  </si>
  <si>
    <t>Montáž a dodávka vnitřních dveří vel.700/1970mm, jednokřídlé vč. ocelové zárubně, systémových prvků, detailů, kotvení, těsnění ozn.23</t>
  </si>
  <si>
    <t>-14633581</t>
  </si>
  <si>
    <t>99</t>
  </si>
  <si>
    <t>76662235.1</t>
  </si>
  <si>
    <t>Montáž a dodávka vnitřních dveří vel.600/1970mm, jednokřídlé vč. ocelové zárubně, systémových prvků, detailů, kotvení, těsnění ozn.24</t>
  </si>
  <si>
    <t>-666469063</t>
  </si>
  <si>
    <t>771</t>
  </si>
  <si>
    <t>Podlahy z dlaždic</t>
  </si>
  <si>
    <t>100</t>
  </si>
  <si>
    <t>771111011</t>
  </si>
  <si>
    <t>Vysátí podkladu před pokládkou dlažby</t>
  </si>
  <si>
    <t>-1011715615</t>
  </si>
  <si>
    <t>101</t>
  </si>
  <si>
    <t>771151011</t>
  </si>
  <si>
    <t>Samonivelační stěrka podlah pevnosti 20 MPa tl 3 mm</t>
  </si>
  <si>
    <t>1349075194</t>
  </si>
  <si>
    <t>102</t>
  </si>
  <si>
    <t>771574153</t>
  </si>
  <si>
    <t>Montáž podlah keramických velkoformátových hladkých lepených flexibilním lepidlem do 4 ks/m2</t>
  </si>
  <si>
    <t>1369156725</t>
  </si>
  <si>
    <t>103</t>
  </si>
  <si>
    <t>59761008</t>
  </si>
  <si>
    <t>dlažba velkoformátová keramická slinutá hladká do interiéru i exteriéru přes 2 do 4ks/m2</t>
  </si>
  <si>
    <t>-1680432539</t>
  </si>
  <si>
    <t>prořez 15%</t>
  </si>
  <si>
    <t>31,6*1,15</t>
  </si>
  <si>
    <t>104</t>
  </si>
  <si>
    <t>998771101</t>
  </si>
  <si>
    <t>Přesun hmot tonážní pro podlahy z dlaždic v objektech v do 6 m</t>
  </si>
  <si>
    <t>1212769354</t>
  </si>
  <si>
    <t>776</t>
  </si>
  <si>
    <t>Podlahy povlakové</t>
  </si>
  <si>
    <t>105</t>
  </si>
  <si>
    <t>776201814</t>
  </si>
  <si>
    <t>Demontáž povlakových podlahovin volně položených podlepených páskou</t>
  </si>
  <si>
    <t>-1396582397</t>
  </si>
  <si>
    <t>781</t>
  </si>
  <si>
    <t>Dokončovací práce - obklady</t>
  </si>
  <si>
    <t>106</t>
  </si>
  <si>
    <t>781474112</t>
  </si>
  <si>
    <t>Montáž obkladů vnitřních keramických hladkých do 12 ks/m2 lepených flexibilním lepidlem</t>
  </si>
  <si>
    <t>2051506260</t>
  </si>
  <si>
    <t>"mč.101" (1,76+2,44)*2*1,5</t>
  </si>
  <si>
    <t>-(0,9*1,5)</t>
  </si>
  <si>
    <t>"mč.102" (1,54+2,44)*2*1,5</t>
  </si>
  <si>
    <t>"mč.103" (1,7+0,9)*2*1,5</t>
  </si>
  <si>
    <t>-(0,7*1,5)</t>
  </si>
  <si>
    <t>"mč.104" (1,5+1,58)*2*1,5</t>
  </si>
  <si>
    <t>-(0,8*1,5+0,9*1,5+0,7*1,5)</t>
  </si>
  <si>
    <t>"mč.105" (1,7+0,9)*2*1,5</t>
  </si>
  <si>
    <t>-(0,6*1,5)</t>
  </si>
  <si>
    <t>"mč.106" (1,31+1,76)*2*1,5</t>
  </si>
  <si>
    <t>"mč.107" 1,76*0,6</t>
  </si>
  <si>
    <t>107</t>
  </si>
  <si>
    <t>59761026</t>
  </si>
  <si>
    <t>obklad keramický hladký do 12ks/m2</t>
  </si>
  <si>
    <t>-82515256</t>
  </si>
  <si>
    <t>prořez 10%</t>
  </si>
  <si>
    <t>50,346*1,1</t>
  </si>
  <si>
    <t>108</t>
  </si>
  <si>
    <t>998781101</t>
  </si>
  <si>
    <t>Přesun hmot tonážní pro obklady keramické v objektech v do 6 m</t>
  </si>
  <si>
    <t>-1034929457</t>
  </si>
  <si>
    <t>783</t>
  </si>
  <si>
    <t>Dokončovací práce - nátěry</t>
  </si>
  <si>
    <t>109</t>
  </si>
  <si>
    <t>78321301.1</t>
  </si>
  <si>
    <t>Napouštěcí jednonásobný syntetický biocidní nátěr tesařských prvků</t>
  </si>
  <si>
    <t>680162206</t>
  </si>
  <si>
    <t>(0,16+0,14)*2*(7,6*6+7,65+1,2)</t>
  </si>
  <si>
    <t>(0,16+0,1)*2*(6,0+6,3)</t>
  </si>
  <si>
    <t>(0,16+0,1)*2*6,04</t>
  </si>
  <si>
    <t>61,07*2*1,05</t>
  </si>
  <si>
    <t>784</t>
  </si>
  <si>
    <t>Dokončovací práce - malby a tapety</t>
  </si>
  <si>
    <t>110</t>
  </si>
  <si>
    <t>78418110.1</t>
  </si>
  <si>
    <t>Základní jednonásobná penetrace podkladu v místnostech výšky do 3,80 m</t>
  </si>
  <si>
    <t>-170646673</t>
  </si>
  <si>
    <t>111</t>
  </si>
  <si>
    <t>784211101</t>
  </si>
  <si>
    <t>Dvojnásobné bílé malby ze směsí za mokra výborně otěruvzdorných v místnostech výšky do 3,80 m</t>
  </si>
  <si>
    <t>-1443282106</t>
  </si>
  <si>
    <t>omítky</t>
  </si>
  <si>
    <t>41,473+31,716</t>
  </si>
  <si>
    <t>mč.115</t>
  </si>
  <si>
    <t>3,55*2,35</t>
  </si>
  <si>
    <t>podhledy</t>
  </si>
  <si>
    <t>26,13+6,05</t>
  </si>
  <si>
    <t>SO 02 - Rekonstrukce atletické dráhy</t>
  </si>
  <si>
    <t xml:space="preserve">    5 - Komunikace pozemní</t>
  </si>
  <si>
    <t>122151103</t>
  </si>
  <si>
    <t>Odkopávky a prokopávky nezapažené v hornině třídy těžitelnosti I, skupiny 1 a 2 objem do 100 m3 strojně</t>
  </si>
  <si>
    <t>810499523</t>
  </si>
  <si>
    <t>předpoklad 15 cm škváry</t>
  </si>
  <si>
    <t>3,66*(10,0+100,0+8,0)*0,15</t>
  </si>
  <si>
    <t>122251104</t>
  </si>
  <si>
    <t>Odkopávky a prokopávky nezapažené v hornině třídy těžitelnosti I, skupiny 3 objem do 500 m3 strojně</t>
  </si>
  <si>
    <t>1457833896</t>
  </si>
  <si>
    <t>3,66*(10,0+100,0+8,0)*(0,413-0,15)</t>
  </si>
  <si>
    <t>693622738</t>
  </si>
  <si>
    <t>0,2*0,1*2*(10,0+100,0+8)</t>
  </si>
  <si>
    <t>1028727574</t>
  </si>
  <si>
    <t>odkop</t>
  </si>
  <si>
    <t>64,782+113,584</t>
  </si>
  <si>
    <t>hloubení</t>
  </si>
  <si>
    <t>4,72</t>
  </si>
  <si>
    <t>odpočet zásypu</t>
  </si>
  <si>
    <t>-3,54</t>
  </si>
  <si>
    <t>167111101</t>
  </si>
  <si>
    <t>Nakládání výkopku z hornin třídy těžitelnosti I, skupiny 1 až 3 do 100 m3 ručně</t>
  </si>
  <si>
    <t>378525456</t>
  </si>
  <si>
    <t>pro zpětný obsyp</t>
  </si>
  <si>
    <t>3,54</t>
  </si>
  <si>
    <t>175111101</t>
  </si>
  <si>
    <t>Obsypání potrubí ručně sypaninou bez prohození, uloženou do 3 m</t>
  </si>
  <si>
    <t>-1342366528</t>
  </si>
  <si>
    <t>0,2*0,1*2*(10,0+100,0+8,0)</t>
  </si>
  <si>
    <t>odpočet potrubí</t>
  </si>
  <si>
    <t>-0,005*2*(10,0+100,0+8,0)</t>
  </si>
  <si>
    <t>21275110.1</t>
  </si>
  <si>
    <t>Trativod z drenážních trubek PVC perforace 360° DN 80</t>
  </si>
  <si>
    <t>762083906</t>
  </si>
  <si>
    <t>2*(10,0+100,0+8)</t>
  </si>
  <si>
    <t>Komunikace pozemní</t>
  </si>
  <si>
    <t>564710011</t>
  </si>
  <si>
    <t>Podklad z kameniva hrubého drceného vel. 8-16 mm tl 50 mm</t>
  </si>
  <si>
    <t>84501621</t>
  </si>
  <si>
    <t>3,66*(10,0+100,0+10,0)</t>
  </si>
  <si>
    <t>56471011.1</t>
  </si>
  <si>
    <t>Podklad z kameniva hrubého drceného vel. 0-32 mm tl 50 mm</t>
  </si>
  <si>
    <t>1571776718</t>
  </si>
  <si>
    <t>564751111</t>
  </si>
  <si>
    <t>Podklad z kameniva hrubého drceného vel. 32-63 mm tl 150 mm</t>
  </si>
  <si>
    <t>303895788</t>
  </si>
  <si>
    <t>56480111.1</t>
  </si>
  <si>
    <t>Prosívka tl 30 mm</t>
  </si>
  <si>
    <t>1977144123</t>
  </si>
  <si>
    <t>564801112</t>
  </si>
  <si>
    <t>Podklad ze štěrkodrtě ŠD tl 40 mm</t>
  </si>
  <si>
    <t>-1104506118</t>
  </si>
  <si>
    <t>58912111.1</t>
  </si>
  <si>
    <t>Montáž a dodávka umělého sportovního povrchu celk.tl.13mm (směs SBR gumový granulát a PU pojiva vč.finálního nástřiku a systémových prvků/detailů</t>
  </si>
  <si>
    <t>-1122811650</t>
  </si>
  <si>
    <t>58921111.1</t>
  </si>
  <si>
    <t>Montáž a dodávka elastické podložky pod umělý povrch (směs SBR gumový granulát a PU pojiva)</t>
  </si>
  <si>
    <t>90523024</t>
  </si>
  <si>
    <t>58921112.1</t>
  </si>
  <si>
    <t>Lajnování atletické dráhy</t>
  </si>
  <si>
    <t>687443586</t>
  </si>
  <si>
    <t>4*(10,0+100,0+8)</t>
  </si>
  <si>
    <t>916231213</t>
  </si>
  <si>
    <t>Osazení chodníkového obrubníku betonového stojatého s boční opěrou do lože z betonu prostého</t>
  </si>
  <si>
    <t>-1385827979</t>
  </si>
  <si>
    <t>3,66*2+(10,0+100,0+8,0)</t>
  </si>
  <si>
    <t>5921700.1</t>
  </si>
  <si>
    <t>obrubník betonový vel.1000x50x200mm</t>
  </si>
  <si>
    <t>1911646660</t>
  </si>
  <si>
    <t>935113211</t>
  </si>
  <si>
    <t>Osazení odvodňovacího betonového žlabu s krycím roštem šířky do 200 mm</t>
  </si>
  <si>
    <t>943316930</t>
  </si>
  <si>
    <t>10,0+100,0+8,0</t>
  </si>
  <si>
    <t>5922700.1</t>
  </si>
  <si>
    <t>žlab odvodňovací vel. 1000x140/161x219mm</t>
  </si>
  <si>
    <t>-223603069</t>
  </si>
  <si>
    <t>995113211</t>
  </si>
  <si>
    <t>Montáž a dodávka dřevěného odrazového břevna připevněného do AL rámu - kompletní provedení vč. betonáže a natření břevna bílou barvou</t>
  </si>
  <si>
    <t>-1939479558</t>
  </si>
  <si>
    <t>655114767</t>
  </si>
  <si>
    <t>998222012</t>
  </si>
  <si>
    <t>Přesun hmot pro tělovýchovné plochy</t>
  </si>
  <si>
    <t>-2113298347</t>
  </si>
  <si>
    <t>SO 03 - Rekonstrukce víceúčelového hřiště</t>
  </si>
  <si>
    <t>122151102</t>
  </si>
  <si>
    <t>Odkopávky a prokopávky nezapažené v hornině třídy těžitelnosti I, skupiny 1 a 2 objem do 50 m3 strojně</t>
  </si>
  <si>
    <t>-1266308435</t>
  </si>
  <si>
    <t>odstranění stáv.písku hřiště</t>
  </si>
  <si>
    <t>13,0*22,0*0,15</t>
  </si>
  <si>
    <t>122251103</t>
  </si>
  <si>
    <t>Odkopávky a prokopávky nezapažené v hornině třídy těžitelnosti I, skupiny 3 objem do 100 m3 strojně</t>
  </si>
  <si>
    <t>1753118892</t>
  </si>
  <si>
    <t>odstranění podkladu stáv.písku hřiště</t>
  </si>
  <si>
    <t>13,0*22,0*(0,335-0,15)</t>
  </si>
  <si>
    <t>-516243134</t>
  </si>
  <si>
    <t>(1,0+13,0+1,0)*6*0,3*0,53</t>
  </si>
  <si>
    <t>(22,0+5,0)*0,3*0,53</t>
  </si>
  <si>
    <t>-65613846</t>
  </si>
  <si>
    <t>42,9+52,91</t>
  </si>
  <si>
    <t>18,603</t>
  </si>
  <si>
    <t>174111101</t>
  </si>
  <si>
    <t>Zásyp jam, šachet rýh nebo kolem objektů sypaninou se zhutněním ručně</t>
  </si>
  <si>
    <t>674465097</t>
  </si>
  <si>
    <t>zásyp rýh po drenáži</t>
  </si>
  <si>
    <t>(1,0+13,0+1,0)*6*0,3*0,265</t>
  </si>
  <si>
    <t>(22,0+5,0)*0,3*0,265</t>
  </si>
  <si>
    <t>58343959</t>
  </si>
  <si>
    <t>kamenivo drcené hrubé frakce 32/63</t>
  </si>
  <si>
    <t>-889320489</t>
  </si>
  <si>
    <t>9,302*2,0</t>
  </si>
  <si>
    <t>1336348281</t>
  </si>
  <si>
    <t>-0,005*(15,0*6+22,0+5,0)</t>
  </si>
  <si>
    <t>58343911</t>
  </si>
  <si>
    <t>kamenivo drcené hrubé frakce 11/22</t>
  </si>
  <si>
    <t>-372309445</t>
  </si>
  <si>
    <t>8,717*2,0</t>
  </si>
  <si>
    <t>-1104579492</t>
  </si>
  <si>
    <t>(1,0+13,0+1,0)*6</t>
  </si>
  <si>
    <t>22,0+5,0</t>
  </si>
  <si>
    <t>21275521.1</t>
  </si>
  <si>
    <t>Montáž a dodávka revizních šachet PVC DN 330 vč. systémových detailů a prvků</t>
  </si>
  <si>
    <t>1376258359</t>
  </si>
  <si>
    <t>21275522.1</t>
  </si>
  <si>
    <t>Příplatek za napojení drenáže na stávající potrubí</t>
  </si>
  <si>
    <t>-834330617</t>
  </si>
  <si>
    <t>275313711</t>
  </si>
  <si>
    <t>Základové patky z betonu tř. C 20/25</t>
  </si>
  <si>
    <t>-849827348</t>
  </si>
  <si>
    <t>patky pro volejbalové sloupy</t>
  </si>
  <si>
    <t>0,8*0,8*0,8*2</t>
  </si>
  <si>
    <t>patky pro basketbalové koše</t>
  </si>
  <si>
    <t>1,0*1,0*1,0*2</t>
  </si>
  <si>
    <t>27531371.1</t>
  </si>
  <si>
    <t>Příplatek na řádné usazení pouzder pro sloupy a odvodnění pomocí PVC DN40 vč. dodání materiálu</t>
  </si>
  <si>
    <t>-1929900251</t>
  </si>
  <si>
    <t>564801111</t>
  </si>
  <si>
    <t>Podklad ze štěrkodrtě ŠD tl 30 mm</t>
  </si>
  <si>
    <t>1600482297</t>
  </si>
  <si>
    <t>22,0*13,0</t>
  </si>
  <si>
    <t>231818802</t>
  </si>
  <si>
    <t>-1013809494</t>
  </si>
  <si>
    <t>-2098980685</t>
  </si>
  <si>
    <t>2135354481</t>
  </si>
  <si>
    <t>Montáž a dodávka umělého trávníku s křemičitým vsypem (např.Juta Fast Track)</t>
  </si>
  <si>
    <t>1787049768</t>
  </si>
  <si>
    <t>58912112.1</t>
  </si>
  <si>
    <t>Lajnování hřiště</t>
  </si>
  <si>
    <t>-1059440655</t>
  </si>
  <si>
    <t>(9,0+18,0)*2+9,0*3</t>
  </si>
  <si>
    <t>(13,0+22,0)*2</t>
  </si>
  <si>
    <t>-1461276654</t>
  </si>
  <si>
    <t>1673523080</t>
  </si>
  <si>
    <t>919726121</t>
  </si>
  <si>
    <t>Geotextilie pro ochranu, separaci a filtraci netkaná měrná hmotnost do 200 g/m2</t>
  </si>
  <si>
    <t>-1342533059</t>
  </si>
  <si>
    <t>(1,0+13,0+1,0)*6*(0,3*2+0,265*2)</t>
  </si>
  <si>
    <t>(22,0+5,0)*(0,3*2+0,265*2)</t>
  </si>
  <si>
    <t>46643740</t>
  </si>
  <si>
    <t>-840015600</t>
  </si>
  <si>
    <t>SO 04 - Skokanský sektor</t>
  </si>
  <si>
    <t>1562048252</t>
  </si>
  <si>
    <t>25,0*2*0,2*0,1</t>
  </si>
  <si>
    <t>132251251</t>
  </si>
  <si>
    <t>Hloubení rýh nezapažených š do 2000 mm v hornině třídy těžitelnosti I, skupiny 3 objem do 20 m3 strojně</t>
  </si>
  <si>
    <t>555763577</t>
  </si>
  <si>
    <t>25,0*1,22*0,413</t>
  </si>
  <si>
    <t>2128788557</t>
  </si>
  <si>
    <t>hloubeni - zásyp</t>
  </si>
  <si>
    <t>(1,0+12,597)-0,75</t>
  </si>
  <si>
    <t>798300765</t>
  </si>
  <si>
    <t>0,75</t>
  </si>
  <si>
    <t>171151111</t>
  </si>
  <si>
    <t>Uložení sypaniny z hornin nesoudržných sypkých do násypů zhutněných</t>
  </si>
  <si>
    <t>2112003968</t>
  </si>
  <si>
    <t>pro doskočiště</t>
  </si>
  <si>
    <t>10,0*4,0*(0,25+0,45)/2</t>
  </si>
  <si>
    <t>5815441.1</t>
  </si>
  <si>
    <t>písek frakce 0,3-0,8</t>
  </si>
  <si>
    <t>-666602294</t>
  </si>
  <si>
    <t>14*1,6</t>
  </si>
  <si>
    <t>260675176</t>
  </si>
  <si>
    <t>0,2*0,1*2*25,0</t>
  </si>
  <si>
    <t>-0,005*2*25,0</t>
  </si>
  <si>
    <t>654645111</t>
  </si>
  <si>
    <t>25,0*2</t>
  </si>
  <si>
    <t>564750111</t>
  </si>
  <si>
    <t>Podklad z kameniva hrubého drceného vel. 16-32 mm tl 150 mm</t>
  </si>
  <si>
    <t>-269941487</t>
  </si>
  <si>
    <t>doskočiště</t>
  </si>
  <si>
    <t>4,0*10,0</t>
  </si>
  <si>
    <t>279153185</t>
  </si>
  <si>
    <t>25,0*1,22</t>
  </si>
  <si>
    <t>Montáž a dodávka elastické podložky pod umělý povrch (směs SBR gumový granulát a PU pojiva</t>
  </si>
  <si>
    <t>1143929701</t>
  </si>
  <si>
    <t>2005944572</t>
  </si>
  <si>
    <t>1523572342</t>
  </si>
  <si>
    <t>1056502003</t>
  </si>
  <si>
    <t>1631360265</t>
  </si>
  <si>
    <t>1668428267</t>
  </si>
  <si>
    <t>596211110</t>
  </si>
  <si>
    <t>Kladení zámkové dlažby komunikací pro pěší tl 60 mm skupiny A pl do 50 m2</t>
  </si>
  <si>
    <t>1959846876</t>
  </si>
  <si>
    <t>kolem doskočiště</t>
  </si>
  <si>
    <t>(10,0+4,0+0,5*2+10,0)*0,5</t>
  </si>
  <si>
    <t>59245032</t>
  </si>
  <si>
    <t>dlažba zámková profilová 230x140x60mm přírodní</t>
  </si>
  <si>
    <t>-825603683</t>
  </si>
  <si>
    <t>P</t>
  </si>
  <si>
    <t>Poznámka k položce:
Spotřeba: 38 kus/m2</t>
  </si>
  <si>
    <t>12,5*1,02 'Přepočtené koeficientem množství</t>
  </si>
  <si>
    <t>632481215</t>
  </si>
  <si>
    <t>Separační vrstva z geotextilie</t>
  </si>
  <si>
    <t>-849602103</t>
  </si>
  <si>
    <t>10,0*4,0</t>
  </si>
  <si>
    <t>368913898</t>
  </si>
  <si>
    <t>rozběhová dráha</t>
  </si>
  <si>
    <t>25,0+1,22</t>
  </si>
  <si>
    <t>10,0+4,0+10,0+1,39*2</t>
  </si>
  <si>
    <t>-1616717324</t>
  </si>
  <si>
    <t>53,0</t>
  </si>
  <si>
    <t>767379120</t>
  </si>
  <si>
    <t>25,0</t>
  </si>
  <si>
    <t>677275921</t>
  </si>
  <si>
    <t>-49819705</t>
  </si>
  <si>
    <t>-520009400</t>
  </si>
  <si>
    <t>-25232586</t>
  </si>
  <si>
    <t>SO 05 - Rekonstrukce malého hřiště</t>
  </si>
  <si>
    <t>113107123.1</t>
  </si>
  <si>
    <t>Odstranění podkladu z kameniva drceného do tl 300 mm ručně</t>
  </si>
  <si>
    <t>323972570</t>
  </si>
  <si>
    <t>8,0*6,0</t>
  </si>
  <si>
    <t>113107130</t>
  </si>
  <si>
    <t>Odstranění podkladu z betonu prostého tl 100 mm ručně</t>
  </si>
  <si>
    <t>1011608859</t>
  </si>
  <si>
    <t>-1689379223</t>
  </si>
  <si>
    <t>(8,0+6,0+8,0)*0,3*0,53</t>
  </si>
  <si>
    <t>745755430</t>
  </si>
  <si>
    <t>48,0*(0,335-0,1)</t>
  </si>
  <si>
    <t>3,498</t>
  </si>
  <si>
    <t>-396901804</t>
  </si>
  <si>
    <t>(8,0+6,0+8,0)*0,3*0,265</t>
  </si>
  <si>
    <t>-1114582859</t>
  </si>
  <si>
    <t>1,794*2,0</t>
  </si>
  <si>
    <t>1594153214</t>
  </si>
  <si>
    <t>-0,008*(8,0+6,0+8,0)</t>
  </si>
  <si>
    <t>1333916216</t>
  </si>
  <si>
    <t>1,573*2,0</t>
  </si>
  <si>
    <t>Trativod z drenážních trubek PVC perforace 360° DN 100</t>
  </si>
  <si>
    <t>1872511877</t>
  </si>
  <si>
    <t>8,0+6,0+8,0</t>
  </si>
  <si>
    <t>-1409545996</t>
  </si>
  <si>
    <t>2019344186</t>
  </si>
  <si>
    <t>-1738613073</t>
  </si>
  <si>
    <t>890474496</t>
  </si>
  <si>
    <t>-258755630</t>
  </si>
  <si>
    <t>564811111</t>
  </si>
  <si>
    <t>Podklad ze štěrkodrtě ŠD tl 50 mm</t>
  </si>
  <si>
    <t>1250280234</t>
  </si>
  <si>
    <t>58914111.1</t>
  </si>
  <si>
    <t>Montáž a dodávka umělého trávníku Juta Fast Track</t>
  </si>
  <si>
    <t>2075625708</t>
  </si>
  <si>
    <t>58914112.1</t>
  </si>
  <si>
    <t>Montáž a dodávka lajnování umělého trávníku</t>
  </si>
  <si>
    <t>907282155</t>
  </si>
  <si>
    <t>906132480</t>
  </si>
  <si>
    <t>8,0*2+6,0</t>
  </si>
  <si>
    <t>59217036</t>
  </si>
  <si>
    <t>obrubník betonový parkový přírodní 500x80x250mm</t>
  </si>
  <si>
    <t>1298345589</t>
  </si>
  <si>
    <t>-1482998574</t>
  </si>
  <si>
    <t>(8,0*2+6,0)*(0,3*2+0,265*2)</t>
  </si>
  <si>
    <t>95924112.1</t>
  </si>
  <si>
    <t xml:space="preserve">Montáž a dodávka basketbalového koše na zeď vč. kotvících a systémových prvků </t>
  </si>
  <si>
    <t>-2102957649</t>
  </si>
  <si>
    <t>-325137316</t>
  </si>
  <si>
    <t>997221571</t>
  </si>
  <si>
    <t>Vodorovná doprava vybouraných hmot do 1 km</t>
  </si>
  <si>
    <t>1109184440</t>
  </si>
  <si>
    <t>přemístění vybouraného betonu na místo investora</t>
  </si>
  <si>
    <t>11,52</t>
  </si>
  <si>
    <t>přemístění vybouraného podkladu na místo investora</t>
  </si>
  <si>
    <t>21,12</t>
  </si>
  <si>
    <t>1604819740</t>
  </si>
  <si>
    <t>78332410.1</t>
  </si>
  <si>
    <t>Nátěr zámečnických konstrukcí vč. případného očištění (okartáčování) podkladu</t>
  </si>
  <si>
    <t>-957721974</t>
  </si>
  <si>
    <t>2,0*1,5</t>
  </si>
  <si>
    <t>SO 06 - Rekonstrukce tribuny</t>
  </si>
  <si>
    <t xml:space="preserve">    767 - Konstrukce zámečnické</t>
  </si>
  <si>
    <t>132254101</t>
  </si>
  <si>
    <t>Hloubení rýh zapažených š do 800 mm v hornině třídy těžitelnosti I, skupiny 3 objem do 20 m3 strojně</t>
  </si>
  <si>
    <t>719314313</t>
  </si>
  <si>
    <t>0,4*21,7*0,62</t>
  </si>
  <si>
    <t>0,4*9,35*0,62*6</t>
  </si>
  <si>
    <t>1468159270</t>
  </si>
  <si>
    <t>-1823004645</t>
  </si>
  <si>
    <t>přípočet 10% pro betonování do výkopu</t>
  </si>
  <si>
    <t>(21,7+9,35*6)*0,4*1,4*1,1</t>
  </si>
  <si>
    <t>1580916935</t>
  </si>
  <si>
    <t>21,7*0,39+21,7*0,15+0,39*0,4*2</t>
  </si>
  <si>
    <t>(9,35+0,4)*2*0,4*6</t>
  </si>
  <si>
    <t>-599320736</t>
  </si>
  <si>
    <t>339921131</t>
  </si>
  <si>
    <t>Osazování betonových palisád do betonového základu v řadě výšky prvku do 0,5 m</t>
  </si>
  <si>
    <t>-1340526873</t>
  </si>
  <si>
    <t>1,0*6*3</t>
  </si>
  <si>
    <t>59228412</t>
  </si>
  <si>
    <t>palisáda betonová tyčová půlkulatá přírodní 175x200x600mm</t>
  </si>
  <si>
    <t>-221621052</t>
  </si>
  <si>
    <t>18*5,9 'Přepočtené koeficientem množství</t>
  </si>
  <si>
    <t>564730011</t>
  </si>
  <si>
    <t>Podklad z kameniva hrubého drceného vel. 8-16 mm tl 100 mm</t>
  </si>
  <si>
    <t>186707190</t>
  </si>
  <si>
    <t>0,8*21,7*3</t>
  </si>
  <si>
    <t>0,4*1,0*3*3</t>
  </si>
  <si>
    <t>733182292</t>
  </si>
  <si>
    <t>596211113</t>
  </si>
  <si>
    <t>Kladení zámkové dlažby komunikací pro pěší tl 60 mm skupiny A pl přes 300 m2</t>
  </si>
  <si>
    <t>-1966210637</t>
  </si>
  <si>
    <t>59245015</t>
  </si>
  <si>
    <t>dlažba zámková tvaru I 200x165x60mm přírodní</t>
  </si>
  <si>
    <t>-250803825</t>
  </si>
  <si>
    <t>961044111</t>
  </si>
  <si>
    <t>Bourání základů z betonu prostého</t>
  </si>
  <si>
    <t>-587529863</t>
  </si>
  <si>
    <t xml:space="preserve">předpoklad </t>
  </si>
  <si>
    <t>12,0*1,5*0,6*3*2</t>
  </si>
  <si>
    <t>99104411.1</t>
  </si>
  <si>
    <t>Montáž a dodávka tribunové plastové sedačky vel. sedáku cca 370/400mm, opěradlo 400mm vč. systémových prvků, kotvení a přesunu hmot</t>
  </si>
  <si>
    <t>-345752255</t>
  </si>
  <si>
    <t>19052864</t>
  </si>
  <si>
    <t>Příplatek k odvozu suti a vybouraných hmot na skládku za každý další km nad 1 km</t>
  </si>
  <si>
    <t>2004678556</t>
  </si>
  <si>
    <t>-1617640614</t>
  </si>
  <si>
    <t>-1947462385</t>
  </si>
  <si>
    <t>767</t>
  </si>
  <si>
    <t>Konstrukce zámečnické</t>
  </si>
  <si>
    <t>76716181.1</t>
  </si>
  <si>
    <t>Demontáž zábradlí rovného trubkového vč. odvozu a likvidace</t>
  </si>
  <si>
    <t>-478930611</t>
  </si>
  <si>
    <t>13,0*2</t>
  </si>
  <si>
    <t>SO 07 - Venkovní posilovna</t>
  </si>
  <si>
    <t>121151103</t>
  </si>
  <si>
    <t>Sejmutí ornice plochy do 100 m2 tl vrstvy do 200 mm strojně</t>
  </si>
  <si>
    <t>-851590811</t>
  </si>
  <si>
    <t>jedna plocha</t>
  </si>
  <si>
    <t>(10,0+0,2*2)*(4,0+0,2*2)</t>
  </si>
  <si>
    <t>druhá plocha</t>
  </si>
  <si>
    <t>122351101</t>
  </si>
  <si>
    <t>Odkopávky a prokopávky nezapažené v hornině třídy těžitelnosti II, skupiny 4 objem do 20 m3 strojně</t>
  </si>
  <si>
    <t>-302889014</t>
  </si>
  <si>
    <t>první plocha</t>
  </si>
  <si>
    <t>(10,0*4,0)*(0,06+0,05+0,15-0,1)</t>
  </si>
  <si>
    <t>132312111</t>
  </si>
  <si>
    <t>Hloubení rýh š do 800 mm v soudržných horninách třídy těžitelnosti II, skupiny 4 ručně</t>
  </si>
  <si>
    <t>1447679618</t>
  </si>
  <si>
    <t>hloubení pro betonové palisádové prvky</t>
  </si>
  <si>
    <t>((10,0+0,2*2)+(4,0+0,2*2))*2*0,2*0,4</t>
  </si>
  <si>
    <t>162351123</t>
  </si>
  <si>
    <t>Vodorovné přemístění do 500 m výkopku/sypaniny z hornin třídy těžitelnosti II, skupiny 4 a 5</t>
  </si>
  <si>
    <t>-1370649521</t>
  </si>
  <si>
    <t>ornice na meziskládku</t>
  </si>
  <si>
    <t>91,52*0,1</t>
  </si>
  <si>
    <t>ornice k zpětnému použití</t>
  </si>
  <si>
    <t>9,152</t>
  </si>
  <si>
    <t>hloubení rýh na skládku a odkopávky</t>
  </si>
  <si>
    <t>12,8+4,736</t>
  </si>
  <si>
    <t>167151102</t>
  </si>
  <si>
    <t>Nakládání výkopku z hornin třídy těžitelnosti II, skupiny 4 a 5 do 100 m3</t>
  </si>
  <si>
    <t>-905795932</t>
  </si>
  <si>
    <t>pro zpětné použití ornice</t>
  </si>
  <si>
    <t>181311103</t>
  </si>
  <si>
    <t>Rozprostření ornice tl vrstvy do 200 mm v rovině nebo ve svahu do 1:5 ručně</t>
  </si>
  <si>
    <t>1747874429</t>
  </si>
  <si>
    <t>611876879</t>
  </si>
  <si>
    <t>(10,0+0,2*2+4,0+0,2*2)*2</t>
  </si>
  <si>
    <t>dvě plochy</t>
  </si>
  <si>
    <t>-1398422976</t>
  </si>
  <si>
    <t>59,2*2,5 'Přepočtené koeficientem množství</t>
  </si>
  <si>
    <t>33992114.1</t>
  </si>
  <si>
    <t>Montáž a dodávka fitness prvku - lavička (bench), šedá, celokovová, vč. systémových prvků, detailů a přesunu hmot</t>
  </si>
  <si>
    <t>-607876709</t>
  </si>
  <si>
    <t>33992115.1</t>
  </si>
  <si>
    <t>Montáž a dodávka fitness prvku - bradla (rails), šedo-stříbrná, celokovová vč. systémových prvků, detailů a přesunu hmot</t>
  </si>
  <si>
    <t>-1307673626</t>
  </si>
  <si>
    <t>33992116.1</t>
  </si>
  <si>
    <t>Montáž a dodávka fitness prvku - posilovací stroj na ramena (šedo-limetový), celokovový, vč. systémových prvků, detailů a přesunu hmot</t>
  </si>
  <si>
    <t>1425736553</t>
  </si>
  <si>
    <t>33992117.1</t>
  </si>
  <si>
    <t>Montáž a dodávka fitness prvku - posilování hrudníku (šedo-limetový), celokovový, vč. systémových prvků, detailů a přesunu hmot</t>
  </si>
  <si>
    <t>987276788</t>
  </si>
  <si>
    <t>33992118.1</t>
  </si>
  <si>
    <t>Montáž a dodávka fitness prvku - veslování (šedo-limetový), celokovový, vč. systémových prvků, detailů a přesunu hmot</t>
  </si>
  <si>
    <t>-616546935</t>
  </si>
  <si>
    <t>64051152</t>
  </si>
  <si>
    <t>jedna vrstva</t>
  </si>
  <si>
    <t>-1994462124</t>
  </si>
  <si>
    <t>-1710049776</t>
  </si>
  <si>
    <t>-1892240272</t>
  </si>
  <si>
    <t>80*1,02 'Přepočtené koeficientem množství</t>
  </si>
  <si>
    <t>748620008</t>
  </si>
  <si>
    <t>998223011</t>
  </si>
  <si>
    <t>Přesun hmot pro pozemní komunikace s krytem dlážděným</t>
  </si>
  <si>
    <t>-69656029</t>
  </si>
  <si>
    <t>skladbaC</t>
  </si>
  <si>
    <t>405,81</t>
  </si>
  <si>
    <t>SO 08 - Zpevněné plochy</t>
  </si>
  <si>
    <t>-122931435</t>
  </si>
  <si>
    <t>dle TZ</t>
  </si>
  <si>
    <t>skladba C</t>
  </si>
  <si>
    <t>122351105</t>
  </si>
  <si>
    <t>Odkopávky a prokopávky nezapažené v hornině třídy těžitelnosti II, skupiny 4 objem do 1000 m3 strojně</t>
  </si>
  <si>
    <t>-841098656</t>
  </si>
  <si>
    <t>405,81*0,45</t>
  </si>
  <si>
    <t>1316562232</t>
  </si>
  <si>
    <t>pro příkopy</t>
  </si>
  <si>
    <t>5,1*1,5*1,55*3</t>
  </si>
  <si>
    <t>1845182588</t>
  </si>
  <si>
    <t>(15,8+8,6*2+6,3)*0,2*0,1</t>
  </si>
  <si>
    <t>-1743793797</t>
  </si>
  <si>
    <t>405,81*0,1</t>
  </si>
  <si>
    <t>182,615</t>
  </si>
  <si>
    <t>35,573+0,786</t>
  </si>
  <si>
    <t>-1173812991</t>
  </si>
  <si>
    <t>pro zpětný zásyp drenáže</t>
  </si>
  <si>
    <t>0,589</t>
  </si>
  <si>
    <t>171151112</t>
  </si>
  <si>
    <t>Uložení sypaniny z hornin nesoudržných kamenitých do násypů zhutněných</t>
  </si>
  <si>
    <t>390471912</t>
  </si>
  <si>
    <t>vsakovací příkopy</t>
  </si>
  <si>
    <t>58333688</t>
  </si>
  <si>
    <t>kamenivo těžené hrubé frakce 32/63</t>
  </si>
  <si>
    <t>927025153</t>
  </si>
  <si>
    <t>35,573*1,9</t>
  </si>
  <si>
    <t>1374084369</t>
  </si>
  <si>
    <t>0,786</t>
  </si>
  <si>
    <t>-0,005*39,3</t>
  </si>
  <si>
    <t>-1519195702</t>
  </si>
  <si>
    <t>15,8+8,6*2+6,3</t>
  </si>
  <si>
    <t>-1217310217</t>
  </si>
  <si>
    <t>564760111</t>
  </si>
  <si>
    <t>Podklad z kameniva hrubého drceného vel. 16-32 mm tl 200 mm</t>
  </si>
  <si>
    <t>CS ÚRS 2020 01</t>
  </si>
  <si>
    <t>1665565024</t>
  </si>
  <si>
    <t>-1117047023</t>
  </si>
  <si>
    <t>1507596919</t>
  </si>
  <si>
    <t>skladbaC*1,03</t>
  </si>
  <si>
    <t>235003486</t>
  </si>
  <si>
    <t>0,7+8,0+15,5+6,5+6,18+2,0+5,8+118,7+1,1+120,05+3,1+1,15+5,4+1,54+0,96</t>
  </si>
  <si>
    <t>59217017</t>
  </si>
  <si>
    <t>obrubník betonový chodníkový 1000x100x250mm</t>
  </si>
  <si>
    <t>-1523517365</t>
  </si>
  <si>
    <t>296,68</t>
  </si>
  <si>
    <t>zaokrouhlení</t>
  </si>
  <si>
    <t>0,32</t>
  </si>
  <si>
    <t>-501888089</t>
  </si>
  <si>
    <t>1160921728</t>
  </si>
  <si>
    <t>VRN - Vedlejší rozpočtové náklady</t>
  </si>
  <si>
    <t>012002000.1</t>
  </si>
  <si>
    <t xml:space="preserve">Geodetické práce - geometrické zaměření nových objektů, vytyčení </t>
  </si>
  <si>
    <t>1024</t>
  </si>
  <si>
    <t>-937988490</t>
  </si>
  <si>
    <t>013002000.1</t>
  </si>
  <si>
    <t xml:space="preserve">Projektové práce - dokumentace skutečného provedení </t>
  </si>
  <si>
    <t>-1613464467</t>
  </si>
  <si>
    <t>030001000</t>
  </si>
  <si>
    <t>Zařízení staveniště</t>
  </si>
  <si>
    <t>CS ÚRS 2019 01</t>
  </si>
  <si>
    <t>1598711388</t>
  </si>
  <si>
    <t>045002000.1</t>
  </si>
  <si>
    <t>Kompletační a koordinační činnost hlavního dodavatele stavby</t>
  </si>
  <si>
    <t>2145803260</t>
  </si>
  <si>
    <t>061002000.1</t>
  </si>
  <si>
    <t>Náklady spojené s umístěním stavby a soutěžními podmínkami investora</t>
  </si>
  <si>
    <t>-1968291332</t>
  </si>
  <si>
    <t>SEZNAM FIGUR</t>
  </si>
  <si>
    <t>Výměra</t>
  </si>
  <si>
    <t xml:space="preserve"> SO 06</t>
  </si>
  <si>
    <t>skladbaB</t>
  </si>
  <si>
    <t>Použití figury:</t>
  </si>
  <si>
    <t xml:space="preserve"> SO 08</t>
  </si>
  <si>
    <t>skladbaA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</si>
</sst>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4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21-06_4433_M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Rekonstrukce veřejného sportoviště Dětřichov, k.ů. Dětřichov u Frýdlantu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Dětřichov u Frýdlantu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7. 7. 2021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Obec Dětřichov, Dětřichov č.p.2, Frýdlant 464 01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J.Mráz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PROPOS Liberec s.r.o.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ROUND(SUM(AG95:AG103),2)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ROUND(SUM(AS95:AS103),2)</f>
        <v>0</v>
      </c>
      <c r="AT94" s="115">
        <f>ROUND(SUM(AV94:AW94),2)</f>
        <v>0</v>
      </c>
      <c r="AU94" s="116">
        <f>ROUND(SUM(AU95:AU103),5)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ROUND(SUM(AZ95:AZ103),2)</f>
        <v>0</v>
      </c>
      <c r="BA94" s="115">
        <f>ROUND(SUM(BA95:BA103),2)</f>
        <v>0</v>
      </c>
      <c r="BB94" s="115">
        <f>ROUND(SUM(BB95:BB103),2)</f>
        <v>0</v>
      </c>
      <c r="BC94" s="115">
        <f>ROUND(SUM(BC95:BC103),2)</f>
        <v>0</v>
      </c>
      <c r="BD94" s="117">
        <f>ROUND(SUM(BD95:BD103),2)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 01 - Rekonstrukce šaten'!J30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'SO 01 - Rekonstrukce šaten'!P139</f>
        <v>0</v>
      </c>
      <c r="AV95" s="129">
        <f>'SO 01 - Rekonstrukce šaten'!J33</f>
        <v>0</v>
      </c>
      <c r="AW95" s="129">
        <f>'SO 01 - Rekonstrukce šaten'!J34</f>
        <v>0</v>
      </c>
      <c r="AX95" s="129">
        <f>'SO 01 - Rekonstrukce šaten'!J35</f>
        <v>0</v>
      </c>
      <c r="AY95" s="129">
        <f>'SO 01 - Rekonstrukce šaten'!J36</f>
        <v>0</v>
      </c>
      <c r="AZ95" s="129">
        <f>'SO 01 - Rekonstrukce šaten'!F33</f>
        <v>0</v>
      </c>
      <c r="BA95" s="129">
        <f>'SO 01 - Rekonstrukce šaten'!F34</f>
        <v>0</v>
      </c>
      <c r="BB95" s="129">
        <f>'SO 01 - Rekonstrukce šaten'!F35</f>
        <v>0</v>
      </c>
      <c r="BC95" s="129">
        <f>'SO 01 - Rekonstrukce šaten'!F36</f>
        <v>0</v>
      </c>
      <c r="BD95" s="131">
        <f>'SO 01 - Rekonstrukce šaten'!F37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1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'SO 02 - Rekonstrukce atle...'!J30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'SO 02 - Rekonstrukce atle...'!P122</f>
        <v>0</v>
      </c>
      <c r="AV96" s="129">
        <f>'SO 02 - Rekonstrukce atle...'!J33</f>
        <v>0</v>
      </c>
      <c r="AW96" s="129">
        <f>'SO 02 - Rekonstrukce atle...'!J34</f>
        <v>0</v>
      </c>
      <c r="AX96" s="129">
        <f>'SO 02 - Rekonstrukce atle...'!J35</f>
        <v>0</v>
      </c>
      <c r="AY96" s="129">
        <f>'SO 02 - Rekonstrukce atle...'!J36</f>
        <v>0</v>
      </c>
      <c r="AZ96" s="129">
        <f>'SO 02 - Rekonstrukce atle...'!F33</f>
        <v>0</v>
      </c>
      <c r="BA96" s="129">
        <f>'SO 02 - Rekonstrukce atle...'!F34</f>
        <v>0</v>
      </c>
      <c r="BB96" s="129">
        <f>'SO 02 - Rekonstrukce atle...'!F35</f>
        <v>0</v>
      </c>
      <c r="BC96" s="129">
        <f>'SO 02 - Rekonstrukce atle...'!F36</f>
        <v>0</v>
      </c>
      <c r="BD96" s="131">
        <f>'SO 02 - Rekonstrukce atle...'!F37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pans="1:91" s="7" customFormat="1" ht="16.5" customHeight="1">
      <c r="A97" s="120" t="s">
        <v>80</v>
      </c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91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'SO 03 - Rekonstrukce více...'!J30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83</v>
      </c>
      <c r="AR97" s="127"/>
      <c r="AS97" s="128">
        <v>0</v>
      </c>
      <c r="AT97" s="129">
        <f>ROUND(SUM(AV97:AW97),2)</f>
        <v>0</v>
      </c>
      <c r="AU97" s="130">
        <f>'SO 03 - Rekonstrukce více...'!P122</f>
        <v>0</v>
      </c>
      <c r="AV97" s="129">
        <f>'SO 03 - Rekonstrukce více...'!J33</f>
        <v>0</v>
      </c>
      <c r="AW97" s="129">
        <f>'SO 03 - Rekonstrukce více...'!J34</f>
        <v>0</v>
      </c>
      <c r="AX97" s="129">
        <f>'SO 03 - Rekonstrukce více...'!J35</f>
        <v>0</v>
      </c>
      <c r="AY97" s="129">
        <f>'SO 03 - Rekonstrukce více...'!J36</f>
        <v>0</v>
      </c>
      <c r="AZ97" s="129">
        <f>'SO 03 - Rekonstrukce více...'!F33</f>
        <v>0</v>
      </c>
      <c r="BA97" s="129">
        <f>'SO 03 - Rekonstrukce více...'!F34</f>
        <v>0</v>
      </c>
      <c r="BB97" s="129">
        <f>'SO 03 - Rekonstrukce více...'!F35</f>
        <v>0</v>
      </c>
      <c r="BC97" s="129">
        <f>'SO 03 - Rekonstrukce více...'!F36</f>
        <v>0</v>
      </c>
      <c r="BD97" s="131">
        <f>'SO 03 - Rekonstrukce více...'!F37</f>
        <v>0</v>
      </c>
      <c r="BE97" s="7"/>
      <c r="BT97" s="132" t="s">
        <v>84</v>
      </c>
      <c r="BV97" s="132" t="s">
        <v>78</v>
      </c>
      <c r="BW97" s="132" t="s">
        <v>92</v>
      </c>
      <c r="BX97" s="132" t="s">
        <v>5</v>
      </c>
      <c r="CL97" s="132" t="s">
        <v>1</v>
      </c>
      <c r="CM97" s="132" t="s">
        <v>86</v>
      </c>
    </row>
    <row r="98" spans="1:91" s="7" customFormat="1" ht="16.5" customHeight="1">
      <c r="A98" s="120" t="s">
        <v>80</v>
      </c>
      <c r="B98" s="121"/>
      <c r="C98" s="122"/>
      <c r="D98" s="123" t="s">
        <v>93</v>
      </c>
      <c r="E98" s="123"/>
      <c r="F98" s="123"/>
      <c r="G98" s="123"/>
      <c r="H98" s="123"/>
      <c r="I98" s="124"/>
      <c r="J98" s="123" t="s">
        <v>94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'SO 04 - Skokanský sektor'!J30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83</v>
      </c>
      <c r="AR98" s="127"/>
      <c r="AS98" s="128">
        <v>0</v>
      </c>
      <c r="AT98" s="129">
        <f>ROUND(SUM(AV98:AW98),2)</f>
        <v>0</v>
      </c>
      <c r="AU98" s="130">
        <f>'SO 04 - Skokanský sektor'!P123</f>
        <v>0</v>
      </c>
      <c r="AV98" s="129">
        <f>'SO 04 - Skokanský sektor'!J33</f>
        <v>0</v>
      </c>
      <c r="AW98" s="129">
        <f>'SO 04 - Skokanský sektor'!J34</f>
        <v>0</v>
      </c>
      <c r="AX98" s="129">
        <f>'SO 04 - Skokanský sektor'!J35</f>
        <v>0</v>
      </c>
      <c r="AY98" s="129">
        <f>'SO 04 - Skokanský sektor'!J36</f>
        <v>0</v>
      </c>
      <c r="AZ98" s="129">
        <f>'SO 04 - Skokanský sektor'!F33</f>
        <v>0</v>
      </c>
      <c r="BA98" s="129">
        <f>'SO 04 - Skokanský sektor'!F34</f>
        <v>0</v>
      </c>
      <c r="BB98" s="129">
        <f>'SO 04 - Skokanský sektor'!F35</f>
        <v>0</v>
      </c>
      <c r="BC98" s="129">
        <f>'SO 04 - Skokanský sektor'!F36</f>
        <v>0</v>
      </c>
      <c r="BD98" s="131">
        <f>'SO 04 - Skokanský sektor'!F37</f>
        <v>0</v>
      </c>
      <c r="BE98" s="7"/>
      <c r="BT98" s="132" t="s">
        <v>84</v>
      </c>
      <c r="BV98" s="132" t="s">
        <v>78</v>
      </c>
      <c r="BW98" s="132" t="s">
        <v>95</v>
      </c>
      <c r="BX98" s="132" t="s">
        <v>5</v>
      </c>
      <c r="CL98" s="132" t="s">
        <v>1</v>
      </c>
      <c r="CM98" s="132" t="s">
        <v>86</v>
      </c>
    </row>
    <row r="99" spans="1:91" s="7" customFormat="1" ht="16.5" customHeight="1">
      <c r="A99" s="120" t="s">
        <v>80</v>
      </c>
      <c r="B99" s="121"/>
      <c r="C99" s="122"/>
      <c r="D99" s="123" t="s">
        <v>96</v>
      </c>
      <c r="E99" s="123"/>
      <c r="F99" s="123"/>
      <c r="G99" s="123"/>
      <c r="H99" s="123"/>
      <c r="I99" s="124"/>
      <c r="J99" s="123" t="s">
        <v>97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'SO 05 - Rekonstrukce malé...'!J30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83</v>
      </c>
      <c r="AR99" s="127"/>
      <c r="AS99" s="128">
        <v>0</v>
      </c>
      <c r="AT99" s="129">
        <f>ROUND(SUM(AV99:AW99),2)</f>
        <v>0</v>
      </c>
      <c r="AU99" s="130">
        <f>'SO 05 - Rekonstrukce malé...'!P125</f>
        <v>0</v>
      </c>
      <c r="AV99" s="129">
        <f>'SO 05 - Rekonstrukce malé...'!J33</f>
        <v>0</v>
      </c>
      <c r="AW99" s="129">
        <f>'SO 05 - Rekonstrukce malé...'!J34</f>
        <v>0</v>
      </c>
      <c r="AX99" s="129">
        <f>'SO 05 - Rekonstrukce malé...'!J35</f>
        <v>0</v>
      </c>
      <c r="AY99" s="129">
        <f>'SO 05 - Rekonstrukce malé...'!J36</f>
        <v>0</v>
      </c>
      <c r="AZ99" s="129">
        <f>'SO 05 - Rekonstrukce malé...'!F33</f>
        <v>0</v>
      </c>
      <c r="BA99" s="129">
        <f>'SO 05 - Rekonstrukce malé...'!F34</f>
        <v>0</v>
      </c>
      <c r="BB99" s="129">
        <f>'SO 05 - Rekonstrukce malé...'!F35</f>
        <v>0</v>
      </c>
      <c r="BC99" s="129">
        <f>'SO 05 - Rekonstrukce malé...'!F36</f>
        <v>0</v>
      </c>
      <c r="BD99" s="131">
        <f>'SO 05 - Rekonstrukce malé...'!F37</f>
        <v>0</v>
      </c>
      <c r="BE99" s="7"/>
      <c r="BT99" s="132" t="s">
        <v>84</v>
      </c>
      <c r="BV99" s="132" t="s">
        <v>78</v>
      </c>
      <c r="BW99" s="132" t="s">
        <v>98</v>
      </c>
      <c r="BX99" s="132" t="s">
        <v>5</v>
      </c>
      <c r="CL99" s="132" t="s">
        <v>1</v>
      </c>
      <c r="CM99" s="132" t="s">
        <v>86</v>
      </c>
    </row>
    <row r="100" spans="1:91" s="7" customFormat="1" ht="16.5" customHeight="1">
      <c r="A100" s="120" t="s">
        <v>80</v>
      </c>
      <c r="B100" s="121"/>
      <c r="C100" s="122"/>
      <c r="D100" s="123" t="s">
        <v>99</v>
      </c>
      <c r="E100" s="123"/>
      <c r="F100" s="123"/>
      <c r="G100" s="123"/>
      <c r="H100" s="123"/>
      <c r="I100" s="124"/>
      <c r="J100" s="123" t="s">
        <v>100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'SO 06 - Rekonstrukce tribuny'!J30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83</v>
      </c>
      <c r="AR100" s="127"/>
      <c r="AS100" s="128">
        <v>0</v>
      </c>
      <c r="AT100" s="129">
        <f>ROUND(SUM(AV100:AW100),2)</f>
        <v>0</v>
      </c>
      <c r="AU100" s="130">
        <f>'SO 06 - Rekonstrukce tribuny'!P125</f>
        <v>0</v>
      </c>
      <c r="AV100" s="129">
        <f>'SO 06 - Rekonstrukce tribuny'!J33</f>
        <v>0</v>
      </c>
      <c r="AW100" s="129">
        <f>'SO 06 - Rekonstrukce tribuny'!J34</f>
        <v>0</v>
      </c>
      <c r="AX100" s="129">
        <f>'SO 06 - Rekonstrukce tribuny'!J35</f>
        <v>0</v>
      </c>
      <c r="AY100" s="129">
        <f>'SO 06 - Rekonstrukce tribuny'!J36</f>
        <v>0</v>
      </c>
      <c r="AZ100" s="129">
        <f>'SO 06 - Rekonstrukce tribuny'!F33</f>
        <v>0</v>
      </c>
      <c r="BA100" s="129">
        <f>'SO 06 - Rekonstrukce tribuny'!F34</f>
        <v>0</v>
      </c>
      <c r="BB100" s="129">
        <f>'SO 06 - Rekonstrukce tribuny'!F35</f>
        <v>0</v>
      </c>
      <c r="BC100" s="129">
        <f>'SO 06 - Rekonstrukce tribuny'!F36</f>
        <v>0</v>
      </c>
      <c r="BD100" s="131">
        <f>'SO 06 - Rekonstrukce tribuny'!F37</f>
        <v>0</v>
      </c>
      <c r="BE100" s="7"/>
      <c r="BT100" s="132" t="s">
        <v>84</v>
      </c>
      <c r="BV100" s="132" t="s">
        <v>78</v>
      </c>
      <c r="BW100" s="132" t="s">
        <v>101</v>
      </c>
      <c r="BX100" s="132" t="s">
        <v>5</v>
      </c>
      <c r="CL100" s="132" t="s">
        <v>1</v>
      </c>
      <c r="CM100" s="132" t="s">
        <v>86</v>
      </c>
    </row>
    <row r="101" spans="1:91" s="7" customFormat="1" ht="16.5" customHeight="1">
      <c r="A101" s="120" t="s">
        <v>80</v>
      </c>
      <c r="B101" s="121"/>
      <c r="C101" s="122"/>
      <c r="D101" s="123" t="s">
        <v>102</v>
      </c>
      <c r="E101" s="123"/>
      <c r="F101" s="123"/>
      <c r="G101" s="123"/>
      <c r="H101" s="123"/>
      <c r="I101" s="124"/>
      <c r="J101" s="123" t="s">
        <v>103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'SO 07 - Venkovní posilovna'!J30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83</v>
      </c>
      <c r="AR101" s="127"/>
      <c r="AS101" s="128">
        <v>0</v>
      </c>
      <c r="AT101" s="129">
        <f>ROUND(SUM(AV101:AW101),2)</f>
        <v>0</v>
      </c>
      <c r="AU101" s="130">
        <f>'SO 07 - Venkovní posilovna'!P122</f>
        <v>0</v>
      </c>
      <c r="AV101" s="129">
        <f>'SO 07 - Venkovní posilovna'!J33</f>
        <v>0</v>
      </c>
      <c r="AW101" s="129">
        <f>'SO 07 - Venkovní posilovna'!J34</f>
        <v>0</v>
      </c>
      <c r="AX101" s="129">
        <f>'SO 07 - Venkovní posilovna'!J35</f>
        <v>0</v>
      </c>
      <c r="AY101" s="129">
        <f>'SO 07 - Venkovní posilovna'!J36</f>
        <v>0</v>
      </c>
      <c r="AZ101" s="129">
        <f>'SO 07 - Venkovní posilovna'!F33</f>
        <v>0</v>
      </c>
      <c r="BA101" s="129">
        <f>'SO 07 - Venkovní posilovna'!F34</f>
        <v>0</v>
      </c>
      <c r="BB101" s="129">
        <f>'SO 07 - Venkovní posilovna'!F35</f>
        <v>0</v>
      </c>
      <c r="BC101" s="129">
        <f>'SO 07 - Venkovní posilovna'!F36</f>
        <v>0</v>
      </c>
      <c r="BD101" s="131">
        <f>'SO 07 - Venkovní posilovna'!F37</f>
        <v>0</v>
      </c>
      <c r="BE101" s="7"/>
      <c r="BT101" s="132" t="s">
        <v>84</v>
      </c>
      <c r="BV101" s="132" t="s">
        <v>78</v>
      </c>
      <c r="BW101" s="132" t="s">
        <v>104</v>
      </c>
      <c r="BX101" s="132" t="s">
        <v>5</v>
      </c>
      <c r="CL101" s="132" t="s">
        <v>1</v>
      </c>
      <c r="CM101" s="132" t="s">
        <v>86</v>
      </c>
    </row>
    <row r="102" spans="1:91" s="7" customFormat="1" ht="16.5" customHeight="1">
      <c r="A102" s="120" t="s">
        <v>80</v>
      </c>
      <c r="B102" s="121"/>
      <c r="C102" s="122"/>
      <c r="D102" s="123" t="s">
        <v>105</v>
      </c>
      <c r="E102" s="123"/>
      <c r="F102" s="123"/>
      <c r="G102" s="123"/>
      <c r="H102" s="123"/>
      <c r="I102" s="124"/>
      <c r="J102" s="123" t="s">
        <v>106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'SO 08 - Zpevněné plochy'!J30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83</v>
      </c>
      <c r="AR102" s="127"/>
      <c r="AS102" s="128">
        <v>0</v>
      </c>
      <c r="AT102" s="129">
        <f>ROUND(SUM(AV102:AW102),2)</f>
        <v>0</v>
      </c>
      <c r="AU102" s="130">
        <f>'SO 08 - Zpevněné plochy'!P122</f>
        <v>0</v>
      </c>
      <c r="AV102" s="129">
        <f>'SO 08 - Zpevněné plochy'!J33</f>
        <v>0</v>
      </c>
      <c r="AW102" s="129">
        <f>'SO 08 - Zpevněné plochy'!J34</f>
        <v>0</v>
      </c>
      <c r="AX102" s="129">
        <f>'SO 08 - Zpevněné plochy'!J35</f>
        <v>0</v>
      </c>
      <c r="AY102" s="129">
        <f>'SO 08 - Zpevněné plochy'!J36</f>
        <v>0</v>
      </c>
      <c r="AZ102" s="129">
        <f>'SO 08 - Zpevněné plochy'!F33</f>
        <v>0</v>
      </c>
      <c r="BA102" s="129">
        <f>'SO 08 - Zpevněné plochy'!F34</f>
        <v>0</v>
      </c>
      <c r="BB102" s="129">
        <f>'SO 08 - Zpevněné plochy'!F35</f>
        <v>0</v>
      </c>
      <c r="BC102" s="129">
        <f>'SO 08 - Zpevněné plochy'!F36</f>
        <v>0</v>
      </c>
      <c r="BD102" s="131">
        <f>'SO 08 - Zpevněné plochy'!F37</f>
        <v>0</v>
      </c>
      <c r="BE102" s="7"/>
      <c r="BT102" s="132" t="s">
        <v>84</v>
      </c>
      <c r="BV102" s="132" t="s">
        <v>78</v>
      </c>
      <c r="BW102" s="132" t="s">
        <v>107</v>
      </c>
      <c r="BX102" s="132" t="s">
        <v>5</v>
      </c>
      <c r="CL102" s="132" t="s">
        <v>1</v>
      </c>
      <c r="CM102" s="132" t="s">
        <v>86</v>
      </c>
    </row>
    <row r="103" spans="1:91" s="7" customFormat="1" ht="16.5" customHeight="1">
      <c r="A103" s="120" t="s">
        <v>80</v>
      </c>
      <c r="B103" s="121"/>
      <c r="C103" s="122"/>
      <c r="D103" s="123" t="s">
        <v>108</v>
      </c>
      <c r="E103" s="123"/>
      <c r="F103" s="123"/>
      <c r="G103" s="123"/>
      <c r="H103" s="123"/>
      <c r="I103" s="124"/>
      <c r="J103" s="123" t="s">
        <v>109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'VRN - Vedlejší rozpočtové...'!J30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83</v>
      </c>
      <c r="AR103" s="127"/>
      <c r="AS103" s="133">
        <v>0</v>
      </c>
      <c r="AT103" s="134">
        <f>ROUND(SUM(AV103:AW103),2)</f>
        <v>0</v>
      </c>
      <c r="AU103" s="135">
        <f>'VRN - Vedlejší rozpočtové...'!P117</f>
        <v>0</v>
      </c>
      <c r="AV103" s="134">
        <f>'VRN - Vedlejší rozpočtové...'!J33</f>
        <v>0</v>
      </c>
      <c r="AW103" s="134">
        <f>'VRN - Vedlejší rozpočtové...'!J34</f>
        <v>0</v>
      </c>
      <c r="AX103" s="134">
        <f>'VRN - Vedlejší rozpočtové...'!J35</f>
        <v>0</v>
      </c>
      <c r="AY103" s="134">
        <f>'VRN - Vedlejší rozpočtové...'!J36</f>
        <v>0</v>
      </c>
      <c r="AZ103" s="134">
        <f>'VRN - Vedlejší rozpočtové...'!F33</f>
        <v>0</v>
      </c>
      <c r="BA103" s="134">
        <f>'VRN - Vedlejší rozpočtové...'!F34</f>
        <v>0</v>
      </c>
      <c r="BB103" s="134">
        <f>'VRN - Vedlejší rozpočtové...'!F35</f>
        <v>0</v>
      </c>
      <c r="BC103" s="134">
        <f>'VRN - Vedlejší rozpočtové...'!F36</f>
        <v>0</v>
      </c>
      <c r="BD103" s="136">
        <f>'VRN - Vedlejší rozpočtové...'!F37</f>
        <v>0</v>
      </c>
      <c r="BE103" s="7"/>
      <c r="BT103" s="132" t="s">
        <v>84</v>
      </c>
      <c r="BV103" s="132" t="s">
        <v>78</v>
      </c>
      <c r="BW103" s="132" t="s">
        <v>110</v>
      </c>
      <c r="BX103" s="132" t="s">
        <v>5</v>
      </c>
      <c r="CL103" s="132" t="s">
        <v>1</v>
      </c>
      <c r="CM103" s="132" t="s">
        <v>86</v>
      </c>
    </row>
    <row r="104" spans="1:57" s="2" customFormat="1" ht="30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5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45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</sheetData>
  <sheetProtection password="CC35" sheet="1" objects="1" scenarios="1" formatColumns="0" formatRows="0"/>
  <mergeCells count="7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1 - Rekonstrukce šaten'!C2" display="/"/>
    <hyperlink ref="A96" location="'SO 02 - Rekonstrukce atle...'!C2" display="/"/>
    <hyperlink ref="A97" location="'SO 03 - Rekonstrukce více...'!C2" display="/"/>
    <hyperlink ref="A98" location="'SO 04 - Skokanský sektor'!C2" display="/"/>
    <hyperlink ref="A99" location="'SO 05 - Rekonstrukce malé...'!C2" display="/"/>
    <hyperlink ref="A100" location="'SO 06 - Rekonstrukce tribuny'!C2" display="/"/>
    <hyperlink ref="A101" location="'SO 07 - Venkovní posilovna'!C2" display="/"/>
    <hyperlink ref="A102" location="'SO 08 - Zpevněné plochy'!C2" display="/"/>
    <hyperlink ref="A103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111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veřejného sportoviště Dětřichov, k.ů. Dětřichov u Frýdlantu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1293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7. 7. 2021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Obec Dětřichov, Dětřichov č.p.2, Frýdlant 464 01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ROUND((SUM(BE117:BE123)),2)</f>
        <v>0</v>
      </c>
      <c r="G33" s="39"/>
      <c r="H33" s="39"/>
      <c r="I33" s="156">
        <v>0.21</v>
      </c>
      <c r="J33" s="155">
        <f>ROUND(((SUM(BE117:BE123))*I33),2)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ROUND((SUM(BF117:BF123)),2)</f>
        <v>0</v>
      </c>
      <c r="G34" s="39"/>
      <c r="H34" s="39"/>
      <c r="I34" s="156">
        <v>0.15</v>
      </c>
      <c r="J34" s="155">
        <f>ROUND(((SUM(BF117:BF123))*I34),2)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ROUND((SUM(BG117:BG123)),2)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ROUND((SUM(BH117:BH123)),2)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ROUND((SUM(BI117:BI123)),2)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114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5" t="str">
        <f>E7</f>
        <v>Rekonstrukce veřejného sportoviště Dětřichov, k.ů. Dětřichov u Frýdlantu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112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VRN - Vedlejší rozpočtové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>Dětřichov u Frýdlantu</v>
      </c>
      <c r="G89" s="41"/>
      <c r="H89" s="41"/>
      <c r="I89" s="33" t="s">
        <v>22</v>
      </c>
      <c r="J89" s="80" t="str">
        <f>IF(J12="","",J12)</f>
        <v>7. 7. 2021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 hidden="1">
      <c r="A91" s="39"/>
      <c r="B91" s="40"/>
      <c r="C91" s="33" t="s">
        <v>24</v>
      </c>
      <c r="D91" s="41"/>
      <c r="E91" s="41"/>
      <c r="F91" s="28" t="str">
        <f>E15</f>
        <v>Obec Dětřichov, Dětřichov č.p.2, Frýdlant 464 01</v>
      </c>
      <c r="G91" s="41"/>
      <c r="H91" s="41"/>
      <c r="I91" s="33" t="s">
        <v>30</v>
      </c>
      <c r="J91" s="37" t="str">
        <f>E21</f>
        <v>J.Mráz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PROPOS Liberec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6" t="s">
        <v>115</v>
      </c>
      <c r="D94" s="177"/>
      <c r="E94" s="177"/>
      <c r="F94" s="177"/>
      <c r="G94" s="177"/>
      <c r="H94" s="177"/>
      <c r="I94" s="177"/>
      <c r="J94" s="178" t="s">
        <v>116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79" t="s">
        <v>117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118</v>
      </c>
    </row>
    <row r="97" spans="1:31" s="9" customFormat="1" ht="24.95" customHeight="1" hidden="1">
      <c r="A97" s="9"/>
      <c r="B97" s="180"/>
      <c r="C97" s="181"/>
      <c r="D97" s="182" t="s">
        <v>1293</v>
      </c>
      <c r="E97" s="183"/>
      <c r="F97" s="183"/>
      <c r="G97" s="183"/>
      <c r="H97" s="183"/>
      <c r="I97" s="183"/>
      <c r="J97" s="184">
        <f>J118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 hidden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 hidden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ht="12" hidden="1"/>
    <row r="101" ht="12" hidden="1"/>
    <row r="102" ht="12" hidden="1"/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4" t="s">
        <v>142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75" t="str">
        <f>E7</f>
        <v>Rekonstrukce veřejného sportoviště Dětřichov, k.ů. Dětřichov u Frýdlantu</v>
      </c>
      <c r="F107" s="33"/>
      <c r="G107" s="33"/>
      <c r="H107" s="33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112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77" t="str">
        <f>E9</f>
        <v>VRN - Vedlejší rozpočtové náklady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20</v>
      </c>
      <c r="D111" s="41"/>
      <c r="E111" s="41"/>
      <c r="F111" s="28" t="str">
        <f>F12</f>
        <v>Dětřichov u Frýdlantu</v>
      </c>
      <c r="G111" s="41"/>
      <c r="H111" s="41"/>
      <c r="I111" s="33" t="s">
        <v>22</v>
      </c>
      <c r="J111" s="80" t="str">
        <f>IF(J12="","",J12)</f>
        <v>7. 7. 2021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5.15" customHeight="1">
      <c r="A113" s="39"/>
      <c r="B113" s="40"/>
      <c r="C113" s="33" t="s">
        <v>24</v>
      </c>
      <c r="D113" s="41"/>
      <c r="E113" s="41"/>
      <c r="F113" s="28" t="str">
        <f>E15</f>
        <v>Obec Dětřichov, Dětřichov č.p.2, Frýdlant 464 01</v>
      </c>
      <c r="G113" s="41"/>
      <c r="H113" s="41"/>
      <c r="I113" s="33" t="s">
        <v>30</v>
      </c>
      <c r="J113" s="37" t="str">
        <f>E21</f>
        <v>J.Mráz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5.65" customHeight="1">
      <c r="A114" s="39"/>
      <c r="B114" s="40"/>
      <c r="C114" s="33" t="s">
        <v>28</v>
      </c>
      <c r="D114" s="41"/>
      <c r="E114" s="41"/>
      <c r="F114" s="28" t="str">
        <f>IF(E18="","",E18)</f>
        <v>Vyplň údaj</v>
      </c>
      <c r="G114" s="41"/>
      <c r="H114" s="41"/>
      <c r="I114" s="33" t="s">
        <v>33</v>
      </c>
      <c r="J114" s="37" t="str">
        <f>E24</f>
        <v>PROPOS Liberec s.r.o.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192"/>
      <c r="B116" s="193"/>
      <c r="C116" s="194" t="s">
        <v>143</v>
      </c>
      <c r="D116" s="195" t="s">
        <v>61</v>
      </c>
      <c r="E116" s="195" t="s">
        <v>57</v>
      </c>
      <c r="F116" s="195" t="s">
        <v>58</v>
      </c>
      <c r="G116" s="195" t="s">
        <v>144</v>
      </c>
      <c r="H116" s="195" t="s">
        <v>145</v>
      </c>
      <c r="I116" s="195" t="s">
        <v>146</v>
      </c>
      <c r="J116" s="195" t="s">
        <v>116</v>
      </c>
      <c r="K116" s="196" t="s">
        <v>147</v>
      </c>
      <c r="L116" s="197"/>
      <c r="M116" s="101" t="s">
        <v>1</v>
      </c>
      <c r="N116" s="102" t="s">
        <v>40</v>
      </c>
      <c r="O116" s="102" t="s">
        <v>148</v>
      </c>
      <c r="P116" s="102" t="s">
        <v>149</v>
      </c>
      <c r="Q116" s="102" t="s">
        <v>150</v>
      </c>
      <c r="R116" s="102" t="s">
        <v>151</v>
      </c>
      <c r="S116" s="102" t="s">
        <v>152</v>
      </c>
      <c r="T116" s="103" t="s">
        <v>153</v>
      </c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</row>
    <row r="117" spans="1:63" s="2" customFormat="1" ht="22.8" customHeight="1">
      <c r="A117" s="39"/>
      <c r="B117" s="40"/>
      <c r="C117" s="108" t="s">
        <v>154</v>
      </c>
      <c r="D117" s="41"/>
      <c r="E117" s="41"/>
      <c r="F117" s="41"/>
      <c r="G117" s="41"/>
      <c r="H117" s="41"/>
      <c r="I117" s="41"/>
      <c r="J117" s="198">
        <f>BK117</f>
        <v>0</v>
      </c>
      <c r="K117" s="41"/>
      <c r="L117" s="45"/>
      <c r="M117" s="104"/>
      <c r="N117" s="199"/>
      <c r="O117" s="105"/>
      <c r="P117" s="200">
        <f>P118</f>
        <v>0</v>
      </c>
      <c r="Q117" s="105"/>
      <c r="R117" s="200">
        <f>R118</f>
        <v>0</v>
      </c>
      <c r="S117" s="105"/>
      <c r="T117" s="201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75</v>
      </c>
      <c r="AU117" s="18" t="s">
        <v>118</v>
      </c>
      <c r="BK117" s="202">
        <f>BK118</f>
        <v>0</v>
      </c>
    </row>
    <row r="118" spans="1:63" s="12" customFormat="1" ht="25.9" customHeight="1">
      <c r="A118" s="12"/>
      <c r="B118" s="203"/>
      <c r="C118" s="204"/>
      <c r="D118" s="205" t="s">
        <v>75</v>
      </c>
      <c r="E118" s="206" t="s">
        <v>108</v>
      </c>
      <c r="F118" s="206" t="s">
        <v>109</v>
      </c>
      <c r="G118" s="204"/>
      <c r="H118" s="204"/>
      <c r="I118" s="207"/>
      <c r="J118" s="208">
        <f>BK118</f>
        <v>0</v>
      </c>
      <c r="K118" s="204"/>
      <c r="L118" s="209"/>
      <c r="M118" s="210"/>
      <c r="N118" s="211"/>
      <c r="O118" s="211"/>
      <c r="P118" s="212">
        <f>SUM(P119:P123)</f>
        <v>0</v>
      </c>
      <c r="Q118" s="211"/>
      <c r="R118" s="212">
        <f>SUM(R119:R123)</f>
        <v>0</v>
      </c>
      <c r="S118" s="211"/>
      <c r="T118" s="213">
        <f>SUM(T119:T123)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4" t="s">
        <v>185</v>
      </c>
      <c r="AT118" s="215" t="s">
        <v>75</v>
      </c>
      <c r="AU118" s="215" t="s">
        <v>76</v>
      </c>
      <c r="AY118" s="214" t="s">
        <v>157</v>
      </c>
      <c r="BK118" s="216">
        <f>SUM(BK119:BK123)</f>
        <v>0</v>
      </c>
    </row>
    <row r="119" spans="1:65" s="2" customFormat="1" ht="16.5" customHeight="1">
      <c r="A119" s="39"/>
      <c r="B119" s="40"/>
      <c r="C119" s="219" t="s">
        <v>84</v>
      </c>
      <c r="D119" s="219" t="s">
        <v>159</v>
      </c>
      <c r="E119" s="220" t="s">
        <v>1294</v>
      </c>
      <c r="F119" s="221" t="s">
        <v>1295</v>
      </c>
      <c r="G119" s="222" t="s">
        <v>417</v>
      </c>
      <c r="H119" s="223">
        <v>1</v>
      </c>
      <c r="I119" s="224"/>
      <c r="J119" s="225">
        <f>ROUND(I119*H119,2)</f>
        <v>0</v>
      </c>
      <c r="K119" s="221" t="s">
        <v>1</v>
      </c>
      <c r="L119" s="45"/>
      <c r="M119" s="226" t="s">
        <v>1</v>
      </c>
      <c r="N119" s="227" t="s">
        <v>41</v>
      </c>
      <c r="O119" s="92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0" t="s">
        <v>1296</v>
      </c>
      <c r="AT119" s="230" t="s">
        <v>159</v>
      </c>
      <c r="AU119" s="230" t="s">
        <v>84</v>
      </c>
      <c r="AY119" s="18" t="s">
        <v>157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8" t="s">
        <v>84</v>
      </c>
      <c r="BK119" s="231">
        <f>ROUND(I119*H119,2)</f>
        <v>0</v>
      </c>
      <c r="BL119" s="18" t="s">
        <v>1296</v>
      </c>
      <c r="BM119" s="230" t="s">
        <v>1297</v>
      </c>
    </row>
    <row r="120" spans="1:65" s="2" customFormat="1" ht="16.5" customHeight="1">
      <c r="A120" s="39"/>
      <c r="B120" s="40"/>
      <c r="C120" s="219" t="s">
        <v>86</v>
      </c>
      <c r="D120" s="219" t="s">
        <v>159</v>
      </c>
      <c r="E120" s="220" t="s">
        <v>1298</v>
      </c>
      <c r="F120" s="221" t="s">
        <v>1299</v>
      </c>
      <c r="G120" s="222" t="s">
        <v>417</v>
      </c>
      <c r="H120" s="223">
        <v>1</v>
      </c>
      <c r="I120" s="224"/>
      <c r="J120" s="225">
        <f>ROUND(I120*H120,2)</f>
        <v>0</v>
      </c>
      <c r="K120" s="221" t="s">
        <v>1</v>
      </c>
      <c r="L120" s="45"/>
      <c r="M120" s="226" t="s">
        <v>1</v>
      </c>
      <c r="N120" s="227" t="s">
        <v>41</v>
      </c>
      <c r="O120" s="92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0" t="s">
        <v>1296</v>
      </c>
      <c r="AT120" s="230" t="s">
        <v>159</v>
      </c>
      <c r="AU120" s="230" t="s">
        <v>84</v>
      </c>
      <c r="AY120" s="18" t="s">
        <v>157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18" t="s">
        <v>84</v>
      </c>
      <c r="BK120" s="231">
        <f>ROUND(I120*H120,2)</f>
        <v>0</v>
      </c>
      <c r="BL120" s="18" t="s">
        <v>1296</v>
      </c>
      <c r="BM120" s="230" t="s">
        <v>1300</v>
      </c>
    </row>
    <row r="121" spans="1:65" s="2" customFormat="1" ht="16.5" customHeight="1">
      <c r="A121" s="39"/>
      <c r="B121" s="40"/>
      <c r="C121" s="219" t="s">
        <v>174</v>
      </c>
      <c r="D121" s="219" t="s">
        <v>159</v>
      </c>
      <c r="E121" s="220" t="s">
        <v>1301</v>
      </c>
      <c r="F121" s="221" t="s">
        <v>1302</v>
      </c>
      <c r="G121" s="222" t="s">
        <v>417</v>
      </c>
      <c r="H121" s="223">
        <v>1</v>
      </c>
      <c r="I121" s="224"/>
      <c r="J121" s="225">
        <f>ROUND(I121*H121,2)</f>
        <v>0</v>
      </c>
      <c r="K121" s="221" t="s">
        <v>1303</v>
      </c>
      <c r="L121" s="45"/>
      <c r="M121" s="226" t="s">
        <v>1</v>
      </c>
      <c r="N121" s="227" t="s">
        <v>41</v>
      </c>
      <c r="O121" s="92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0" t="s">
        <v>1296</v>
      </c>
      <c r="AT121" s="230" t="s">
        <v>159</v>
      </c>
      <c r="AU121" s="230" t="s">
        <v>84</v>
      </c>
      <c r="AY121" s="18" t="s">
        <v>157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8" t="s">
        <v>84</v>
      </c>
      <c r="BK121" s="231">
        <f>ROUND(I121*H121,2)</f>
        <v>0</v>
      </c>
      <c r="BL121" s="18" t="s">
        <v>1296</v>
      </c>
      <c r="BM121" s="230" t="s">
        <v>1304</v>
      </c>
    </row>
    <row r="122" spans="1:65" s="2" customFormat="1" ht="16.5" customHeight="1">
      <c r="A122" s="39"/>
      <c r="B122" s="40"/>
      <c r="C122" s="219" t="s">
        <v>164</v>
      </c>
      <c r="D122" s="219" t="s">
        <v>159</v>
      </c>
      <c r="E122" s="220" t="s">
        <v>1305</v>
      </c>
      <c r="F122" s="221" t="s">
        <v>1306</v>
      </c>
      <c r="G122" s="222" t="s">
        <v>417</v>
      </c>
      <c r="H122" s="223">
        <v>1</v>
      </c>
      <c r="I122" s="224"/>
      <c r="J122" s="225">
        <f>ROUND(I122*H122,2)</f>
        <v>0</v>
      </c>
      <c r="K122" s="221" t="s">
        <v>1</v>
      </c>
      <c r="L122" s="45"/>
      <c r="M122" s="226" t="s">
        <v>1</v>
      </c>
      <c r="N122" s="227" t="s">
        <v>41</v>
      </c>
      <c r="O122" s="92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0" t="s">
        <v>1296</v>
      </c>
      <c r="AT122" s="230" t="s">
        <v>159</v>
      </c>
      <c r="AU122" s="230" t="s">
        <v>84</v>
      </c>
      <c r="AY122" s="18" t="s">
        <v>157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8" t="s">
        <v>84</v>
      </c>
      <c r="BK122" s="231">
        <f>ROUND(I122*H122,2)</f>
        <v>0</v>
      </c>
      <c r="BL122" s="18" t="s">
        <v>1296</v>
      </c>
      <c r="BM122" s="230" t="s">
        <v>1307</v>
      </c>
    </row>
    <row r="123" spans="1:65" s="2" customFormat="1" ht="16.5" customHeight="1">
      <c r="A123" s="39"/>
      <c r="B123" s="40"/>
      <c r="C123" s="219" t="s">
        <v>185</v>
      </c>
      <c r="D123" s="219" t="s">
        <v>159</v>
      </c>
      <c r="E123" s="220" t="s">
        <v>1308</v>
      </c>
      <c r="F123" s="221" t="s">
        <v>1309</v>
      </c>
      <c r="G123" s="222" t="s">
        <v>417</v>
      </c>
      <c r="H123" s="223">
        <v>1</v>
      </c>
      <c r="I123" s="224"/>
      <c r="J123" s="225">
        <f>ROUND(I123*H123,2)</f>
        <v>0</v>
      </c>
      <c r="K123" s="221" t="s">
        <v>1</v>
      </c>
      <c r="L123" s="45"/>
      <c r="M123" s="289" t="s">
        <v>1</v>
      </c>
      <c r="N123" s="290" t="s">
        <v>41</v>
      </c>
      <c r="O123" s="291"/>
      <c r="P123" s="292">
        <f>O123*H123</f>
        <v>0</v>
      </c>
      <c r="Q123" s="292">
        <v>0</v>
      </c>
      <c r="R123" s="292">
        <f>Q123*H123</f>
        <v>0</v>
      </c>
      <c r="S123" s="292">
        <v>0</v>
      </c>
      <c r="T123" s="29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1296</v>
      </c>
      <c r="AT123" s="230" t="s">
        <v>159</v>
      </c>
      <c r="AU123" s="230" t="s">
        <v>84</v>
      </c>
      <c r="AY123" s="18" t="s">
        <v>157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84</v>
      </c>
      <c r="BK123" s="231">
        <f>ROUND(I123*H123,2)</f>
        <v>0</v>
      </c>
      <c r="BL123" s="18" t="s">
        <v>1296</v>
      </c>
      <c r="BM123" s="230" t="s">
        <v>1310</v>
      </c>
    </row>
    <row r="124" spans="1:31" s="2" customFormat="1" ht="6.95" customHeight="1">
      <c r="A124" s="39"/>
      <c r="B124" s="67"/>
      <c r="C124" s="68"/>
      <c r="D124" s="68"/>
      <c r="E124" s="68"/>
      <c r="F124" s="68"/>
      <c r="G124" s="68"/>
      <c r="H124" s="68"/>
      <c r="I124" s="68"/>
      <c r="J124" s="68"/>
      <c r="K124" s="68"/>
      <c r="L124" s="45"/>
      <c r="M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</sheetData>
  <sheetProtection password="CC35" sheet="1" objects="1" scenarios="1" formatColumns="0" formatRows="0" autoFilter="0"/>
  <autoFilter ref="C116:K123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7"/>
      <c r="C3" s="138"/>
      <c r="D3" s="138"/>
      <c r="E3" s="138"/>
      <c r="F3" s="138"/>
      <c r="G3" s="138"/>
      <c r="H3" s="21"/>
    </row>
    <row r="4" spans="2:8" s="1" customFormat="1" ht="24.95" customHeight="1">
      <c r="B4" s="21"/>
      <c r="C4" s="139" t="s">
        <v>1311</v>
      </c>
      <c r="H4" s="21"/>
    </row>
    <row r="5" spans="2:8" s="1" customFormat="1" ht="12" customHeight="1">
      <c r="B5" s="21"/>
      <c r="C5" s="302" t="s">
        <v>13</v>
      </c>
      <c r="D5" s="148" t="s">
        <v>14</v>
      </c>
      <c r="E5" s="1"/>
      <c r="F5" s="1"/>
      <c r="H5" s="21"/>
    </row>
    <row r="6" spans="2:8" s="1" customFormat="1" ht="36.95" customHeight="1">
      <c r="B6" s="21"/>
      <c r="C6" s="303" t="s">
        <v>16</v>
      </c>
      <c r="D6" s="304" t="s">
        <v>17</v>
      </c>
      <c r="E6" s="1"/>
      <c r="F6" s="1"/>
      <c r="H6" s="21"/>
    </row>
    <row r="7" spans="2:8" s="1" customFormat="1" ht="16.5" customHeight="1">
      <c r="B7" s="21"/>
      <c r="C7" s="141" t="s">
        <v>22</v>
      </c>
      <c r="D7" s="145" t="str">
        <f>'Rekapitulace stavby'!AN8</f>
        <v>7. 7. 2021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92"/>
      <c r="B9" s="305"/>
      <c r="C9" s="306" t="s">
        <v>57</v>
      </c>
      <c r="D9" s="307" t="s">
        <v>58</v>
      </c>
      <c r="E9" s="307" t="s">
        <v>144</v>
      </c>
      <c r="F9" s="308" t="s">
        <v>1312</v>
      </c>
      <c r="G9" s="192"/>
      <c r="H9" s="305"/>
    </row>
    <row r="10" spans="1:8" s="2" customFormat="1" ht="26.4" customHeight="1">
      <c r="A10" s="39"/>
      <c r="B10" s="45"/>
      <c r="C10" s="309" t="s">
        <v>1313</v>
      </c>
      <c r="D10" s="309" t="s">
        <v>100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10" t="s">
        <v>1314</v>
      </c>
      <c r="D11" s="311" t="s">
        <v>1</v>
      </c>
      <c r="E11" s="312" t="s">
        <v>1</v>
      </c>
      <c r="F11" s="313">
        <v>372.13</v>
      </c>
      <c r="G11" s="39"/>
      <c r="H11" s="45"/>
    </row>
    <row r="12" spans="1:8" s="2" customFormat="1" ht="16.8" customHeight="1">
      <c r="A12" s="39"/>
      <c r="B12" s="45"/>
      <c r="C12" s="310" t="s">
        <v>1240</v>
      </c>
      <c r="D12" s="311" t="s">
        <v>1</v>
      </c>
      <c r="E12" s="312" t="s">
        <v>1</v>
      </c>
      <c r="F12" s="313">
        <v>405.81</v>
      </c>
      <c r="G12" s="39"/>
      <c r="H12" s="45"/>
    </row>
    <row r="13" spans="1:8" s="2" customFormat="1" ht="16.8" customHeight="1">
      <c r="A13" s="39"/>
      <c r="B13" s="45"/>
      <c r="C13" s="314" t="s">
        <v>1315</v>
      </c>
      <c r="D13" s="39"/>
      <c r="E13" s="39"/>
      <c r="F13" s="39"/>
      <c r="G13" s="39"/>
      <c r="H13" s="45"/>
    </row>
    <row r="14" spans="1:8" s="2" customFormat="1" ht="16.8" customHeight="1">
      <c r="A14" s="39"/>
      <c r="B14" s="45"/>
      <c r="C14" s="315" t="s">
        <v>1155</v>
      </c>
      <c r="D14" s="315" t="s">
        <v>1156</v>
      </c>
      <c r="E14" s="18" t="s">
        <v>182</v>
      </c>
      <c r="F14" s="316">
        <v>57.35</v>
      </c>
      <c r="G14" s="39"/>
      <c r="H14" s="45"/>
    </row>
    <row r="15" spans="1:8" s="2" customFormat="1" ht="26.4" customHeight="1">
      <c r="A15" s="39"/>
      <c r="B15" s="45"/>
      <c r="C15" s="309" t="s">
        <v>1316</v>
      </c>
      <c r="D15" s="309" t="s">
        <v>106</v>
      </c>
      <c r="E15" s="39"/>
      <c r="F15" s="39"/>
      <c r="G15" s="39"/>
      <c r="H15" s="45"/>
    </row>
    <row r="16" spans="1:8" s="2" customFormat="1" ht="16.8" customHeight="1">
      <c r="A16" s="39"/>
      <c r="B16" s="45"/>
      <c r="C16" s="310" t="s">
        <v>1317</v>
      </c>
      <c r="D16" s="311" t="s">
        <v>1</v>
      </c>
      <c r="E16" s="312" t="s">
        <v>1</v>
      </c>
      <c r="F16" s="313">
        <v>663.6</v>
      </c>
      <c r="G16" s="39"/>
      <c r="H16" s="45"/>
    </row>
    <row r="17" spans="1:8" s="2" customFormat="1" ht="16.8" customHeight="1">
      <c r="A17" s="39"/>
      <c r="B17" s="45"/>
      <c r="C17" s="310" t="s">
        <v>1314</v>
      </c>
      <c r="D17" s="311" t="s">
        <v>1</v>
      </c>
      <c r="E17" s="312" t="s">
        <v>1</v>
      </c>
      <c r="F17" s="313">
        <v>372.13</v>
      </c>
      <c r="G17" s="39"/>
      <c r="H17" s="45"/>
    </row>
    <row r="18" spans="1:8" s="2" customFormat="1" ht="16.8" customHeight="1">
      <c r="A18" s="39"/>
      <c r="B18" s="45"/>
      <c r="C18" s="310" t="s">
        <v>1240</v>
      </c>
      <c r="D18" s="311" t="s">
        <v>1</v>
      </c>
      <c r="E18" s="312" t="s">
        <v>1</v>
      </c>
      <c r="F18" s="313">
        <v>405.81</v>
      </c>
      <c r="G18" s="39"/>
      <c r="H18" s="45"/>
    </row>
    <row r="19" spans="1:8" s="2" customFormat="1" ht="16.8" customHeight="1">
      <c r="A19" s="39"/>
      <c r="B19" s="45"/>
      <c r="C19" s="315" t="s">
        <v>1</v>
      </c>
      <c r="D19" s="315" t="s">
        <v>1244</v>
      </c>
      <c r="E19" s="18" t="s">
        <v>1</v>
      </c>
      <c r="F19" s="316">
        <v>0</v>
      </c>
      <c r="G19" s="39"/>
      <c r="H19" s="45"/>
    </row>
    <row r="20" spans="1:8" s="2" customFormat="1" ht="16.8" customHeight="1">
      <c r="A20" s="39"/>
      <c r="B20" s="45"/>
      <c r="C20" s="315" t="s">
        <v>1</v>
      </c>
      <c r="D20" s="315" t="s">
        <v>1245</v>
      </c>
      <c r="E20" s="18" t="s">
        <v>1</v>
      </c>
      <c r="F20" s="316">
        <v>0</v>
      </c>
      <c r="G20" s="39"/>
      <c r="H20" s="45"/>
    </row>
    <row r="21" spans="1:8" s="2" customFormat="1" ht="16.8" customHeight="1">
      <c r="A21" s="39"/>
      <c r="B21" s="45"/>
      <c r="C21" s="315" t="s">
        <v>1240</v>
      </c>
      <c r="D21" s="315" t="s">
        <v>1241</v>
      </c>
      <c r="E21" s="18" t="s">
        <v>1</v>
      </c>
      <c r="F21" s="316">
        <v>405.81</v>
      </c>
      <c r="G21" s="39"/>
      <c r="H21" s="45"/>
    </row>
    <row r="22" spans="1:8" s="2" customFormat="1" ht="16.8" customHeight="1">
      <c r="A22" s="39"/>
      <c r="B22" s="45"/>
      <c r="C22" s="314" t="s">
        <v>1315</v>
      </c>
      <c r="D22" s="39"/>
      <c r="E22" s="39"/>
      <c r="F22" s="39"/>
      <c r="G22" s="39"/>
      <c r="H22" s="45"/>
    </row>
    <row r="23" spans="1:8" s="2" customFormat="1" ht="16.8" customHeight="1">
      <c r="A23" s="39"/>
      <c r="B23" s="45"/>
      <c r="C23" s="315" t="s">
        <v>1178</v>
      </c>
      <c r="D23" s="315" t="s">
        <v>1179</v>
      </c>
      <c r="E23" s="18" t="s">
        <v>182</v>
      </c>
      <c r="F23" s="316">
        <v>405.81</v>
      </c>
      <c r="G23" s="39"/>
      <c r="H23" s="45"/>
    </row>
    <row r="24" spans="1:8" s="2" customFormat="1" ht="16.8" customHeight="1">
      <c r="A24" s="39"/>
      <c r="B24" s="45"/>
      <c r="C24" s="315" t="s">
        <v>872</v>
      </c>
      <c r="D24" s="315" t="s">
        <v>873</v>
      </c>
      <c r="E24" s="18" t="s">
        <v>182</v>
      </c>
      <c r="F24" s="316">
        <v>405.81</v>
      </c>
      <c r="G24" s="39"/>
      <c r="H24" s="45"/>
    </row>
    <row r="25" spans="1:8" s="2" customFormat="1" ht="16.8" customHeight="1">
      <c r="A25" s="39"/>
      <c r="B25" s="45"/>
      <c r="C25" s="315" t="s">
        <v>1276</v>
      </c>
      <c r="D25" s="315" t="s">
        <v>1277</v>
      </c>
      <c r="E25" s="18" t="s">
        <v>182</v>
      </c>
      <c r="F25" s="316">
        <v>405.81</v>
      </c>
      <c r="G25" s="39"/>
      <c r="H25" s="45"/>
    </row>
    <row r="26" spans="1:8" s="2" customFormat="1" ht="16.8" customHeight="1">
      <c r="A26" s="39"/>
      <c r="B26" s="45"/>
      <c r="C26" s="315" t="s">
        <v>1152</v>
      </c>
      <c r="D26" s="315" t="s">
        <v>1153</v>
      </c>
      <c r="E26" s="18" t="s">
        <v>182</v>
      </c>
      <c r="F26" s="316">
        <v>405.81</v>
      </c>
      <c r="G26" s="39"/>
      <c r="H26" s="45"/>
    </row>
    <row r="27" spans="1:8" s="2" customFormat="1" ht="16.8" customHeight="1">
      <c r="A27" s="39"/>
      <c r="B27" s="45"/>
      <c r="C27" s="315" t="s">
        <v>1155</v>
      </c>
      <c r="D27" s="315" t="s">
        <v>1156</v>
      </c>
      <c r="E27" s="18" t="s">
        <v>182</v>
      </c>
      <c r="F27" s="316">
        <v>417.984</v>
      </c>
      <c r="G27" s="39"/>
      <c r="H27" s="45"/>
    </row>
    <row r="28" spans="1:8" s="2" customFormat="1" ht="7.4" customHeight="1">
      <c r="A28" s="39"/>
      <c r="B28" s="171"/>
      <c r="C28" s="172"/>
      <c r="D28" s="172"/>
      <c r="E28" s="172"/>
      <c r="F28" s="172"/>
      <c r="G28" s="172"/>
      <c r="H28" s="45"/>
    </row>
    <row r="29" spans="1:8" s="2" customFormat="1" ht="12">
      <c r="A29" s="39"/>
      <c r="B29" s="39"/>
      <c r="C29" s="39"/>
      <c r="D29" s="39"/>
      <c r="E29" s="39"/>
      <c r="F29" s="39"/>
      <c r="G29" s="39"/>
      <c r="H29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111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veřejného sportoviště Dětřichov, k.ů. Dětřichov u Frýdlantu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113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7. 7. 2021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Obec Dětřichov, Dětřichov č.p.2, Frýdlant 464 01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ROUND((SUM(BE139:BE593)),2)</f>
        <v>0</v>
      </c>
      <c r="G33" s="39"/>
      <c r="H33" s="39"/>
      <c r="I33" s="156">
        <v>0.21</v>
      </c>
      <c r="J33" s="155">
        <f>ROUND(((SUM(BE139:BE593))*I33),2)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ROUND((SUM(BF139:BF593)),2)</f>
        <v>0</v>
      </c>
      <c r="G34" s="39"/>
      <c r="H34" s="39"/>
      <c r="I34" s="156">
        <v>0.15</v>
      </c>
      <c r="J34" s="155">
        <f>ROUND(((SUM(BF139:BF593))*I34),2)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ROUND((SUM(BG139:BG593)),2)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ROUND((SUM(BH139:BH593)),2)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ROUND((SUM(BI139:BI593)),2)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114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5" t="str">
        <f>E7</f>
        <v>Rekonstrukce veřejného sportoviště Dětřichov, k.ů. Dětřichov u Frýdlantu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112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SO 01 - Rekonstrukce šaten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>Dětřichov u Frýdlantu</v>
      </c>
      <c r="G89" s="41"/>
      <c r="H89" s="41"/>
      <c r="I89" s="33" t="s">
        <v>22</v>
      </c>
      <c r="J89" s="80" t="str">
        <f>IF(J12="","",J12)</f>
        <v>7. 7. 2021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 hidden="1">
      <c r="A91" s="39"/>
      <c r="B91" s="40"/>
      <c r="C91" s="33" t="s">
        <v>24</v>
      </c>
      <c r="D91" s="41"/>
      <c r="E91" s="41"/>
      <c r="F91" s="28" t="str">
        <f>E15</f>
        <v>Obec Dětřichov, Dětřichov č.p.2, Frýdlant 464 01</v>
      </c>
      <c r="G91" s="41"/>
      <c r="H91" s="41"/>
      <c r="I91" s="33" t="s">
        <v>30</v>
      </c>
      <c r="J91" s="37" t="str">
        <f>E21</f>
        <v>J.Mráz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PROPOS Liberec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6" t="s">
        <v>115</v>
      </c>
      <c r="D94" s="177"/>
      <c r="E94" s="177"/>
      <c r="F94" s="177"/>
      <c r="G94" s="177"/>
      <c r="H94" s="177"/>
      <c r="I94" s="177"/>
      <c r="J94" s="178" t="s">
        <v>116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79" t="s">
        <v>117</v>
      </c>
      <c r="D96" s="41"/>
      <c r="E96" s="41"/>
      <c r="F96" s="41"/>
      <c r="G96" s="41"/>
      <c r="H96" s="41"/>
      <c r="I96" s="41"/>
      <c r="J96" s="111">
        <f>J139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118</v>
      </c>
    </row>
    <row r="97" spans="1:31" s="9" customFormat="1" ht="24.95" customHeight="1" hidden="1">
      <c r="A97" s="9"/>
      <c r="B97" s="180"/>
      <c r="C97" s="181"/>
      <c r="D97" s="182" t="s">
        <v>119</v>
      </c>
      <c r="E97" s="183"/>
      <c r="F97" s="183"/>
      <c r="G97" s="183"/>
      <c r="H97" s="183"/>
      <c r="I97" s="183"/>
      <c r="J97" s="184">
        <f>J140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120</v>
      </c>
      <c r="E98" s="189"/>
      <c r="F98" s="189"/>
      <c r="G98" s="189"/>
      <c r="H98" s="189"/>
      <c r="I98" s="189"/>
      <c r="J98" s="190">
        <f>J141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6"/>
      <c r="C99" s="187"/>
      <c r="D99" s="188" t="s">
        <v>121</v>
      </c>
      <c r="E99" s="189"/>
      <c r="F99" s="189"/>
      <c r="G99" s="189"/>
      <c r="H99" s="189"/>
      <c r="I99" s="189"/>
      <c r="J99" s="190">
        <f>J147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6"/>
      <c r="C100" s="187"/>
      <c r="D100" s="188" t="s">
        <v>122</v>
      </c>
      <c r="E100" s="189"/>
      <c r="F100" s="189"/>
      <c r="G100" s="189"/>
      <c r="H100" s="189"/>
      <c r="I100" s="189"/>
      <c r="J100" s="190">
        <f>J166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6"/>
      <c r="C101" s="187"/>
      <c r="D101" s="188" t="s">
        <v>123</v>
      </c>
      <c r="E101" s="189"/>
      <c r="F101" s="189"/>
      <c r="G101" s="189"/>
      <c r="H101" s="189"/>
      <c r="I101" s="189"/>
      <c r="J101" s="190">
        <f>J197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6"/>
      <c r="C102" s="187"/>
      <c r="D102" s="188" t="s">
        <v>124</v>
      </c>
      <c r="E102" s="189"/>
      <c r="F102" s="189"/>
      <c r="G102" s="189"/>
      <c r="H102" s="189"/>
      <c r="I102" s="189"/>
      <c r="J102" s="190">
        <f>J269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6"/>
      <c r="C103" s="187"/>
      <c r="D103" s="188" t="s">
        <v>125</v>
      </c>
      <c r="E103" s="189"/>
      <c r="F103" s="189"/>
      <c r="G103" s="189"/>
      <c r="H103" s="189"/>
      <c r="I103" s="189"/>
      <c r="J103" s="190">
        <f>J325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6"/>
      <c r="C104" s="187"/>
      <c r="D104" s="188" t="s">
        <v>126</v>
      </c>
      <c r="E104" s="189"/>
      <c r="F104" s="189"/>
      <c r="G104" s="189"/>
      <c r="H104" s="189"/>
      <c r="I104" s="189"/>
      <c r="J104" s="190">
        <f>J341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 hidden="1">
      <c r="A105" s="9"/>
      <c r="B105" s="180"/>
      <c r="C105" s="181"/>
      <c r="D105" s="182" t="s">
        <v>127</v>
      </c>
      <c r="E105" s="183"/>
      <c r="F105" s="183"/>
      <c r="G105" s="183"/>
      <c r="H105" s="183"/>
      <c r="I105" s="183"/>
      <c r="J105" s="184">
        <f>J343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 hidden="1">
      <c r="A106" s="10"/>
      <c r="B106" s="186"/>
      <c r="C106" s="187"/>
      <c r="D106" s="188" t="s">
        <v>128</v>
      </c>
      <c r="E106" s="189"/>
      <c r="F106" s="189"/>
      <c r="G106" s="189"/>
      <c r="H106" s="189"/>
      <c r="I106" s="189"/>
      <c r="J106" s="190">
        <f>J344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86"/>
      <c r="C107" s="187"/>
      <c r="D107" s="188" t="s">
        <v>129</v>
      </c>
      <c r="E107" s="189"/>
      <c r="F107" s="189"/>
      <c r="G107" s="189"/>
      <c r="H107" s="189"/>
      <c r="I107" s="189"/>
      <c r="J107" s="190">
        <f>J354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86"/>
      <c r="C108" s="187"/>
      <c r="D108" s="188" t="s">
        <v>130</v>
      </c>
      <c r="E108" s="189"/>
      <c r="F108" s="189"/>
      <c r="G108" s="189"/>
      <c r="H108" s="189"/>
      <c r="I108" s="189"/>
      <c r="J108" s="190">
        <f>J390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86"/>
      <c r="C109" s="187"/>
      <c r="D109" s="188" t="s">
        <v>131</v>
      </c>
      <c r="E109" s="189"/>
      <c r="F109" s="189"/>
      <c r="G109" s="189"/>
      <c r="H109" s="189"/>
      <c r="I109" s="189"/>
      <c r="J109" s="190">
        <f>J423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86"/>
      <c r="C110" s="187"/>
      <c r="D110" s="188" t="s">
        <v>132</v>
      </c>
      <c r="E110" s="189"/>
      <c r="F110" s="189"/>
      <c r="G110" s="189"/>
      <c r="H110" s="189"/>
      <c r="I110" s="189"/>
      <c r="J110" s="190">
        <f>J425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 hidden="1">
      <c r="A111" s="10"/>
      <c r="B111" s="186"/>
      <c r="C111" s="187"/>
      <c r="D111" s="188" t="s">
        <v>133</v>
      </c>
      <c r="E111" s="189"/>
      <c r="F111" s="189"/>
      <c r="G111" s="189"/>
      <c r="H111" s="189"/>
      <c r="I111" s="189"/>
      <c r="J111" s="190">
        <f>J427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 hidden="1">
      <c r="A112" s="10"/>
      <c r="B112" s="186"/>
      <c r="C112" s="187"/>
      <c r="D112" s="188" t="s">
        <v>134</v>
      </c>
      <c r="E112" s="189"/>
      <c r="F112" s="189"/>
      <c r="G112" s="189"/>
      <c r="H112" s="189"/>
      <c r="I112" s="189"/>
      <c r="J112" s="190">
        <f>J467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 hidden="1">
      <c r="A113" s="10"/>
      <c r="B113" s="186"/>
      <c r="C113" s="187"/>
      <c r="D113" s="188" t="s">
        <v>135</v>
      </c>
      <c r="E113" s="189"/>
      <c r="F113" s="189"/>
      <c r="G113" s="189"/>
      <c r="H113" s="189"/>
      <c r="I113" s="189"/>
      <c r="J113" s="190">
        <f>J488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 hidden="1">
      <c r="A114" s="10"/>
      <c r="B114" s="186"/>
      <c r="C114" s="187"/>
      <c r="D114" s="188" t="s">
        <v>136</v>
      </c>
      <c r="E114" s="189"/>
      <c r="F114" s="189"/>
      <c r="G114" s="189"/>
      <c r="H114" s="189"/>
      <c r="I114" s="189"/>
      <c r="J114" s="190">
        <f>J507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 hidden="1">
      <c r="A115" s="10"/>
      <c r="B115" s="186"/>
      <c r="C115" s="187"/>
      <c r="D115" s="188" t="s">
        <v>137</v>
      </c>
      <c r="E115" s="189"/>
      <c r="F115" s="189"/>
      <c r="G115" s="189"/>
      <c r="H115" s="189"/>
      <c r="I115" s="189"/>
      <c r="J115" s="190">
        <f>J531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 hidden="1">
      <c r="A116" s="10"/>
      <c r="B116" s="186"/>
      <c r="C116" s="187"/>
      <c r="D116" s="188" t="s">
        <v>138</v>
      </c>
      <c r="E116" s="189"/>
      <c r="F116" s="189"/>
      <c r="G116" s="189"/>
      <c r="H116" s="189"/>
      <c r="I116" s="189"/>
      <c r="J116" s="190">
        <f>J548</f>
        <v>0</v>
      </c>
      <c r="K116" s="187"/>
      <c r="L116" s="19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 hidden="1">
      <c r="A117" s="10"/>
      <c r="B117" s="186"/>
      <c r="C117" s="187"/>
      <c r="D117" s="188" t="s">
        <v>139</v>
      </c>
      <c r="E117" s="189"/>
      <c r="F117" s="189"/>
      <c r="G117" s="189"/>
      <c r="H117" s="189"/>
      <c r="I117" s="189"/>
      <c r="J117" s="190">
        <f>J553</f>
        <v>0</v>
      </c>
      <c r="K117" s="187"/>
      <c r="L117" s="19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 hidden="1">
      <c r="A118" s="10"/>
      <c r="B118" s="186"/>
      <c r="C118" s="187"/>
      <c r="D118" s="188" t="s">
        <v>140</v>
      </c>
      <c r="E118" s="189"/>
      <c r="F118" s="189"/>
      <c r="G118" s="189"/>
      <c r="H118" s="189"/>
      <c r="I118" s="189"/>
      <c r="J118" s="190">
        <f>J573</f>
        <v>0</v>
      </c>
      <c r="K118" s="187"/>
      <c r="L118" s="191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 hidden="1">
      <c r="A119" s="10"/>
      <c r="B119" s="186"/>
      <c r="C119" s="187"/>
      <c r="D119" s="188" t="s">
        <v>141</v>
      </c>
      <c r="E119" s="189"/>
      <c r="F119" s="189"/>
      <c r="G119" s="189"/>
      <c r="H119" s="189"/>
      <c r="I119" s="189"/>
      <c r="J119" s="190">
        <f>J584</f>
        <v>0</v>
      </c>
      <c r="K119" s="187"/>
      <c r="L119" s="191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2" customFormat="1" ht="21.8" customHeight="1" hidden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 hidden="1">
      <c r="A121" s="39"/>
      <c r="B121" s="67"/>
      <c r="C121" s="68"/>
      <c r="D121" s="68"/>
      <c r="E121" s="68"/>
      <c r="F121" s="68"/>
      <c r="G121" s="68"/>
      <c r="H121" s="68"/>
      <c r="I121" s="68"/>
      <c r="J121" s="68"/>
      <c r="K121" s="68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ht="12" hidden="1"/>
    <row r="123" ht="12" hidden="1"/>
    <row r="124" ht="12" hidden="1"/>
    <row r="125" spans="1:31" s="2" customFormat="1" ht="6.95" customHeight="1">
      <c r="A125" s="39"/>
      <c r="B125" s="69"/>
      <c r="C125" s="70"/>
      <c r="D125" s="70"/>
      <c r="E125" s="70"/>
      <c r="F125" s="70"/>
      <c r="G125" s="70"/>
      <c r="H125" s="70"/>
      <c r="I125" s="70"/>
      <c r="J125" s="70"/>
      <c r="K125" s="70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24.95" customHeight="1">
      <c r="A126" s="39"/>
      <c r="B126" s="40"/>
      <c r="C126" s="24" t="s">
        <v>142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2" customHeight="1">
      <c r="A128" s="39"/>
      <c r="B128" s="40"/>
      <c r="C128" s="33" t="s">
        <v>16</v>
      </c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6.5" customHeight="1">
      <c r="A129" s="39"/>
      <c r="B129" s="40"/>
      <c r="C129" s="41"/>
      <c r="D129" s="41"/>
      <c r="E129" s="175" t="str">
        <f>E7</f>
        <v>Rekonstrukce veřejného sportoviště Dětřichov, k.ů. Dětřichov u Frýdlantu</v>
      </c>
      <c r="F129" s="33"/>
      <c r="G129" s="33"/>
      <c r="H129" s="33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2" customHeight="1">
      <c r="A130" s="39"/>
      <c r="B130" s="40"/>
      <c r="C130" s="33" t="s">
        <v>112</v>
      </c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6.5" customHeight="1">
      <c r="A131" s="39"/>
      <c r="B131" s="40"/>
      <c r="C131" s="41"/>
      <c r="D131" s="41"/>
      <c r="E131" s="77" t="str">
        <f>E9</f>
        <v>SO 01 - Rekonstrukce šaten</v>
      </c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6.95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2" customHeight="1">
      <c r="A133" s="39"/>
      <c r="B133" s="40"/>
      <c r="C133" s="33" t="s">
        <v>20</v>
      </c>
      <c r="D133" s="41"/>
      <c r="E133" s="41"/>
      <c r="F133" s="28" t="str">
        <f>F12</f>
        <v>Dětřichov u Frýdlantu</v>
      </c>
      <c r="G133" s="41"/>
      <c r="H133" s="41"/>
      <c r="I133" s="33" t="s">
        <v>22</v>
      </c>
      <c r="J133" s="80" t="str">
        <f>IF(J12="","",J12)</f>
        <v>7. 7. 2021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6.95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5.15" customHeight="1">
      <c r="A135" s="39"/>
      <c r="B135" s="40"/>
      <c r="C135" s="33" t="s">
        <v>24</v>
      </c>
      <c r="D135" s="41"/>
      <c r="E135" s="41"/>
      <c r="F135" s="28" t="str">
        <f>E15</f>
        <v>Obec Dětřichov, Dětřichov č.p.2, Frýdlant 464 01</v>
      </c>
      <c r="G135" s="41"/>
      <c r="H135" s="41"/>
      <c r="I135" s="33" t="s">
        <v>30</v>
      </c>
      <c r="J135" s="37" t="str">
        <f>E21</f>
        <v>J.Mráz</v>
      </c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25.65" customHeight="1">
      <c r="A136" s="39"/>
      <c r="B136" s="40"/>
      <c r="C136" s="33" t="s">
        <v>28</v>
      </c>
      <c r="D136" s="41"/>
      <c r="E136" s="41"/>
      <c r="F136" s="28" t="str">
        <f>IF(E18="","",E18)</f>
        <v>Vyplň údaj</v>
      </c>
      <c r="G136" s="41"/>
      <c r="H136" s="41"/>
      <c r="I136" s="33" t="s">
        <v>33</v>
      </c>
      <c r="J136" s="37" t="str">
        <f>E24</f>
        <v>PROPOS Liberec s.r.o.</v>
      </c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0.3" customHeight="1">
      <c r="A137" s="39"/>
      <c r="B137" s="40"/>
      <c r="C137" s="41"/>
      <c r="D137" s="41"/>
      <c r="E137" s="41"/>
      <c r="F137" s="41"/>
      <c r="G137" s="41"/>
      <c r="H137" s="41"/>
      <c r="I137" s="41"/>
      <c r="J137" s="41"/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11" customFormat="1" ht="29.25" customHeight="1">
      <c r="A138" s="192"/>
      <c r="B138" s="193"/>
      <c r="C138" s="194" t="s">
        <v>143</v>
      </c>
      <c r="D138" s="195" t="s">
        <v>61</v>
      </c>
      <c r="E138" s="195" t="s">
        <v>57</v>
      </c>
      <c r="F138" s="195" t="s">
        <v>58</v>
      </c>
      <c r="G138" s="195" t="s">
        <v>144</v>
      </c>
      <c r="H138" s="195" t="s">
        <v>145</v>
      </c>
      <c r="I138" s="195" t="s">
        <v>146</v>
      </c>
      <c r="J138" s="195" t="s">
        <v>116</v>
      </c>
      <c r="K138" s="196" t="s">
        <v>147</v>
      </c>
      <c r="L138" s="197"/>
      <c r="M138" s="101" t="s">
        <v>1</v>
      </c>
      <c r="N138" s="102" t="s">
        <v>40</v>
      </c>
      <c r="O138" s="102" t="s">
        <v>148</v>
      </c>
      <c r="P138" s="102" t="s">
        <v>149</v>
      </c>
      <c r="Q138" s="102" t="s">
        <v>150</v>
      </c>
      <c r="R138" s="102" t="s">
        <v>151</v>
      </c>
      <c r="S138" s="102" t="s">
        <v>152</v>
      </c>
      <c r="T138" s="103" t="s">
        <v>153</v>
      </c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</row>
    <row r="139" spans="1:63" s="2" customFormat="1" ht="22.8" customHeight="1">
      <c r="A139" s="39"/>
      <c r="B139" s="40"/>
      <c r="C139" s="108" t="s">
        <v>154</v>
      </c>
      <c r="D139" s="41"/>
      <c r="E139" s="41"/>
      <c r="F139" s="41"/>
      <c r="G139" s="41"/>
      <c r="H139" s="41"/>
      <c r="I139" s="41"/>
      <c r="J139" s="198">
        <f>BK139</f>
        <v>0</v>
      </c>
      <c r="K139" s="41"/>
      <c r="L139" s="45"/>
      <c r="M139" s="104"/>
      <c r="N139" s="199"/>
      <c r="O139" s="105"/>
      <c r="P139" s="200">
        <f>P140+P343</f>
        <v>0</v>
      </c>
      <c r="Q139" s="105"/>
      <c r="R139" s="200">
        <f>R140+R343</f>
        <v>30.46373234</v>
      </c>
      <c r="S139" s="105"/>
      <c r="T139" s="201">
        <f>T140+T343</f>
        <v>26.466435920000002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75</v>
      </c>
      <c r="AU139" s="18" t="s">
        <v>118</v>
      </c>
      <c r="BK139" s="202">
        <f>BK140+BK343</f>
        <v>0</v>
      </c>
    </row>
    <row r="140" spans="1:63" s="12" customFormat="1" ht="25.9" customHeight="1">
      <c r="A140" s="12"/>
      <c r="B140" s="203"/>
      <c r="C140" s="204"/>
      <c r="D140" s="205" t="s">
        <v>75</v>
      </c>
      <c r="E140" s="206" t="s">
        <v>155</v>
      </c>
      <c r="F140" s="206" t="s">
        <v>156</v>
      </c>
      <c r="G140" s="204"/>
      <c r="H140" s="204"/>
      <c r="I140" s="207"/>
      <c r="J140" s="208">
        <f>BK140</f>
        <v>0</v>
      </c>
      <c r="K140" s="204"/>
      <c r="L140" s="209"/>
      <c r="M140" s="210"/>
      <c r="N140" s="211"/>
      <c r="O140" s="211"/>
      <c r="P140" s="212">
        <f>P141+P147+P166+P197+P269+P325+P341</f>
        <v>0</v>
      </c>
      <c r="Q140" s="211"/>
      <c r="R140" s="212">
        <f>R141+R147+R166+R197+R269+R325+R341</f>
        <v>23.27595488</v>
      </c>
      <c r="S140" s="211"/>
      <c r="T140" s="213">
        <f>T141+T147+T166+T197+T269+T325+T341</f>
        <v>19.683107000000003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4" t="s">
        <v>84</v>
      </c>
      <c r="AT140" s="215" t="s">
        <v>75</v>
      </c>
      <c r="AU140" s="215" t="s">
        <v>76</v>
      </c>
      <c r="AY140" s="214" t="s">
        <v>157</v>
      </c>
      <c r="BK140" s="216">
        <f>BK141+BK147+BK166+BK197+BK269+BK325+BK341</f>
        <v>0</v>
      </c>
    </row>
    <row r="141" spans="1:63" s="12" customFormat="1" ht="22.8" customHeight="1">
      <c r="A141" s="12"/>
      <c r="B141" s="203"/>
      <c r="C141" s="204"/>
      <c r="D141" s="205" t="s">
        <v>75</v>
      </c>
      <c r="E141" s="217" t="s">
        <v>84</v>
      </c>
      <c r="F141" s="217" t="s">
        <v>158</v>
      </c>
      <c r="G141" s="204"/>
      <c r="H141" s="204"/>
      <c r="I141" s="207"/>
      <c r="J141" s="218">
        <f>BK141</f>
        <v>0</v>
      </c>
      <c r="K141" s="204"/>
      <c r="L141" s="209"/>
      <c r="M141" s="210"/>
      <c r="N141" s="211"/>
      <c r="O141" s="211"/>
      <c r="P141" s="212">
        <f>SUM(P142:P146)</f>
        <v>0</v>
      </c>
      <c r="Q141" s="211"/>
      <c r="R141" s="212">
        <f>SUM(R142:R146)</f>
        <v>0</v>
      </c>
      <c r="S141" s="211"/>
      <c r="T141" s="213">
        <f>SUM(T142:T146)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4" t="s">
        <v>84</v>
      </c>
      <c r="AT141" s="215" t="s">
        <v>75</v>
      </c>
      <c r="AU141" s="215" t="s">
        <v>84</v>
      </c>
      <c r="AY141" s="214" t="s">
        <v>157</v>
      </c>
      <c r="BK141" s="216">
        <f>SUM(BK142:BK146)</f>
        <v>0</v>
      </c>
    </row>
    <row r="142" spans="1:65" s="2" customFormat="1" ht="21.75" customHeight="1">
      <c r="A142" s="39"/>
      <c r="B142" s="40"/>
      <c r="C142" s="219" t="s">
        <v>84</v>
      </c>
      <c r="D142" s="219" t="s">
        <v>159</v>
      </c>
      <c r="E142" s="220" t="s">
        <v>160</v>
      </c>
      <c r="F142" s="221" t="s">
        <v>161</v>
      </c>
      <c r="G142" s="222" t="s">
        <v>162</v>
      </c>
      <c r="H142" s="223">
        <v>2.195</v>
      </c>
      <c r="I142" s="224"/>
      <c r="J142" s="225">
        <f>ROUND(I142*H142,2)</f>
        <v>0</v>
      </c>
      <c r="K142" s="221" t="s">
        <v>163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164</v>
      </c>
      <c r="AT142" s="230" t="s">
        <v>159</v>
      </c>
      <c r="AU142" s="230" t="s">
        <v>86</v>
      </c>
      <c r="AY142" s="18" t="s">
        <v>157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164</v>
      </c>
      <c r="BM142" s="230" t="s">
        <v>165</v>
      </c>
    </row>
    <row r="143" spans="1:51" s="13" customFormat="1" ht="12">
      <c r="A143" s="13"/>
      <c r="B143" s="232"/>
      <c r="C143" s="233"/>
      <c r="D143" s="234" t="s">
        <v>166</v>
      </c>
      <c r="E143" s="235" t="s">
        <v>1</v>
      </c>
      <c r="F143" s="236" t="s">
        <v>167</v>
      </c>
      <c r="G143" s="233"/>
      <c r="H143" s="237">
        <v>0.998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166</v>
      </c>
      <c r="AU143" s="243" t="s">
        <v>86</v>
      </c>
      <c r="AV143" s="13" t="s">
        <v>86</v>
      </c>
      <c r="AW143" s="13" t="s">
        <v>32</v>
      </c>
      <c r="AX143" s="13" t="s">
        <v>76</v>
      </c>
      <c r="AY143" s="243" t="s">
        <v>157</v>
      </c>
    </row>
    <row r="144" spans="1:51" s="13" customFormat="1" ht="12">
      <c r="A144" s="13"/>
      <c r="B144" s="232"/>
      <c r="C144" s="233"/>
      <c r="D144" s="234" t="s">
        <v>166</v>
      </c>
      <c r="E144" s="235" t="s">
        <v>1</v>
      </c>
      <c r="F144" s="236" t="s">
        <v>168</v>
      </c>
      <c r="G144" s="233"/>
      <c r="H144" s="237">
        <v>1.197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166</v>
      </c>
      <c r="AU144" s="243" t="s">
        <v>86</v>
      </c>
      <c r="AV144" s="13" t="s">
        <v>86</v>
      </c>
      <c r="AW144" s="13" t="s">
        <v>32</v>
      </c>
      <c r="AX144" s="13" t="s">
        <v>76</v>
      </c>
      <c r="AY144" s="243" t="s">
        <v>157</v>
      </c>
    </row>
    <row r="145" spans="1:51" s="14" customFormat="1" ht="12">
      <c r="A145" s="14"/>
      <c r="B145" s="244"/>
      <c r="C145" s="245"/>
      <c r="D145" s="234" t="s">
        <v>166</v>
      </c>
      <c r="E145" s="246" t="s">
        <v>1</v>
      </c>
      <c r="F145" s="247" t="s">
        <v>169</v>
      </c>
      <c r="G145" s="245"/>
      <c r="H145" s="248">
        <v>2.195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4" t="s">
        <v>166</v>
      </c>
      <c r="AU145" s="254" t="s">
        <v>86</v>
      </c>
      <c r="AV145" s="14" t="s">
        <v>164</v>
      </c>
      <c r="AW145" s="14" t="s">
        <v>32</v>
      </c>
      <c r="AX145" s="14" t="s">
        <v>84</v>
      </c>
      <c r="AY145" s="254" t="s">
        <v>157</v>
      </c>
    </row>
    <row r="146" spans="1:65" s="2" customFormat="1" ht="16.5" customHeight="1">
      <c r="A146" s="39"/>
      <c r="B146" s="40"/>
      <c r="C146" s="219" t="s">
        <v>86</v>
      </c>
      <c r="D146" s="219" t="s">
        <v>159</v>
      </c>
      <c r="E146" s="220" t="s">
        <v>170</v>
      </c>
      <c r="F146" s="221" t="s">
        <v>171</v>
      </c>
      <c r="G146" s="222" t="s">
        <v>162</v>
      </c>
      <c r="H146" s="223">
        <v>2.195</v>
      </c>
      <c r="I146" s="224"/>
      <c r="J146" s="225">
        <f>ROUND(I146*H146,2)</f>
        <v>0</v>
      </c>
      <c r="K146" s="221" t="s">
        <v>163</v>
      </c>
      <c r="L146" s="45"/>
      <c r="M146" s="226" t="s">
        <v>1</v>
      </c>
      <c r="N146" s="227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164</v>
      </c>
      <c r="AT146" s="230" t="s">
        <v>159</v>
      </c>
      <c r="AU146" s="230" t="s">
        <v>86</v>
      </c>
      <c r="AY146" s="18" t="s">
        <v>157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164</v>
      </c>
      <c r="BM146" s="230" t="s">
        <v>172</v>
      </c>
    </row>
    <row r="147" spans="1:63" s="12" customFormat="1" ht="22.8" customHeight="1">
      <c r="A147" s="12"/>
      <c r="B147" s="203"/>
      <c r="C147" s="204"/>
      <c r="D147" s="205" t="s">
        <v>75</v>
      </c>
      <c r="E147" s="217" t="s">
        <v>86</v>
      </c>
      <c r="F147" s="217" t="s">
        <v>173</v>
      </c>
      <c r="G147" s="204"/>
      <c r="H147" s="204"/>
      <c r="I147" s="207"/>
      <c r="J147" s="218">
        <f>BK147</f>
        <v>0</v>
      </c>
      <c r="K147" s="204"/>
      <c r="L147" s="209"/>
      <c r="M147" s="210"/>
      <c r="N147" s="211"/>
      <c r="O147" s="211"/>
      <c r="P147" s="212">
        <f>SUM(P148:P165)</f>
        <v>0</v>
      </c>
      <c r="Q147" s="211"/>
      <c r="R147" s="212">
        <f>SUM(R148:R165)</f>
        <v>10.105930749999999</v>
      </c>
      <c r="S147" s="211"/>
      <c r="T147" s="213">
        <f>SUM(T148:T165)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4" t="s">
        <v>84</v>
      </c>
      <c r="AT147" s="215" t="s">
        <v>75</v>
      </c>
      <c r="AU147" s="215" t="s">
        <v>84</v>
      </c>
      <c r="AY147" s="214" t="s">
        <v>157</v>
      </c>
      <c r="BK147" s="216">
        <f>SUM(BK148:BK165)</f>
        <v>0</v>
      </c>
    </row>
    <row r="148" spans="1:65" s="2" customFormat="1" ht="16.5" customHeight="1">
      <c r="A148" s="39"/>
      <c r="B148" s="40"/>
      <c r="C148" s="219" t="s">
        <v>174</v>
      </c>
      <c r="D148" s="219" t="s">
        <v>159</v>
      </c>
      <c r="E148" s="220" t="s">
        <v>175</v>
      </c>
      <c r="F148" s="221" t="s">
        <v>176</v>
      </c>
      <c r="G148" s="222" t="s">
        <v>162</v>
      </c>
      <c r="H148" s="223">
        <v>1.902</v>
      </c>
      <c r="I148" s="224"/>
      <c r="J148" s="225">
        <f>ROUND(I148*H148,2)</f>
        <v>0</v>
      </c>
      <c r="K148" s="221" t="s">
        <v>163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2.45329</v>
      </c>
      <c r="R148" s="228">
        <f>Q148*H148</f>
        <v>4.66615758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164</v>
      </c>
      <c r="AT148" s="230" t="s">
        <v>159</v>
      </c>
      <c r="AU148" s="230" t="s">
        <v>86</v>
      </c>
      <c r="AY148" s="18" t="s">
        <v>157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164</v>
      </c>
      <c r="BM148" s="230" t="s">
        <v>177</v>
      </c>
    </row>
    <row r="149" spans="1:51" s="15" customFormat="1" ht="12">
      <c r="A149" s="15"/>
      <c r="B149" s="255"/>
      <c r="C149" s="256"/>
      <c r="D149" s="234" t="s">
        <v>166</v>
      </c>
      <c r="E149" s="257" t="s">
        <v>1</v>
      </c>
      <c r="F149" s="258" t="s">
        <v>178</v>
      </c>
      <c r="G149" s="256"/>
      <c r="H149" s="257" t="s">
        <v>1</v>
      </c>
      <c r="I149" s="259"/>
      <c r="J149" s="256"/>
      <c r="K149" s="256"/>
      <c r="L149" s="260"/>
      <c r="M149" s="261"/>
      <c r="N149" s="262"/>
      <c r="O149" s="262"/>
      <c r="P149" s="262"/>
      <c r="Q149" s="262"/>
      <c r="R149" s="262"/>
      <c r="S149" s="262"/>
      <c r="T149" s="263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4" t="s">
        <v>166</v>
      </c>
      <c r="AU149" s="264" t="s">
        <v>86</v>
      </c>
      <c r="AV149" s="15" t="s">
        <v>84</v>
      </c>
      <c r="AW149" s="15" t="s">
        <v>32</v>
      </c>
      <c r="AX149" s="15" t="s">
        <v>76</v>
      </c>
      <c r="AY149" s="264" t="s">
        <v>157</v>
      </c>
    </row>
    <row r="150" spans="1:51" s="13" customFormat="1" ht="12">
      <c r="A150" s="13"/>
      <c r="B150" s="232"/>
      <c r="C150" s="233"/>
      <c r="D150" s="234" t="s">
        <v>166</v>
      </c>
      <c r="E150" s="235" t="s">
        <v>1</v>
      </c>
      <c r="F150" s="236" t="s">
        <v>179</v>
      </c>
      <c r="G150" s="233"/>
      <c r="H150" s="237">
        <v>1.902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166</v>
      </c>
      <c r="AU150" s="243" t="s">
        <v>86</v>
      </c>
      <c r="AV150" s="13" t="s">
        <v>86</v>
      </c>
      <c r="AW150" s="13" t="s">
        <v>32</v>
      </c>
      <c r="AX150" s="13" t="s">
        <v>84</v>
      </c>
      <c r="AY150" s="243" t="s">
        <v>157</v>
      </c>
    </row>
    <row r="151" spans="1:65" s="2" customFormat="1" ht="16.5" customHeight="1">
      <c r="A151" s="39"/>
      <c r="B151" s="40"/>
      <c r="C151" s="219" t="s">
        <v>164</v>
      </c>
      <c r="D151" s="219" t="s">
        <v>159</v>
      </c>
      <c r="E151" s="220" t="s">
        <v>180</v>
      </c>
      <c r="F151" s="221" t="s">
        <v>181</v>
      </c>
      <c r="G151" s="222" t="s">
        <v>182</v>
      </c>
      <c r="H151" s="223">
        <v>0.702</v>
      </c>
      <c r="I151" s="224"/>
      <c r="J151" s="225">
        <f>ROUND(I151*H151,2)</f>
        <v>0</v>
      </c>
      <c r="K151" s="221" t="s">
        <v>163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0.00247</v>
      </c>
      <c r="R151" s="228">
        <f>Q151*H151</f>
        <v>0.0017339399999999998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164</v>
      </c>
      <c r="AT151" s="230" t="s">
        <v>159</v>
      </c>
      <c r="AU151" s="230" t="s">
        <v>86</v>
      </c>
      <c r="AY151" s="18" t="s">
        <v>157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164</v>
      </c>
      <c r="BM151" s="230" t="s">
        <v>183</v>
      </c>
    </row>
    <row r="152" spans="1:51" s="13" customFormat="1" ht="12">
      <c r="A152" s="13"/>
      <c r="B152" s="232"/>
      <c r="C152" s="233"/>
      <c r="D152" s="234" t="s">
        <v>166</v>
      </c>
      <c r="E152" s="235" t="s">
        <v>1</v>
      </c>
      <c r="F152" s="236" t="s">
        <v>184</v>
      </c>
      <c r="G152" s="233"/>
      <c r="H152" s="237">
        <v>0.702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166</v>
      </c>
      <c r="AU152" s="243" t="s">
        <v>86</v>
      </c>
      <c r="AV152" s="13" t="s">
        <v>86</v>
      </c>
      <c r="AW152" s="13" t="s">
        <v>32</v>
      </c>
      <c r="AX152" s="13" t="s">
        <v>84</v>
      </c>
      <c r="AY152" s="243" t="s">
        <v>157</v>
      </c>
    </row>
    <row r="153" spans="1:65" s="2" customFormat="1" ht="16.5" customHeight="1">
      <c r="A153" s="39"/>
      <c r="B153" s="40"/>
      <c r="C153" s="219" t="s">
        <v>185</v>
      </c>
      <c r="D153" s="219" t="s">
        <v>159</v>
      </c>
      <c r="E153" s="220" t="s">
        <v>186</v>
      </c>
      <c r="F153" s="221" t="s">
        <v>187</v>
      </c>
      <c r="G153" s="222" t="s">
        <v>182</v>
      </c>
      <c r="H153" s="223">
        <v>0.702</v>
      </c>
      <c r="I153" s="224"/>
      <c r="J153" s="225">
        <f>ROUND(I153*H153,2)</f>
        <v>0</v>
      </c>
      <c r="K153" s="221" t="s">
        <v>163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164</v>
      </c>
      <c r="AT153" s="230" t="s">
        <v>159</v>
      </c>
      <c r="AU153" s="230" t="s">
        <v>86</v>
      </c>
      <c r="AY153" s="18" t="s">
        <v>157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164</v>
      </c>
      <c r="BM153" s="230" t="s">
        <v>188</v>
      </c>
    </row>
    <row r="154" spans="1:65" s="2" customFormat="1" ht="16.5" customHeight="1">
      <c r="A154" s="39"/>
      <c r="B154" s="40"/>
      <c r="C154" s="219" t="s">
        <v>189</v>
      </c>
      <c r="D154" s="219" t="s">
        <v>159</v>
      </c>
      <c r="E154" s="220" t="s">
        <v>190</v>
      </c>
      <c r="F154" s="221" t="s">
        <v>191</v>
      </c>
      <c r="G154" s="222" t="s">
        <v>192</v>
      </c>
      <c r="H154" s="223">
        <v>0.046</v>
      </c>
      <c r="I154" s="224"/>
      <c r="J154" s="225">
        <f>ROUND(I154*H154,2)</f>
        <v>0</v>
      </c>
      <c r="K154" s="221" t="s">
        <v>163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1.06277</v>
      </c>
      <c r="R154" s="228">
        <f>Q154*H154</f>
        <v>0.04888742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164</v>
      </c>
      <c r="AT154" s="230" t="s">
        <v>159</v>
      </c>
      <c r="AU154" s="230" t="s">
        <v>86</v>
      </c>
      <c r="AY154" s="18" t="s">
        <v>157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164</v>
      </c>
      <c r="BM154" s="230" t="s">
        <v>193</v>
      </c>
    </row>
    <row r="155" spans="1:51" s="15" customFormat="1" ht="12">
      <c r="A155" s="15"/>
      <c r="B155" s="255"/>
      <c r="C155" s="256"/>
      <c r="D155" s="234" t="s">
        <v>166</v>
      </c>
      <c r="E155" s="257" t="s">
        <v>1</v>
      </c>
      <c r="F155" s="258" t="s">
        <v>194</v>
      </c>
      <c r="G155" s="256"/>
      <c r="H155" s="257" t="s">
        <v>1</v>
      </c>
      <c r="I155" s="259"/>
      <c r="J155" s="256"/>
      <c r="K155" s="256"/>
      <c r="L155" s="260"/>
      <c r="M155" s="261"/>
      <c r="N155" s="262"/>
      <c r="O155" s="262"/>
      <c r="P155" s="262"/>
      <c r="Q155" s="262"/>
      <c r="R155" s="262"/>
      <c r="S155" s="262"/>
      <c r="T155" s="263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4" t="s">
        <v>166</v>
      </c>
      <c r="AU155" s="264" t="s">
        <v>86</v>
      </c>
      <c r="AV155" s="15" t="s">
        <v>84</v>
      </c>
      <c r="AW155" s="15" t="s">
        <v>32</v>
      </c>
      <c r="AX155" s="15" t="s">
        <v>76</v>
      </c>
      <c r="AY155" s="264" t="s">
        <v>157</v>
      </c>
    </row>
    <row r="156" spans="1:51" s="13" customFormat="1" ht="12">
      <c r="A156" s="13"/>
      <c r="B156" s="232"/>
      <c r="C156" s="233"/>
      <c r="D156" s="234" t="s">
        <v>166</v>
      </c>
      <c r="E156" s="235" t="s">
        <v>1</v>
      </c>
      <c r="F156" s="236" t="s">
        <v>195</v>
      </c>
      <c r="G156" s="233"/>
      <c r="H156" s="237">
        <v>0.046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166</v>
      </c>
      <c r="AU156" s="243" t="s">
        <v>86</v>
      </c>
      <c r="AV156" s="13" t="s">
        <v>86</v>
      </c>
      <c r="AW156" s="13" t="s">
        <v>32</v>
      </c>
      <c r="AX156" s="13" t="s">
        <v>84</v>
      </c>
      <c r="AY156" s="243" t="s">
        <v>157</v>
      </c>
    </row>
    <row r="157" spans="1:65" s="2" customFormat="1" ht="16.5" customHeight="1">
      <c r="A157" s="39"/>
      <c r="B157" s="40"/>
      <c r="C157" s="219" t="s">
        <v>196</v>
      </c>
      <c r="D157" s="219" t="s">
        <v>159</v>
      </c>
      <c r="E157" s="220" t="s">
        <v>197</v>
      </c>
      <c r="F157" s="221" t="s">
        <v>198</v>
      </c>
      <c r="G157" s="222" t="s">
        <v>162</v>
      </c>
      <c r="H157" s="223">
        <v>2.195</v>
      </c>
      <c r="I157" s="224"/>
      <c r="J157" s="225">
        <f>ROUND(I157*H157,2)</f>
        <v>0</v>
      </c>
      <c r="K157" s="221" t="s">
        <v>163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2.45329</v>
      </c>
      <c r="R157" s="228">
        <f>Q157*H157</f>
        <v>5.3849715499999995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164</v>
      </c>
      <c r="AT157" s="230" t="s">
        <v>159</v>
      </c>
      <c r="AU157" s="230" t="s">
        <v>86</v>
      </c>
      <c r="AY157" s="18" t="s">
        <v>157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164</v>
      </c>
      <c r="BM157" s="230" t="s">
        <v>199</v>
      </c>
    </row>
    <row r="158" spans="1:51" s="13" customFormat="1" ht="12">
      <c r="A158" s="13"/>
      <c r="B158" s="232"/>
      <c r="C158" s="233"/>
      <c r="D158" s="234" t="s">
        <v>166</v>
      </c>
      <c r="E158" s="235" t="s">
        <v>1</v>
      </c>
      <c r="F158" s="236" t="s">
        <v>167</v>
      </c>
      <c r="G158" s="233"/>
      <c r="H158" s="237">
        <v>0.998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166</v>
      </c>
      <c r="AU158" s="243" t="s">
        <v>86</v>
      </c>
      <c r="AV158" s="13" t="s">
        <v>86</v>
      </c>
      <c r="AW158" s="13" t="s">
        <v>32</v>
      </c>
      <c r="AX158" s="13" t="s">
        <v>76</v>
      </c>
      <c r="AY158" s="243" t="s">
        <v>157</v>
      </c>
    </row>
    <row r="159" spans="1:51" s="13" customFormat="1" ht="12">
      <c r="A159" s="13"/>
      <c r="B159" s="232"/>
      <c r="C159" s="233"/>
      <c r="D159" s="234" t="s">
        <v>166</v>
      </c>
      <c r="E159" s="235" t="s">
        <v>1</v>
      </c>
      <c r="F159" s="236" t="s">
        <v>168</v>
      </c>
      <c r="G159" s="233"/>
      <c r="H159" s="237">
        <v>1.197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166</v>
      </c>
      <c r="AU159" s="243" t="s">
        <v>86</v>
      </c>
      <c r="AV159" s="13" t="s">
        <v>86</v>
      </c>
      <c r="AW159" s="13" t="s">
        <v>32</v>
      </c>
      <c r="AX159" s="13" t="s">
        <v>76</v>
      </c>
      <c r="AY159" s="243" t="s">
        <v>157</v>
      </c>
    </row>
    <row r="160" spans="1:51" s="14" customFormat="1" ht="12">
      <c r="A160" s="14"/>
      <c r="B160" s="244"/>
      <c r="C160" s="245"/>
      <c r="D160" s="234" t="s">
        <v>166</v>
      </c>
      <c r="E160" s="246" t="s">
        <v>1</v>
      </c>
      <c r="F160" s="247" t="s">
        <v>169</v>
      </c>
      <c r="G160" s="245"/>
      <c r="H160" s="248">
        <v>2.195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4" t="s">
        <v>166</v>
      </c>
      <c r="AU160" s="254" t="s">
        <v>86</v>
      </c>
      <c r="AV160" s="14" t="s">
        <v>164</v>
      </c>
      <c r="AW160" s="14" t="s">
        <v>32</v>
      </c>
      <c r="AX160" s="14" t="s">
        <v>84</v>
      </c>
      <c r="AY160" s="254" t="s">
        <v>157</v>
      </c>
    </row>
    <row r="161" spans="1:65" s="2" customFormat="1" ht="16.5" customHeight="1">
      <c r="A161" s="39"/>
      <c r="B161" s="40"/>
      <c r="C161" s="219" t="s">
        <v>200</v>
      </c>
      <c r="D161" s="219" t="s">
        <v>159</v>
      </c>
      <c r="E161" s="220" t="s">
        <v>201</v>
      </c>
      <c r="F161" s="221" t="s">
        <v>202</v>
      </c>
      <c r="G161" s="222" t="s">
        <v>182</v>
      </c>
      <c r="H161" s="223">
        <v>1.554</v>
      </c>
      <c r="I161" s="224"/>
      <c r="J161" s="225">
        <f>ROUND(I161*H161,2)</f>
        <v>0</v>
      </c>
      <c r="K161" s="221" t="s">
        <v>163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0.00269</v>
      </c>
      <c r="R161" s="228">
        <f>Q161*H161</f>
        <v>0.00418026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164</v>
      </c>
      <c r="AT161" s="230" t="s">
        <v>159</v>
      </c>
      <c r="AU161" s="230" t="s">
        <v>86</v>
      </c>
      <c r="AY161" s="18" t="s">
        <v>157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164</v>
      </c>
      <c r="BM161" s="230" t="s">
        <v>203</v>
      </c>
    </row>
    <row r="162" spans="1:51" s="13" customFormat="1" ht="12">
      <c r="A162" s="13"/>
      <c r="B162" s="232"/>
      <c r="C162" s="233"/>
      <c r="D162" s="234" t="s">
        <v>166</v>
      </c>
      <c r="E162" s="235" t="s">
        <v>1</v>
      </c>
      <c r="F162" s="236" t="s">
        <v>204</v>
      </c>
      <c r="G162" s="233"/>
      <c r="H162" s="237">
        <v>0.72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166</v>
      </c>
      <c r="AU162" s="243" t="s">
        <v>86</v>
      </c>
      <c r="AV162" s="13" t="s">
        <v>86</v>
      </c>
      <c r="AW162" s="13" t="s">
        <v>32</v>
      </c>
      <c r="AX162" s="13" t="s">
        <v>76</v>
      </c>
      <c r="AY162" s="243" t="s">
        <v>157</v>
      </c>
    </row>
    <row r="163" spans="1:51" s="13" customFormat="1" ht="12">
      <c r="A163" s="13"/>
      <c r="B163" s="232"/>
      <c r="C163" s="233"/>
      <c r="D163" s="234" t="s">
        <v>166</v>
      </c>
      <c r="E163" s="235" t="s">
        <v>1</v>
      </c>
      <c r="F163" s="236" t="s">
        <v>205</v>
      </c>
      <c r="G163" s="233"/>
      <c r="H163" s="237">
        <v>0.834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166</v>
      </c>
      <c r="AU163" s="243" t="s">
        <v>86</v>
      </c>
      <c r="AV163" s="13" t="s">
        <v>86</v>
      </c>
      <c r="AW163" s="13" t="s">
        <v>32</v>
      </c>
      <c r="AX163" s="13" t="s">
        <v>76</v>
      </c>
      <c r="AY163" s="243" t="s">
        <v>157</v>
      </c>
    </row>
    <row r="164" spans="1:51" s="14" customFormat="1" ht="12">
      <c r="A164" s="14"/>
      <c r="B164" s="244"/>
      <c r="C164" s="245"/>
      <c r="D164" s="234" t="s">
        <v>166</v>
      </c>
      <c r="E164" s="246" t="s">
        <v>1</v>
      </c>
      <c r="F164" s="247" t="s">
        <v>169</v>
      </c>
      <c r="G164" s="245"/>
      <c r="H164" s="248">
        <v>1.554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4" t="s">
        <v>166</v>
      </c>
      <c r="AU164" s="254" t="s">
        <v>86</v>
      </c>
      <c r="AV164" s="14" t="s">
        <v>164</v>
      </c>
      <c r="AW164" s="14" t="s">
        <v>32</v>
      </c>
      <c r="AX164" s="14" t="s">
        <v>84</v>
      </c>
      <c r="AY164" s="254" t="s">
        <v>157</v>
      </c>
    </row>
    <row r="165" spans="1:65" s="2" customFormat="1" ht="16.5" customHeight="1">
      <c r="A165" s="39"/>
      <c r="B165" s="40"/>
      <c r="C165" s="219" t="s">
        <v>206</v>
      </c>
      <c r="D165" s="219" t="s">
        <v>159</v>
      </c>
      <c r="E165" s="220" t="s">
        <v>207</v>
      </c>
      <c r="F165" s="221" t="s">
        <v>208</v>
      </c>
      <c r="G165" s="222" t="s">
        <v>182</v>
      </c>
      <c r="H165" s="223">
        <v>1.554</v>
      </c>
      <c r="I165" s="224"/>
      <c r="J165" s="225">
        <f>ROUND(I165*H165,2)</f>
        <v>0</v>
      </c>
      <c r="K165" s="221" t="s">
        <v>163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164</v>
      </c>
      <c r="AT165" s="230" t="s">
        <v>159</v>
      </c>
      <c r="AU165" s="230" t="s">
        <v>86</v>
      </c>
      <c r="AY165" s="18" t="s">
        <v>157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164</v>
      </c>
      <c r="BM165" s="230" t="s">
        <v>209</v>
      </c>
    </row>
    <row r="166" spans="1:63" s="12" customFormat="1" ht="22.8" customHeight="1">
      <c r="A166" s="12"/>
      <c r="B166" s="203"/>
      <c r="C166" s="204"/>
      <c r="D166" s="205" t="s">
        <v>75</v>
      </c>
      <c r="E166" s="217" t="s">
        <v>174</v>
      </c>
      <c r="F166" s="217" t="s">
        <v>210</v>
      </c>
      <c r="G166" s="204"/>
      <c r="H166" s="204"/>
      <c r="I166" s="207"/>
      <c r="J166" s="218">
        <f>BK166</f>
        <v>0</v>
      </c>
      <c r="K166" s="204"/>
      <c r="L166" s="209"/>
      <c r="M166" s="210"/>
      <c r="N166" s="211"/>
      <c r="O166" s="211"/>
      <c r="P166" s="212">
        <f>SUM(P167:P196)</f>
        <v>0</v>
      </c>
      <c r="Q166" s="211"/>
      <c r="R166" s="212">
        <f>SUM(R167:R196)</f>
        <v>5.6083190400000005</v>
      </c>
      <c r="S166" s="211"/>
      <c r="T166" s="213">
        <f>SUM(T167:T196)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4" t="s">
        <v>84</v>
      </c>
      <c r="AT166" s="215" t="s">
        <v>75</v>
      </c>
      <c r="AU166" s="215" t="s">
        <v>84</v>
      </c>
      <c r="AY166" s="214" t="s">
        <v>157</v>
      </c>
      <c r="BK166" s="216">
        <f>SUM(BK167:BK196)</f>
        <v>0</v>
      </c>
    </row>
    <row r="167" spans="1:65" s="2" customFormat="1" ht="16.5" customHeight="1">
      <c r="A167" s="39"/>
      <c r="B167" s="40"/>
      <c r="C167" s="219" t="s">
        <v>211</v>
      </c>
      <c r="D167" s="219" t="s">
        <v>159</v>
      </c>
      <c r="E167" s="220" t="s">
        <v>212</v>
      </c>
      <c r="F167" s="221" t="s">
        <v>213</v>
      </c>
      <c r="G167" s="222" t="s">
        <v>214</v>
      </c>
      <c r="H167" s="223">
        <v>2</v>
      </c>
      <c r="I167" s="224"/>
      <c r="J167" s="225">
        <f>ROUND(I167*H167,2)</f>
        <v>0</v>
      </c>
      <c r="K167" s="221" t="s">
        <v>163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0.01262</v>
      </c>
      <c r="R167" s="228">
        <f>Q167*H167</f>
        <v>0.02524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164</v>
      </c>
      <c r="AT167" s="230" t="s">
        <v>159</v>
      </c>
      <c r="AU167" s="230" t="s">
        <v>86</v>
      </c>
      <c r="AY167" s="18" t="s">
        <v>157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164</v>
      </c>
      <c r="BM167" s="230" t="s">
        <v>215</v>
      </c>
    </row>
    <row r="168" spans="1:51" s="15" customFormat="1" ht="12">
      <c r="A168" s="15"/>
      <c r="B168" s="255"/>
      <c r="C168" s="256"/>
      <c r="D168" s="234" t="s">
        <v>166</v>
      </c>
      <c r="E168" s="257" t="s">
        <v>1</v>
      </c>
      <c r="F168" s="258" t="s">
        <v>216</v>
      </c>
      <c r="G168" s="256"/>
      <c r="H168" s="257" t="s">
        <v>1</v>
      </c>
      <c r="I168" s="259"/>
      <c r="J168" s="256"/>
      <c r="K168" s="256"/>
      <c r="L168" s="260"/>
      <c r="M168" s="261"/>
      <c r="N168" s="262"/>
      <c r="O168" s="262"/>
      <c r="P168" s="262"/>
      <c r="Q168" s="262"/>
      <c r="R168" s="262"/>
      <c r="S168" s="262"/>
      <c r="T168" s="263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4" t="s">
        <v>166</v>
      </c>
      <c r="AU168" s="264" t="s">
        <v>86</v>
      </c>
      <c r="AV168" s="15" t="s">
        <v>84</v>
      </c>
      <c r="AW168" s="15" t="s">
        <v>32</v>
      </c>
      <c r="AX168" s="15" t="s">
        <v>76</v>
      </c>
      <c r="AY168" s="264" t="s">
        <v>157</v>
      </c>
    </row>
    <row r="169" spans="1:51" s="13" customFormat="1" ht="12">
      <c r="A169" s="13"/>
      <c r="B169" s="232"/>
      <c r="C169" s="233"/>
      <c r="D169" s="234" t="s">
        <v>166</v>
      </c>
      <c r="E169" s="235" t="s">
        <v>1</v>
      </c>
      <c r="F169" s="236" t="s">
        <v>86</v>
      </c>
      <c r="G169" s="233"/>
      <c r="H169" s="237">
        <v>2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166</v>
      </c>
      <c r="AU169" s="243" t="s">
        <v>86</v>
      </c>
      <c r="AV169" s="13" t="s">
        <v>86</v>
      </c>
      <c r="AW169" s="13" t="s">
        <v>32</v>
      </c>
      <c r="AX169" s="13" t="s">
        <v>84</v>
      </c>
      <c r="AY169" s="243" t="s">
        <v>157</v>
      </c>
    </row>
    <row r="170" spans="1:65" s="2" customFormat="1" ht="16.5" customHeight="1">
      <c r="A170" s="39"/>
      <c r="B170" s="40"/>
      <c r="C170" s="219" t="s">
        <v>217</v>
      </c>
      <c r="D170" s="219" t="s">
        <v>159</v>
      </c>
      <c r="E170" s="220" t="s">
        <v>218</v>
      </c>
      <c r="F170" s="221" t="s">
        <v>219</v>
      </c>
      <c r="G170" s="222" t="s">
        <v>182</v>
      </c>
      <c r="H170" s="223">
        <v>8.428</v>
      </c>
      <c r="I170" s="224"/>
      <c r="J170" s="225">
        <f>ROUND(I170*H170,2)</f>
        <v>0</v>
      </c>
      <c r="K170" s="221" t="s">
        <v>163</v>
      </c>
      <c r="L170" s="45"/>
      <c r="M170" s="226" t="s">
        <v>1</v>
      </c>
      <c r="N170" s="227" t="s">
        <v>41</v>
      </c>
      <c r="O170" s="92"/>
      <c r="P170" s="228">
        <f>O170*H170</f>
        <v>0</v>
      </c>
      <c r="Q170" s="228">
        <v>0.24706</v>
      </c>
      <c r="R170" s="228">
        <f>Q170*H170</f>
        <v>2.0822216800000004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164</v>
      </c>
      <c r="AT170" s="230" t="s">
        <v>159</v>
      </c>
      <c r="AU170" s="230" t="s">
        <v>86</v>
      </c>
      <c r="AY170" s="18" t="s">
        <v>157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84</v>
      </c>
      <c r="BK170" s="231">
        <f>ROUND(I170*H170,2)</f>
        <v>0</v>
      </c>
      <c r="BL170" s="18" t="s">
        <v>164</v>
      </c>
      <c r="BM170" s="230" t="s">
        <v>220</v>
      </c>
    </row>
    <row r="171" spans="1:51" s="13" customFormat="1" ht="12">
      <c r="A171" s="13"/>
      <c r="B171" s="232"/>
      <c r="C171" s="233"/>
      <c r="D171" s="234" t="s">
        <v>166</v>
      </c>
      <c r="E171" s="235" t="s">
        <v>1</v>
      </c>
      <c r="F171" s="236" t="s">
        <v>221</v>
      </c>
      <c r="G171" s="233"/>
      <c r="H171" s="237">
        <v>5.643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166</v>
      </c>
      <c r="AU171" s="243" t="s">
        <v>86</v>
      </c>
      <c r="AV171" s="13" t="s">
        <v>86</v>
      </c>
      <c r="AW171" s="13" t="s">
        <v>32</v>
      </c>
      <c r="AX171" s="13" t="s">
        <v>76</v>
      </c>
      <c r="AY171" s="243" t="s">
        <v>157</v>
      </c>
    </row>
    <row r="172" spans="1:51" s="13" customFormat="1" ht="12">
      <c r="A172" s="13"/>
      <c r="B172" s="232"/>
      <c r="C172" s="233"/>
      <c r="D172" s="234" t="s">
        <v>166</v>
      </c>
      <c r="E172" s="235" t="s">
        <v>1</v>
      </c>
      <c r="F172" s="236" t="s">
        <v>222</v>
      </c>
      <c r="G172" s="233"/>
      <c r="H172" s="237">
        <v>-2.1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166</v>
      </c>
      <c r="AU172" s="243" t="s">
        <v>86</v>
      </c>
      <c r="AV172" s="13" t="s">
        <v>86</v>
      </c>
      <c r="AW172" s="13" t="s">
        <v>32</v>
      </c>
      <c r="AX172" s="13" t="s">
        <v>76</v>
      </c>
      <c r="AY172" s="243" t="s">
        <v>157</v>
      </c>
    </row>
    <row r="173" spans="1:51" s="13" customFormat="1" ht="12">
      <c r="A173" s="13"/>
      <c r="B173" s="232"/>
      <c r="C173" s="233"/>
      <c r="D173" s="234" t="s">
        <v>166</v>
      </c>
      <c r="E173" s="235" t="s">
        <v>1</v>
      </c>
      <c r="F173" s="236" t="s">
        <v>223</v>
      </c>
      <c r="G173" s="233"/>
      <c r="H173" s="237">
        <v>6.985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166</v>
      </c>
      <c r="AU173" s="243" t="s">
        <v>86</v>
      </c>
      <c r="AV173" s="13" t="s">
        <v>86</v>
      </c>
      <c r="AW173" s="13" t="s">
        <v>32</v>
      </c>
      <c r="AX173" s="13" t="s">
        <v>76</v>
      </c>
      <c r="AY173" s="243" t="s">
        <v>157</v>
      </c>
    </row>
    <row r="174" spans="1:51" s="13" customFormat="1" ht="12">
      <c r="A174" s="13"/>
      <c r="B174" s="232"/>
      <c r="C174" s="233"/>
      <c r="D174" s="234" t="s">
        <v>166</v>
      </c>
      <c r="E174" s="235" t="s">
        <v>1</v>
      </c>
      <c r="F174" s="236" t="s">
        <v>222</v>
      </c>
      <c r="G174" s="233"/>
      <c r="H174" s="237">
        <v>-2.1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166</v>
      </c>
      <c r="AU174" s="243" t="s">
        <v>86</v>
      </c>
      <c r="AV174" s="13" t="s">
        <v>86</v>
      </c>
      <c r="AW174" s="13" t="s">
        <v>32</v>
      </c>
      <c r="AX174" s="13" t="s">
        <v>76</v>
      </c>
      <c r="AY174" s="243" t="s">
        <v>157</v>
      </c>
    </row>
    <row r="175" spans="1:51" s="14" customFormat="1" ht="12">
      <c r="A175" s="14"/>
      <c r="B175" s="244"/>
      <c r="C175" s="245"/>
      <c r="D175" s="234" t="s">
        <v>166</v>
      </c>
      <c r="E175" s="246" t="s">
        <v>1</v>
      </c>
      <c r="F175" s="247" t="s">
        <v>169</v>
      </c>
      <c r="G175" s="245"/>
      <c r="H175" s="248">
        <v>8.428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4" t="s">
        <v>166</v>
      </c>
      <c r="AU175" s="254" t="s">
        <v>86</v>
      </c>
      <c r="AV175" s="14" t="s">
        <v>164</v>
      </c>
      <c r="AW175" s="14" t="s">
        <v>32</v>
      </c>
      <c r="AX175" s="14" t="s">
        <v>84</v>
      </c>
      <c r="AY175" s="254" t="s">
        <v>157</v>
      </c>
    </row>
    <row r="176" spans="1:65" s="2" customFormat="1" ht="16.5" customHeight="1">
      <c r="A176" s="39"/>
      <c r="B176" s="40"/>
      <c r="C176" s="219" t="s">
        <v>224</v>
      </c>
      <c r="D176" s="219" t="s">
        <v>159</v>
      </c>
      <c r="E176" s="220" t="s">
        <v>225</v>
      </c>
      <c r="F176" s="221" t="s">
        <v>226</v>
      </c>
      <c r="G176" s="222" t="s">
        <v>162</v>
      </c>
      <c r="H176" s="223">
        <v>0.172</v>
      </c>
      <c r="I176" s="224"/>
      <c r="J176" s="225">
        <f>ROUND(I176*H176,2)</f>
        <v>0</v>
      </c>
      <c r="K176" s="221" t="s">
        <v>163</v>
      </c>
      <c r="L176" s="45"/>
      <c r="M176" s="226" t="s">
        <v>1</v>
      </c>
      <c r="N176" s="227" t="s">
        <v>41</v>
      </c>
      <c r="O176" s="92"/>
      <c r="P176" s="228">
        <f>O176*H176</f>
        <v>0</v>
      </c>
      <c r="Q176" s="228">
        <v>1.94302</v>
      </c>
      <c r="R176" s="228">
        <f>Q176*H176</f>
        <v>0.33419943999999996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164</v>
      </c>
      <c r="AT176" s="230" t="s">
        <v>159</v>
      </c>
      <c r="AU176" s="230" t="s">
        <v>86</v>
      </c>
      <c r="AY176" s="18" t="s">
        <v>157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84</v>
      </c>
      <c r="BK176" s="231">
        <f>ROUND(I176*H176,2)</f>
        <v>0</v>
      </c>
      <c r="BL176" s="18" t="s">
        <v>164</v>
      </c>
      <c r="BM176" s="230" t="s">
        <v>227</v>
      </c>
    </row>
    <row r="177" spans="1:51" s="15" customFormat="1" ht="12">
      <c r="A177" s="15"/>
      <c r="B177" s="255"/>
      <c r="C177" s="256"/>
      <c r="D177" s="234" t="s">
        <v>166</v>
      </c>
      <c r="E177" s="257" t="s">
        <v>1</v>
      </c>
      <c r="F177" s="258" t="s">
        <v>228</v>
      </c>
      <c r="G177" s="256"/>
      <c r="H177" s="257" t="s">
        <v>1</v>
      </c>
      <c r="I177" s="259"/>
      <c r="J177" s="256"/>
      <c r="K177" s="256"/>
      <c r="L177" s="260"/>
      <c r="M177" s="261"/>
      <c r="N177" s="262"/>
      <c r="O177" s="262"/>
      <c r="P177" s="262"/>
      <c r="Q177" s="262"/>
      <c r="R177" s="262"/>
      <c r="S177" s="262"/>
      <c r="T177" s="263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4" t="s">
        <v>166</v>
      </c>
      <c r="AU177" s="264" t="s">
        <v>86</v>
      </c>
      <c r="AV177" s="15" t="s">
        <v>84</v>
      </c>
      <c r="AW177" s="15" t="s">
        <v>32</v>
      </c>
      <c r="AX177" s="15" t="s">
        <v>76</v>
      </c>
      <c r="AY177" s="264" t="s">
        <v>157</v>
      </c>
    </row>
    <row r="178" spans="1:51" s="13" customFormat="1" ht="12">
      <c r="A178" s="13"/>
      <c r="B178" s="232"/>
      <c r="C178" s="233"/>
      <c r="D178" s="234" t="s">
        <v>166</v>
      </c>
      <c r="E178" s="235" t="s">
        <v>1</v>
      </c>
      <c r="F178" s="236" t="s">
        <v>229</v>
      </c>
      <c r="G178" s="233"/>
      <c r="H178" s="237">
        <v>0.113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166</v>
      </c>
      <c r="AU178" s="243" t="s">
        <v>86</v>
      </c>
      <c r="AV178" s="13" t="s">
        <v>86</v>
      </c>
      <c r="AW178" s="13" t="s">
        <v>32</v>
      </c>
      <c r="AX178" s="13" t="s">
        <v>76</v>
      </c>
      <c r="AY178" s="243" t="s">
        <v>157</v>
      </c>
    </row>
    <row r="179" spans="1:51" s="15" customFormat="1" ht="12">
      <c r="A179" s="15"/>
      <c r="B179" s="255"/>
      <c r="C179" s="256"/>
      <c r="D179" s="234" t="s">
        <v>166</v>
      </c>
      <c r="E179" s="257" t="s">
        <v>1</v>
      </c>
      <c r="F179" s="258" t="s">
        <v>230</v>
      </c>
      <c r="G179" s="256"/>
      <c r="H179" s="257" t="s">
        <v>1</v>
      </c>
      <c r="I179" s="259"/>
      <c r="J179" s="256"/>
      <c r="K179" s="256"/>
      <c r="L179" s="260"/>
      <c r="M179" s="261"/>
      <c r="N179" s="262"/>
      <c r="O179" s="262"/>
      <c r="P179" s="262"/>
      <c r="Q179" s="262"/>
      <c r="R179" s="262"/>
      <c r="S179" s="262"/>
      <c r="T179" s="263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4" t="s">
        <v>166</v>
      </c>
      <c r="AU179" s="264" t="s">
        <v>86</v>
      </c>
      <c r="AV179" s="15" t="s">
        <v>84</v>
      </c>
      <c r="AW179" s="15" t="s">
        <v>32</v>
      </c>
      <c r="AX179" s="15" t="s">
        <v>76</v>
      </c>
      <c r="AY179" s="264" t="s">
        <v>157</v>
      </c>
    </row>
    <row r="180" spans="1:51" s="13" customFormat="1" ht="12">
      <c r="A180" s="13"/>
      <c r="B180" s="232"/>
      <c r="C180" s="233"/>
      <c r="D180" s="234" t="s">
        <v>166</v>
      </c>
      <c r="E180" s="235" t="s">
        <v>1</v>
      </c>
      <c r="F180" s="236" t="s">
        <v>231</v>
      </c>
      <c r="G180" s="233"/>
      <c r="H180" s="237">
        <v>0.059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166</v>
      </c>
      <c r="AU180" s="243" t="s">
        <v>86</v>
      </c>
      <c r="AV180" s="13" t="s">
        <v>86</v>
      </c>
      <c r="AW180" s="13" t="s">
        <v>32</v>
      </c>
      <c r="AX180" s="13" t="s">
        <v>76</v>
      </c>
      <c r="AY180" s="243" t="s">
        <v>157</v>
      </c>
    </row>
    <row r="181" spans="1:51" s="14" customFormat="1" ht="12">
      <c r="A181" s="14"/>
      <c r="B181" s="244"/>
      <c r="C181" s="245"/>
      <c r="D181" s="234" t="s">
        <v>166</v>
      </c>
      <c r="E181" s="246" t="s">
        <v>1</v>
      </c>
      <c r="F181" s="247" t="s">
        <v>169</v>
      </c>
      <c r="G181" s="245"/>
      <c r="H181" s="248">
        <v>0.172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4" t="s">
        <v>166</v>
      </c>
      <c r="AU181" s="254" t="s">
        <v>86</v>
      </c>
      <c r="AV181" s="14" t="s">
        <v>164</v>
      </c>
      <c r="AW181" s="14" t="s">
        <v>32</v>
      </c>
      <c r="AX181" s="14" t="s">
        <v>84</v>
      </c>
      <c r="AY181" s="254" t="s">
        <v>157</v>
      </c>
    </row>
    <row r="182" spans="1:65" s="2" customFormat="1" ht="16.5" customHeight="1">
      <c r="A182" s="39"/>
      <c r="B182" s="40"/>
      <c r="C182" s="219" t="s">
        <v>232</v>
      </c>
      <c r="D182" s="219" t="s">
        <v>159</v>
      </c>
      <c r="E182" s="220" t="s">
        <v>233</v>
      </c>
      <c r="F182" s="221" t="s">
        <v>234</v>
      </c>
      <c r="G182" s="222" t="s">
        <v>192</v>
      </c>
      <c r="H182" s="223">
        <v>0.106</v>
      </c>
      <c r="I182" s="224"/>
      <c r="J182" s="225">
        <f>ROUND(I182*H182,2)</f>
        <v>0</v>
      </c>
      <c r="K182" s="221" t="s">
        <v>163</v>
      </c>
      <c r="L182" s="45"/>
      <c r="M182" s="226" t="s">
        <v>1</v>
      </c>
      <c r="N182" s="227" t="s">
        <v>41</v>
      </c>
      <c r="O182" s="92"/>
      <c r="P182" s="228">
        <f>O182*H182</f>
        <v>0</v>
      </c>
      <c r="Q182" s="228">
        <v>1.09</v>
      </c>
      <c r="R182" s="228">
        <f>Q182*H182</f>
        <v>0.11554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164</v>
      </c>
      <c r="AT182" s="230" t="s">
        <v>159</v>
      </c>
      <c r="AU182" s="230" t="s">
        <v>86</v>
      </c>
      <c r="AY182" s="18" t="s">
        <v>157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84</v>
      </c>
      <c r="BK182" s="231">
        <f>ROUND(I182*H182,2)</f>
        <v>0</v>
      </c>
      <c r="BL182" s="18" t="s">
        <v>164</v>
      </c>
      <c r="BM182" s="230" t="s">
        <v>235</v>
      </c>
    </row>
    <row r="183" spans="1:51" s="15" customFormat="1" ht="12">
      <c r="A183" s="15"/>
      <c r="B183" s="255"/>
      <c r="C183" s="256"/>
      <c r="D183" s="234" t="s">
        <v>166</v>
      </c>
      <c r="E183" s="257" t="s">
        <v>1</v>
      </c>
      <c r="F183" s="258" t="s">
        <v>236</v>
      </c>
      <c r="G183" s="256"/>
      <c r="H183" s="257" t="s">
        <v>1</v>
      </c>
      <c r="I183" s="259"/>
      <c r="J183" s="256"/>
      <c r="K183" s="256"/>
      <c r="L183" s="260"/>
      <c r="M183" s="261"/>
      <c r="N183" s="262"/>
      <c r="O183" s="262"/>
      <c r="P183" s="262"/>
      <c r="Q183" s="262"/>
      <c r="R183" s="262"/>
      <c r="S183" s="262"/>
      <c r="T183" s="263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4" t="s">
        <v>166</v>
      </c>
      <c r="AU183" s="264" t="s">
        <v>86</v>
      </c>
      <c r="AV183" s="15" t="s">
        <v>84</v>
      </c>
      <c r="AW183" s="15" t="s">
        <v>32</v>
      </c>
      <c r="AX183" s="15" t="s">
        <v>76</v>
      </c>
      <c r="AY183" s="264" t="s">
        <v>157</v>
      </c>
    </row>
    <row r="184" spans="1:51" s="13" customFormat="1" ht="12">
      <c r="A184" s="13"/>
      <c r="B184" s="232"/>
      <c r="C184" s="233"/>
      <c r="D184" s="234" t="s">
        <v>166</v>
      </c>
      <c r="E184" s="235" t="s">
        <v>1</v>
      </c>
      <c r="F184" s="236" t="s">
        <v>237</v>
      </c>
      <c r="G184" s="233"/>
      <c r="H184" s="237">
        <v>0.07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166</v>
      </c>
      <c r="AU184" s="243" t="s">
        <v>86</v>
      </c>
      <c r="AV184" s="13" t="s">
        <v>86</v>
      </c>
      <c r="AW184" s="13" t="s">
        <v>32</v>
      </c>
      <c r="AX184" s="13" t="s">
        <v>76</v>
      </c>
      <c r="AY184" s="243" t="s">
        <v>157</v>
      </c>
    </row>
    <row r="185" spans="1:51" s="15" customFormat="1" ht="12">
      <c r="A185" s="15"/>
      <c r="B185" s="255"/>
      <c r="C185" s="256"/>
      <c r="D185" s="234" t="s">
        <v>166</v>
      </c>
      <c r="E185" s="257" t="s">
        <v>1</v>
      </c>
      <c r="F185" s="258" t="s">
        <v>238</v>
      </c>
      <c r="G185" s="256"/>
      <c r="H185" s="257" t="s">
        <v>1</v>
      </c>
      <c r="I185" s="259"/>
      <c r="J185" s="256"/>
      <c r="K185" s="256"/>
      <c r="L185" s="260"/>
      <c r="M185" s="261"/>
      <c r="N185" s="262"/>
      <c r="O185" s="262"/>
      <c r="P185" s="262"/>
      <c r="Q185" s="262"/>
      <c r="R185" s="262"/>
      <c r="S185" s="262"/>
      <c r="T185" s="263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4" t="s">
        <v>166</v>
      </c>
      <c r="AU185" s="264" t="s">
        <v>86</v>
      </c>
      <c r="AV185" s="15" t="s">
        <v>84</v>
      </c>
      <c r="AW185" s="15" t="s">
        <v>32</v>
      </c>
      <c r="AX185" s="15" t="s">
        <v>76</v>
      </c>
      <c r="AY185" s="264" t="s">
        <v>157</v>
      </c>
    </row>
    <row r="186" spans="1:51" s="13" customFormat="1" ht="12">
      <c r="A186" s="13"/>
      <c r="B186" s="232"/>
      <c r="C186" s="233"/>
      <c r="D186" s="234" t="s">
        <v>166</v>
      </c>
      <c r="E186" s="235" t="s">
        <v>1</v>
      </c>
      <c r="F186" s="236" t="s">
        <v>239</v>
      </c>
      <c r="G186" s="233"/>
      <c r="H186" s="237">
        <v>0.036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166</v>
      </c>
      <c r="AU186" s="243" t="s">
        <v>86</v>
      </c>
      <c r="AV186" s="13" t="s">
        <v>86</v>
      </c>
      <c r="AW186" s="13" t="s">
        <v>32</v>
      </c>
      <c r="AX186" s="13" t="s">
        <v>76</v>
      </c>
      <c r="AY186" s="243" t="s">
        <v>157</v>
      </c>
    </row>
    <row r="187" spans="1:51" s="14" customFormat="1" ht="12">
      <c r="A187" s="14"/>
      <c r="B187" s="244"/>
      <c r="C187" s="245"/>
      <c r="D187" s="234" t="s">
        <v>166</v>
      </c>
      <c r="E187" s="246" t="s">
        <v>1</v>
      </c>
      <c r="F187" s="247" t="s">
        <v>169</v>
      </c>
      <c r="G187" s="245"/>
      <c r="H187" s="248">
        <v>0.106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4" t="s">
        <v>166</v>
      </c>
      <c r="AU187" s="254" t="s">
        <v>86</v>
      </c>
      <c r="AV187" s="14" t="s">
        <v>164</v>
      </c>
      <c r="AW187" s="14" t="s">
        <v>32</v>
      </c>
      <c r="AX187" s="14" t="s">
        <v>84</v>
      </c>
      <c r="AY187" s="254" t="s">
        <v>157</v>
      </c>
    </row>
    <row r="188" spans="1:65" s="2" customFormat="1" ht="16.5" customHeight="1">
      <c r="A188" s="39"/>
      <c r="B188" s="40"/>
      <c r="C188" s="219" t="s">
        <v>240</v>
      </c>
      <c r="D188" s="219" t="s">
        <v>159</v>
      </c>
      <c r="E188" s="220" t="s">
        <v>241</v>
      </c>
      <c r="F188" s="221" t="s">
        <v>242</v>
      </c>
      <c r="G188" s="222" t="s">
        <v>182</v>
      </c>
      <c r="H188" s="223">
        <v>23.116</v>
      </c>
      <c r="I188" s="224"/>
      <c r="J188" s="225">
        <f>ROUND(I188*H188,2)</f>
        <v>0</v>
      </c>
      <c r="K188" s="221" t="s">
        <v>1</v>
      </c>
      <c r="L188" s="45"/>
      <c r="M188" s="226" t="s">
        <v>1</v>
      </c>
      <c r="N188" s="227" t="s">
        <v>41</v>
      </c>
      <c r="O188" s="92"/>
      <c r="P188" s="228">
        <f>O188*H188</f>
        <v>0</v>
      </c>
      <c r="Q188" s="228">
        <v>0.07937</v>
      </c>
      <c r="R188" s="228">
        <f>Q188*H188</f>
        <v>1.83471692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164</v>
      </c>
      <c r="AT188" s="230" t="s">
        <v>159</v>
      </c>
      <c r="AU188" s="230" t="s">
        <v>86</v>
      </c>
      <c r="AY188" s="18" t="s">
        <v>157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164</v>
      </c>
      <c r="BM188" s="230" t="s">
        <v>243</v>
      </c>
    </row>
    <row r="189" spans="1:51" s="13" customFormat="1" ht="12">
      <c r="A189" s="13"/>
      <c r="B189" s="232"/>
      <c r="C189" s="233"/>
      <c r="D189" s="234" t="s">
        <v>166</v>
      </c>
      <c r="E189" s="235" t="s">
        <v>1</v>
      </c>
      <c r="F189" s="236" t="s">
        <v>244</v>
      </c>
      <c r="G189" s="233"/>
      <c r="H189" s="237">
        <v>8.084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166</v>
      </c>
      <c r="AU189" s="243" t="s">
        <v>86</v>
      </c>
      <c r="AV189" s="13" t="s">
        <v>86</v>
      </c>
      <c r="AW189" s="13" t="s">
        <v>32</v>
      </c>
      <c r="AX189" s="13" t="s">
        <v>76</v>
      </c>
      <c r="AY189" s="243" t="s">
        <v>157</v>
      </c>
    </row>
    <row r="190" spans="1:51" s="13" customFormat="1" ht="12">
      <c r="A190" s="13"/>
      <c r="B190" s="232"/>
      <c r="C190" s="233"/>
      <c r="D190" s="234" t="s">
        <v>166</v>
      </c>
      <c r="E190" s="235" t="s">
        <v>1</v>
      </c>
      <c r="F190" s="236" t="s">
        <v>245</v>
      </c>
      <c r="G190" s="233"/>
      <c r="H190" s="237">
        <v>-1.379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166</v>
      </c>
      <c r="AU190" s="243" t="s">
        <v>86</v>
      </c>
      <c r="AV190" s="13" t="s">
        <v>86</v>
      </c>
      <c r="AW190" s="13" t="s">
        <v>32</v>
      </c>
      <c r="AX190" s="13" t="s">
        <v>76</v>
      </c>
      <c r="AY190" s="243" t="s">
        <v>157</v>
      </c>
    </row>
    <row r="191" spans="1:51" s="13" customFormat="1" ht="12">
      <c r="A191" s="13"/>
      <c r="B191" s="232"/>
      <c r="C191" s="233"/>
      <c r="D191" s="234" t="s">
        <v>166</v>
      </c>
      <c r="E191" s="235" t="s">
        <v>1</v>
      </c>
      <c r="F191" s="236" t="s">
        <v>246</v>
      </c>
      <c r="G191" s="233"/>
      <c r="H191" s="237">
        <v>6.222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166</v>
      </c>
      <c r="AU191" s="243" t="s">
        <v>86</v>
      </c>
      <c r="AV191" s="13" t="s">
        <v>86</v>
      </c>
      <c r="AW191" s="13" t="s">
        <v>32</v>
      </c>
      <c r="AX191" s="13" t="s">
        <v>76</v>
      </c>
      <c r="AY191" s="243" t="s">
        <v>157</v>
      </c>
    </row>
    <row r="192" spans="1:51" s="13" customFormat="1" ht="12">
      <c r="A192" s="13"/>
      <c r="B192" s="232"/>
      <c r="C192" s="233"/>
      <c r="D192" s="234" t="s">
        <v>166</v>
      </c>
      <c r="E192" s="235" t="s">
        <v>1</v>
      </c>
      <c r="F192" s="236" t="s">
        <v>247</v>
      </c>
      <c r="G192" s="233"/>
      <c r="H192" s="237">
        <v>12.75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166</v>
      </c>
      <c r="AU192" s="243" t="s">
        <v>86</v>
      </c>
      <c r="AV192" s="13" t="s">
        <v>86</v>
      </c>
      <c r="AW192" s="13" t="s">
        <v>32</v>
      </c>
      <c r="AX192" s="13" t="s">
        <v>76</v>
      </c>
      <c r="AY192" s="243" t="s">
        <v>157</v>
      </c>
    </row>
    <row r="193" spans="1:51" s="13" customFormat="1" ht="12">
      <c r="A193" s="13"/>
      <c r="B193" s="232"/>
      <c r="C193" s="233"/>
      <c r="D193" s="234" t="s">
        <v>166</v>
      </c>
      <c r="E193" s="235" t="s">
        <v>1</v>
      </c>
      <c r="F193" s="236" t="s">
        <v>248</v>
      </c>
      <c r="G193" s="233"/>
      <c r="H193" s="237">
        <v>-2.561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166</v>
      </c>
      <c r="AU193" s="243" t="s">
        <v>86</v>
      </c>
      <c r="AV193" s="13" t="s">
        <v>86</v>
      </c>
      <c r="AW193" s="13" t="s">
        <v>32</v>
      </c>
      <c r="AX193" s="13" t="s">
        <v>76</v>
      </c>
      <c r="AY193" s="243" t="s">
        <v>157</v>
      </c>
    </row>
    <row r="194" spans="1:51" s="14" customFormat="1" ht="12">
      <c r="A194" s="14"/>
      <c r="B194" s="244"/>
      <c r="C194" s="245"/>
      <c r="D194" s="234" t="s">
        <v>166</v>
      </c>
      <c r="E194" s="246" t="s">
        <v>1</v>
      </c>
      <c r="F194" s="247" t="s">
        <v>169</v>
      </c>
      <c r="G194" s="245"/>
      <c r="H194" s="248">
        <v>23.116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4" t="s">
        <v>166</v>
      </c>
      <c r="AU194" s="254" t="s">
        <v>86</v>
      </c>
      <c r="AV194" s="14" t="s">
        <v>164</v>
      </c>
      <c r="AW194" s="14" t="s">
        <v>32</v>
      </c>
      <c r="AX194" s="14" t="s">
        <v>84</v>
      </c>
      <c r="AY194" s="254" t="s">
        <v>157</v>
      </c>
    </row>
    <row r="195" spans="1:65" s="2" customFormat="1" ht="16.5" customHeight="1">
      <c r="A195" s="39"/>
      <c r="B195" s="40"/>
      <c r="C195" s="219" t="s">
        <v>8</v>
      </c>
      <c r="D195" s="219" t="s">
        <v>159</v>
      </c>
      <c r="E195" s="220" t="s">
        <v>249</v>
      </c>
      <c r="F195" s="221" t="s">
        <v>250</v>
      </c>
      <c r="G195" s="222" t="s">
        <v>182</v>
      </c>
      <c r="H195" s="223">
        <v>8.67</v>
      </c>
      <c r="I195" s="224"/>
      <c r="J195" s="225">
        <f>ROUND(I195*H195,2)</f>
        <v>0</v>
      </c>
      <c r="K195" s="221" t="s">
        <v>1</v>
      </c>
      <c r="L195" s="45"/>
      <c r="M195" s="226" t="s">
        <v>1</v>
      </c>
      <c r="N195" s="227" t="s">
        <v>41</v>
      </c>
      <c r="O195" s="92"/>
      <c r="P195" s="228">
        <f>O195*H195</f>
        <v>0</v>
      </c>
      <c r="Q195" s="228">
        <v>0.1403</v>
      </c>
      <c r="R195" s="228">
        <f>Q195*H195</f>
        <v>1.216401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164</v>
      </c>
      <c r="AT195" s="230" t="s">
        <v>159</v>
      </c>
      <c r="AU195" s="230" t="s">
        <v>86</v>
      </c>
      <c r="AY195" s="18" t="s">
        <v>157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84</v>
      </c>
      <c r="BK195" s="231">
        <f>ROUND(I195*H195,2)</f>
        <v>0</v>
      </c>
      <c r="BL195" s="18" t="s">
        <v>164</v>
      </c>
      <c r="BM195" s="230" t="s">
        <v>251</v>
      </c>
    </row>
    <row r="196" spans="1:51" s="13" customFormat="1" ht="12">
      <c r="A196" s="13"/>
      <c r="B196" s="232"/>
      <c r="C196" s="233"/>
      <c r="D196" s="234" t="s">
        <v>166</v>
      </c>
      <c r="E196" s="235" t="s">
        <v>1</v>
      </c>
      <c r="F196" s="236" t="s">
        <v>252</v>
      </c>
      <c r="G196" s="233"/>
      <c r="H196" s="237">
        <v>8.67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166</v>
      </c>
      <c r="AU196" s="243" t="s">
        <v>86</v>
      </c>
      <c r="AV196" s="13" t="s">
        <v>86</v>
      </c>
      <c r="AW196" s="13" t="s">
        <v>32</v>
      </c>
      <c r="AX196" s="13" t="s">
        <v>84</v>
      </c>
      <c r="AY196" s="243" t="s">
        <v>157</v>
      </c>
    </row>
    <row r="197" spans="1:63" s="12" customFormat="1" ht="22.8" customHeight="1">
      <c r="A197" s="12"/>
      <c r="B197" s="203"/>
      <c r="C197" s="204"/>
      <c r="D197" s="205" t="s">
        <v>75</v>
      </c>
      <c r="E197" s="217" t="s">
        <v>189</v>
      </c>
      <c r="F197" s="217" t="s">
        <v>253</v>
      </c>
      <c r="G197" s="204"/>
      <c r="H197" s="204"/>
      <c r="I197" s="207"/>
      <c r="J197" s="218">
        <f>BK197</f>
        <v>0</v>
      </c>
      <c r="K197" s="204"/>
      <c r="L197" s="209"/>
      <c r="M197" s="210"/>
      <c r="N197" s="211"/>
      <c r="O197" s="211"/>
      <c r="P197" s="212">
        <f>SUM(P198:P268)</f>
        <v>0</v>
      </c>
      <c r="Q197" s="211"/>
      <c r="R197" s="212">
        <f>SUM(R198:R268)</f>
        <v>5.99630509</v>
      </c>
      <c r="S197" s="211"/>
      <c r="T197" s="213">
        <f>SUM(T198:T268)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4" t="s">
        <v>84</v>
      </c>
      <c r="AT197" s="215" t="s">
        <v>75</v>
      </c>
      <c r="AU197" s="215" t="s">
        <v>84</v>
      </c>
      <c r="AY197" s="214" t="s">
        <v>157</v>
      </c>
      <c r="BK197" s="216">
        <f>SUM(BK198:BK268)</f>
        <v>0</v>
      </c>
    </row>
    <row r="198" spans="1:65" s="2" customFormat="1" ht="16.5" customHeight="1">
      <c r="A198" s="39"/>
      <c r="B198" s="40"/>
      <c r="C198" s="219" t="s">
        <v>254</v>
      </c>
      <c r="D198" s="219" t="s">
        <v>159</v>
      </c>
      <c r="E198" s="220" t="s">
        <v>255</v>
      </c>
      <c r="F198" s="221" t="s">
        <v>256</v>
      </c>
      <c r="G198" s="222" t="s">
        <v>182</v>
      </c>
      <c r="H198" s="223">
        <v>31.716</v>
      </c>
      <c r="I198" s="224"/>
      <c r="J198" s="225">
        <f>ROUND(I198*H198,2)</f>
        <v>0</v>
      </c>
      <c r="K198" s="221" t="s">
        <v>163</v>
      </c>
      <c r="L198" s="45"/>
      <c r="M198" s="226" t="s">
        <v>1</v>
      </c>
      <c r="N198" s="227" t="s">
        <v>41</v>
      </c>
      <c r="O198" s="92"/>
      <c r="P198" s="228">
        <f>O198*H198</f>
        <v>0</v>
      </c>
      <c r="Q198" s="228">
        <v>0.00438</v>
      </c>
      <c r="R198" s="228">
        <f>Q198*H198</f>
        <v>0.13891608000000003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254</v>
      </c>
      <c r="AT198" s="230" t="s">
        <v>159</v>
      </c>
      <c r="AU198" s="230" t="s">
        <v>86</v>
      </c>
      <c r="AY198" s="18" t="s">
        <v>157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84</v>
      </c>
      <c r="BK198" s="231">
        <f>ROUND(I198*H198,2)</f>
        <v>0</v>
      </c>
      <c r="BL198" s="18" t="s">
        <v>254</v>
      </c>
      <c r="BM198" s="230" t="s">
        <v>257</v>
      </c>
    </row>
    <row r="199" spans="1:65" s="2" customFormat="1" ht="16.5" customHeight="1">
      <c r="A199" s="39"/>
      <c r="B199" s="40"/>
      <c r="C199" s="219" t="s">
        <v>258</v>
      </c>
      <c r="D199" s="219" t="s">
        <v>159</v>
      </c>
      <c r="E199" s="220" t="s">
        <v>259</v>
      </c>
      <c r="F199" s="221" t="s">
        <v>260</v>
      </c>
      <c r="G199" s="222" t="s">
        <v>182</v>
      </c>
      <c r="H199" s="223">
        <v>41.473</v>
      </c>
      <c r="I199" s="224"/>
      <c r="J199" s="225">
        <f>ROUND(I199*H199,2)</f>
        <v>0</v>
      </c>
      <c r="K199" s="221" t="s">
        <v>163</v>
      </c>
      <c r="L199" s="45"/>
      <c r="M199" s="226" t="s">
        <v>1</v>
      </c>
      <c r="N199" s="227" t="s">
        <v>41</v>
      </c>
      <c r="O199" s="92"/>
      <c r="P199" s="228">
        <f>O199*H199</f>
        <v>0</v>
      </c>
      <c r="Q199" s="228">
        <v>0.0057</v>
      </c>
      <c r="R199" s="228">
        <f>Q199*H199</f>
        <v>0.2363961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164</v>
      </c>
      <c r="AT199" s="230" t="s">
        <v>159</v>
      </c>
      <c r="AU199" s="230" t="s">
        <v>86</v>
      </c>
      <c r="AY199" s="18" t="s">
        <v>157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84</v>
      </c>
      <c r="BK199" s="231">
        <f>ROUND(I199*H199,2)</f>
        <v>0</v>
      </c>
      <c r="BL199" s="18" t="s">
        <v>164</v>
      </c>
      <c r="BM199" s="230" t="s">
        <v>261</v>
      </c>
    </row>
    <row r="200" spans="1:51" s="13" customFormat="1" ht="12">
      <c r="A200" s="13"/>
      <c r="B200" s="232"/>
      <c r="C200" s="233"/>
      <c r="D200" s="234" t="s">
        <v>166</v>
      </c>
      <c r="E200" s="235" t="s">
        <v>1</v>
      </c>
      <c r="F200" s="236" t="s">
        <v>262</v>
      </c>
      <c r="G200" s="233"/>
      <c r="H200" s="237">
        <v>3.57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166</v>
      </c>
      <c r="AU200" s="243" t="s">
        <v>86</v>
      </c>
      <c r="AV200" s="13" t="s">
        <v>86</v>
      </c>
      <c r="AW200" s="13" t="s">
        <v>32</v>
      </c>
      <c r="AX200" s="13" t="s">
        <v>76</v>
      </c>
      <c r="AY200" s="243" t="s">
        <v>157</v>
      </c>
    </row>
    <row r="201" spans="1:51" s="13" customFormat="1" ht="12">
      <c r="A201" s="13"/>
      <c r="B201" s="232"/>
      <c r="C201" s="233"/>
      <c r="D201" s="234" t="s">
        <v>166</v>
      </c>
      <c r="E201" s="235" t="s">
        <v>1</v>
      </c>
      <c r="F201" s="236" t="s">
        <v>263</v>
      </c>
      <c r="G201" s="233"/>
      <c r="H201" s="237">
        <v>-0.783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166</v>
      </c>
      <c r="AU201" s="243" t="s">
        <v>86</v>
      </c>
      <c r="AV201" s="13" t="s">
        <v>86</v>
      </c>
      <c r="AW201" s="13" t="s">
        <v>32</v>
      </c>
      <c r="AX201" s="13" t="s">
        <v>76</v>
      </c>
      <c r="AY201" s="243" t="s">
        <v>157</v>
      </c>
    </row>
    <row r="202" spans="1:51" s="13" customFormat="1" ht="12">
      <c r="A202" s="13"/>
      <c r="B202" s="232"/>
      <c r="C202" s="233"/>
      <c r="D202" s="234" t="s">
        <v>166</v>
      </c>
      <c r="E202" s="235" t="s">
        <v>1</v>
      </c>
      <c r="F202" s="236" t="s">
        <v>264</v>
      </c>
      <c r="G202" s="233"/>
      <c r="H202" s="237">
        <v>3.383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166</v>
      </c>
      <c r="AU202" s="243" t="s">
        <v>86</v>
      </c>
      <c r="AV202" s="13" t="s">
        <v>86</v>
      </c>
      <c r="AW202" s="13" t="s">
        <v>32</v>
      </c>
      <c r="AX202" s="13" t="s">
        <v>76</v>
      </c>
      <c r="AY202" s="243" t="s">
        <v>157</v>
      </c>
    </row>
    <row r="203" spans="1:51" s="13" customFormat="1" ht="12">
      <c r="A203" s="13"/>
      <c r="B203" s="232"/>
      <c r="C203" s="233"/>
      <c r="D203" s="234" t="s">
        <v>166</v>
      </c>
      <c r="E203" s="235" t="s">
        <v>1</v>
      </c>
      <c r="F203" s="236" t="s">
        <v>263</v>
      </c>
      <c r="G203" s="233"/>
      <c r="H203" s="237">
        <v>-0.783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166</v>
      </c>
      <c r="AU203" s="243" t="s">
        <v>86</v>
      </c>
      <c r="AV203" s="13" t="s">
        <v>86</v>
      </c>
      <c r="AW203" s="13" t="s">
        <v>32</v>
      </c>
      <c r="AX203" s="13" t="s">
        <v>76</v>
      </c>
      <c r="AY203" s="243" t="s">
        <v>157</v>
      </c>
    </row>
    <row r="204" spans="1:51" s="13" customFormat="1" ht="12">
      <c r="A204" s="13"/>
      <c r="B204" s="232"/>
      <c r="C204" s="233"/>
      <c r="D204" s="234" t="s">
        <v>166</v>
      </c>
      <c r="E204" s="235" t="s">
        <v>1</v>
      </c>
      <c r="F204" s="236" t="s">
        <v>265</v>
      </c>
      <c r="G204" s="233"/>
      <c r="H204" s="237">
        <v>1.445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166</v>
      </c>
      <c r="AU204" s="243" t="s">
        <v>86</v>
      </c>
      <c r="AV204" s="13" t="s">
        <v>86</v>
      </c>
      <c r="AW204" s="13" t="s">
        <v>32</v>
      </c>
      <c r="AX204" s="13" t="s">
        <v>76</v>
      </c>
      <c r="AY204" s="243" t="s">
        <v>157</v>
      </c>
    </row>
    <row r="205" spans="1:51" s="13" customFormat="1" ht="12">
      <c r="A205" s="13"/>
      <c r="B205" s="232"/>
      <c r="C205" s="233"/>
      <c r="D205" s="234" t="s">
        <v>166</v>
      </c>
      <c r="E205" s="235" t="s">
        <v>1</v>
      </c>
      <c r="F205" s="236" t="s">
        <v>266</v>
      </c>
      <c r="G205" s="233"/>
      <c r="H205" s="237">
        <v>1.275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166</v>
      </c>
      <c r="AU205" s="243" t="s">
        <v>86</v>
      </c>
      <c r="AV205" s="13" t="s">
        <v>86</v>
      </c>
      <c r="AW205" s="13" t="s">
        <v>32</v>
      </c>
      <c r="AX205" s="13" t="s">
        <v>76</v>
      </c>
      <c r="AY205" s="243" t="s">
        <v>157</v>
      </c>
    </row>
    <row r="206" spans="1:51" s="13" customFormat="1" ht="12">
      <c r="A206" s="13"/>
      <c r="B206" s="232"/>
      <c r="C206" s="233"/>
      <c r="D206" s="234" t="s">
        <v>166</v>
      </c>
      <c r="E206" s="235" t="s">
        <v>1</v>
      </c>
      <c r="F206" s="236" t="s">
        <v>267</v>
      </c>
      <c r="G206" s="233"/>
      <c r="H206" s="237">
        <v>-0.423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166</v>
      </c>
      <c r="AU206" s="243" t="s">
        <v>86</v>
      </c>
      <c r="AV206" s="13" t="s">
        <v>86</v>
      </c>
      <c r="AW206" s="13" t="s">
        <v>32</v>
      </c>
      <c r="AX206" s="13" t="s">
        <v>76</v>
      </c>
      <c r="AY206" s="243" t="s">
        <v>157</v>
      </c>
    </row>
    <row r="207" spans="1:51" s="13" customFormat="1" ht="12">
      <c r="A207" s="13"/>
      <c r="B207" s="232"/>
      <c r="C207" s="233"/>
      <c r="D207" s="234" t="s">
        <v>166</v>
      </c>
      <c r="E207" s="235" t="s">
        <v>1</v>
      </c>
      <c r="F207" s="236" t="s">
        <v>268</v>
      </c>
      <c r="G207" s="233"/>
      <c r="H207" s="237">
        <v>1.445</v>
      </c>
      <c r="I207" s="238"/>
      <c r="J207" s="233"/>
      <c r="K207" s="233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166</v>
      </c>
      <c r="AU207" s="243" t="s">
        <v>86</v>
      </c>
      <c r="AV207" s="13" t="s">
        <v>86</v>
      </c>
      <c r="AW207" s="13" t="s">
        <v>32</v>
      </c>
      <c r="AX207" s="13" t="s">
        <v>76</v>
      </c>
      <c r="AY207" s="243" t="s">
        <v>157</v>
      </c>
    </row>
    <row r="208" spans="1:51" s="13" customFormat="1" ht="12">
      <c r="A208" s="13"/>
      <c r="B208" s="232"/>
      <c r="C208" s="233"/>
      <c r="D208" s="234" t="s">
        <v>166</v>
      </c>
      <c r="E208" s="235" t="s">
        <v>1</v>
      </c>
      <c r="F208" s="236" t="s">
        <v>269</v>
      </c>
      <c r="G208" s="233"/>
      <c r="H208" s="237">
        <v>1.114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166</v>
      </c>
      <c r="AU208" s="243" t="s">
        <v>86</v>
      </c>
      <c r="AV208" s="13" t="s">
        <v>86</v>
      </c>
      <c r="AW208" s="13" t="s">
        <v>32</v>
      </c>
      <c r="AX208" s="13" t="s">
        <v>76</v>
      </c>
      <c r="AY208" s="243" t="s">
        <v>157</v>
      </c>
    </row>
    <row r="209" spans="1:51" s="13" customFormat="1" ht="12">
      <c r="A209" s="13"/>
      <c r="B209" s="232"/>
      <c r="C209" s="233"/>
      <c r="D209" s="234" t="s">
        <v>166</v>
      </c>
      <c r="E209" s="235" t="s">
        <v>1</v>
      </c>
      <c r="F209" s="236" t="s">
        <v>270</v>
      </c>
      <c r="G209" s="233"/>
      <c r="H209" s="237">
        <v>-0.36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166</v>
      </c>
      <c r="AU209" s="243" t="s">
        <v>86</v>
      </c>
      <c r="AV209" s="13" t="s">
        <v>86</v>
      </c>
      <c r="AW209" s="13" t="s">
        <v>32</v>
      </c>
      <c r="AX209" s="13" t="s">
        <v>76</v>
      </c>
      <c r="AY209" s="243" t="s">
        <v>157</v>
      </c>
    </row>
    <row r="210" spans="1:51" s="13" customFormat="1" ht="12">
      <c r="A210" s="13"/>
      <c r="B210" s="232"/>
      <c r="C210" s="233"/>
      <c r="D210" s="234" t="s">
        <v>166</v>
      </c>
      <c r="E210" s="235" t="s">
        <v>1</v>
      </c>
      <c r="F210" s="236" t="s">
        <v>271</v>
      </c>
      <c r="G210" s="233"/>
      <c r="H210" s="237">
        <v>27.472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166</v>
      </c>
      <c r="AU210" s="243" t="s">
        <v>86</v>
      </c>
      <c r="AV210" s="13" t="s">
        <v>86</v>
      </c>
      <c r="AW210" s="13" t="s">
        <v>32</v>
      </c>
      <c r="AX210" s="13" t="s">
        <v>76</v>
      </c>
      <c r="AY210" s="243" t="s">
        <v>157</v>
      </c>
    </row>
    <row r="211" spans="1:51" s="13" customFormat="1" ht="12">
      <c r="A211" s="13"/>
      <c r="B211" s="232"/>
      <c r="C211" s="233"/>
      <c r="D211" s="234" t="s">
        <v>166</v>
      </c>
      <c r="E211" s="235" t="s">
        <v>1</v>
      </c>
      <c r="F211" s="236" t="s">
        <v>272</v>
      </c>
      <c r="G211" s="233"/>
      <c r="H211" s="237">
        <v>-1.876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166</v>
      </c>
      <c r="AU211" s="243" t="s">
        <v>86</v>
      </c>
      <c r="AV211" s="13" t="s">
        <v>86</v>
      </c>
      <c r="AW211" s="13" t="s">
        <v>32</v>
      </c>
      <c r="AX211" s="13" t="s">
        <v>76</v>
      </c>
      <c r="AY211" s="243" t="s">
        <v>157</v>
      </c>
    </row>
    <row r="212" spans="1:51" s="13" customFormat="1" ht="12">
      <c r="A212" s="13"/>
      <c r="B212" s="232"/>
      <c r="C212" s="233"/>
      <c r="D212" s="234" t="s">
        <v>166</v>
      </c>
      <c r="E212" s="235" t="s">
        <v>1</v>
      </c>
      <c r="F212" s="236" t="s">
        <v>273</v>
      </c>
      <c r="G212" s="233"/>
      <c r="H212" s="237">
        <v>7.57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166</v>
      </c>
      <c r="AU212" s="243" t="s">
        <v>86</v>
      </c>
      <c r="AV212" s="13" t="s">
        <v>86</v>
      </c>
      <c r="AW212" s="13" t="s">
        <v>32</v>
      </c>
      <c r="AX212" s="13" t="s">
        <v>76</v>
      </c>
      <c r="AY212" s="243" t="s">
        <v>157</v>
      </c>
    </row>
    <row r="213" spans="1:51" s="13" customFormat="1" ht="12">
      <c r="A213" s="13"/>
      <c r="B213" s="232"/>
      <c r="C213" s="233"/>
      <c r="D213" s="234" t="s">
        <v>166</v>
      </c>
      <c r="E213" s="235" t="s">
        <v>1</v>
      </c>
      <c r="F213" s="236" t="s">
        <v>274</v>
      </c>
      <c r="G213" s="233"/>
      <c r="H213" s="237">
        <v>-1.576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166</v>
      </c>
      <c r="AU213" s="243" t="s">
        <v>86</v>
      </c>
      <c r="AV213" s="13" t="s">
        <v>86</v>
      </c>
      <c r="AW213" s="13" t="s">
        <v>32</v>
      </c>
      <c r="AX213" s="13" t="s">
        <v>76</v>
      </c>
      <c r="AY213" s="243" t="s">
        <v>157</v>
      </c>
    </row>
    <row r="214" spans="1:51" s="14" customFormat="1" ht="12">
      <c r="A214" s="14"/>
      <c r="B214" s="244"/>
      <c r="C214" s="245"/>
      <c r="D214" s="234" t="s">
        <v>166</v>
      </c>
      <c r="E214" s="246" t="s">
        <v>1</v>
      </c>
      <c r="F214" s="247" t="s">
        <v>169</v>
      </c>
      <c r="G214" s="245"/>
      <c r="H214" s="248">
        <v>41.473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4" t="s">
        <v>166</v>
      </c>
      <c r="AU214" s="254" t="s">
        <v>86</v>
      </c>
      <c r="AV214" s="14" t="s">
        <v>164</v>
      </c>
      <c r="AW214" s="14" t="s">
        <v>32</v>
      </c>
      <c r="AX214" s="14" t="s">
        <v>84</v>
      </c>
      <c r="AY214" s="254" t="s">
        <v>157</v>
      </c>
    </row>
    <row r="215" spans="1:65" s="2" customFormat="1" ht="16.5" customHeight="1">
      <c r="A215" s="39"/>
      <c r="B215" s="40"/>
      <c r="C215" s="219" t="s">
        <v>275</v>
      </c>
      <c r="D215" s="219" t="s">
        <v>159</v>
      </c>
      <c r="E215" s="220" t="s">
        <v>276</v>
      </c>
      <c r="F215" s="221" t="s">
        <v>277</v>
      </c>
      <c r="G215" s="222" t="s">
        <v>182</v>
      </c>
      <c r="H215" s="223">
        <v>31.716</v>
      </c>
      <c r="I215" s="224"/>
      <c r="J215" s="225">
        <f>ROUND(I215*H215,2)</f>
        <v>0</v>
      </c>
      <c r="K215" s="221" t="s">
        <v>163</v>
      </c>
      <c r="L215" s="45"/>
      <c r="M215" s="226" t="s">
        <v>1</v>
      </c>
      <c r="N215" s="227" t="s">
        <v>41</v>
      </c>
      <c r="O215" s="92"/>
      <c r="P215" s="228">
        <f>O215*H215</f>
        <v>0</v>
      </c>
      <c r="Q215" s="228">
        <v>0.01838</v>
      </c>
      <c r="R215" s="228">
        <f>Q215*H215</f>
        <v>0.5829400800000001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164</v>
      </c>
      <c r="AT215" s="230" t="s">
        <v>159</v>
      </c>
      <c r="AU215" s="230" t="s">
        <v>86</v>
      </c>
      <c r="AY215" s="18" t="s">
        <v>157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84</v>
      </c>
      <c r="BK215" s="231">
        <f>ROUND(I215*H215,2)</f>
        <v>0</v>
      </c>
      <c r="BL215" s="18" t="s">
        <v>164</v>
      </c>
      <c r="BM215" s="230" t="s">
        <v>278</v>
      </c>
    </row>
    <row r="216" spans="1:51" s="13" customFormat="1" ht="12">
      <c r="A216" s="13"/>
      <c r="B216" s="232"/>
      <c r="C216" s="233"/>
      <c r="D216" s="234" t="s">
        <v>166</v>
      </c>
      <c r="E216" s="235" t="s">
        <v>1</v>
      </c>
      <c r="F216" s="236" t="s">
        <v>262</v>
      </c>
      <c r="G216" s="233"/>
      <c r="H216" s="237">
        <v>3.57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166</v>
      </c>
      <c r="AU216" s="243" t="s">
        <v>86</v>
      </c>
      <c r="AV216" s="13" t="s">
        <v>86</v>
      </c>
      <c r="AW216" s="13" t="s">
        <v>32</v>
      </c>
      <c r="AX216" s="13" t="s">
        <v>76</v>
      </c>
      <c r="AY216" s="243" t="s">
        <v>157</v>
      </c>
    </row>
    <row r="217" spans="1:51" s="13" customFormat="1" ht="12">
      <c r="A217" s="13"/>
      <c r="B217" s="232"/>
      <c r="C217" s="233"/>
      <c r="D217" s="234" t="s">
        <v>166</v>
      </c>
      <c r="E217" s="235" t="s">
        <v>1</v>
      </c>
      <c r="F217" s="236" t="s">
        <v>264</v>
      </c>
      <c r="G217" s="233"/>
      <c r="H217" s="237">
        <v>3.383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166</v>
      </c>
      <c r="AU217" s="243" t="s">
        <v>86</v>
      </c>
      <c r="AV217" s="13" t="s">
        <v>86</v>
      </c>
      <c r="AW217" s="13" t="s">
        <v>32</v>
      </c>
      <c r="AX217" s="13" t="s">
        <v>76</v>
      </c>
      <c r="AY217" s="243" t="s">
        <v>157</v>
      </c>
    </row>
    <row r="218" spans="1:51" s="13" customFormat="1" ht="12">
      <c r="A218" s="13"/>
      <c r="B218" s="232"/>
      <c r="C218" s="233"/>
      <c r="D218" s="234" t="s">
        <v>166</v>
      </c>
      <c r="E218" s="235" t="s">
        <v>1</v>
      </c>
      <c r="F218" s="236" t="s">
        <v>279</v>
      </c>
      <c r="G218" s="233"/>
      <c r="H218" s="237">
        <v>2.975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166</v>
      </c>
      <c r="AU218" s="243" t="s">
        <v>86</v>
      </c>
      <c r="AV218" s="13" t="s">
        <v>86</v>
      </c>
      <c r="AW218" s="13" t="s">
        <v>32</v>
      </c>
      <c r="AX218" s="13" t="s">
        <v>76</v>
      </c>
      <c r="AY218" s="243" t="s">
        <v>157</v>
      </c>
    </row>
    <row r="219" spans="1:51" s="13" customFormat="1" ht="12">
      <c r="A219" s="13"/>
      <c r="B219" s="232"/>
      <c r="C219" s="233"/>
      <c r="D219" s="234" t="s">
        <v>166</v>
      </c>
      <c r="E219" s="235" t="s">
        <v>1</v>
      </c>
      <c r="F219" s="236" t="s">
        <v>267</v>
      </c>
      <c r="G219" s="233"/>
      <c r="H219" s="237">
        <v>-0.423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166</v>
      </c>
      <c r="AU219" s="243" t="s">
        <v>86</v>
      </c>
      <c r="AV219" s="13" t="s">
        <v>86</v>
      </c>
      <c r="AW219" s="13" t="s">
        <v>32</v>
      </c>
      <c r="AX219" s="13" t="s">
        <v>76</v>
      </c>
      <c r="AY219" s="243" t="s">
        <v>157</v>
      </c>
    </row>
    <row r="220" spans="1:51" s="13" customFormat="1" ht="12">
      <c r="A220" s="13"/>
      <c r="B220" s="232"/>
      <c r="C220" s="233"/>
      <c r="D220" s="234" t="s">
        <v>166</v>
      </c>
      <c r="E220" s="235" t="s">
        <v>1</v>
      </c>
      <c r="F220" s="236" t="s">
        <v>280</v>
      </c>
      <c r="G220" s="233"/>
      <c r="H220" s="237">
        <v>3.961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166</v>
      </c>
      <c r="AU220" s="243" t="s">
        <v>86</v>
      </c>
      <c r="AV220" s="13" t="s">
        <v>86</v>
      </c>
      <c r="AW220" s="13" t="s">
        <v>32</v>
      </c>
      <c r="AX220" s="13" t="s">
        <v>76</v>
      </c>
      <c r="AY220" s="243" t="s">
        <v>157</v>
      </c>
    </row>
    <row r="221" spans="1:51" s="13" customFormat="1" ht="12">
      <c r="A221" s="13"/>
      <c r="B221" s="232"/>
      <c r="C221" s="233"/>
      <c r="D221" s="234" t="s">
        <v>166</v>
      </c>
      <c r="E221" s="235" t="s">
        <v>1</v>
      </c>
      <c r="F221" s="236" t="s">
        <v>281</v>
      </c>
      <c r="G221" s="233"/>
      <c r="H221" s="237">
        <v>-0.705</v>
      </c>
      <c r="I221" s="238"/>
      <c r="J221" s="233"/>
      <c r="K221" s="233"/>
      <c r="L221" s="239"/>
      <c r="M221" s="240"/>
      <c r="N221" s="241"/>
      <c r="O221" s="241"/>
      <c r="P221" s="241"/>
      <c r="Q221" s="241"/>
      <c r="R221" s="241"/>
      <c r="S221" s="241"/>
      <c r="T221" s="24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3" t="s">
        <v>166</v>
      </c>
      <c r="AU221" s="243" t="s">
        <v>86</v>
      </c>
      <c r="AV221" s="13" t="s">
        <v>86</v>
      </c>
      <c r="AW221" s="13" t="s">
        <v>32</v>
      </c>
      <c r="AX221" s="13" t="s">
        <v>76</v>
      </c>
      <c r="AY221" s="243" t="s">
        <v>157</v>
      </c>
    </row>
    <row r="222" spans="1:51" s="13" customFormat="1" ht="12">
      <c r="A222" s="13"/>
      <c r="B222" s="232"/>
      <c r="C222" s="233"/>
      <c r="D222" s="234" t="s">
        <v>166</v>
      </c>
      <c r="E222" s="235" t="s">
        <v>1</v>
      </c>
      <c r="F222" s="236" t="s">
        <v>282</v>
      </c>
      <c r="G222" s="233"/>
      <c r="H222" s="237">
        <v>2.669</v>
      </c>
      <c r="I222" s="238"/>
      <c r="J222" s="233"/>
      <c r="K222" s="233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166</v>
      </c>
      <c r="AU222" s="243" t="s">
        <v>86</v>
      </c>
      <c r="AV222" s="13" t="s">
        <v>86</v>
      </c>
      <c r="AW222" s="13" t="s">
        <v>32</v>
      </c>
      <c r="AX222" s="13" t="s">
        <v>76</v>
      </c>
      <c r="AY222" s="243" t="s">
        <v>157</v>
      </c>
    </row>
    <row r="223" spans="1:51" s="13" customFormat="1" ht="12">
      <c r="A223" s="13"/>
      <c r="B223" s="232"/>
      <c r="C223" s="233"/>
      <c r="D223" s="234" t="s">
        <v>166</v>
      </c>
      <c r="E223" s="235" t="s">
        <v>1</v>
      </c>
      <c r="F223" s="236" t="s">
        <v>283</v>
      </c>
      <c r="G223" s="233"/>
      <c r="H223" s="237">
        <v>-0.282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166</v>
      </c>
      <c r="AU223" s="243" t="s">
        <v>86</v>
      </c>
      <c r="AV223" s="13" t="s">
        <v>86</v>
      </c>
      <c r="AW223" s="13" t="s">
        <v>32</v>
      </c>
      <c r="AX223" s="13" t="s">
        <v>76</v>
      </c>
      <c r="AY223" s="243" t="s">
        <v>157</v>
      </c>
    </row>
    <row r="224" spans="1:51" s="13" customFormat="1" ht="12">
      <c r="A224" s="13"/>
      <c r="B224" s="232"/>
      <c r="C224" s="233"/>
      <c r="D224" s="234" t="s">
        <v>166</v>
      </c>
      <c r="E224" s="235" t="s">
        <v>1</v>
      </c>
      <c r="F224" s="236" t="s">
        <v>284</v>
      </c>
      <c r="G224" s="233"/>
      <c r="H224" s="237">
        <v>4.106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166</v>
      </c>
      <c r="AU224" s="243" t="s">
        <v>86</v>
      </c>
      <c r="AV224" s="13" t="s">
        <v>86</v>
      </c>
      <c r="AW224" s="13" t="s">
        <v>32</v>
      </c>
      <c r="AX224" s="13" t="s">
        <v>76</v>
      </c>
      <c r="AY224" s="243" t="s">
        <v>157</v>
      </c>
    </row>
    <row r="225" spans="1:51" s="13" customFormat="1" ht="12">
      <c r="A225" s="13"/>
      <c r="B225" s="232"/>
      <c r="C225" s="233"/>
      <c r="D225" s="234" t="s">
        <v>166</v>
      </c>
      <c r="E225" s="235" t="s">
        <v>1</v>
      </c>
      <c r="F225" s="236" t="s">
        <v>285</v>
      </c>
      <c r="G225" s="233"/>
      <c r="H225" s="237">
        <v>-0.329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166</v>
      </c>
      <c r="AU225" s="243" t="s">
        <v>86</v>
      </c>
      <c r="AV225" s="13" t="s">
        <v>86</v>
      </c>
      <c r="AW225" s="13" t="s">
        <v>32</v>
      </c>
      <c r="AX225" s="13" t="s">
        <v>76</v>
      </c>
      <c r="AY225" s="243" t="s">
        <v>157</v>
      </c>
    </row>
    <row r="226" spans="1:51" s="13" customFormat="1" ht="12">
      <c r="A226" s="13"/>
      <c r="B226" s="232"/>
      <c r="C226" s="233"/>
      <c r="D226" s="234" t="s">
        <v>166</v>
      </c>
      <c r="E226" s="235" t="s">
        <v>1</v>
      </c>
      <c r="F226" s="236" t="s">
        <v>286</v>
      </c>
      <c r="G226" s="233"/>
      <c r="H226" s="237">
        <v>11.304</v>
      </c>
      <c r="I226" s="238"/>
      <c r="J226" s="233"/>
      <c r="K226" s="233"/>
      <c r="L226" s="239"/>
      <c r="M226" s="240"/>
      <c r="N226" s="241"/>
      <c r="O226" s="241"/>
      <c r="P226" s="241"/>
      <c r="Q226" s="241"/>
      <c r="R226" s="241"/>
      <c r="S226" s="241"/>
      <c r="T226" s="24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3" t="s">
        <v>166</v>
      </c>
      <c r="AU226" s="243" t="s">
        <v>86</v>
      </c>
      <c r="AV226" s="13" t="s">
        <v>86</v>
      </c>
      <c r="AW226" s="13" t="s">
        <v>32</v>
      </c>
      <c r="AX226" s="13" t="s">
        <v>76</v>
      </c>
      <c r="AY226" s="243" t="s">
        <v>157</v>
      </c>
    </row>
    <row r="227" spans="1:51" s="13" customFormat="1" ht="12">
      <c r="A227" s="13"/>
      <c r="B227" s="232"/>
      <c r="C227" s="233"/>
      <c r="D227" s="234" t="s">
        <v>166</v>
      </c>
      <c r="E227" s="235" t="s">
        <v>1</v>
      </c>
      <c r="F227" s="236" t="s">
        <v>245</v>
      </c>
      <c r="G227" s="233"/>
      <c r="H227" s="237">
        <v>-1.379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166</v>
      </c>
      <c r="AU227" s="243" t="s">
        <v>86</v>
      </c>
      <c r="AV227" s="13" t="s">
        <v>86</v>
      </c>
      <c r="AW227" s="13" t="s">
        <v>32</v>
      </c>
      <c r="AX227" s="13" t="s">
        <v>76</v>
      </c>
      <c r="AY227" s="243" t="s">
        <v>157</v>
      </c>
    </row>
    <row r="228" spans="1:51" s="13" customFormat="1" ht="12">
      <c r="A228" s="13"/>
      <c r="B228" s="232"/>
      <c r="C228" s="233"/>
      <c r="D228" s="234" t="s">
        <v>166</v>
      </c>
      <c r="E228" s="235" t="s">
        <v>1</v>
      </c>
      <c r="F228" s="236" t="s">
        <v>287</v>
      </c>
      <c r="G228" s="233"/>
      <c r="H228" s="237">
        <v>4.442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166</v>
      </c>
      <c r="AU228" s="243" t="s">
        <v>86</v>
      </c>
      <c r="AV228" s="13" t="s">
        <v>86</v>
      </c>
      <c r="AW228" s="13" t="s">
        <v>32</v>
      </c>
      <c r="AX228" s="13" t="s">
        <v>76</v>
      </c>
      <c r="AY228" s="243" t="s">
        <v>157</v>
      </c>
    </row>
    <row r="229" spans="1:51" s="13" customFormat="1" ht="12">
      <c r="A229" s="13"/>
      <c r="B229" s="232"/>
      <c r="C229" s="233"/>
      <c r="D229" s="234" t="s">
        <v>166</v>
      </c>
      <c r="E229" s="235" t="s">
        <v>1</v>
      </c>
      <c r="F229" s="236" t="s">
        <v>274</v>
      </c>
      <c r="G229" s="233"/>
      <c r="H229" s="237">
        <v>-1.576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166</v>
      </c>
      <c r="AU229" s="243" t="s">
        <v>86</v>
      </c>
      <c r="AV229" s="13" t="s">
        <v>86</v>
      </c>
      <c r="AW229" s="13" t="s">
        <v>32</v>
      </c>
      <c r="AX229" s="13" t="s">
        <v>76</v>
      </c>
      <c r="AY229" s="243" t="s">
        <v>157</v>
      </c>
    </row>
    <row r="230" spans="1:51" s="14" customFormat="1" ht="12">
      <c r="A230" s="14"/>
      <c r="B230" s="244"/>
      <c r="C230" s="245"/>
      <c r="D230" s="234" t="s">
        <v>166</v>
      </c>
      <c r="E230" s="246" t="s">
        <v>1</v>
      </c>
      <c r="F230" s="247" t="s">
        <v>169</v>
      </c>
      <c r="G230" s="245"/>
      <c r="H230" s="248">
        <v>31.716</v>
      </c>
      <c r="I230" s="249"/>
      <c r="J230" s="245"/>
      <c r="K230" s="245"/>
      <c r="L230" s="250"/>
      <c r="M230" s="251"/>
      <c r="N230" s="252"/>
      <c r="O230" s="252"/>
      <c r="P230" s="252"/>
      <c r="Q230" s="252"/>
      <c r="R230" s="252"/>
      <c r="S230" s="252"/>
      <c r="T230" s="25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4" t="s">
        <v>166</v>
      </c>
      <c r="AU230" s="254" t="s">
        <v>86</v>
      </c>
      <c r="AV230" s="14" t="s">
        <v>164</v>
      </c>
      <c r="AW230" s="14" t="s">
        <v>32</v>
      </c>
      <c r="AX230" s="14" t="s">
        <v>84</v>
      </c>
      <c r="AY230" s="254" t="s">
        <v>157</v>
      </c>
    </row>
    <row r="231" spans="1:65" s="2" customFormat="1" ht="16.5" customHeight="1">
      <c r="A231" s="39"/>
      <c r="B231" s="40"/>
      <c r="C231" s="219" t="s">
        <v>288</v>
      </c>
      <c r="D231" s="219" t="s">
        <v>159</v>
      </c>
      <c r="E231" s="220" t="s">
        <v>289</v>
      </c>
      <c r="F231" s="221" t="s">
        <v>290</v>
      </c>
      <c r="G231" s="222" t="s">
        <v>182</v>
      </c>
      <c r="H231" s="223">
        <v>1.701</v>
      </c>
      <c r="I231" s="224"/>
      <c r="J231" s="225">
        <f>ROUND(I231*H231,2)</f>
        <v>0</v>
      </c>
      <c r="K231" s="221" t="s">
        <v>163</v>
      </c>
      <c r="L231" s="45"/>
      <c r="M231" s="226" t="s">
        <v>1</v>
      </c>
      <c r="N231" s="227" t="s">
        <v>41</v>
      </c>
      <c r="O231" s="92"/>
      <c r="P231" s="228">
        <f>O231*H231</f>
        <v>0</v>
      </c>
      <c r="Q231" s="228">
        <v>0.00036</v>
      </c>
      <c r="R231" s="228">
        <f>Q231*H231</f>
        <v>0.00061236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164</v>
      </c>
      <c r="AT231" s="230" t="s">
        <v>159</v>
      </c>
      <c r="AU231" s="230" t="s">
        <v>86</v>
      </c>
      <c r="AY231" s="18" t="s">
        <v>157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164</v>
      </c>
      <c r="BM231" s="230" t="s">
        <v>291</v>
      </c>
    </row>
    <row r="232" spans="1:51" s="15" customFormat="1" ht="12">
      <c r="A232" s="15"/>
      <c r="B232" s="255"/>
      <c r="C232" s="256"/>
      <c r="D232" s="234" t="s">
        <v>166</v>
      </c>
      <c r="E232" s="257" t="s">
        <v>1</v>
      </c>
      <c r="F232" s="258" t="s">
        <v>228</v>
      </c>
      <c r="G232" s="256"/>
      <c r="H232" s="257" t="s">
        <v>1</v>
      </c>
      <c r="I232" s="259"/>
      <c r="J232" s="256"/>
      <c r="K232" s="256"/>
      <c r="L232" s="260"/>
      <c r="M232" s="261"/>
      <c r="N232" s="262"/>
      <c r="O232" s="262"/>
      <c r="P232" s="262"/>
      <c r="Q232" s="262"/>
      <c r="R232" s="262"/>
      <c r="S232" s="262"/>
      <c r="T232" s="263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4" t="s">
        <v>166</v>
      </c>
      <c r="AU232" s="264" t="s">
        <v>86</v>
      </c>
      <c r="AV232" s="15" t="s">
        <v>84</v>
      </c>
      <c r="AW232" s="15" t="s">
        <v>32</v>
      </c>
      <c r="AX232" s="15" t="s">
        <v>76</v>
      </c>
      <c r="AY232" s="264" t="s">
        <v>157</v>
      </c>
    </row>
    <row r="233" spans="1:51" s="13" customFormat="1" ht="12">
      <c r="A233" s="13"/>
      <c r="B233" s="232"/>
      <c r="C233" s="233"/>
      <c r="D233" s="234" t="s">
        <v>166</v>
      </c>
      <c r="E233" s="235" t="s">
        <v>1</v>
      </c>
      <c r="F233" s="236" t="s">
        <v>292</v>
      </c>
      <c r="G233" s="233"/>
      <c r="H233" s="237">
        <v>1.134</v>
      </c>
      <c r="I233" s="238"/>
      <c r="J233" s="233"/>
      <c r="K233" s="233"/>
      <c r="L233" s="239"/>
      <c r="M233" s="240"/>
      <c r="N233" s="241"/>
      <c r="O233" s="241"/>
      <c r="P233" s="241"/>
      <c r="Q233" s="241"/>
      <c r="R233" s="241"/>
      <c r="S233" s="241"/>
      <c r="T233" s="24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3" t="s">
        <v>166</v>
      </c>
      <c r="AU233" s="243" t="s">
        <v>86</v>
      </c>
      <c r="AV233" s="13" t="s">
        <v>86</v>
      </c>
      <c r="AW233" s="13" t="s">
        <v>32</v>
      </c>
      <c r="AX233" s="13" t="s">
        <v>76</v>
      </c>
      <c r="AY233" s="243" t="s">
        <v>157</v>
      </c>
    </row>
    <row r="234" spans="1:51" s="15" customFormat="1" ht="12">
      <c r="A234" s="15"/>
      <c r="B234" s="255"/>
      <c r="C234" s="256"/>
      <c r="D234" s="234" t="s">
        <v>166</v>
      </c>
      <c r="E234" s="257" t="s">
        <v>1</v>
      </c>
      <c r="F234" s="258" t="s">
        <v>230</v>
      </c>
      <c r="G234" s="256"/>
      <c r="H234" s="257" t="s">
        <v>1</v>
      </c>
      <c r="I234" s="259"/>
      <c r="J234" s="256"/>
      <c r="K234" s="256"/>
      <c r="L234" s="260"/>
      <c r="M234" s="261"/>
      <c r="N234" s="262"/>
      <c r="O234" s="262"/>
      <c r="P234" s="262"/>
      <c r="Q234" s="262"/>
      <c r="R234" s="262"/>
      <c r="S234" s="262"/>
      <c r="T234" s="263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4" t="s">
        <v>166</v>
      </c>
      <c r="AU234" s="264" t="s">
        <v>86</v>
      </c>
      <c r="AV234" s="15" t="s">
        <v>84</v>
      </c>
      <c r="AW234" s="15" t="s">
        <v>32</v>
      </c>
      <c r="AX234" s="15" t="s">
        <v>76</v>
      </c>
      <c r="AY234" s="264" t="s">
        <v>157</v>
      </c>
    </row>
    <row r="235" spans="1:51" s="13" customFormat="1" ht="12">
      <c r="A235" s="13"/>
      <c r="B235" s="232"/>
      <c r="C235" s="233"/>
      <c r="D235" s="234" t="s">
        <v>166</v>
      </c>
      <c r="E235" s="235" t="s">
        <v>1</v>
      </c>
      <c r="F235" s="236" t="s">
        <v>293</v>
      </c>
      <c r="G235" s="233"/>
      <c r="H235" s="237">
        <v>0.567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166</v>
      </c>
      <c r="AU235" s="243" t="s">
        <v>86</v>
      </c>
      <c r="AV235" s="13" t="s">
        <v>86</v>
      </c>
      <c r="AW235" s="13" t="s">
        <v>32</v>
      </c>
      <c r="AX235" s="13" t="s">
        <v>76</v>
      </c>
      <c r="AY235" s="243" t="s">
        <v>157</v>
      </c>
    </row>
    <row r="236" spans="1:51" s="14" customFormat="1" ht="12">
      <c r="A236" s="14"/>
      <c r="B236" s="244"/>
      <c r="C236" s="245"/>
      <c r="D236" s="234" t="s">
        <v>166</v>
      </c>
      <c r="E236" s="246" t="s">
        <v>1</v>
      </c>
      <c r="F236" s="247" t="s">
        <v>169</v>
      </c>
      <c r="G236" s="245"/>
      <c r="H236" s="248">
        <v>1.701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4" t="s">
        <v>166</v>
      </c>
      <c r="AU236" s="254" t="s">
        <v>86</v>
      </c>
      <c r="AV236" s="14" t="s">
        <v>164</v>
      </c>
      <c r="AW236" s="14" t="s">
        <v>32</v>
      </c>
      <c r="AX236" s="14" t="s">
        <v>84</v>
      </c>
      <c r="AY236" s="254" t="s">
        <v>157</v>
      </c>
    </row>
    <row r="237" spans="1:65" s="2" customFormat="1" ht="16.5" customHeight="1">
      <c r="A237" s="39"/>
      <c r="B237" s="40"/>
      <c r="C237" s="219" t="s">
        <v>294</v>
      </c>
      <c r="D237" s="219" t="s">
        <v>159</v>
      </c>
      <c r="E237" s="220" t="s">
        <v>295</v>
      </c>
      <c r="F237" s="221" t="s">
        <v>296</v>
      </c>
      <c r="G237" s="222" t="s">
        <v>162</v>
      </c>
      <c r="H237" s="223">
        <v>2.153</v>
      </c>
      <c r="I237" s="224"/>
      <c r="J237" s="225">
        <f>ROUND(I237*H237,2)</f>
        <v>0</v>
      </c>
      <c r="K237" s="221" t="s">
        <v>163</v>
      </c>
      <c r="L237" s="45"/>
      <c r="M237" s="226" t="s">
        <v>1</v>
      </c>
      <c r="N237" s="227" t="s">
        <v>41</v>
      </c>
      <c r="O237" s="92"/>
      <c r="P237" s="228">
        <f>O237*H237</f>
        <v>0</v>
      </c>
      <c r="Q237" s="228">
        <v>2.25634</v>
      </c>
      <c r="R237" s="228">
        <f>Q237*H237</f>
        <v>4.85790002</v>
      </c>
      <c r="S237" s="228">
        <v>0</v>
      </c>
      <c r="T237" s="22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164</v>
      </c>
      <c r="AT237" s="230" t="s">
        <v>159</v>
      </c>
      <c r="AU237" s="230" t="s">
        <v>86</v>
      </c>
      <c r="AY237" s="18" t="s">
        <v>157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84</v>
      </c>
      <c r="BK237" s="231">
        <f>ROUND(I237*H237,2)</f>
        <v>0</v>
      </c>
      <c r="BL237" s="18" t="s">
        <v>164</v>
      </c>
      <c r="BM237" s="230" t="s">
        <v>297</v>
      </c>
    </row>
    <row r="238" spans="1:51" s="13" customFormat="1" ht="12">
      <c r="A238" s="13"/>
      <c r="B238" s="232"/>
      <c r="C238" s="233"/>
      <c r="D238" s="234" t="s">
        <v>166</v>
      </c>
      <c r="E238" s="235" t="s">
        <v>1</v>
      </c>
      <c r="F238" s="236" t="s">
        <v>298</v>
      </c>
      <c r="G238" s="233"/>
      <c r="H238" s="237">
        <v>0.257</v>
      </c>
      <c r="I238" s="238"/>
      <c r="J238" s="233"/>
      <c r="K238" s="233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166</v>
      </c>
      <c r="AU238" s="243" t="s">
        <v>86</v>
      </c>
      <c r="AV238" s="13" t="s">
        <v>86</v>
      </c>
      <c r="AW238" s="13" t="s">
        <v>32</v>
      </c>
      <c r="AX238" s="13" t="s">
        <v>76</v>
      </c>
      <c r="AY238" s="243" t="s">
        <v>157</v>
      </c>
    </row>
    <row r="239" spans="1:51" s="13" customFormat="1" ht="12">
      <c r="A239" s="13"/>
      <c r="B239" s="232"/>
      <c r="C239" s="233"/>
      <c r="D239" s="234" t="s">
        <v>166</v>
      </c>
      <c r="E239" s="235" t="s">
        <v>1</v>
      </c>
      <c r="F239" s="236" t="s">
        <v>299</v>
      </c>
      <c r="G239" s="233"/>
      <c r="H239" s="237">
        <v>0.226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166</v>
      </c>
      <c r="AU239" s="243" t="s">
        <v>86</v>
      </c>
      <c r="AV239" s="13" t="s">
        <v>86</v>
      </c>
      <c r="AW239" s="13" t="s">
        <v>32</v>
      </c>
      <c r="AX239" s="13" t="s">
        <v>76</v>
      </c>
      <c r="AY239" s="243" t="s">
        <v>157</v>
      </c>
    </row>
    <row r="240" spans="1:51" s="13" customFormat="1" ht="12">
      <c r="A240" s="13"/>
      <c r="B240" s="232"/>
      <c r="C240" s="233"/>
      <c r="D240" s="234" t="s">
        <v>166</v>
      </c>
      <c r="E240" s="235" t="s">
        <v>1</v>
      </c>
      <c r="F240" s="236" t="s">
        <v>300</v>
      </c>
      <c r="G240" s="233"/>
      <c r="H240" s="237">
        <v>0.122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166</v>
      </c>
      <c r="AU240" s="243" t="s">
        <v>86</v>
      </c>
      <c r="AV240" s="13" t="s">
        <v>86</v>
      </c>
      <c r="AW240" s="13" t="s">
        <v>32</v>
      </c>
      <c r="AX240" s="13" t="s">
        <v>76</v>
      </c>
      <c r="AY240" s="243" t="s">
        <v>157</v>
      </c>
    </row>
    <row r="241" spans="1:51" s="13" customFormat="1" ht="12">
      <c r="A241" s="13"/>
      <c r="B241" s="232"/>
      <c r="C241" s="233"/>
      <c r="D241" s="234" t="s">
        <v>166</v>
      </c>
      <c r="E241" s="235" t="s">
        <v>1</v>
      </c>
      <c r="F241" s="236" t="s">
        <v>301</v>
      </c>
      <c r="G241" s="233"/>
      <c r="H241" s="237">
        <v>0.19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166</v>
      </c>
      <c r="AU241" s="243" t="s">
        <v>86</v>
      </c>
      <c r="AV241" s="13" t="s">
        <v>86</v>
      </c>
      <c r="AW241" s="13" t="s">
        <v>32</v>
      </c>
      <c r="AX241" s="13" t="s">
        <v>76</v>
      </c>
      <c r="AY241" s="243" t="s">
        <v>157</v>
      </c>
    </row>
    <row r="242" spans="1:51" s="13" customFormat="1" ht="12">
      <c r="A242" s="13"/>
      <c r="B242" s="232"/>
      <c r="C242" s="233"/>
      <c r="D242" s="234" t="s">
        <v>166</v>
      </c>
      <c r="E242" s="235" t="s">
        <v>1</v>
      </c>
      <c r="F242" s="236" t="s">
        <v>302</v>
      </c>
      <c r="G242" s="233"/>
      <c r="H242" s="237">
        <v>0.092</v>
      </c>
      <c r="I242" s="238"/>
      <c r="J242" s="233"/>
      <c r="K242" s="233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166</v>
      </c>
      <c r="AU242" s="243" t="s">
        <v>86</v>
      </c>
      <c r="AV242" s="13" t="s">
        <v>86</v>
      </c>
      <c r="AW242" s="13" t="s">
        <v>32</v>
      </c>
      <c r="AX242" s="13" t="s">
        <v>76</v>
      </c>
      <c r="AY242" s="243" t="s">
        <v>157</v>
      </c>
    </row>
    <row r="243" spans="1:51" s="13" customFormat="1" ht="12">
      <c r="A243" s="13"/>
      <c r="B243" s="232"/>
      <c r="C243" s="233"/>
      <c r="D243" s="234" t="s">
        <v>166</v>
      </c>
      <c r="E243" s="235" t="s">
        <v>1</v>
      </c>
      <c r="F243" s="236" t="s">
        <v>303</v>
      </c>
      <c r="G243" s="233"/>
      <c r="H243" s="237">
        <v>0.138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166</v>
      </c>
      <c r="AU243" s="243" t="s">
        <v>86</v>
      </c>
      <c r="AV243" s="13" t="s">
        <v>86</v>
      </c>
      <c r="AW243" s="13" t="s">
        <v>32</v>
      </c>
      <c r="AX243" s="13" t="s">
        <v>76</v>
      </c>
      <c r="AY243" s="243" t="s">
        <v>157</v>
      </c>
    </row>
    <row r="244" spans="1:51" s="13" customFormat="1" ht="12">
      <c r="A244" s="13"/>
      <c r="B244" s="232"/>
      <c r="C244" s="233"/>
      <c r="D244" s="234" t="s">
        <v>166</v>
      </c>
      <c r="E244" s="235" t="s">
        <v>1</v>
      </c>
      <c r="F244" s="236" t="s">
        <v>304</v>
      </c>
      <c r="G244" s="233"/>
      <c r="H244" s="237">
        <v>0.644</v>
      </c>
      <c r="I244" s="238"/>
      <c r="J244" s="233"/>
      <c r="K244" s="233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166</v>
      </c>
      <c r="AU244" s="243" t="s">
        <v>86</v>
      </c>
      <c r="AV244" s="13" t="s">
        <v>86</v>
      </c>
      <c r="AW244" s="13" t="s">
        <v>32</v>
      </c>
      <c r="AX244" s="13" t="s">
        <v>76</v>
      </c>
      <c r="AY244" s="243" t="s">
        <v>157</v>
      </c>
    </row>
    <row r="245" spans="1:51" s="13" customFormat="1" ht="12">
      <c r="A245" s="13"/>
      <c r="B245" s="232"/>
      <c r="C245" s="233"/>
      <c r="D245" s="234" t="s">
        <v>166</v>
      </c>
      <c r="E245" s="235" t="s">
        <v>1</v>
      </c>
      <c r="F245" s="236" t="s">
        <v>305</v>
      </c>
      <c r="G245" s="233"/>
      <c r="H245" s="237">
        <v>0.484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166</v>
      </c>
      <c r="AU245" s="243" t="s">
        <v>86</v>
      </c>
      <c r="AV245" s="13" t="s">
        <v>86</v>
      </c>
      <c r="AW245" s="13" t="s">
        <v>32</v>
      </c>
      <c r="AX245" s="13" t="s">
        <v>76</v>
      </c>
      <c r="AY245" s="243" t="s">
        <v>157</v>
      </c>
    </row>
    <row r="246" spans="1:51" s="14" customFormat="1" ht="12">
      <c r="A246" s="14"/>
      <c r="B246" s="244"/>
      <c r="C246" s="245"/>
      <c r="D246" s="234" t="s">
        <v>166</v>
      </c>
      <c r="E246" s="246" t="s">
        <v>1</v>
      </c>
      <c r="F246" s="247" t="s">
        <v>169</v>
      </c>
      <c r="G246" s="245"/>
      <c r="H246" s="248">
        <v>2.153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4" t="s">
        <v>166</v>
      </c>
      <c r="AU246" s="254" t="s">
        <v>86</v>
      </c>
      <c r="AV246" s="14" t="s">
        <v>164</v>
      </c>
      <c r="AW246" s="14" t="s">
        <v>32</v>
      </c>
      <c r="AX246" s="14" t="s">
        <v>84</v>
      </c>
      <c r="AY246" s="254" t="s">
        <v>157</v>
      </c>
    </row>
    <row r="247" spans="1:65" s="2" customFormat="1" ht="16.5" customHeight="1">
      <c r="A247" s="39"/>
      <c r="B247" s="40"/>
      <c r="C247" s="219" t="s">
        <v>7</v>
      </c>
      <c r="D247" s="219" t="s">
        <v>159</v>
      </c>
      <c r="E247" s="220" t="s">
        <v>306</v>
      </c>
      <c r="F247" s="221" t="s">
        <v>307</v>
      </c>
      <c r="G247" s="222" t="s">
        <v>162</v>
      </c>
      <c r="H247" s="223">
        <v>2.153</v>
      </c>
      <c r="I247" s="224"/>
      <c r="J247" s="225">
        <f>ROUND(I247*H247,2)</f>
        <v>0</v>
      </c>
      <c r="K247" s="221" t="s">
        <v>163</v>
      </c>
      <c r="L247" s="45"/>
      <c r="M247" s="226" t="s">
        <v>1</v>
      </c>
      <c r="N247" s="227" t="s">
        <v>41</v>
      </c>
      <c r="O247" s="92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0" t="s">
        <v>164</v>
      </c>
      <c r="AT247" s="230" t="s">
        <v>159</v>
      </c>
      <c r="AU247" s="230" t="s">
        <v>86</v>
      </c>
      <c r="AY247" s="18" t="s">
        <v>157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8" t="s">
        <v>84</v>
      </c>
      <c r="BK247" s="231">
        <f>ROUND(I247*H247,2)</f>
        <v>0</v>
      </c>
      <c r="BL247" s="18" t="s">
        <v>164</v>
      </c>
      <c r="BM247" s="230" t="s">
        <v>308</v>
      </c>
    </row>
    <row r="248" spans="1:65" s="2" customFormat="1" ht="16.5" customHeight="1">
      <c r="A248" s="39"/>
      <c r="B248" s="40"/>
      <c r="C248" s="219" t="s">
        <v>309</v>
      </c>
      <c r="D248" s="219" t="s">
        <v>159</v>
      </c>
      <c r="E248" s="220" t="s">
        <v>310</v>
      </c>
      <c r="F248" s="221" t="s">
        <v>311</v>
      </c>
      <c r="G248" s="222" t="s">
        <v>192</v>
      </c>
      <c r="H248" s="223">
        <v>0.165</v>
      </c>
      <c r="I248" s="224"/>
      <c r="J248" s="225">
        <f>ROUND(I248*H248,2)</f>
        <v>0</v>
      </c>
      <c r="K248" s="221" t="s">
        <v>163</v>
      </c>
      <c r="L248" s="45"/>
      <c r="M248" s="226" t="s">
        <v>1</v>
      </c>
      <c r="N248" s="227" t="s">
        <v>41</v>
      </c>
      <c r="O248" s="92"/>
      <c r="P248" s="228">
        <f>O248*H248</f>
        <v>0</v>
      </c>
      <c r="Q248" s="228">
        <v>1.06277</v>
      </c>
      <c r="R248" s="228">
        <f>Q248*H248</f>
        <v>0.17535705000000001</v>
      </c>
      <c r="S248" s="228">
        <v>0</v>
      </c>
      <c r="T248" s="22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0" t="s">
        <v>164</v>
      </c>
      <c r="AT248" s="230" t="s">
        <v>159</v>
      </c>
      <c r="AU248" s="230" t="s">
        <v>86</v>
      </c>
      <c r="AY248" s="18" t="s">
        <v>157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8" t="s">
        <v>84</v>
      </c>
      <c r="BK248" s="231">
        <f>ROUND(I248*H248,2)</f>
        <v>0</v>
      </c>
      <c r="BL248" s="18" t="s">
        <v>164</v>
      </c>
      <c r="BM248" s="230" t="s">
        <v>312</v>
      </c>
    </row>
    <row r="249" spans="1:51" s="15" customFormat="1" ht="12">
      <c r="A249" s="15"/>
      <c r="B249" s="255"/>
      <c r="C249" s="256"/>
      <c r="D249" s="234" t="s">
        <v>166</v>
      </c>
      <c r="E249" s="257" t="s">
        <v>1</v>
      </c>
      <c r="F249" s="258" t="s">
        <v>313</v>
      </c>
      <c r="G249" s="256"/>
      <c r="H249" s="257" t="s">
        <v>1</v>
      </c>
      <c r="I249" s="259"/>
      <c r="J249" s="256"/>
      <c r="K249" s="256"/>
      <c r="L249" s="260"/>
      <c r="M249" s="261"/>
      <c r="N249" s="262"/>
      <c r="O249" s="262"/>
      <c r="P249" s="262"/>
      <c r="Q249" s="262"/>
      <c r="R249" s="262"/>
      <c r="S249" s="262"/>
      <c r="T249" s="263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4" t="s">
        <v>166</v>
      </c>
      <c r="AU249" s="264" t="s">
        <v>86</v>
      </c>
      <c r="AV249" s="15" t="s">
        <v>84</v>
      </c>
      <c r="AW249" s="15" t="s">
        <v>32</v>
      </c>
      <c r="AX249" s="15" t="s">
        <v>76</v>
      </c>
      <c r="AY249" s="264" t="s">
        <v>157</v>
      </c>
    </row>
    <row r="250" spans="1:51" s="13" customFormat="1" ht="12">
      <c r="A250" s="13"/>
      <c r="B250" s="232"/>
      <c r="C250" s="233"/>
      <c r="D250" s="234" t="s">
        <v>166</v>
      </c>
      <c r="E250" s="235" t="s">
        <v>1</v>
      </c>
      <c r="F250" s="236" t="s">
        <v>314</v>
      </c>
      <c r="G250" s="233"/>
      <c r="H250" s="237">
        <v>0.022</v>
      </c>
      <c r="I250" s="238"/>
      <c r="J250" s="233"/>
      <c r="K250" s="233"/>
      <c r="L250" s="239"/>
      <c r="M250" s="240"/>
      <c r="N250" s="241"/>
      <c r="O250" s="241"/>
      <c r="P250" s="241"/>
      <c r="Q250" s="241"/>
      <c r="R250" s="241"/>
      <c r="S250" s="241"/>
      <c r="T250" s="24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3" t="s">
        <v>166</v>
      </c>
      <c r="AU250" s="243" t="s">
        <v>86</v>
      </c>
      <c r="AV250" s="13" t="s">
        <v>86</v>
      </c>
      <c r="AW250" s="13" t="s">
        <v>32</v>
      </c>
      <c r="AX250" s="13" t="s">
        <v>76</v>
      </c>
      <c r="AY250" s="243" t="s">
        <v>157</v>
      </c>
    </row>
    <row r="251" spans="1:51" s="13" customFormat="1" ht="12">
      <c r="A251" s="13"/>
      <c r="B251" s="232"/>
      <c r="C251" s="233"/>
      <c r="D251" s="234" t="s">
        <v>166</v>
      </c>
      <c r="E251" s="235" t="s">
        <v>1</v>
      </c>
      <c r="F251" s="236" t="s">
        <v>315</v>
      </c>
      <c r="G251" s="233"/>
      <c r="H251" s="237">
        <v>0.019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166</v>
      </c>
      <c r="AU251" s="243" t="s">
        <v>86</v>
      </c>
      <c r="AV251" s="13" t="s">
        <v>86</v>
      </c>
      <c r="AW251" s="13" t="s">
        <v>32</v>
      </c>
      <c r="AX251" s="13" t="s">
        <v>76</v>
      </c>
      <c r="AY251" s="243" t="s">
        <v>157</v>
      </c>
    </row>
    <row r="252" spans="1:51" s="13" customFormat="1" ht="12">
      <c r="A252" s="13"/>
      <c r="B252" s="232"/>
      <c r="C252" s="233"/>
      <c r="D252" s="234" t="s">
        <v>166</v>
      </c>
      <c r="E252" s="235" t="s">
        <v>1</v>
      </c>
      <c r="F252" s="236" t="s">
        <v>316</v>
      </c>
      <c r="G252" s="233"/>
      <c r="H252" s="237">
        <v>0.008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166</v>
      </c>
      <c r="AU252" s="243" t="s">
        <v>86</v>
      </c>
      <c r="AV252" s="13" t="s">
        <v>86</v>
      </c>
      <c r="AW252" s="13" t="s">
        <v>32</v>
      </c>
      <c r="AX252" s="13" t="s">
        <v>76</v>
      </c>
      <c r="AY252" s="243" t="s">
        <v>157</v>
      </c>
    </row>
    <row r="253" spans="1:51" s="13" customFormat="1" ht="12">
      <c r="A253" s="13"/>
      <c r="B253" s="232"/>
      <c r="C253" s="233"/>
      <c r="D253" s="234" t="s">
        <v>166</v>
      </c>
      <c r="E253" s="235" t="s">
        <v>1</v>
      </c>
      <c r="F253" s="236" t="s">
        <v>317</v>
      </c>
      <c r="G253" s="233"/>
      <c r="H253" s="237">
        <v>0.012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166</v>
      </c>
      <c r="AU253" s="243" t="s">
        <v>86</v>
      </c>
      <c r="AV253" s="13" t="s">
        <v>86</v>
      </c>
      <c r="AW253" s="13" t="s">
        <v>32</v>
      </c>
      <c r="AX253" s="13" t="s">
        <v>76</v>
      </c>
      <c r="AY253" s="243" t="s">
        <v>157</v>
      </c>
    </row>
    <row r="254" spans="1:51" s="13" customFormat="1" ht="12">
      <c r="A254" s="13"/>
      <c r="B254" s="232"/>
      <c r="C254" s="233"/>
      <c r="D254" s="234" t="s">
        <v>166</v>
      </c>
      <c r="E254" s="235" t="s">
        <v>1</v>
      </c>
      <c r="F254" s="236" t="s">
        <v>318</v>
      </c>
      <c r="G254" s="233"/>
      <c r="H254" s="237">
        <v>0.006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166</v>
      </c>
      <c r="AU254" s="243" t="s">
        <v>86</v>
      </c>
      <c r="AV254" s="13" t="s">
        <v>86</v>
      </c>
      <c r="AW254" s="13" t="s">
        <v>32</v>
      </c>
      <c r="AX254" s="13" t="s">
        <v>76</v>
      </c>
      <c r="AY254" s="243" t="s">
        <v>157</v>
      </c>
    </row>
    <row r="255" spans="1:51" s="13" customFormat="1" ht="12">
      <c r="A255" s="13"/>
      <c r="B255" s="232"/>
      <c r="C255" s="233"/>
      <c r="D255" s="234" t="s">
        <v>166</v>
      </c>
      <c r="E255" s="235" t="s">
        <v>1</v>
      </c>
      <c r="F255" s="236" t="s">
        <v>319</v>
      </c>
      <c r="G255" s="233"/>
      <c r="H255" s="237">
        <v>0.012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166</v>
      </c>
      <c r="AU255" s="243" t="s">
        <v>86</v>
      </c>
      <c r="AV255" s="13" t="s">
        <v>86</v>
      </c>
      <c r="AW255" s="13" t="s">
        <v>32</v>
      </c>
      <c r="AX255" s="13" t="s">
        <v>76</v>
      </c>
      <c r="AY255" s="243" t="s">
        <v>157</v>
      </c>
    </row>
    <row r="256" spans="1:51" s="13" customFormat="1" ht="12">
      <c r="A256" s="13"/>
      <c r="B256" s="232"/>
      <c r="C256" s="233"/>
      <c r="D256" s="234" t="s">
        <v>166</v>
      </c>
      <c r="E256" s="235" t="s">
        <v>1</v>
      </c>
      <c r="F256" s="236" t="s">
        <v>320</v>
      </c>
      <c r="G256" s="233"/>
      <c r="H256" s="237">
        <v>0.055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166</v>
      </c>
      <c r="AU256" s="243" t="s">
        <v>86</v>
      </c>
      <c r="AV256" s="13" t="s">
        <v>86</v>
      </c>
      <c r="AW256" s="13" t="s">
        <v>32</v>
      </c>
      <c r="AX256" s="13" t="s">
        <v>76</v>
      </c>
      <c r="AY256" s="243" t="s">
        <v>157</v>
      </c>
    </row>
    <row r="257" spans="1:51" s="13" customFormat="1" ht="12">
      <c r="A257" s="13"/>
      <c r="B257" s="232"/>
      <c r="C257" s="233"/>
      <c r="D257" s="234" t="s">
        <v>166</v>
      </c>
      <c r="E257" s="235" t="s">
        <v>1</v>
      </c>
      <c r="F257" s="236" t="s">
        <v>321</v>
      </c>
      <c r="G257" s="233"/>
      <c r="H257" s="237">
        <v>0.031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3" t="s">
        <v>166</v>
      </c>
      <c r="AU257" s="243" t="s">
        <v>86</v>
      </c>
      <c r="AV257" s="13" t="s">
        <v>86</v>
      </c>
      <c r="AW257" s="13" t="s">
        <v>32</v>
      </c>
      <c r="AX257" s="13" t="s">
        <v>76</v>
      </c>
      <c r="AY257" s="243" t="s">
        <v>157</v>
      </c>
    </row>
    <row r="258" spans="1:51" s="14" customFormat="1" ht="12">
      <c r="A258" s="14"/>
      <c r="B258" s="244"/>
      <c r="C258" s="245"/>
      <c r="D258" s="234" t="s">
        <v>166</v>
      </c>
      <c r="E258" s="246" t="s">
        <v>1</v>
      </c>
      <c r="F258" s="247" t="s">
        <v>169</v>
      </c>
      <c r="G258" s="245"/>
      <c r="H258" s="248">
        <v>0.165</v>
      </c>
      <c r="I258" s="249"/>
      <c r="J258" s="245"/>
      <c r="K258" s="245"/>
      <c r="L258" s="250"/>
      <c r="M258" s="251"/>
      <c r="N258" s="252"/>
      <c r="O258" s="252"/>
      <c r="P258" s="252"/>
      <c r="Q258" s="252"/>
      <c r="R258" s="252"/>
      <c r="S258" s="252"/>
      <c r="T258" s="25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4" t="s">
        <v>166</v>
      </c>
      <c r="AU258" s="254" t="s">
        <v>86</v>
      </c>
      <c r="AV258" s="14" t="s">
        <v>164</v>
      </c>
      <c r="AW258" s="14" t="s">
        <v>32</v>
      </c>
      <c r="AX258" s="14" t="s">
        <v>84</v>
      </c>
      <c r="AY258" s="254" t="s">
        <v>157</v>
      </c>
    </row>
    <row r="259" spans="1:65" s="2" customFormat="1" ht="16.5" customHeight="1">
      <c r="A259" s="39"/>
      <c r="B259" s="40"/>
      <c r="C259" s="219" t="s">
        <v>322</v>
      </c>
      <c r="D259" s="219" t="s">
        <v>159</v>
      </c>
      <c r="E259" s="220" t="s">
        <v>323</v>
      </c>
      <c r="F259" s="221" t="s">
        <v>324</v>
      </c>
      <c r="G259" s="222" t="s">
        <v>182</v>
      </c>
      <c r="H259" s="223">
        <v>32.18</v>
      </c>
      <c r="I259" s="224"/>
      <c r="J259" s="225">
        <f>ROUND(I259*H259,2)</f>
        <v>0</v>
      </c>
      <c r="K259" s="221" t="s">
        <v>163</v>
      </c>
      <c r="L259" s="45"/>
      <c r="M259" s="226" t="s">
        <v>1</v>
      </c>
      <c r="N259" s="227" t="s">
        <v>41</v>
      </c>
      <c r="O259" s="92"/>
      <c r="P259" s="228">
        <f>O259*H259</f>
        <v>0</v>
      </c>
      <c r="Q259" s="228">
        <v>0.00013</v>
      </c>
      <c r="R259" s="228">
        <f>Q259*H259</f>
        <v>0.0041833999999999994</v>
      </c>
      <c r="S259" s="228">
        <v>0</v>
      </c>
      <c r="T259" s="22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0" t="s">
        <v>164</v>
      </c>
      <c r="AT259" s="230" t="s">
        <v>159</v>
      </c>
      <c r="AU259" s="230" t="s">
        <v>86</v>
      </c>
      <c r="AY259" s="18" t="s">
        <v>157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8" t="s">
        <v>84</v>
      </c>
      <c r="BK259" s="231">
        <f>ROUND(I259*H259,2)</f>
        <v>0</v>
      </c>
      <c r="BL259" s="18" t="s">
        <v>164</v>
      </c>
      <c r="BM259" s="230" t="s">
        <v>325</v>
      </c>
    </row>
    <row r="260" spans="1:51" s="13" customFormat="1" ht="12">
      <c r="A260" s="13"/>
      <c r="B260" s="232"/>
      <c r="C260" s="233"/>
      <c r="D260" s="234" t="s">
        <v>166</v>
      </c>
      <c r="E260" s="235" t="s">
        <v>1</v>
      </c>
      <c r="F260" s="236" t="s">
        <v>326</v>
      </c>
      <c r="G260" s="233"/>
      <c r="H260" s="237">
        <v>4.29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166</v>
      </c>
      <c r="AU260" s="243" t="s">
        <v>86</v>
      </c>
      <c r="AV260" s="13" t="s">
        <v>86</v>
      </c>
      <c r="AW260" s="13" t="s">
        <v>32</v>
      </c>
      <c r="AX260" s="13" t="s">
        <v>76</v>
      </c>
      <c r="AY260" s="243" t="s">
        <v>157</v>
      </c>
    </row>
    <row r="261" spans="1:51" s="13" customFormat="1" ht="12">
      <c r="A261" s="13"/>
      <c r="B261" s="232"/>
      <c r="C261" s="233"/>
      <c r="D261" s="234" t="s">
        <v>166</v>
      </c>
      <c r="E261" s="235" t="s">
        <v>1</v>
      </c>
      <c r="F261" s="236" t="s">
        <v>327</v>
      </c>
      <c r="G261" s="233"/>
      <c r="H261" s="237">
        <v>3.76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166</v>
      </c>
      <c r="AU261" s="243" t="s">
        <v>86</v>
      </c>
      <c r="AV261" s="13" t="s">
        <v>86</v>
      </c>
      <c r="AW261" s="13" t="s">
        <v>32</v>
      </c>
      <c r="AX261" s="13" t="s">
        <v>76</v>
      </c>
      <c r="AY261" s="243" t="s">
        <v>157</v>
      </c>
    </row>
    <row r="262" spans="1:51" s="13" customFormat="1" ht="12">
      <c r="A262" s="13"/>
      <c r="B262" s="232"/>
      <c r="C262" s="233"/>
      <c r="D262" s="234" t="s">
        <v>166</v>
      </c>
      <c r="E262" s="235" t="s">
        <v>1</v>
      </c>
      <c r="F262" s="236" t="s">
        <v>328</v>
      </c>
      <c r="G262" s="233"/>
      <c r="H262" s="237">
        <v>1.53</v>
      </c>
      <c r="I262" s="238"/>
      <c r="J262" s="233"/>
      <c r="K262" s="233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166</v>
      </c>
      <c r="AU262" s="243" t="s">
        <v>86</v>
      </c>
      <c r="AV262" s="13" t="s">
        <v>86</v>
      </c>
      <c r="AW262" s="13" t="s">
        <v>32</v>
      </c>
      <c r="AX262" s="13" t="s">
        <v>76</v>
      </c>
      <c r="AY262" s="243" t="s">
        <v>157</v>
      </c>
    </row>
    <row r="263" spans="1:51" s="13" customFormat="1" ht="12">
      <c r="A263" s="13"/>
      <c r="B263" s="232"/>
      <c r="C263" s="233"/>
      <c r="D263" s="234" t="s">
        <v>166</v>
      </c>
      <c r="E263" s="235" t="s">
        <v>1</v>
      </c>
      <c r="F263" s="236" t="s">
        <v>329</v>
      </c>
      <c r="G263" s="233"/>
      <c r="H263" s="237">
        <v>2.37</v>
      </c>
      <c r="I263" s="238"/>
      <c r="J263" s="233"/>
      <c r="K263" s="233"/>
      <c r="L263" s="239"/>
      <c r="M263" s="240"/>
      <c r="N263" s="241"/>
      <c r="O263" s="241"/>
      <c r="P263" s="241"/>
      <c r="Q263" s="241"/>
      <c r="R263" s="241"/>
      <c r="S263" s="241"/>
      <c r="T263" s="24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3" t="s">
        <v>166</v>
      </c>
      <c r="AU263" s="243" t="s">
        <v>86</v>
      </c>
      <c r="AV263" s="13" t="s">
        <v>86</v>
      </c>
      <c r="AW263" s="13" t="s">
        <v>32</v>
      </c>
      <c r="AX263" s="13" t="s">
        <v>76</v>
      </c>
      <c r="AY263" s="243" t="s">
        <v>157</v>
      </c>
    </row>
    <row r="264" spans="1:51" s="13" customFormat="1" ht="12">
      <c r="A264" s="13"/>
      <c r="B264" s="232"/>
      <c r="C264" s="233"/>
      <c r="D264" s="234" t="s">
        <v>166</v>
      </c>
      <c r="E264" s="235" t="s">
        <v>1</v>
      </c>
      <c r="F264" s="236" t="s">
        <v>330</v>
      </c>
      <c r="G264" s="233"/>
      <c r="H264" s="237">
        <v>1.15</v>
      </c>
      <c r="I264" s="238"/>
      <c r="J264" s="233"/>
      <c r="K264" s="233"/>
      <c r="L264" s="239"/>
      <c r="M264" s="240"/>
      <c r="N264" s="241"/>
      <c r="O264" s="241"/>
      <c r="P264" s="241"/>
      <c r="Q264" s="241"/>
      <c r="R264" s="241"/>
      <c r="S264" s="241"/>
      <c r="T264" s="24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3" t="s">
        <v>166</v>
      </c>
      <c r="AU264" s="243" t="s">
        <v>86</v>
      </c>
      <c r="AV264" s="13" t="s">
        <v>86</v>
      </c>
      <c r="AW264" s="13" t="s">
        <v>32</v>
      </c>
      <c r="AX264" s="13" t="s">
        <v>76</v>
      </c>
      <c r="AY264" s="243" t="s">
        <v>157</v>
      </c>
    </row>
    <row r="265" spans="1:51" s="13" customFormat="1" ht="12">
      <c r="A265" s="13"/>
      <c r="B265" s="232"/>
      <c r="C265" s="233"/>
      <c r="D265" s="234" t="s">
        <v>166</v>
      </c>
      <c r="E265" s="235" t="s">
        <v>1</v>
      </c>
      <c r="F265" s="236" t="s">
        <v>331</v>
      </c>
      <c r="G265" s="233"/>
      <c r="H265" s="237">
        <v>2.3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166</v>
      </c>
      <c r="AU265" s="243" t="s">
        <v>86</v>
      </c>
      <c r="AV265" s="13" t="s">
        <v>86</v>
      </c>
      <c r="AW265" s="13" t="s">
        <v>32</v>
      </c>
      <c r="AX265" s="13" t="s">
        <v>76</v>
      </c>
      <c r="AY265" s="243" t="s">
        <v>157</v>
      </c>
    </row>
    <row r="266" spans="1:51" s="13" customFormat="1" ht="12">
      <c r="A266" s="13"/>
      <c r="B266" s="232"/>
      <c r="C266" s="233"/>
      <c r="D266" s="234" t="s">
        <v>166</v>
      </c>
      <c r="E266" s="235" t="s">
        <v>1</v>
      </c>
      <c r="F266" s="236" t="s">
        <v>332</v>
      </c>
      <c r="G266" s="233"/>
      <c r="H266" s="237">
        <v>10.73</v>
      </c>
      <c r="I266" s="238"/>
      <c r="J266" s="233"/>
      <c r="K266" s="233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166</v>
      </c>
      <c r="AU266" s="243" t="s">
        <v>86</v>
      </c>
      <c r="AV266" s="13" t="s">
        <v>86</v>
      </c>
      <c r="AW266" s="13" t="s">
        <v>32</v>
      </c>
      <c r="AX266" s="13" t="s">
        <v>76</v>
      </c>
      <c r="AY266" s="243" t="s">
        <v>157</v>
      </c>
    </row>
    <row r="267" spans="1:51" s="13" customFormat="1" ht="12">
      <c r="A267" s="13"/>
      <c r="B267" s="232"/>
      <c r="C267" s="233"/>
      <c r="D267" s="234" t="s">
        <v>166</v>
      </c>
      <c r="E267" s="235" t="s">
        <v>1</v>
      </c>
      <c r="F267" s="236" t="s">
        <v>333</v>
      </c>
      <c r="G267" s="233"/>
      <c r="H267" s="237">
        <v>6.05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166</v>
      </c>
      <c r="AU267" s="243" t="s">
        <v>86</v>
      </c>
      <c r="AV267" s="13" t="s">
        <v>86</v>
      </c>
      <c r="AW267" s="13" t="s">
        <v>32</v>
      </c>
      <c r="AX267" s="13" t="s">
        <v>76</v>
      </c>
      <c r="AY267" s="243" t="s">
        <v>157</v>
      </c>
    </row>
    <row r="268" spans="1:51" s="14" customFormat="1" ht="12">
      <c r="A268" s="14"/>
      <c r="B268" s="244"/>
      <c r="C268" s="245"/>
      <c r="D268" s="234" t="s">
        <v>166</v>
      </c>
      <c r="E268" s="246" t="s">
        <v>1</v>
      </c>
      <c r="F268" s="247" t="s">
        <v>169</v>
      </c>
      <c r="G268" s="245"/>
      <c r="H268" s="248">
        <v>32.18</v>
      </c>
      <c r="I268" s="249"/>
      <c r="J268" s="245"/>
      <c r="K268" s="245"/>
      <c r="L268" s="250"/>
      <c r="M268" s="251"/>
      <c r="N268" s="252"/>
      <c r="O268" s="252"/>
      <c r="P268" s="252"/>
      <c r="Q268" s="252"/>
      <c r="R268" s="252"/>
      <c r="S268" s="252"/>
      <c r="T268" s="25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4" t="s">
        <v>166</v>
      </c>
      <c r="AU268" s="254" t="s">
        <v>86</v>
      </c>
      <c r="AV268" s="14" t="s">
        <v>164</v>
      </c>
      <c r="AW268" s="14" t="s">
        <v>32</v>
      </c>
      <c r="AX268" s="14" t="s">
        <v>84</v>
      </c>
      <c r="AY268" s="254" t="s">
        <v>157</v>
      </c>
    </row>
    <row r="269" spans="1:63" s="12" customFormat="1" ht="22.8" customHeight="1">
      <c r="A269" s="12"/>
      <c r="B269" s="203"/>
      <c r="C269" s="204"/>
      <c r="D269" s="205" t="s">
        <v>75</v>
      </c>
      <c r="E269" s="217" t="s">
        <v>206</v>
      </c>
      <c r="F269" s="217" t="s">
        <v>334</v>
      </c>
      <c r="G269" s="204"/>
      <c r="H269" s="204"/>
      <c r="I269" s="207"/>
      <c r="J269" s="218">
        <f>BK269</f>
        <v>0</v>
      </c>
      <c r="K269" s="204"/>
      <c r="L269" s="209"/>
      <c r="M269" s="210"/>
      <c r="N269" s="211"/>
      <c r="O269" s="211"/>
      <c r="P269" s="212">
        <f>SUM(P270:P324)</f>
        <v>0</v>
      </c>
      <c r="Q269" s="211"/>
      <c r="R269" s="212">
        <f>SUM(R270:R324)</f>
        <v>1.5654</v>
      </c>
      <c r="S269" s="211"/>
      <c r="T269" s="213">
        <f>SUM(T270:T324)</f>
        <v>19.683107000000003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4" t="s">
        <v>84</v>
      </c>
      <c r="AT269" s="215" t="s">
        <v>75</v>
      </c>
      <c r="AU269" s="215" t="s">
        <v>84</v>
      </c>
      <c r="AY269" s="214" t="s">
        <v>157</v>
      </c>
      <c r="BK269" s="216">
        <f>SUM(BK270:BK324)</f>
        <v>0</v>
      </c>
    </row>
    <row r="270" spans="1:65" s="2" customFormat="1" ht="16.5" customHeight="1">
      <c r="A270" s="39"/>
      <c r="B270" s="40"/>
      <c r="C270" s="219" t="s">
        <v>335</v>
      </c>
      <c r="D270" s="219" t="s">
        <v>159</v>
      </c>
      <c r="E270" s="220" t="s">
        <v>336</v>
      </c>
      <c r="F270" s="221" t="s">
        <v>337</v>
      </c>
      <c r="G270" s="222" t="s">
        <v>182</v>
      </c>
      <c r="H270" s="223">
        <v>18.403</v>
      </c>
      <c r="I270" s="224"/>
      <c r="J270" s="225">
        <f>ROUND(I270*H270,2)</f>
        <v>0</v>
      </c>
      <c r="K270" s="221" t="s">
        <v>163</v>
      </c>
      <c r="L270" s="45"/>
      <c r="M270" s="226" t="s">
        <v>1</v>
      </c>
      <c r="N270" s="227" t="s">
        <v>41</v>
      </c>
      <c r="O270" s="92"/>
      <c r="P270" s="228">
        <f>O270*H270</f>
        <v>0</v>
      </c>
      <c r="Q270" s="228">
        <v>0</v>
      </c>
      <c r="R270" s="228">
        <f>Q270*H270</f>
        <v>0</v>
      </c>
      <c r="S270" s="228">
        <v>0.131</v>
      </c>
      <c r="T270" s="229">
        <f>S270*H270</f>
        <v>2.410793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0" t="s">
        <v>164</v>
      </c>
      <c r="AT270" s="230" t="s">
        <v>159</v>
      </c>
      <c r="AU270" s="230" t="s">
        <v>86</v>
      </c>
      <c r="AY270" s="18" t="s">
        <v>157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8" t="s">
        <v>84</v>
      </c>
      <c r="BK270" s="231">
        <f>ROUND(I270*H270,2)</f>
        <v>0</v>
      </c>
      <c r="BL270" s="18" t="s">
        <v>164</v>
      </c>
      <c r="BM270" s="230" t="s">
        <v>338</v>
      </c>
    </row>
    <row r="271" spans="1:51" s="13" customFormat="1" ht="12">
      <c r="A271" s="13"/>
      <c r="B271" s="232"/>
      <c r="C271" s="233"/>
      <c r="D271" s="234" t="s">
        <v>166</v>
      </c>
      <c r="E271" s="235" t="s">
        <v>1</v>
      </c>
      <c r="F271" s="236" t="s">
        <v>339</v>
      </c>
      <c r="G271" s="233"/>
      <c r="H271" s="237">
        <v>6.732</v>
      </c>
      <c r="I271" s="238"/>
      <c r="J271" s="233"/>
      <c r="K271" s="233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166</v>
      </c>
      <c r="AU271" s="243" t="s">
        <v>86</v>
      </c>
      <c r="AV271" s="13" t="s">
        <v>86</v>
      </c>
      <c r="AW271" s="13" t="s">
        <v>32</v>
      </c>
      <c r="AX271" s="13" t="s">
        <v>76</v>
      </c>
      <c r="AY271" s="243" t="s">
        <v>157</v>
      </c>
    </row>
    <row r="272" spans="1:51" s="13" customFormat="1" ht="12">
      <c r="A272" s="13"/>
      <c r="B272" s="232"/>
      <c r="C272" s="233"/>
      <c r="D272" s="234" t="s">
        <v>166</v>
      </c>
      <c r="E272" s="235" t="s">
        <v>1</v>
      </c>
      <c r="F272" s="236" t="s">
        <v>340</v>
      </c>
      <c r="G272" s="233"/>
      <c r="H272" s="237">
        <v>8.976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166</v>
      </c>
      <c r="AU272" s="243" t="s">
        <v>86</v>
      </c>
      <c r="AV272" s="13" t="s">
        <v>86</v>
      </c>
      <c r="AW272" s="13" t="s">
        <v>32</v>
      </c>
      <c r="AX272" s="13" t="s">
        <v>76</v>
      </c>
      <c r="AY272" s="243" t="s">
        <v>157</v>
      </c>
    </row>
    <row r="273" spans="1:51" s="13" customFormat="1" ht="12">
      <c r="A273" s="13"/>
      <c r="B273" s="232"/>
      <c r="C273" s="233"/>
      <c r="D273" s="234" t="s">
        <v>166</v>
      </c>
      <c r="E273" s="235" t="s">
        <v>1</v>
      </c>
      <c r="F273" s="236" t="s">
        <v>341</v>
      </c>
      <c r="G273" s="233"/>
      <c r="H273" s="237">
        <v>-5.516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166</v>
      </c>
      <c r="AU273" s="243" t="s">
        <v>86</v>
      </c>
      <c r="AV273" s="13" t="s">
        <v>86</v>
      </c>
      <c r="AW273" s="13" t="s">
        <v>32</v>
      </c>
      <c r="AX273" s="13" t="s">
        <v>76</v>
      </c>
      <c r="AY273" s="243" t="s">
        <v>157</v>
      </c>
    </row>
    <row r="274" spans="1:51" s="13" customFormat="1" ht="12">
      <c r="A274" s="13"/>
      <c r="B274" s="232"/>
      <c r="C274" s="233"/>
      <c r="D274" s="234" t="s">
        <v>166</v>
      </c>
      <c r="E274" s="235" t="s">
        <v>1</v>
      </c>
      <c r="F274" s="236" t="s">
        <v>342</v>
      </c>
      <c r="G274" s="233"/>
      <c r="H274" s="237">
        <v>8.211</v>
      </c>
      <c r="I274" s="238"/>
      <c r="J274" s="233"/>
      <c r="K274" s="233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166</v>
      </c>
      <c r="AU274" s="243" t="s">
        <v>86</v>
      </c>
      <c r="AV274" s="13" t="s">
        <v>86</v>
      </c>
      <c r="AW274" s="13" t="s">
        <v>32</v>
      </c>
      <c r="AX274" s="13" t="s">
        <v>76</v>
      </c>
      <c r="AY274" s="243" t="s">
        <v>157</v>
      </c>
    </row>
    <row r="275" spans="1:51" s="14" customFormat="1" ht="12">
      <c r="A275" s="14"/>
      <c r="B275" s="244"/>
      <c r="C275" s="245"/>
      <c r="D275" s="234" t="s">
        <v>166</v>
      </c>
      <c r="E275" s="246" t="s">
        <v>1</v>
      </c>
      <c r="F275" s="247" t="s">
        <v>169</v>
      </c>
      <c r="G275" s="245"/>
      <c r="H275" s="248">
        <v>18.403</v>
      </c>
      <c r="I275" s="249"/>
      <c r="J275" s="245"/>
      <c r="K275" s="245"/>
      <c r="L275" s="250"/>
      <c r="M275" s="251"/>
      <c r="N275" s="252"/>
      <c r="O275" s="252"/>
      <c r="P275" s="252"/>
      <c r="Q275" s="252"/>
      <c r="R275" s="252"/>
      <c r="S275" s="252"/>
      <c r="T275" s="25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4" t="s">
        <v>166</v>
      </c>
      <c r="AU275" s="254" t="s">
        <v>86</v>
      </c>
      <c r="AV275" s="14" t="s">
        <v>164</v>
      </c>
      <c r="AW275" s="14" t="s">
        <v>32</v>
      </c>
      <c r="AX275" s="14" t="s">
        <v>84</v>
      </c>
      <c r="AY275" s="254" t="s">
        <v>157</v>
      </c>
    </row>
    <row r="276" spans="1:65" s="2" customFormat="1" ht="16.5" customHeight="1">
      <c r="A276" s="39"/>
      <c r="B276" s="40"/>
      <c r="C276" s="219" t="s">
        <v>343</v>
      </c>
      <c r="D276" s="219" t="s">
        <v>159</v>
      </c>
      <c r="E276" s="220" t="s">
        <v>344</v>
      </c>
      <c r="F276" s="221" t="s">
        <v>345</v>
      </c>
      <c r="G276" s="222" t="s">
        <v>182</v>
      </c>
      <c r="H276" s="223">
        <v>8.364</v>
      </c>
      <c r="I276" s="224"/>
      <c r="J276" s="225">
        <f>ROUND(I276*H276,2)</f>
        <v>0</v>
      </c>
      <c r="K276" s="221" t="s">
        <v>163</v>
      </c>
      <c r="L276" s="45"/>
      <c r="M276" s="226" t="s">
        <v>1</v>
      </c>
      <c r="N276" s="227" t="s">
        <v>41</v>
      </c>
      <c r="O276" s="92"/>
      <c r="P276" s="228">
        <f>O276*H276</f>
        <v>0</v>
      </c>
      <c r="Q276" s="228">
        <v>0</v>
      </c>
      <c r="R276" s="228">
        <f>Q276*H276</f>
        <v>0</v>
      </c>
      <c r="S276" s="228">
        <v>0.261</v>
      </c>
      <c r="T276" s="229">
        <f>S276*H276</f>
        <v>2.1830040000000004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0" t="s">
        <v>164</v>
      </c>
      <c r="AT276" s="230" t="s">
        <v>159</v>
      </c>
      <c r="AU276" s="230" t="s">
        <v>86</v>
      </c>
      <c r="AY276" s="18" t="s">
        <v>157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8" t="s">
        <v>84</v>
      </c>
      <c r="BK276" s="231">
        <f>ROUND(I276*H276,2)</f>
        <v>0</v>
      </c>
      <c r="BL276" s="18" t="s">
        <v>164</v>
      </c>
      <c r="BM276" s="230" t="s">
        <v>346</v>
      </c>
    </row>
    <row r="277" spans="1:51" s="13" customFormat="1" ht="12">
      <c r="A277" s="13"/>
      <c r="B277" s="232"/>
      <c r="C277" s="233"/>
      <c r="D277" s="234" t="s">
        <v>166</v>
      </c>
      <c r="E277" s="235" t="s">
        <v>1</v>
      </c>
      <c r="F277" s="236" t="s">
        <v>347</v>
      </c>
      <c r="G277" s="233"/>
      <c r="H277" s="237">
        <v>8.364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166</v>
      </c>
      <c r="AU277" s="243" t="s">
        <v>86</v>
      </c>
      <c r="AV277" s="13" t="s">
        <v>86</v>
      </c>
      <c r="AW277" s="13" t="s">
        <v>32</v>
      </c>
      <c r="AX277" s="13" t="s">
        <v>84</v>
      </c>
      <c r="AY277" s="243" t="s">
        <v>157</v>
      </c>
    </row>
    <row r="278" spans="1:65" s="2" customFormat="1" ht="21.75" customHeight="1">
      <c r="A278" s="39"/>
      <c r="B278" s="40"/>
      <c r="C278" s="219" t="s">
        <v>348</v>
      </c>
      <c r="D278" s="219" t="s">
        <v>159</v>
      </c>
      <c r="E278" s="220" t="s">
        <v>349</v>
      </c>
      <c r="F278" s="221" t="s">
        <v>350</v>
      </c>
      <c r="G278" s="222" t="s">
        <v>162</v>
      </c>
      <c r="H278" s="223">
        <v>3.582</v>
      </c>
      <c r="I278" s="224"/>
      <c r="J278" s="225">
        <f>ROUND(I278*H278,2)</f>
        <v>0</v>
      </c>
      <c r="K278" s="221" t="s">
        <v>163</v>
      </c>
      <c r="L278" s="45"/>
      <c r="M278" s="226" t="s">
        <v>1</v>
      </c>
      <c r="N278" s="227" t="s">
        <v>41</v>
      </c>
      <c r="O278" s="92"/>
      <c r="P278" s="228">
        <f>O278*H278</f>
        <v>0</v>
      </c>
      <c r="Q278" s="228">
        <v>0</v>
      </c>
      <c r="R278" s="228">
        <f>Q278*H278</f>
        <v>0</v>
      </c>
      <c r="S278" s="228">
        <v>2.2</v>
      </c>
      <c r="T278" s="229">
        <f>S278*H278</f>
        <v>7.880400000000001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164</v>
      </c>
      <c r="AT278" s="230" t="s">
        <v>159</v>
      </c>
      <c r="AU278" s="230" t="s">
        <v>86</v>
      </c>
      <c r="AY278" s="18" t="s">
        <v>157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84</v>
      </c>
      <c r="BK278" s="231">
        <f>ROUND(I278*H278,2)</f>
        <v>0</v>
      </c>
      <c r="BL278" s="18" t="s">
        <v>164</v>
      </c>
      <c r="BM278" s="230" t="s">
        <v>351</v>
      </c>
    </row>
    <row r="279" spans="1:51" s="13" customFormat="1" ht="12">
      <c r="A279" s="13"/>
      <c r="B279" s="232"/>
      <c r="C279" s="233"/>
      <c r="D279" s="234" t="s">
        <v>166</v>
      </c>
      <c r="E279" s="235" t="s">
        <v>1</v>
      </c>
      <c r="F279" s="236" t="s">
        <v>352</v>
      </c>
      <c r="G279" s="233"/>
      <c r="H279" s="237">
        <v>0.157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166</v>
      </c>
      <c r="AU279" s="243" t="s">
        <v>86</v>
      </c>
      <c r="AV279" s="13" t="s">
        <v>86</v>
      </c>
      <c r="AW279" s="13" t="s">
        <v>32</v>
      </c>
      <c r="AX279" s="13" t="s">
        <v>76</v>
      </c>
      <c r="AY279" s="243" t="s">
        <v>157</v>
      </c>
    </row>
    <row r="280" spans="1:51" s="13" customFormat="1" ht="12">
      <c r="A280" s="13"/>
      <c r="B280" s="232"/>
      <c r="C280" s="233"/>
      <c r="D280" s="234" t="s">
        <v>166</v>
      </c>
      <c r="E280" s="235" t="s">
        <v>1</v>
      </c>
      <c r="F280" s="236" t="s">
        <v>353</v>
      </c>
      <c r="G280" s="233"/>
      <c r="H280" s="237">
        <v>0.393</v>
      </c>
      <c r="I280" s="238"/>
      <c r="J280" s="233"/>
      <c r="K280" s="233"/>
      <c r="L280" s="239"/>
      <c r="M280" s="240"/>
      <c r="N280" s="241"/>
      <c r="O280" s="241"/>
      <c r="P280" s="241"/>
      <c r="Q280" s="241"/>
      <c r="R280" s="241"/>
      <c r="S280" s="241"/>
      <c r="T280" s="24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3" t="s">
        <v>166</v>
      </c>
      <c r="AU280" s="243" t="s">
        <v>86</v>
      </c>
      <c r="AV280" s="13" t="s">
        <v>86</v>
      </c>
      <c r="AW280" s="13" t="s">
        <v>32</v>
      </c>
      <c r="AX280" s="13" t="s">
        <v>76</v>
      </c>
      <c r="AY280" s="243" t="s">
        <v>157</v>
      </c>
    </row>
    <row r="281" spans="1:51" s="13" customFormat="1" ht="12">
      <c r="A281" s="13"/>
      <c r="B281" s="232"/>
      <c r="C281" s="233"/>
      <c r="D281" s="234" t="s">
        <v>166</v>
      </c>
      <c r="E281" s="235" t="s">
        <v>1</v>
      </c>
      <c r="F281" s="236" t="s">
        <v>354</v>
      </c>
      <c r="G281" s="233"/>
      <c r="H281" s="237">
        <v>0.847</v>
      </c>
      <c r="I281" s="238"/>
      <c r="J281" s="233"/>
      <c r="K281" s="233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166</v>
      </c>
      <c r="AU281" s="243" t="s">
        <v>86</v>
      </c>
      <c r="AV281" s="13" t="s">
        <v>86</v>
      </c>
      <c r="AW281" s="13" t="s">
        <v>32</v>
      </c>
      <c r="AX281" s="13" t="s">
        <v>76</v>
      </c>
      <c r="AY281" s="243" t="s">
        <v>157</v>
      </c>
    </row>
    <row r="282" spans="1:51" s="13" customFormat="1" ht="12">
      <c r="A282" s="13"/>
      <c r="B282" s="232"/>
      <c r="C282" s="233"/>
      <c r="D282" s="234" t="s">
        <v>166</v>
      </c>
      <c r="E282" s="235" t="s">
        <v>1</v>
      </c>
      <c r="F282" s="236" t="s">
        <v>355</v>
      </c>
      <c r="G282" s="233"/>
      <c r="H282" s="237">
        <v>0.648</v>
      </c>
      <c r="I282" s="238"/>
      <c r="J282" s="233"/>
      <c r="K282" s="233"/>
      <c r="L282" s="239"/>
      <c r="M282" s="240"/>
      <c r="N282" s="241"/>
      <c r="O282" s="241"/>
      <c r="P282" s="241"/>
      <c r="Q282" s="241"/>
      <c r="R282" s="241"/>
      <c r="S282" s="241"/>
      <c r="T282" s="24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3" t="s">
        <v>166</v>
      </c>
      <c r="AU282" s="243" t="s">
        <v>86</v>
      </c>
      <c r="AV282" s="13" t="s">
        <v>86</v>
      </c>
      <c r="AW282" s="13" t="s">
        <v>32</v>
      </c>
      <c r="AX282" s="13" t="s">
        <v>76</v>
      </c>
      <c r="AY282" s="243" t="s">
        <v>157</v>
      </c>
    </row>
    <row r="283" spans="1:51" s="13" customFormat="1" ht="12">
      <c r="A283" s="13"/>
      <c r="B283" s="232"/>
      <c r="C283" s="233"/>
      <c r="D283" s="234" t="s">
        <v>166</v>
      </c>
      <c r="E283" s="235" t="s">
        <v>1</v>
      </c>
      <c r="F283" s="236" t="s">
        <v>356</v>
      </c>
      <c r="G283" s="233"/>
      <c r="H283" s="237">
        <v>1.537</v>
      </c>
      <c r="I283" s="238"/>
      <c r="J283" s="233"/>
      <c r="K283" s="233"/>
      <c r="L283" s="239"/>
      <c r="M283" s="240"/>
      <c r="N283" s="241"/>
      <c r="O283" s="241"/>
      <c r="P283" s="241"/>
      <c r="Q283" s="241"/>
      <c r="R283" s="241"/>
      <c r="S283" s="241"/>
      <c r="T283" s="24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3" t="s">
        <v>166</v>
      </c>
      <c r="AU283" s="243" t="s">
        <v>86</v>
      </c>
      <c r="AV283" s="13" t="s">
        <v>86</v>
      </c>
      <c r="AW283" s="13" t="s">
        <v>32</v>
      </c>
      <c r="AX283" s="13" t="s">
        <v>76</v>
      </c>
      <c r="AY283" s="243" t="s">
        <v>157</v>
      </c>
    </row>
    <row r="284" spans="1:51" s="14" customFormat="1" ht="12">
      <c r="A284" s="14"/>
      <c r="B284" s="244"/>
      <c r="C284" s="245"/>
      <c r="D284" s="234" t="s">
        <v>166</v>
      </c>
      <c r="E284" s="246" t="s">
        <v>1</v>
      </c>
      <c r="F284" s="247" t="s">
        <v>169</v>
      </c>
      <c r="G284" s="245"/>
      <c r="H284" s="248">
        <v>3.582</v>
      </c>
      <c r="I284" s="249"/>
      <c r="J284" s="245"/>
      <c r="K284" s="245"/>
      <c r="L284" s="250"/>
      <c r="M284" s="251"/>
      <c r="N284" s="252"/>
      <c r="O284" s="252"/>
      <c r="P284" s="252"/>
      <c r="Q284" s="252"/>
      <c r="R284" s="252"/>
      <c r="S284" s="252"/>
      <c r="T284" s="25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4" t="s">
        <v>166</v>
      </c>
      <c r="AU284" s="254" t="s">
        <v>86</v>
      </c>
      <c r="AV284" s="14" t="s">
        <v>164</v>
      </c>
      <c r="AW284" s="14" t="s">
        <v>32</v>
      </c>
      <c r="AX284" s="14" t="s">
        <v>84</v>
      </c>
      <c r="AY284" s="254" t="s">
        <v>157</v>
      </c>
    </row>
    <row r="285" spans="1:65" s="2" customFormat="1" ht="16.5" customHeight="1">
      <c r="A285" s="39"/>
      <c r="B285" s="40"/>
      <c r="C285" s="219" t="s">
        <v>357</v>
      </c>
      <c r="D285" s="219" t="s">
        <v>159</v>
      </c>
      <c r="E285" s="220" t="s">
        <v>358</v>
      </c>
      <c r="F285" s="221" t="s">
        <v>359</v>
      </c>
      <c r="G285" s="222" t="s">
        <v>182</v>
      </c>
      <c r="H285" s="223">
        <v>4.89</v>
      </c>
      <c r="I285" s="224"/>
      <c r="J285" s="225">
        <f>ROUND(I285*H285,2)</f>
        <v>0</v>
      </c>
      <c r="K285" s="221" t="s">
        <v>163</v>
      </c>
      <c r="L285" s="45"/>
      <c r="M285" s="226" t="s">
        <v>1</v>
      </c>
      <c r="N285" s="227" t="s">
        <v>41</v>
      </c>
      <c r="O285" s="92"/>
      <c r="P285" s="228">
        <f>O285*H285</f>
        <v>0</v>
      </c>
      <c r="Q285" s="228">
        <v>0</v>
      </c>
      <c r="R285" s="228">
        <f>Q285*H285</f>
        <v>0</v>
      </c>
      <c r="S285" s="228">
        <v>0.035</v>
      </c>
      <c r="T285" s="229">
        <f>S285*H285</f>
        <v>0.17115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0" t="s">
        <v>164</v>
      </c>
      <c r="AT285" s="230" t="s">
        <v>159</v>
      </c>
      <c r="AU285" s="230" t="s">
        <v>86</v>
      </c>
      <c r="AY285" s="18" t="s">
        <v>157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8" t="s">
        <v>84</v>
      </c>
      <c r="BK285" s="231">
        <f>ROUND(I285*H285,2)</f>
        <v>0</v>
      </c>
      <c r="BL285" s="18" t="s">
        <v>164</v>
      </c>
      <c r="BM285" s="230" t="s">
        <v>360</v>
      </c>
    </row>
    <row r="286" spans="1:51" s="13" customFormat="1" ht="12">
      <c r="A286" s="13"/>
      <c r="B286" s="232"/>
      <c r="C286" s="233"/>
      <c r="D286" s="234" t="s">
        <v>166</v>
      </c>
      <c r="E286" s="235" t="s">
        <v>1</v>
      </c>
      <c r="F286" s="236" t="s">
        <v>361</v>
      </c>
      <c r="G286" s="233"/>
      <c r="H286" s="237">
        <v>3.94</v>
      </c>
      <c r="I286" s="238"/>
      <c r="J286" s="233"/>
      <c r="K286" s="233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166</v>
      </c>
      <c r="AU286" s="243" t="s">
        <v>86</v>
      </c>
      <c r="AV286" s="13" t="s">
        <v>86</v>
      </c>
      <c r="AW286" s="13" t="s">
        <v>32</v>
      </c>
      <c r="AX286" s="13" t="s">
        <v>76</v>
      </c>
      <c r="AY286" s="243" t="s">
        <v>157</v>
      </c>
    </row>
    <row r="287" spans="1:51" s="13" customFormat="1" ht="12">
      <c r="A287" s="13"/>
      <c r="B287" s="232"/>
      <c r="C287" s="233"/>
      <c r="D287" s="234" t="s">
        <v>166</v>
      </c>
      <c r="E287" s="235" t="s">
        <v>1</v>
      </c>
      <c r="F287" s="236" t="s">
        <v>362</v>
      </c>
      <c r="G287" s="233"/>
      <c r="H287" s="237">
        <v>0.95</v>
      </c>
      <c r="I287" s="238"/>
      <c r="J287" s="233"/>
      <c r="K287" s="233"/>
      <c r="L287" s="239"/>
      <c r="M287" s="240"/>
      <c r="N287" s="241"/>
      <c r="O287" s="241"/>
      <c r="P287" s="241"/>
      <c r="Q287" s="241"/>
      <c r="R287" s="241"/>
      <c r="S287" s="241"/>
      <c r="T287" s="24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3" t="s">
        <v>166</v>
      </c>
      <c r="AU287" s="243" t="s">
        <v>86</v>
      </c>
      <c r="AV287" s="13" t="s">
        <v>86</v>
      </c>
      <c r="AW287" s="13" t="s">
        <v>32</v>
      </c>
      <c r="AX287" s="13" t="s">
        <v>76</v>
      </c>
      <c r="AY287" s="243" t="s">
        <v>157</v>
      </c>
    </row>
    <row r="288" spans="1:51" s="14" customFormat="1" ht="12">
      <c r="A288" s="14"/>
      <c r="B288" s="244"/>
      <c r="C288" s="245"/>
      <c r="D288" s="234" t="s">
        <v>166</v>
      </c>
      <c r="E288" s="246" t="s">
        <v>1</v>
      </c>
      <c r="F288" s="247" t="s">
        <v>169</v>
      </c>
      <c r="G288" s="245"/>
      <c r="H288" s="248">
        <v>4.89</v>
      </c>
      <c r="I288" s="249"/>
      <c r="J288" s="245"/>
      <c r="K288" s="245"/>
      <c r="L288" s="250"/>
      <c r="M288" s="251"/>
      <c r="N288" s="252"/>
      <c r="O288" s="252"/>
      <c r="P288" s="252"/>
      <c r="Q288" s="252"/>
      <c r="R288" s="252"/>
      <c r="S288" s="252"/>
      <c r="T288" s="25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4" t="s">
        <v>166</v>
      </c>
      <c r="AU288" s="254" t="s">
        <v>86</v>
      </c>
      <c r="AV288" s="14" t="s">
        <v>164</v>
      </c>
      <c r="AW288" s="14" t="s">
        <v>32</v>
      </c>
      <c r="AX288" s="14" t="s">
        <v>84</v>
      </c>
      <c r="AY288" s="254" t="s">
        <v>157</v>
      </c>
    </row>
    <row r="289" spans="1:65" s="2" customFormat="1" ht="16.5" customHeight="1">
      <c r="A289" s="39"/>
      <c r="B289" s="40"/>
      <c r="C289" s="219" t="s">
        <v>363</v>
      </c>
      <c r="D289" s="219" t="s">
        <v>159</v>
      </c>
      <c r="E289" s="220" t="s">
        <v>364</v>
      </c>
      <c r="F289" s="221" t="s">
        <v>365</v>
      </c>
      <c r="G289" s="222" t="s">
        <v>182</v>
      </c>
      <c r="H289" s="223">
        <v>2.496</v>
      </c>
      <c r="I289" s="224"/>
      <c r="J289" s="225">
        <f>ROUND(I289*H289,2)</f>
        <v>0</v>
      </c>
      <c r="K289" s="221" t="s">
        <v>163</v>
      </c>
      <c r="L289" s="45"/>
      <c r="M289" s="226" t="s">
        <v>1</v>
      </c>
      <c r="N289" s="227" t="s">
        <v>41</v>
      </c>
      <c r="O289" s="92"/>
      <c r="P289" s="228">
        <f>O289*H289</f>
        <v>0</v>
      </c>
      <c r="Q289" s="228">
        <v>0</v>
      </c>
      <c r="R289" s="228">
        <f>Q289*H289</f>
        <v>0</v>
      </c>
      <c r="S289" s="228">
        <v>0.031</v>
      </c>
      <c r="T289" s="229">
        <f>S289*H289</f>
        <v>0.077376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0" t="s">
        <v>164</v>
      </c>
      <c r="AT289" s="230" t="s">
        <v>159</v>
      </c>
      <c r="AU289" s="230" t="s">
        <v>86</v>
      </c>
      <c r="AY289" s="18" t="s">
        <v>157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8" t="s">
        <v>84</v>
      </c>
      <c r="BK289" s="231">
        <f>ROUND(I289*H289,2)</f>
        <v>0</v>
      </c>
      <c r="BL289" s="18" t="s">
        <v>164</v>
      </c>
      <c r="BM289" s="230" t="s">
        <v>366</v>
      </c>
    </row>
    <row r="290" spans="1:51" s="13" customFormat="1" ht="12">
      <c r="A290" s="13"/>
      <c r="B290" s="232"/>
      <c r="C290" s="233"/>
      <c r="D290" s="234" t="s">
        <v>166</v>
      </c>
      <c r="E290" s="235" t="s">
        <v>1</v>
      </c>
      <c r="F290" s="236" t="s">
        <v>367</v>
      </c>
      <c r="G290" s="233"/>
      <c r="H290" s="237">
        <v>1.416</v>
      </c>
      <c r="I290" s="238"/>
      <c r="J290" s="233"/>
      <c r="K290" s="233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166</v>
      </c>
      <c r="AU290" s="243" t="s">
        <v>86</v>
      </c>
      <c r="AV290" s="13" t="s">
        <v>86</v>
      </c>
      <c r="AW290" s="13" t="s">
        <v>32</v>
      </c>
      <c r="AX290" s="13" t="s">
        <v>76</v>
      </c>
      <c r="AY290" s="243" t="s">
        <v>157</v>
      </c>
    </row>
    <row r="291" spans="1:51" s="13" customFormat="1" ht="12">
      <c r="A291" s="13"/>
      <c r="B291" s="232"/>
      <c r="C291" s="233"/>
      <c r="D291" s="234" t="s">
        <v>166</v>
      </c>
      <c r="E291" s="235" t="s">
        <v>1</v>
      </c>
      <c r="F291" s="236" t="s">
        <v>368</v>
      </c>
      <c r="G291" s="233"/>
      <c r="H291" s="237">
        <v>1.08</v>
      </c>
      <c r="I291" s="238"/>
      <c r="J291" s="233"/>
      <c r="K291" s="233"/>
      <c r="L291" s="239"/>
      <c r="M291" s="240"/>
      <c r="N291" s="241"/>
      <c r="O291" s="241"/>
      <c r="P291" s="241"/>
      <c r="Q291" s="241"/>
      <c r="R291" s="241"/>
      <c r="S291" s="241"/>
      <c r="T291" s="24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3" t="s">
        <v>166</v>
      </c>
      <c r="AU291" s="243" t="s">
        <v>86</v>
      </c>
      <c r="AV291" s="13" t="s">
        <v>86</v>
      </c>
      <c r="AW291" s="13" t="s">
        <v>32</v>
      </c>
      <c r="AX291" s="13" t="s">
        <v>76</v>
      </c>
      <c r="AY291" s="243" t="s">
        <v>157</v>
      </c>
    </row>
    <row r="292" spans="1:51" s="14" customFormat="1" ht="12">
      <c r="A292" s="14"/>
      <c r="B292" s="244"/>
      <c r="C292" s="245"/>
      <c r="D292" s="234" t="s">
        <v>166</v>
      </c>
      <c r="E292" s="246" t="s">
        <v>1</v>
      </c>
      <c r="F292" s="247" t="s">
        <v>169</v>
      </c>
      <c r="G292" s="245"/>
      <c r="H292" s="248">
        <v>2.496</v>
      </c>
      <c r="I292" s="249"/>
      <c r="J292" s="245"/>
      <c r="K292" s="245"/>
      <c r="L292" s="250"/>
      <c r="M292" s="251"/>
      <c r="N292" s="252"/>
      <c r="O292" s="252"/>
      <c r="P292" s="252"/>
      <c r="Q292" s="252"/>
      <c r="R292" s="252"/>
      <c r="S292" s="252"/>
      <c r="T292" s="253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4" t="s">
        <v>166</v>
      </c>
      <c r="AU292" s="254" t="s">
        <v>86</v>
      </c>
      <c r="AV292" s="14" t="s">
        <v>164</v>
      </c>
      <c r="AW292" s="14" t="s">
        <v>32</v>
      </c>
      <c r="AX292" s="14" t="s">
        <v>84</v>
      </c>
      <c r="AY292" s="254" t="s">
        <v>157</v>
      </c>
    </row>
    <row r="293" spans="1:65" s="2" customFormat="1" ht="16.5" customHeight="1">
      <c r="A293" s="39"/>
      <c r="B293" s="40"/>
      <c r="C293" s="219" t="s">
        <v>369</v>
      </c>
      <c r="D293" s="219" t="s">
        <v>159</v>
      </c>
      <c r="E293" s="220" t="s">
        <v>370</v>
      </c>
      <c r="F293" s="221" t="s">
        <v>371</v>
      </c>
      <c r="G293" s="222" t="s">
        <v>182</v>
      </c>
      <c r="H293" s="223">
        <v>8.668</v>
      </c>
      <c r="I293" s="224"/>
      <c r="J293" s="225">
        <f>ROUND(I293*H293,2)</f>
        <v>0</v>
      </c>
      <c r="K293" s="221" t="s">
        <v>163</v>
      </c>
      <c r="L293" s="45"/>
      <c r="M293" s="226" t="s">
        <v>1</v>
      </c>
      <c r="N293" s="227" t="s">
        <v>41</v>
      </c>
      <c r="O293" s="92"/>
      <c r="P293" s="228">
        <f>O293*H293</f>
        <v>0</v>
      </c>
      <c r="Q293" s="228">
        <v>0</v>
      </c>
      <c r="R293" s="228">
        <f>Q293*H293</f>
        <v>0</v>
      </c>
      <c r="S293" s="228">
        <v>0.088</v>
      </c>
      <c r="T293" s="229">
        <f>S293*H293</f>
        <v>0.7627839999999999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254</v>
      </c>
      <c r="AT293" s="230" t="s">
        <v>159</v>
      </c>
      <c r="AU293" s="230" t="s">
        <v>86</v>
      </c>
      <c r="AY293" s="18" t="s">
        <v>157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84</v>
      </c>
      <c r="BK293" s="231">
        <f>ROUND(I293*H293,2)</f>
        <v>0</v>
      </c>
      <c r="BL293" s="18" t="s">
        <v>254</v>
      </c>
      <c r="BM293" s="230" t="s">
        <v>372</v>
      </c>
    </row>
    <row r="294" spans="1:51" s="13" customFormat="1" ht="12">
      <c r="A294" s="13"/>
      <c r="B294" s="232"/>
      <c r="C294" s="233"/>
      <c r="D294" s="234" t="s">
        <v>166</v>
      </c>
      <c r="E294" s="235" t="s">
        <v>1</v>
      </c>
      <c r="F294" s="236" t="s">
        <v>373</v>
      </c>
      <c r="G294" s="233"/>
      <c r="H294" s="237">
        <v>3.152</v>
      </c>
      <c r="I294" s="238"/>
      <c r="J294" s="233"/>
      <c r="K294" s="233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166</v>
      </c>
      <c r="AU294" s="243" t="s">
        <v>86</v>
      </c>
      <c r="AV294" s="13" t="s">
        <v>86</v>
      </c>
      <c r="AW294" s="13" t="s">
        <v>32</v>
      </c>
      <c r="AX294" s="13" t="s">
        <v>76</v>
      </c>
      <c r="AY294" s="243" t="s">
        <v>157</v>
      </c>
    </row>
    <row r="295" spans="1:51" s="13" customFormat="1" ht="12">
      <c r="A295" s="13"/>
      <c r="B295" s="232"/>
      <c r="C295" s="233"/>
      <c r="D295" s="234" t="s">
        <v>166</v>
      </c>
      <c r="E295" s="235" t="s">
        <v>1</v>
      </c>
      <c r="F295" s="236" t="s">
        <v>374</v>
      </c>
      <c r="G295" s="233"/>
      <c r="H295" s="237">
        <v>5.516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166</v>
      </c>
      <c r="AU295" s="243" t="s">
        <v>86</v>
      </c>
      <c r="AV295" s="13" t="s">
        <v>86</v>
      </c>
      <c r="AW295" s="13" t="s">
        <v>32</v>
      </c>
      <c r="AX295" s="13" t="s">
        <v>76</v>
      </c>
      <c r="AY295" s="243" t="s">
        <v>157</v>
      </c>
    </row>
    <row r="296" spans="1:51" s="14" customFormat="1" ht="12">
      <c r="A296" s="14"/>
      <c r="B296" s="244"/>
      <c r="C296" s="245"/>
      <c r="D296" s="234" t="s">
        <v>166</v>
      </c>
      <c r="E296" s="246" t="s">
        <v>1</v>
      </c>
      <c r="F296" s="247" t="s">
        <v>169</v>
      </c>
      <c r="G296" s="245"/>
      <c r="H296" s="248">
        <v>8.668</v>
      </c>
      <c r="I296" s="249"/>
      <c r="J296" s="245"/>
      <c r="K296" s="245"/>
      <c r="L296" s="250"/>
      <c r="M296" s="251"/>
      <c r="N296" s="252"/>
      <c r="O296" s="252"/>
      <c r="P296" s="252"/>
      <c r="Q296" s="252"/>
      <c r="R296" s="252"/>
      <c r="S296" s="252"/>
      <c r="T296" s="25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4" t="s">
        <v>166</v>
      </c>
      <c r="AU296" s="254" t="s">
        <v>86</v>
      </c>
      <c r="AV296" s="14" t="s">
        <v>164</v>
      </c>
      <c r="AW296" s="14" t="s">
        <v>32</v>
      </c>
      <c r="AX296" s="14" t="s">
        <v>84</v>
      </c>
      <c r="AY296" s="254" t="s">
        <v>157</v>
      </c>
    </row>
    <row r="297" spans="1:65" s="2" customFormat="1" ht="16.5" customHeight="1">
      <c r="A297" s="39"/>
      <c r="B297" s="40"/>
      <c r="C297" s="219" t="s">
        <v>375</v>
      </c>
      <c r="D297" s="219" t="s">
        <v>159</v>
      </c>
      <c r="E297" s="220" t="s">
        <v>376</v>
      </c>
      <c r="F297" s="221" t="s">
        <v>377</v>
      </c>
      <c r="G297" s="222" t="s">
        <v>162</v>
      </c>
      <c r="H297" s="223">
        <v>1.08</v>
      </c>
      <c r="I297" s="224"/>
      <c r="J297" s="225">
        <f>ROUND(I297*H297,2)</f>
        <v>0</v>
      </c>
      <c r="K297" s="221" t="s">
        <v>163</v>
      </c>
      <c r="L297" s="45"/>
      <c r="M297" s="226" t="s">
        <v>1</v>
      </c>
      <c r="N297" s="227" t="s">
        <v>41</v>
      </c>
      <c r="O297" s="92"/>
      <c r="P297" s="228">
        <f>O297*H297</f>
        <v>0</v>
      </c>
      <c r="Q297" s="228">
        <v>0</v>
      </c>
      <c r="R297" s="228">
        <f>Q297*H297</f>
        <v>0</v>
      </c>
      <c r="S297" s="228">
        <v>1.8</v>
      </c>
      <c r="T297" s="229">
        <f>S297*H297</f>
        <v>1.9440000000000002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0" t="s">
        <v>164</v>
      </c>
      <c r="AT297" s="230" t="s">
        <v>159</v>
      </c>
      <c r="AU297" s="230" t="s">
        <v>86</v>
      </c>
      <c r="AY297" s="18" t="s">
        <v>157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8" t="s">
        <v>84</v>
      </c>
      <c r="BK297" s="231">
        <f>ROUND(I297*H297,2)</f>
        <v>0</v>
      </c>
      <c r="BL297" s="18" t="s">
        <v>164</v>
      </c>
      <c r="BM297" s="230" t="s">
        <v>378</v>
      </c>
    </row>
    <row r="298" spans="1:51" s="13" customFormat="1" ht="12">
      <c r="A298" s="13"/>
      <c r="B298" s="232"/>
      <c r="C298" s="233"/>
      <c r="D298" s="234" t="s">
        <v>166</v>
      </c>
      <c r="E298" s="235" t="s">
        <v>1</v>
      </c>
      <c r="F298" s="236" t="s">
        <v>379</v>
      </c>
      <c r="G298" s="233"/>
      <c r="H298" s="237">
        <v>1.08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3" t="s">
        <v>166</v>
      </c>
      <c r="AU298" s="243" t="s">
        <v>86</v>
      </c>
      <c r="AV298" s="13" t="s">
        <v>86</v>
      </c>
      <c r="AW298" s="13" t="s">
        <v>32</v>
      </c>
      <c r="AX298" s="13" t="s">
        <v>84</v>
      </c>
      <c r="AY298" s="243" t="s">
        <v>157</v>
      </c>
    </row>
    <row r="299" spans="1:65" s="2" customFormat="1" ht="16.5" customHeight="1">
      <c r="A299" s="39"/>
      <c r="B299" s="40"/>
      <c r="C299" s="219" t="s">
        <v>380</v>
      </c>
      <c r="D299" s="219" t="s">
        <v>159</v>
      </c>
      <c r="E299" s="220" t="s">
        <v>381</v>
      </c>
      <c r="F299" s="221" t="s">
        <v>382</v>
      </c>
      <c r="G299" s="222" t="s">
        <v>162</v>
      </c>
      <c r="H299" s="223">
        <v>1.773</v>
      </c>
      <c r="I299" s="224"/>
      <c r="J299" s="225">
        <f>ROUND(I299*H299,2)</f>
        <v>0</v>
      </c>
      <c r="K299" s="221" t="s">
        <v>163</v>
      </c>
      <c r="L299" s="45"/>
      <c r="M299" s="226" t="s">
        <v>1</v>
      </c>
      <c r="N299" s="227" t="s">
        <v>41</v>
      </c>
      <c r="O299" s="92"/>
      <c r="P299" s="228">
        <f>O299*H299</f>
        <v>0</v>
      </c>
      <c r="Q299" s="228">
        <v>0</v>
      </c>
      <c r="R299" s="228">
        <f>Q299*H299</f>
        <v>0</v>
      </c>
      <c r="S299" s="228">
        <v>1.8</v>
      </c>
      <c r="T299" s="229">
        <f>S299*H299</f>
        <v>3.1914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0" t="s">
        <v>164</v>
      </c>
      <c r="AT299" s="230" t="s">
        <v>159</v>
      </c>
      <c r="AU299" s="230" t="s">
        <v>86</v>
      </c>
      <c r="AY299" s="18" t="s">
        <v>157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8" t="s">
        <v>84</v>
      </c>
      <c r="BK299" s="231">
        <f>ROUND(I299*H299,2)</f>
        <v>0</v>
      </c>
      <c r="BL299" s="18" t="s">
        <v>164</v>
      </c>
      <c r="BM299" s="230" t="s">
        <v>383</v>
      </c>
    </row>
    <row r="300" spans="1:51" s="13" customFormat="1" ht="12">
      <c r="A300" s="13"/>
      <c r="B300" s="232"/>
      <c r="C300" s="233"/>
      <c r="D300" s="234" t="s">
        <v>166</v>
      </c>
      <c r="E300" s="235" t="s">
        <v>1</v>
      </c>
      <c r="F300" s="236" t="s">
        <v>384</v>
      </c>
      <c r="G300" s="233"/>
      <c r="H300" s="237">
        <v>1.773</v>
      </c>
      <c r="I300" s="238"/>
      <c r="J300" s="233"/>
      <c r="K300" s="233"/>
      <c r="L300" s="239"/>
      <c r="M300" s="240"/>
      <c r="N300" s="241"/>
      <c r="O300" s="241"/>
      <c r="P300" s="241"/>
      <c r="Q300" s="241"/>
      <c r="R300" s="241"/>
      <c r="S300" s="241"/>
      <c r="T300" s="24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3" t="s">
        <v>166</v>
      </c>
      <c r="AU300" s="243" t="s">
        <v>86</v>
      </c>
      <c r="AV300" s="13" t="s">
        <v>86</v>
      </c>
      <c r="AW300" s="13" t="s">
        <v>32</v>
      </c>
      <c r="AX300" s="13" t="s">
        <v>84</v>
      </c>
      <c r="AY300" s="243" t="s">
        <v>157</v>
      </c>
    </row>
    <row r="301" spans="1:65" s="2" customFormat="1" ht="16.5" customHeight="1">
      <c r="A301" s="39"/>
      <c r="B301" s="40"/>
      <c r="C301" s="219" t="s">
        <v>385</v>
      </c>
      <c r="D301" s="219" t="s">
        <v>159</v>
      </c>
      <c r="E301" s="220" t="s">
        <v>386</v>
      </c>
      <c r="F301" s="221" t="s">
        <v>387</v>
      </c>
      <c r="G301" s="222" t="s">
        <v>214</v>
      </c>
      <c r="H301" s="223">
        <v>2</v>
      </c>
      <c r="I301" s="224"/>
      <c r="J301" s="225">
        <f>ROUND(I301*H301,2)</f>
        <v>0</v>
      </c>
      <c r="K301" s="221" t="s">
        <v>163</v>
      </c>
      <c r="L301" s="45"/>
      <c r="M301" s="226" t="s">
        <v>1</v>
      </c>
      <c r="N301" s="227" t="s">
        <v>41</v>
      </c>
      <c r="O301" s="92"/>
      <c r="P301" s="228">
        <f>O301*H301</f>
        <v>0</v>
      </c>
      <c r="Q301" s="228">
        <v>0</v>
      </c>
      <c r="R301" s="228">
        <f>Q301*H301</f>
        <v>0</v>
      </c>
      <c r="S301" s="228">
        <v>0.015</v>
      </c>
      <c r="T301" s="229">
        <f>S301*H301</f>
        <v>0.03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0" t="s">
        <v>164</v>
      </c>
      <c r="AT301" s="230" t="s">
        <v>159</v>
      </c>
      <c r="AU301" s="230" t="s">
        <v>86</v>
      </c>
      <c r="AY301" s="18" t="s">
        <v>157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8" t="s">
        <v>84</v>
      </c>
      <c r="BK301" s="231">
        <f>ROUND(I301*H301,2)</f>
        <v>0</v>
      </c>
      <c r="BL301" s="18" t="s">
        <v>164</v>
      </c>
      <c r="BM301" s="230" t="s">
        <v>388</v>
      </c>
    </row>
    <row r="302" spans="1:51" s="15" customFormat="1" ht="12">
      <c r="A302" s="15"/>
      <c r="B302" s="255"/>
      <c r="C302" s="256"/>
      <c r="D302" s="234" t="s">
        <v>166</v>
      </c>
      <c r="E302" s="257" t="s">
        <v>1</v>
      </c>
      <c r="F302" s="258" t="s">
        <v>389</v>
      </c>
      <c r="G302" s="256"/>
      <c r="H302" s="257" t="s">
        <v>1</v>
      </c>
      <c r="I302" s="259"/>
      <c r="J302" s="256"/>
      <c r="K302" s="256"/>
      <c r="L302" s="260"/>
      <c r="M302" s="261"/>
      <c r="N302" s="262"/>
      <c r="O302" s="262"/>
      <c r="P302" s="262"/>
      <c r="Q302" s="262"/>
      <c r="R302" s="262"/>
      <c r="S302" s="262"/>
      <c r="T302" s="263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64" t="s">
        <v>166</v>
      </c>
      <c r="AU302" s="264" t="s">
        <v>86</v>
      </c>
      <c r="AV302" s="15" t="s">
        <v>84</v>
      </c>
      <c r="AW302" s="15" t="s">
        <v>32</v>
      </c>
      <c r="AX302" s="15" t="s">
        <v>76</v>
      </c>
      <c r="AY302" s="264" t="s">
        <v>157</v>
      </c>
    </row>
    <row r="303" spans="1:51" s="13" customFormat="1" ht="12">
      <c r="A303" s="13"/>
      <c r="B303" s="232"/>
      <c r="C303" s="233"/>
      <c r="D303" s="234" t="s">
        <v>166</v>
      </c>
      <c r="E303" s="235" t="s">
        <v>1</v>
      </c>
      <c r="F303" s="236" t="s">
        <v>86</v>
      </c>
      <c r="G303" s="233"/>
      <c r="H303" s="237">
        <v>2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166</v>
      </c>
      <c r="AU303" s="243" t="s">
        <v>86</v>
      </c>
      <c r="AV303" s="13" t="s">
        <v>86</v>
      </c>
      <c r="AW303" s="13" t="s">
        <v>32</v>
      </c>
      <c r="AX303" s="13" t="s">
        <v>84</v>
      </c>
      <c r="AY303" s="243" t="s">
        <v>157</v>
      </c>
    </row>
    <row r="304" spans="1:65" s="2" customFormat="1" ht="21.75" customHeight="1">
      <c r="A304" s="39"/>
      <c r="B304" s="40"/>
      <c r="C304" s="219" t="s">
        <v>390</v>
      </c>
      <c r="D304" s="219" t="s">
        <v>159</v>
      </c>
      <c r="E304" s="220" t="s">
        <v>391</v>
      </c>
      <c r="F304" s="221" t="s">
        <v>392</v>
      </c>
      <c r="G304" s="222" t="s">
        <v>182</v>
      </c>
      <c r="H304" s="223">
        <v>156.54</v>
      </c>
      <c r="I304" s="224"/>
      <c r="J304" s="225">
        <f>ROUND(I304*H304,2)</f>
        <v>0</v>
      </c>
      <c r="K304" s="221" t="s">
        <v>1</v>
      </c>
      <c r="L304" s="45"/>
      <c r="M304" s="226" t="s">
        <v>1</v>
      </c>
      <c r="N304" s="227" t="s">
        <v>41</v>
      </c>
      <c r="O304" s="92"/>
      <c r="P304" s="228">
        <f>O304*H304</f>
        <v>0</v>
      </c>
      <c r="Q304" s="228">
        <v>0.01</v>
      </c>
      <c r="R304" s="228">
        <f>Q304*H304</f>
        <v>1.5654</v>
      </c>
      <c r="S304" s="228">
        <v>0</v>
      </c>
      <c r="T304" s="22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0" t="s">
        <v>164</v>
      </c>
      <c r="AT304" s="230" t="s">
        <v>159</v>
      </c>
      <c r="AU304" s="230" t="s">
        <v>86</v>
      </c>
      <c r="AY304" s="18" t="s">
        <v>157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8" t="s">
        <v>84</v>
      </c>
      <c r="BK304" s="231">
        <f>ROUND(I304*H304,2)</f>
        <v>0</v>
      </c>
      <c r="BL304" s="18" t="s">
        <v>164</v>
      </c>
      <c r="BM304" s="230" t="s">
        <v>393</v>
      </c>
    </row>
    <row r="305" spans="1:51" s="15" customFormat="1" ht="12">
      <c r="A305" s="15"/>
      <c r="B305" s="255"/>
      <c r="C305" s="256"/>
      <c r="D305" s="234" t="s">
        <v>166</v>
      </c>
      <c r="E305" s="257" t="s">
        <v>1</v>
      </c>
      <c r="F305" s="258" t="s">
        <v>178</v>
      </c>
      <c r="G305" s="256"/>
      <c r="H305" s="257" t="s">
        <v>1</v>
      </c>
      <c r="I305" s="259"/>
      <c r="J305" s="256"/>
      <c r="K305" s="256"/>
      <c r="L305" s="260"/>
      <c r="M305" s="261"/>
      <c r="N305" s="262"/>
      <c r="O305" s="262"/>
      <c r="P305" s="262"/>
      <c r="Q305" s="262"/>
      <c r="R305" s="262"/>
      <c r="S305" s="262"/>
      <c r="T305" s="263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64" t="s">
        <v>166</v>
      </c>
      <c r="AU305" s="264" t="s">
        <v>86</v>
      </c>
      <c r="AV305" s="15" t="s">
        <v>84</v>
      </c>
      <c r="AW305" s="15" t="s">
        <v>32</v>
      </c>
      <c r="AX305" s="15" t="s">
        <v>76</v>
      </c>
      <c r="AY305" s="264" t="s">
        <v>157</v>
      </c>
    </row>
    <row r="306" spans="1:51" s="15" customFormat="1" ht="12">
      <c r="A306" s="15"/>
      <c r="B306" s="255"/>
      <c r="C306" s="256"/>
      <c r="D306" s="234" t="s">
        <v>166</v>
      </c>
      <c r="E306" s="257" t="s">
        <v>1</v>
      </c>
      <c r="F306" s="258" t="s">
        <v>394</v>
      </c>
      <c r="G306" s="256"/>
      <c r="H306" s="257" t="s">
        <v>1</v>
      </c>
      <c r="I306" s="259"/>
      <c r="J306" s="256"/>
      <c r="K306" s="256"/>
      <c r="L306" s="260"/>
      <c r="M306" s="261"/>
      <c r="N306" s="262"/>
      <c r="O306" s="262"/>
      <c r="P306" s="262"/>
      <c r="Q306" s="262"/>
      <c r="R306" s="262"/>
      <c r="S306" s="262"/>
      <c r="T306" s="263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64" t="s">
        <v>166</v>
      </c>
      <c r="AU306" s="264" t="s">
        <v>86</v>
      </c>
      <c r="AV306" s="15" t="s">
        <v>84</v>
      </c>
      <c r="AW306" s="15" t="s">
        <v>32</v>
      </c>
      <c r="AX306" s="15" t="s">
        <v>76</v>
      </c>
      <c r="AY306" s="264" t="s">
        <v>157</v>
      </c>
    </row>
    <row r="307" spans="1:51" s="13" customFormat="1" ht="12">
      <c r="A307" s="13"/>
      <c r="B307" s="232"/>
      <c r="C307" s="233"/>
      <c r="D307" s="234" t="s">
        <v>166</v>
      </c>
      <c r="E307" s="235" t="s">
        <v>1</v>
      </c>
      <c r="F307" s="236" t="s">
        <v>395</v>
      </c>
      <c r="G307" s="233"/>
      <c r="H307" s="237">
        <v>68.78</v>
      </c>
      <c r="I307" s="238"/>
      <c r="J307" s="233"/>
      <c r="K307" s="233"/>
      <c r="L307" s="239"/>
      <c r="M307" s="240"/>
      <c r="N307" s="241"/>
      <c r="O307" s="241"/>
      <c r="P307" s="241"/>
      <c r="Q307" s="241"/>
      <c r="R307" s="241"/>
      <c r="S307" s="241"/>
      <c r="T307" s="24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3" t="s">
        <v>166</v>
      </c>
      <c r="AU307" s="243" t="s">
        <v>86</v>
      </c>
      <c r="AV307" s="13" t="s">
        <v>86</v>
      </c>
      <c r="AW307" s="13" t="s">
        <v>32</v>
      </c>
      <c r="AX307" s="13" t="s">
        <v>76</v>
      </c>
      <c r="AY307" s="243" t="s">
        <v>157</v>
      </c>
    </row>
    <row r="308" spans="1:51" s="15" customFormat="1" ht="12">
      <c r="A308" s="15"/>
      <c r="B308" s="255"/>
      <c r="C308" s="256"/>
      <c r="D308" s="234" t="s">
        <v>166</v>
      </c>
      <c r="E308" s="257" t="s">
        <v>1</v>
      </c>
      <c r="F308" s="258" t="s">
        <v>396</v>
      </c>
      <c r="G308" s="256"/>
      <c r="H308" s="257" t="s">
        <v>1</v>
      </c>
      <c r="I308" s="259"/>
      <c r="J308" s="256"/>
      <c r="K308" s="256"/>
      <c r="L308" s="260"/>
      <c r="M308" s="261"/>
      <c r="N308" s="262"/>
      <c r="O308" s="262"/>
      <c r="P308" s="262"/>
      <c r="Q308" s="262"/>
      <c r="R308" s="262"/>
      <c r="S308" s="262"/>
      <c r="T308" s="263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64" t="s">
        <v>166</v>
      </c>
      <c r="AU308" s="264" t="s">
        <v>86</v>
      </c>
      <c r="AV308" s="15" t="s">
        <v>84</v>
      </c>
      <c r="AW308" s="15" t="s">
        <v>32</v>
      </c>
      <c r="AX308" s="15" t="s">
        <v>76</v>
      </c>
      <c r="AY308" s="264" t="s">
        <v>157</v>
      </c>
    </row>
    <row r="309" spans="1:51" s="13" customFormat="1" ht="12">
      <c r="A309" s="13"/>
      <c r="B309" s="232"/>
      <c r="C309" s="233"/>
      <c r="D309" s="234" t="s">
        <v>166</v>
      </c>
      <c r="E309" s="235" t="s">
        <v>1</v>
      </c>
      <c r="F309" s="236" t="s">
        <v>397</v>
      </c>
      <c r="G309" s="233"/>
      <c r="H309" s="237">
        <v>20.72</v>
      </c>
      <c r="I309" s="238"/>
      <c r="J309" s="233"/>
      <c r="K309" s="233"/>
      <c r="L309" s="239"/>
      <c r="M309" s="240"/>
      <c r="N309" s="241"/>
      <c r="O309" s="241"/>
      <c r="P309" s="241"/>
      <c r="Q309" s="241"/>
      <c r="R309" s="241"/>
      <c r="S309" s="241"/>
      <c r="T309" s="24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3" t="s">
        <v>166</v>
      </c>
      <c r="AU309" s="243" t="s">
        <v>86</v>
      </c>
      <c r="AV309" s="13" t="s">
        <v>86</v>
      </c>
      <c r="AW309" s="13" t="s">
        <v>32</v>
      </c>
      <c r="AX309" s="13" t="s">
        <v>76</v>
      </c>
      <c r="AY309" s="243" t="s">
        <v>157</v>
      </c>
    </row>
    <row r="310" spans="1:51" s="15" customFormat="1" ht="12">
      <c r="A310" s="15"/>
      <c r="B310" s="255"/>
      <c r="C310" s="256"/>
      <c r="D310" s="234" t="s">
        <v>166</v>
      </c>
      <c r="E310" s="257" t="s">
        <v>1</v>
      </c>
      <c r="F310" s="258" t="s">
        <v>398</v>
      </c>
      <c r="G310" s="256"/>
      <c r="H310" s="257" t="s">
        <v>1</v>
      </c>
      <c r="I310" s="259"/>
      <c r="J310" s="256"/>
      <c r="K310" s="256"/>
      <c r="L310" s="260"/>
      <c r="M310" s="261"/>
      <c r="N310" s="262"/>
      <c r="O310" s="262"/>
      <c r="P310" s="262"/>
      <c r="Q310" s="262"/>
      <c r="R310" s="262"/>
      <c r="S310" s="262"/>
      <c r="T310" s="263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64" t="s">
        <v>166</v>
      </c>
      <c r="AU310" s="264" t="s">
        <v>86</v>
      </c>
      <c r="AV310" s="15" t="s">
        <v>84</v>
      </c>
      <c r="AW310" s="15" t="s">
        <v>32</v>
      </c>
      <c r="AX310" s="15" t="s">
        <v>76</v>
      </c>
      <c r="AY310" s="264" t="s">
        <v>157</v>
      </c>
    </row>
    <row r="311" spans="1:51" s="13" customFormat="1" ht="12">
      <c r="A311" s="13"/>
      <c r="B311" s="232"/>
      <c r="C311" s="233"/>
      <c r="D311" s="234" t="s">
        <v>166</v>
      </c>
      <c r="E311" s="235" t="s">
        <v>1</v>
      </c>
      <c r="F311" s="236" t="s">
        <v>399</v>
      </c>
      <c r="G311" s="233"/>
      <c r="H311" s="237">
        <v>47.16</v>
      </c>
      <c r="I311" s="238"/>
      <c r="J311" s="233"/>
      <c r="K311" s="233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166</v>
      </c>
      <c r="AU311" s="243" t="s">
        <v>86</v>
      </c>
      <c r="AV311" s="13" t="s">
        <v>86</v>
      </c>
      <c r="AW311" s="13" t="s">
        <v>32</v>
      </c>
      <c r="AX311" s="13" t="s">
        <v>76</v>
      </c>
      <c r="AY311" s="243" t="s">
        <v>157</v>
      </c>
    </row>
    <row r="312" spans="1:51" s="15" customFormat="1" ht="12">
      <c r="A312" s="15"/>
      <c r="B312" s="255"/>
      <c r="C312" s="256"/>
      <c r="D312" s="234" t="s">
        <v>166</v>
      </c>
      <c r="E312" s="257" t="s">
        <v>1</v>
      </c>
      <c r="F312" s="258" t="s">
        <v>400</v>
      </c>
      <c r="G312" s="256"/>
      <c r="H312" s="257" t="s">
        <v>1</v>
      </c>
      <c r="I312" s="259"/>
      <c r="J312" s="256"/>
      <c r="K312" s="256"/>
      <c r="L312" s="260"/>
      <c r="M312" s="261"/>
      <c r="N312" s="262"/>
      <c r="O312" s="262"/>
      <c r="P312" s="262"/>
      <c r="Q312" s="262"/>
      <c r="R312" s="262"/>
      <c r="S312" s="262"/>
      <c r="T312" s="263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64" t="s">
        <v>166</v>
      </c>
      <c r="AU312" s="264" t="s">
        <v>86</v>
      </c>
      <c r="AV312" s="15" t="s">
        <v>84</v>
      </c>
      <c r="AW312" s="15" t="s">
        <v>32</v>
      </c>
      <c r="AX312" s="15" t="s">
        <v>76</v>
      </c>
      <c r="AY312" s="264" t="s">
        <v>157</v>
      </c>
    </row>
    <row r="313" spans="1:51" s="13" customFormat="1" ht="12">
      <c r="A313" s="13"/>
      <c r="B313" s="232"/>
      <c r="C313" s="233"/>
      <c r="D313" s="234" t="s">
        <v>166</v>
      </c>
      <c r="E313" s="235" t="s">
        <v>1</v>
      </c>
      <c r="F313" s="236" t="s">
        <v>401</v>
      </c>
      <c r="G313" s="233"/>
      <c r="H313" s="237">
        <v>19.88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166</v>
      </c>
      <c r="AU313" s="243" t="s">
        <v>86</v>
      </c>
      <c r="AV313" s="13" t="s">
        <v>86</v>
      </c>
      <c r="AW313" s="13" t="s">
        <v>32</v>
      </c>
      <c r="AX313" s="13" t="s">
        <v>76</v>
      </c>
      <c r="AY313" s="243" t="s">
        <v>157</v>
      </c>
    </row>
    <row r="314" spans="1:51" s="14" customFormat="1" ht="12">
      <c r="A314" s="14"/>
      <c r="B314" s="244"/>
      <c r="C314" s="245"/>
      <c r="D314" s="234" t="s">
        <v>166</v>
      </c>
      <c r="E314" s="246" t="s">
        <v>1</v>
      </c>
      <c r="F314" s="247" t="s">
        <v>169</v>
      </c>
      <c r="G314" s="245"/>
      <c r="H314" s="248">
        <v>156.54</v>
      </c>
      <c r="I314" s="249"/>
      <c r="J314" s="245"/>
      <c r="K314" s="245"/>
      <c r="L314" s="250"/>
      <c r="M314" s="251"/>
      <c r="N314" s="252"/>
      <c r="O314" s="252"/>
      <c r="P314" s="252"/>
      <c r="Q314" s="252"/>
      <c r="R314" s="252"/>
      <c r="S314" s="252"/>
      <c r="T314" s="253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4" t="s">
        <v>166</v>
      </c>
      <c r="AU314" s="254" t="s">
        <v>86</v>
      </c>
      <c r="AV314" s="14" t="s">
        <v>164</v>
      </c>
      <c r="AW314" s="14" t="s">
        <v>32</v>
      </c>
      <c r="AX314" s="14" t="s">
        <v>84</v>
      </c>
      <c r="AY314" s="254" t="s">
        <v>157</v>
      </c>
    </row>
    <row r="315" spans="1:65" s="2" customFormat="1" ht="16.5" customHeight="1">
      <c r="A315" s="39"/>
      <c r="B315" s="40"/>
      <c r="C315" s="219" t="s">
        <v>402</v>
      </c>
      <c r="D315" s="219" t="s">
        <v>159</v>
      </c>
      <c r="E315" s="220" t="s">
        <v>403</v>
      </c>
      <c r="F315" s="221" t="s">
        <v>404</v>
      </c>
      <c r="G315" s="222" t="s">
        <v>405</v>
      </c>
      <c r="H315" s="223">
        <v>8.2</v>
      </c>
      <c r="I315" s="224"/>
      <c r="J315" s="225">
        <f>ROUND(I315*H315,2)</f>
        <v>0</v>
      </c>
      <c r="K315" s="221" t="s">
        <v>163</v>
      </c>
      <c r="L315" s="45"/>
      <c r="M315" s="226" t="s">
        <v>1</v>
      </c>
      <c r="N315" s="227" t="s">
        <v>41</v>
      </c>
      <c r="O315" s="92"/>
      <c r="P315" s="228">
        <f>O315*H315</f>
        <v>0</v>
      </c>
      <c r="Q315" s="228">
        <v>0</v>
      </c>
      <c r="R315" s="228">
        <f>Q315*H315</f>
        <v>0</v>
      </c>
      <c r="S315" s="228">
        <v>0.081</v>
      </c>
      <c r="T315" s="229">
        <f>S315*H315</f>
        <v>0.6642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0" t="s">
        <v>164</v>
      </c>
      <c r="AT315" s="230" t="s">
        <v>159</v>
      </c>
      <c r="AU315" s="230" t="s">
        <v>86</v>
      </c>
      <c r="AY315" s="18" t="s">
        <v>157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8" t="s">
        <v>84</v>
      </c>
      <c r="BK315" s="231">
        <f>ROUND(I315*H315,2)</f>
        <v>0</v>
      </c>
      <c r="BL315" s="18" t="s">
        <v>164</v>
      </c>
      <c r="BM315" s="230" t="s">
        <v>406</v>
      </c>
    </row>
    <row r="316" spans="1:51" s="15" customFormat="1" ht="12">
      <c r="A316" s="15"/>
      <c r="B316" s="255"/>
      <c r="C316" s="256"/>
      <c r="D316" s="234" t="s">
        <v>166</v>
      </c>
      <c r="E316" s="257" t="s">
        <v>1</v>
      </c>
      <c r="F316" s="258" t="s">
        <v>407</v>
      </c>
      <c r="G316" s="256"/>
      <c r="H316" s="257" t="s">
        <v>1</v>
      </c>
      <c r="I316" s="259"/>
      <c r="J316" s="256"/>
      <c r="K316" s="256"/>
      <c r="L316" s="260"/>
      <c r="M316" s="261"/>
      <c r="N316" s="262"/>
      <c r="O316" s="262"/>
      <c r="P316" s="262"/>
      <c r="Q316" s="262"/>
      <c r="R316" s="262"/>
      <c r="S316" s="262"/>
      <c r="T316" s="263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64" t="s">
        <v>166</v>
      </c>
      <c r="AU316" s="264" t="s">
        <v>86</v>
      </c>
      <c r="AV316" s="15" t="s">
        <v>84</v>
      </c>
      <c r="AW316" s="15" t="s">
        <v>32</v>
      </c>
      <c r="AX316" s="15" t="s">
        <v>76</v>
      </c>
      <c r="AY316" s="264" t="s">
        <v>157</v>
      </c>
    </row>
    <row r="317" spans="1:51" s="15" customFormat="1" ht="12">
      <c r="A317" s="15"/>
      <c r="B317" s="255"/>
      <c r="C317" s="256"/>
      <c r="D317" s="234" t="s">
        <v>166</v>
      </c>
      <c r="E317" s="257" t="s">
        <v>1</v>
      </c>
      <c r="F317" s="258" t="s">
        <v>228</v>
      </c>
      <c r="G317" s="256"/>
      <c r="H317" s="257" t="s">
        <v>1</v>
      </c>
      <c r="I317" s="259"/>
      <c r="J317" s="256"/>
      <c r="K317" s="256"/>
      <c r="L317" s="260"/>
      <c r="M317" s="261"/>
      <c r="N317" s="262"/>
      <c r="O317" s="262"/>
      <c r="P317" s="262"/>
      <c r="Q317" s="262"/>
      <c r="R317" s="262"/>
      <c r="S317" s="262"/>
      <c r="T317" s="263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64" t="s">
        <v>166</v>
      </c>
      <c r="AU317" s="264" t="s">
        <v>86</v>
      </c>
      <c r="AV317" s="15" t="s">
        <v>84</v>
      </c>
      <c r="AW317" s="15" t="s">
        <v>32</v>
      </c>
      <c r="AX317" s="15" t="s">
        <v>76</v>
      </c>
      <c r="AY317" s="264" t="s">
        <v>157</v>
      </c>
    </row>
    <row r="318" spans="1:51" s="13" customFormat="1" ht="12">
      <c r="A318" s="13"/>
      <c r="B318" s="232"/>
      <c r="C318" s="233"/>
      <c r="D318" s="234" t="s">
        <v>166</v>
      </c>
      <c r="E318" s="235" t="s">
        <v>1</v>
      </c>
      <c r="F318" s="236" t="s">
        <v>408</v>
      </c>
      <c r="G318" s="233"/>
      <c r="H318" s="237">
        <v>5.4</v>
      </c>
      <c r="I318" s="238"/>
      <c r="J318" s="233"/>
      <c r="K318" s="233"/>
      <c r="L318" s="239"/>
      <c r="M318" s="240"/>
      <c r="N318" s="241"/>
      <c r="O318" s="241"/>
      <c r="P318" s="241"/>
      <c r="Q318" s="241"/>
      <c r="R318" s="241"/>
      <c r="S318" s="241"/>
      <c r="T318" s="24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3" t="s">
        <v>166</v>
      </c>
      <c r="AU318" s="243" t="s">
        <v>86</v>
      </c>
      <c r="AV318" s="13" t="s">
        <v>86</v>
      </c>
      <c r="AW318" s="13" t="s">
        <v>32</v>
      </c>
      <c r="AX318" s="13" t="s">
        <v>76</v>
      </c>
      <c r="AY318" s="243" t="s">
        <v>157</v>
      </c>
    </row>
    <row r="319" spans="1:51" s="15" customFormat="1" ht="12">
      <c r="A319" s="15"/>
      <c r="B319" s="255"/>
      <c r="C319" s="256"/>
      <c r="D319" s="234" t="s">
        <v>166</v>
      </c>
      <c r="E319" s="257" t="s">
        <v>1</v>
      </c>
      <c r="F319" s="258" t="s">
        <v>230</v>
      </c>
      <c r="G319" s="256"/>
      <c r="H319" s="257" t="s">
        <v>1</v>
      </c>
      <c r="I319" s="259"/>
      <c r="J319" s="256"/>
      <c r="K319" s="256"/>
      <c r="L319" s="260"/>
      <c r="M319" s="261"/>
      <c r="N319" s="262"/>
      <c r="O319" s="262"/>
      <c r="P319" s="262"/>
      <c r="Q319" s="262"/>
      <c r="R319" s="262"/>
      <c r="S319" s="262"/>
      <c r="T319" s="263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64" t="s">
        <v>166</v>
      </c>
      <c r="AU319" s="264" t="s">
        <v>86</v>
      </c>
      <c r="AV319" s="15" t="s">
        <v>84</v>
      </c>
      <c r="AW319" s="15" t="s">
        <v>32</v>
      </c>
      <c r="AX319" s="15" t="s">
        <v>76</v>
      </c>
      <c r="AY319" s="264" t="s">
        <v>157</v>
      </c>
    </row>
    <row r="320" spans="1:51" s="13" customFormat="1" ht="12">
      <c r="A320" s="13"/>
      <c r="B320" s="232"/>
      <c r="C320" s="233"/>
      <c r="D320" s="234" t="s">
        <v>166</v>
      </c>
      <c r="E320" s="235" t="s">
        <v>1</v>
      </c>
      <c r="F320" s="236" t="s">
        <v>409</v>
      </c>
      <c r="G320" s="233"/>
      <c r="H320" s="237">
        <v>2.8</v>
      </c>
      <c r="I320" s="238"/>
      <c r="J320" s="233"/>
      <c r="K320" s="233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166</v>
      </c>
      <c r="AU320" s="243" t="s">
        <v>86</v>
      </c>
      <c r="AV320" s="13" t="s">
        <v>86</v>
      </c>
      <c r="AW320" s="13" t="s">
        <v>32</v>
      </c>
      <c r="AX320" s="13" t="s">
        <v>76</v>
      </c>
      <c r="AY320" s="243" t="s">
        <v>157</v>
      </c>
    </row>
    <row r="321" spans="1:51" s="14" customFormat="1" ht="12">
      <c r="A321" s="14"/>
      <c r="B321" s="244"/>
      <c r="C321" s="245"/>
      <c r="D321" s="234" t="s">
        <v>166</v>
      </c>
      <c r="E321" s="246" t="s">
        <v>1</v>
      </c>
      <c r="F321" s="247" t="s">
        <v>169</v>
      </c>
      <c r="G321" s="245"/>
      <c r="H321" s="248">
        <v>8.2</v>
      </c>
      <c r="I321" s="249"/>
      <c r="J321" s="245"/>
      <c r="K321" s="245"/>
      <c r="L321" s="250"/>
      <c r="M321" s="251"/>
      <c r="N321" s="252"/>
      <c r="O321" s="252"/>
      <c r="P321" s="252"/>
      <c r="Q321" s="252"/>
      <c r="R321" s="252"/>
      <c r="S321" s="252"/>
      <c r="T321" s="25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4" t="s">
        <v>166</v>
      </c>
      <c r="AU321" s="254" t="s">
        <v>86</v>
      </c>
      <c r="AV321" s="14" t="s">
        <v>164</v>
      </c>
      <c r="AW321" s="14" t="s">
        <v>32</v>
      </c>
      <c r="AX321" s="14" t="s">
        <v>84</v>
      </c>
      <c r="AY321" s="254" t="s">
        <v>157</v>
      </c>
    </row>
    <row r="322" spans="1:65" s="2" customFormat="1" ht="16.5" customHeight="1">
      <c r="A322" s="39"/>
      <c r="B322" s="40"/>
      <c r="C322" s="219" t="s">
        <v>410</v>
      </c>
      <c r="D322" s="219" t="s">
        <v>159</v>
      </c>
      <c r="E322" s="220" t="s">
        <v>411</v>
      </c>
      <c r="F322" s="221" t="s">
        <v>412</v>
      </c>
      <c r="G322" s="222" t="s">
        <v>405</v>
      </c>
      <c r="H322" s="223">
        <v>8.2</v>
      </c>
      <c r="I322" s="224"/>
      <c r="J322" s="225">
        <f>ROUND(I322*H322,2)</f>
        <v>0</v>
      </c>
      <c r="K322" s="221" t="s">
        <v>163</v>
      </c>
      <c r="L322" s="45"/>
      <c r="M322" s="226" t="s">
        <v>1</v>
      </c>
      <c r="N322" s="227" t="s">
        <v>41</v>
      </c>
      <c r="O322" s="92"/>
      <c r="P322" s="228">
        <f>O322*H322</f>
        <v>0</v>
      </c>
      <c r="Q322" s="228">
        <v>0</v>
      </c>
      <c r="R322" s="228">
        <f>Q322*H322</f>
        <v>0</v>
      </c>
      <c r="S322" s="228">
        <v>0.04</v>
      </c>
      <c r="T322" s="229">
        <f>S322*H322</f>
        <v>0.32799999999999996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0" t="s">
        <v>164</v>
      </c>
      <c r="AT322" s="230" t="s">
        <v>159</v>
      </c>
      <c r="AU322" s="230" t="s">
        <v>86</v>
      </c>
      <c r="AY322" s="18" t="s">
        <v>157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8" t="s">
        <v>84</v>
      </c>
      <c r="BK322" s="231">
        <f>ROUND(I322*H322,2)</f>
        <v>0</v>
      </c>
      <c r="BL322" s="18" t="s">
        <v>164</v>
      </c>
      <c r="BM322" s="230" t="s">
        <v>413</v>
      </c>
    </row>
    <row r="323" spans="1:65" s="2" customFormat="1" ht="21.75" customHeight="1">
      <c r="A323" s="39"/>
      <c r="B323" s="40"/>
      <c r="C323" s="219" t="s">
        <v>414</v>
      </c>
      <c r="D323" s="219" t="s">
        <v>159</v>
      </c>
      <c r="E323" s="220" t="s">
        <v>415</v>
      </c>
      <c r="F323" s="221" t="s">
        <v>416</v>
      </c>
      <c r="G323" s="222" t="s">
        <v>417</v>
      </c>
      <c r="H323" s="223">
        <v>1</v>
      </c>
      <c r="I323" s="224"/>
      <c r="J323" s="225">
        <f>ROUND(I323*H323,2)</f>
        <v>0</v>
      </c>
      <c r="K323" s="221" t="s">
        <v>1</v>
      </c>
      <c r="L323" s="45"/>
      <c r="M323" s="226" t="s">
        <v>1</v>
      </c>
      <c r="N323" s="227" t="s">
        <v>41</v>
      </c>
      <c r="O323" s="92"/>
      <c r="P323" s="228">
        <f>O323*H323</f>
        <v>0</v>
      </c>
      <c r="Q323" s="228">
        <v>0</v>
      </c>
      <c r="R323" s="228">
        <f>Q323*H323</f>
        <v>0</v>
      </c>
      <c r="S323" s="228">
        <v>0.04</v>
      </c>
      <c r="T323" s="229">
        <f>S323*H323</f>
        <v>0.04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0" t="s">
        <v>164</v>
      </c>
      <c r="AT323" s="230" t="s">
        <v>159</v>
      </c>
      <c r="AU323" s="230" t="s">
        <v>86</v>
      </c>
      <c r="AY323" s="18" t="s">
        <v>157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8" t="s">
        <v>84</v>
      </c>
      <c r="BK323" s="231">
        <f>ROUND(I323*H323,2)</f>
        <v>0</v>
      </c>
      <c r="BL323" s="18" t="s">
        <v>164</v>
      </c>
      <c r="BM323" s="230" t="s">
        <v>418</v>
      </c>
    </row>
    <row r="324" spans="1:65" s="2" customFormat="1" ht="21.75" customHeight="1">
      <c r="A324" s="39"/>
      <c r="B324" s="40"/>
      <c r="C324" s="219" t="s">
        <v>419</v>
      </c>
      <c r="D324" s="219" t="s">
        <v>159</v>
      </c>
      <c r="E324" s="220" t="s">
        <v>420</v>
      </c>
      <c r="F324" s="221" t="s">
        <v>421</v>
      </c>
      <c r="G324" s="222" t="s">
        <v>417</v>
      </c>
      <c r="H324" s="223">
        <v>1</v>
      </c>
      <c r="I324" s="224"/>
      <c r="J324" s="225">
        <f>ROUND(I324*H324,2)</f>
        <v>0</v>
      </c>
      <c r="K324" s="221" t="s">
        <v>1</v>
      </c>
      <c r="L324" s="45"/>
      <c r="M324" s="226" t="s">
        <v>1</v>
      </c>
      <c r="N324" s="227" t="s">
        <v>41</v>
      </c>
      <c r="O324" s="92"/>
      <c r="P324" s="228">
        <f>O324*H324</f>
        <v>0</v>
      </c>
      <c r="Q324" s="228">
        <v>0</v>
      </c>
      <c r="R324" s="228">
        <f>Q324*H324</f>
        <v>0</v>
      </c>
      <c r="S324" s="228">
        <v>0</v>
      </c>
      <c r="T324" s="22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0" t="s">
        <v>164</v>
      </c>
      <c r="AT324" s="230" t="s">
        <v>159</v>
      </c>
      <c r="AU324" s="230" t="s">
        <v>86</v>
      </c>
      <c r="AY324" s="18" t="s">
        <v>157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84</v>
      </c>
      <c r="BK324" s="231">
        <f>ROUND(I324*H324,2)</f>
        <v>0</v>
      </c>
      <c r="BL324" s="18" t="s">
        <v>164</v>
      </c>
      <c r="BM324" s="230" t="s">
        <v>422</v>
      </c>
    </row>
    <row r="325" spans="1:63" s="12" customFormat="1" ht="22.8" customHeight="1">
      <c r="A325" s="12"/>
      <c r="B325" s="203"/>
      <c r="C325" s="204"/>
      <c r="D325" s="205" t="s">
        <v>75</v>
      </c>
      <c r="E325" s="217" t="s">
        <v>423</v>
      </c>
      <c r="F325" s="217" t="s">
        <v>424</v>
      </c>
      <c r="G325" s="204"/>
      <c r="H325" s="204"/>
      <c r="I325" s="207"/>
      <c r="J325" s="218">
        <f>BK325</f>
        <v>0</v>
      </c>
      <c r="K325" s="204"/>
      <c r="L325" s="209"/>
      <c r="M325" s="210"/>
      <c r="N325" s="211"/>
      <c r="O325" s="211"/>
      <c r="P325" s="212">
        <f>SUM(P326:P340)</f>
        <v>0</v>
      </c>
      <c r="Q325" s="211"/>
      <c r="R325" s="212">
        <f>SUM(R326:R340)</f>
        <v>0</v>
      </c>
      <c r="S325" s="211"/>
      <c r="T325" s="213">
        <f>SUM(T326:T340)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14" t="s">
        <v>84</v>
      </c>
      <c r="AT325" s="215" t="s">
        <v>75</v>
      </c>
      <c r="AU325" s="215" t="s">
        <v>84</v>
      </c>
      <c r="AY325" s="214" t="s">
        <v>157</v>
      </c>
      <c r="BK325" s="216">
        <f>SUM(BK326:BK340)</f>
        <v>0</v>
      </c>
    </row>
    <row r="326" spans="1:65" s="2" customFormat="1" ht="16.5" customHeight="1">
      <c r="A326" s="39"/>
      <c r="B326" s="40"/>
      <c r="C326" s="219" t="s">
        <v>425</v>
      </c>
      <c r="D326" s="219" t="s">
        <v>159</v>
      </c>
      <c r="E326" s="220" t="s">
        <v>426</v>
      </c>
      <c r="F326" s="221" t="s">
        <v>427</v>
      </c>
      <c r="G326" s="222" t="s">
        <v>192</v>
      </c>
      <c r="H326" s="223">
        <v>26.466</v>
      </c>
      <c r="I326" s="224"/>
      <c r="J326" s="225">
        <f>ROUND(I326*H326,2)</f>
        <v>0</v>
      </c>
      <c r="K326" s="221" t="s">
        <v>163</v>
      </c>
      <c r="L326" s="45"/>
      <c r="M326" s="226" t="s">
        <v>1</v>
      </c>
      <c r="N326" s="227" t="s">
        <v>41</v>
      </c>
      <c r="O326" s="92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0" t="s">
        <v>164</v>
      </c>
      <c r="AT326" s="230" t="s">
        <v>159</v>
      </c>
      <c r="AU326" s="230" t="s">
        <v>86</v>
      </c>
      <c r="AY326" s="18" t="s">
        <v>157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8" t="s">
        <v>84</v>
      </c>
      <c r="BK326" s="231">
        <f>ROUND(I326*H326,2)</f>
        <v>0</v>
      </c>
      <c r="BL326" s="18" t="s">
        <v>164</v>
      </c>
      <c r="BM326" s="230" t="s">
        <v>428</v>
      </c>
    </row>
    <row r="327" spans="1:65" s="2" customFormat="1" ht="16.5" customHeight="1">
      <c r="A327" s="39"/>
      <c r="B327" s="40"/>
      <c r="C327" s="219" t="s">
        <v>429</v>
      </c>
      <c r="D327" s="219" t="s">
        <v>159</v>
      </c>
      <c r="E327" s="220" t="s">
        <v>430</v>
      </c>
      <c r="F327" s="221" t="s">
        <v>431</v>
      </c>
      <c r="G327" s="222" t="s">
        <v>192</v>
      </c>
      <c r="H327" s="223">
        <v>26.466</v>
      </c>
      <c r="I327" s="224"/>
      <c r="J327" s="225">
        <f>ROUND(I327*H327,2)</f>
        <v>0</v>
      </c>
      <c r="K327" s="221" t="s">
        <v>163</v>
      </c>
      <c r="L327" s="45"/>
      <c r="M327" s="226" t="s">
        <v>1</v>
      </c>
      <c r="N327" s="227" t="s">
        <v>41</v>
      </c>
      <c r="O327" s="92"/>
      <c r="P327" s="228">
        <f>O327*H327</f>
        <v>0</v>
      </c>
      <c r="Q327" s="228">
        <v>0</v>
      </c>
      <c r="R327" s="228">
        <f>Q327*H327</f>
        <v>0</v>
      </c>
      <c r="S327" s="228">
        <v>0</v>
      </c>
      <c r="T327" s="22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0" t="s">
        <v>164</v>
      </c>
      <c r="AT327" s="230" t="s">
        <v>159</v>
      </c>
      <c r="AU327" s="230" t="s">
        <v>86</v>
      </c>
      <c r="AY327" s="18" t="s">
        <v>157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8" t="s">
        <v>84</v>
      </c>
      <c r="BK327" s="231">
        <f>ROUND(I327*H327,2)</f>
        <v>0</v>
      </c>
      <c r="BL327" s="18" t="s">
        <v>164</v>
      </c>
      <c r="BM327" s="230" t="s">
        <v>432</v>
      </c>
    </row>
    <row r="328" spans="1:65" s="2" customFormat="1" ht="16.5" customHeight="1">
      <c r="A328" s="39"/>
      <c r="B328" s="40"/>
      <c r="C328" s="219" t="s">
        <v>433</v>
      </c>
      <c r="D328" s="219" t="s">
        <v>159</v>
      </c>
      <c r="E328" s="220" t="s">
        <v>434</v>
      </c>
      <c r="F328" s="221" t="s">
        <v>435</v>
      </c>
      <c r="G328" s="222" t="s">
        <v>192</v>
      </c>
      <c r="H328" s="223">
        <v>26.466</v>
      </c>
      <c r="I328" s="224"/>
      <c r="J328" s="225">
        <f>ROUND(I328*H328,2)</f>
        <v>0</v>
      </c>
      <c r="K328" s="221" t="s">
        <v>1</v>
      </c>
      <c r="L328" s="45"/>
      <c r="M328" s="226" t="s">
        <v>1</v>
      </c>
      <c r="N328" s="227" t="s">
        <v>41</v>
      </c>
      <c r="O328" s="92"/>
      <c r="P328" s="228">
        <f>O328*H328</f>
        <v>0</v>
      </c>
      <c r="Q328" s="228">
        <v>0</v>
      </c>
      <c r="R328" s="228">
        <f>Q328*H328</f>
        <v>0</v>
      </c>
      <c r="S328" s="228">
        <v>0</v>
      </c>
      <c r="T328" s="22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0" t="s">
        <v>164</v>
      </c>
      <c r="AT328" s="230" t="s">
        <v>159</v>
      </c>
      <c r="AU328" s="230" t="s">
        <v>86</v>
      </c>
      <c r="AY328" s="18" t="s">
        <v>157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8" t="s">
        <v>84</v>
      </c>
      <c r="BK328" s="231">
        <f>ROUND(I328*H328,2)</f>
        <v>0</v>
      </c>
      <c r="BL328" s="18" t="s">
        <v>164</v>
      </c>
      <c r="BM328" s="230" t="s">
        <v>436</v>
      </c>
    </row>
    <row r="329" spans="1:65" s="2" customFormat="1" ht="21.75" customHeight="1">
      <c r="A329" s="39"/>
      <c r="B329" s="40"/>
      <c r="C329" s="219" t="s">
        <v>437</v>
      </c>
      <c r="D329" s="219" t="s">
        <v>159</v>
      </c>
      <c r="E329" s="220" t="s">
        <v>438</v>
      </c>
      <c r="F329" s="221" t="s">
        <v>439</v>
      </c>
      <c r="G329" s="222" t="s">
        <v>192</v>
      </c>
      <c r="H329" s="223">
        <v>7.88</v>
      </c>
      <c r="I329" s="224"/>
      <c r="J329" s="225">
        <f>ROUND(I329*H329,2)</f>
        <v>0</v>
      </c>
      <c r="K329" s="221" t="s">
        <v>163</v>
      </c>
      <c r="L329" s="45"/>
      <c r="M329" s="226" t="s">
        <v>1</v>
      </c>
      <c r="N329" s="227" t="s">
        <v>41</v>
      </c>
      <c r="O329" s="92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0" t="s">
        <v>164</v>
      </c>
      <c r="AT329" s="230" t="s">
        <v>159</v>
      </c>
      <c r="AU329" s="230" t="s">
        <v>86</v>
      </c>
      <c r="AY329" s="18" t="s">
        <v>157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8" t="s">
        <v>84</v>
      </c>
      <c r="BK329" s="231">
        <f>ROUND(I329*H329,2)</f>
        <v>0</v>
      </c>
      <c r="BL329" s="18" t="s">
        <v>164</v>
      </c>
      <c r="BM329" s="230" t="s">
        <v>440</v>
      </c>
    </row>
    <row r="330" spans="1:51" s="13" customFormat="1" ht="12">
      <c r="A330" s="13"/>
      <c r="B330" s="232"/>
      <c r="C330" s="233"/>
      <c r="D330" s="234" t="s">
        <v>166</v>
      </c>
      <c r="E330" s="235" t="s">
        <v>1</v>
      </c>
      <c r="F330" s="236" t="s">
        <v>441</v>
      </c>
      <c r="G330" s="233"/>
      <c r="H330" s="237">
        <v>7.88</v>
      </c>
      <c r="I330" s="238"/>
      <c r="J330" s="233"/>
      <c r="K330" s="233"/>
      <c r="L330" s="239"/>
      <c r="M330" s="240"/>
      <c r="N330" s="241"/>
      <c r="O330" s="241"/>
      <c r="P330" s="241"/>
      <c r="Q330" s="241"/>
      <c r="R330" s="241"/>
      <c r="S330" s="241"/>
      <c r="T330" s="24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3" t="s">
        <v>166</v>
      </c>
      <c r="AU330" s="243" t="s">
        <v>86</v>
      </c>
      <c r="AV330" s="13" t="s">
        <v>86</v>
      </c>
      <c r="AW330" s="13" t="s">
        <v>32</v>
      </c>
      <c r="AX330" s="13" t="s">
        <v>84</v>
      </c>
      <c r="AY330" s="243" t="s">
        <v>157</v>
      </c>
    </row>
    <row r="331" spans="1:65" s="2" customFormat="1" ht="21.75" customHeight="1">
      <c r="A331" s="39"/>
      <c r="B331" s="40"/>
      <c r="C331" s="219" t="s">
        <v>442</v>
      </c>
      <c r="D331" s="219" t="s">
        <v>159</v>
      </c>
      <c r="E331" s="220" t="s">
        <v>443</v>
      </c>
      <c r="F331" s="221" t="s">
        <v>444</v>
      </c>
      <c r="G331" s="222" t="s">
        <v>192</v>
      </c>
      <c r="H331" s="223">
        <v>10.751</v>
      </c>
      <c r="I331" s="224"/>
      <c r="J331" s="225">
        <f>ROUND(I331*H331,2)</f>
        <v>0</v>
      </c>
      <c r="K331" s="221" t="s">
        <v>163</v>
      </c>
      <c r="L331" s="45"/>
      <c r="M331" s="226" t="s">
        <v>1</v>
      </c>
      <c r="N331" s="227" t="s">
        <v>41</v>
      </c>
      <c r="O331" s="92"/>
      <c r="P331" s="228">
        <f>O331*H331</f>
        <v>0</v>
      </c>
      <c r="Q331" s="228">
        <v>0</v>
      </c>
      <c r="R331" s="228">
        <f>Q331*H331</f>
        <v>0</v>
      </c>
      <c r="S331" s="228">
        <v>0</v>
      </c>
      <c r="T331" s="229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0" t="s">
        <v>164</v>
      </c>
      <c r="AT331" s="230" t="s">
        <v>159</v>
      </c>
      <c r="AU331" s="230" t="s">
        <v>86</v>
      </c>
      <c r="AY331" s="18" t="s">
        <v>157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8" t="s">
        <v>84</v>
      </c>
      <c r="BK331" s="231">
        <f>ROUND(I331*H331,2)</f>
        <v>0</v>
      </c>
      <c r="BL331" s="18" t="s">
        <v>164</v>
      </c>
      <c r="BM331" s="230" t="s">
        <v>445</v>
      </c>
    </row>
    <row r="332" spans="1:51" s="13" customFormat="1" ht="12">
      <c r="A332" s="13"/>
      <c r="B332" s="232"/>
      <c r="C332" s="233"/>
      <c r="D332" s="234" t="s">
        <v>166</v>
      </c>
      <c r="E332" s="235" t="s">
        <v>1</v>
      </c>
      <c r="F332" s="236" t="s">
        <v>446</v>
      </c>
      <c r="G332" s="233"/>
      <c r="H332" s="237">
        <v>10.751</v>
      </c>
      <c r="I332" s="238"/>
      <c r="J332" s="233"/>
      <c r="K332" s="233"/>
      <c r="L332" s="239"/>
      <c r="M332" s="240"/>
      <c r="N332" s="241"/>
      <c r="O332" s="241"/>
      <c r="P332" s="241"/>
      <c r="Q332" s="241"/>
      <c r="R332" s="241"/>
      <c r="S332" s="241"/>
      <c r="T332" s="24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3" t="s">
        <v>166</v>
      </c>
      <c r="AU332" s="243" t="s">
        <v>86</v>
      </c>
      <c r="AV332" s="13" t="s">
        <v>86</v>
      </c>
      <c r="AW332" s="13" t="s">
        <v>32</v>
      </c>
      <c r="AX332" s="13" t="s">
        <v>84</v>
      </c>
      <c r="AY332" s="243" t="s">
        <v>157</v>
      </c>
    </row>
    <row r="333" spans="1:65" s="2" customFormat="1" ht="21.75" customHeight="1">
      <c r="A333" s="39"/>
      <c r="B333" s="40"/>
      <c r="C333" s="219" t="s">
        <v>447</v>
      </c>
      <c r="D333" s="219" t="s">
        <v>159</v>
      </c>
      <c r="E333" s="220" t="s">
        <v>448</v>
      </c>
      <c r="F333" s="221" t="s">
        <v>449</v>
      </c>
      <c r="G333" s="222" t="s">
        <v>192</v>
      </c>
      <c r="H333" s="223">
        <v>1.044</v>
      </c>
      <c r="I333" s="224"/>
      <c r="J333" s="225">
        <f>ROUND(I333*H333,2)</f>
        <v>0</v>
      </c>
      <c r="K333" s="221" t="s">
        <v>163</v>
      </c>
      <c r="L333" s="45"/>
      <c r="M333" s="226" t="s">
        <v>1</v>
      </c>
      <c r="N333" s="227" t="s">
        <v>41</v>
      </c>
      <c r="O333" s="92"/>
      <c r="P333" s="228">
        <f>O333*H333</f>
        <v>0</v>
      </c>
      <c r="Q333" s="228">
        <v>0</v>
      </c>
      <c r="R333" s="228">
        <f>Q333*H333</f>
        <v>0</v>
      </c>
      <c r="S333" s="228">
        <v>0</v>
      </c>
      <c r="T333" s="229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0" t="s">
        <v>164</v>
      </c>
      <c r="AT333" s="230" t="s">
        <v>159</v>
      </c>
      <c r="AU333" s="230" t="s">
        <v>86</v>
      </c>
      <c r="AY333" s="18" t="s">
        <v>157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8" t="s">
        <v>84</v>
      </c>
      <c r="BK333" s="231">
        <f>ROUND(I333*H333,2)</f>
        <v>0</v>
      </c>
      <c r="BL333" s="18" t="s">
        <v>164</v>
      </c>
      <c r="BM333" s="230" t="s">
        <v>450</v>
      </c>
    </row>
    <row r="334" spans="1:51" s="13" customFormat="1" ht="12">
      <c r="A334" s="13"/>
      <c r="B334" s="232"/>
      <c r="C334" s="233"/>
      <c r="D334" s="234" t="s">
        <v>166</v>
      </c>
      <c r="E334" s="235" t="s">
        <v>1</v>
      </c>
      <c r="F334" s="236" t="s">
        <v>451</v>
      </c>
      <c r="G334" s="233"/>
      <c r="H334" s="237">
        <v>1.044</v>
      </c>
      <c r="I334" s="238"/>
      <c r="J334" s="233"/>
      <c r="K334" s="233"/>
      <c r="L334" s="239"/>
      <c r="M334" s="240"/>
      <c r="N334" s="241"/>
      <c r="O334" s="241"/>
      <c r="P334" s="241"/>
      <c r="Q334" s="241"/>
      <c r="R334" s="241"/>
      <c r="S334" s="241"/>
      <c r="T334" s="24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3" t="s">
        <v>166</v>
      </c>
      <c r="AU334" s="243" t="s">
        <v>86</v>
      </c>
      <c r="AV334" s="13" t="s">
        <v>86</v>
      </c>
      <c r="AW334" s="13" t="s">
        <v>32</v>
      </c>
      <c r="AX334" s="13" t="s">
        <v>84</v>
      </c>
      <c r="AY334" s="243" t="s">
        <v>157</v>
      </c>
    </row>
    <row r="335" spans="1:65" s="2" customFormat="1" ht="21.75" customHeight="1">
      <c r="A335" s="39"/>
      <c r="B335" s="40"/>
      <c r="C335" s="219" t="s">
        <v>452</v>
      </c>
      <c r="D335" s="219" t="s">
        <v>159</v>
      </c>
      <c r="E335" s="220" t="s">
        <v>453</v>
      </c>
      <c r="F335" s="221" t="s">
        <v>454</v>
      </c>
      <c r="G335" s="222" t="s">
        <v>192</v>
      </c>
      <c r="H335" s="223">
        <v>1.922</v>
      </c>
      <c r="I335" s="224"/>
      <c r="J335" s="225">
        <f>ROUND(I335*H335,2)</f>
        <v>0</v>
      </c>
      <c r="K335" s="221" t="s">
        <v>163</v>
      </c>
      <c r="L335" s="45"/>
      <c r="M335" s="226" t="s">
        <v>1</v>
      </c>
      <c r="N335" s="227" t="s">
        <v>41</v>
      </c>
      <c r="O335" s="92"/>
      <c r="P335" s="228">
        <f>O335*H335</f>
        <v>0</v>
      </c>
      <c r="Q335" s="228">
        <v>0</v>
      </c>
      <c r="R335" s="228">
        <f>Q335*H335</f>
        <v>0</v>
      </c>
      <c r="S335" s="228">
        <v>0</v>
      </c>
      <c r="T335" s="22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0" t="s">
        <v>164</v>
      </c>
      <c r="AT335" s="230" t="s">
        <v>159</v>
      </c>
      <c r="AU335" s="230" t="s">
        <v>86</v>
      </c>
      <c r="AY335" s="18" t="s">
        <v>157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8" t="s">
        <v>84</v>
      </c>
      <c r="BK335" s="231">
        <f>ROUND(I335*H335,2)</f>
        <v>0</v>
      </c>
      <c r="BL335" s="18" t="s">
        <v>164</v>
      </c>
      <c r="BM335" s="230" t="s">
        <v>455</v>
      </c>
    </row>
    <row r="336" spans="1:51" s="13" customFormat="1" ht="12">
      <c r="A336" s="13"/>
      <c r="B336" s="232"/>
      <c r="C336" s="233"/>
      <c r="D336" s="234" t="s">
        <v>166</v>
      </c>
      <c r="E336" s="235" t="s">
        <v>1</v>
      </c>
      <c r="F336" s="236" t="s">
        <v>456</v>
      </c>
      <c r="G336" s="233"/>
      <c r="H336" s="237">
        <v>1.922</v>
      </c>
      <c r="I336" s="238"/>
      <c r="J336" s="233"/>
      <c r="K336" s="233"/>
      <c r="L336" s="239"/>
      <c r="M336" s="240"/>
      <c r="N336" s="241"/>
      <c r="O336" s="241"/>
      <c r="P336" s="241"/>
      <c r="Q336" s="241"/>
      <c r="R336" s="241"/>
      <c r="S336" s="241"/>
      <c r="T336" s="24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3" t="s">
        <v>166</v>
      </c>
      <c r="AU336" s="243" t="s">
        <v>86</v>
      </c>
      <c r="AV336" s="13" t="s">
        <v>86</v>
      </c>
      <c r="AW336" s="13" t="s">
        <v>32</v>
      </c>
      <c r="AX336" s="13" t="s">
        <v>84</v>
      </c>
      <c r="AY336" s="243" t="s">
        <v>157</v>
      </c>
    </row>
    <row r="337" spans="1:65" s="2" customFormat="1" ht="21.75" customHeight="1">
      <c r="A337" s="39"/>
      <c r="B337" s="40"/>
      <c r="C337" s="219" t="s">
        <v>457</v>
      </c>
      <c r="D337" s="219" t="s">
        <v>159</v>
      </c>
      <c r="E337" s="220" t="s">
        <v>458</v>
      </c>
      <c r="F337" s="221" t="s">
        <v>459</v>
      </c>
      <c r="G337" s="222" t="s">
        <v>192</v>
      </c>
      <c r="H337" s="223">
        <v>3.964</v>
      </c>
      <c r="I337" s="224"/>
      <c r="J337" s="225">
        <f>ROUND(I337*H337,2)</f>
        <v>0</v>
      </c>
      <c r="K337" s="221" t="s">
        <v>163</v>
      </c>
      <c r="L337" s="45"/>
      <c r="M337" s="226" t="s">
        <v>1</v>
      </c>
      <c r="N337" s="227" t="s">
        <v>41</v>
      </c>
      <c r="O337" s="92"/>
      <c r="P337" s="228">
        <f>O337*H337</f>
        <v>0</v>
      </c>
      <c r="Q337" s="228">
        <v>0</v>
      </c>
      <c r="R337" s="228">
        <f>Q337*H337</f>
        <v>0</v>
      </c>
      <c r="S337" s="228">
        <v>0</v>
      </c>
      <c r="T337" s="229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0" t="s">
        <v>164</v>
      </c>
      <c r="AT337" s="230" t="s">
        <v>159</v>
      </c>
      <c r="AU337" s="230" t="s">
        <v>86</v>
      </c>
      <c r="AY337" s="18" t="s">
        <v>157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8" t="s">
        <v>84</v>
      </c>
      <c r="BK337" s="231">
        <f>ROUND(I337*H337,2)</f>
        <v>0</v>
      </c>
      <c r="BL337" s="18" t="s">
        <v>164</v>
      </c>
      <c r="BM337" s="230" t="s">
        <v>460</v>
      </c>
    </row>
    <row r="338" spans="1:51" s="13" customFormat="1" ht="12">
      <c r="A338" s="13"/>
      <c r="B338" s="232"/>
      <c r="C338" s="233"/>
      <c r="D338" s="234" t="s">
        <v>166</v>
      </c>
      <c r="E338" s="235" t="s">
        <v>1</v>
      </c>
      <c r="F338" s="236" t="s">
        <v>461</v>
      </c>
      <c r="G338" s="233"/>
      <c r="H338" s="237">
        <v>3.964</v>
      </c>
      <c r="I338" s="238"/>
      <c r="J338" s="233"/>
      <c r="K338" s="233"/>
      <c r="L338" s="239"/>
      <c r="M338" s="240"/>
      <c r="N338" s="241"/>
      <c r="O338" s="241"/>
      <c r="P338" s="241"/>
      <c r="Q338" s="241"/>
      <c r="R338" s="241"/>
      <c r="S338" s="241"/>
      <c r="T338" s="24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3" t="s">
        <v>166</v>
      </c>
      <c r="AU338" s="243" t="s">
        <v>86</v>
      </c>
      <c r="AV338" s="13" t="s">
        <v>86</v>
      </c>
      <c r="AW338" s="13" t="s">
        <v>32</v>
      </c>
      <c r="AX338" s="13" t="s">
        <v>84</v>
      </c>
      <c r="AY338" s="243" t="s">
        <v>157</v>
      </c>
    </row>
    <row r="339" spans="1:65" s="2" customFormat="1" ht="16.5" customHeight="1">
      <c r="A339" s="39"/>
      <c r="B339" s="40"/>
      <c r="C339" s="219" t="s">
        <v>462</v>
      </c>
      <c r="D339" s="219" t="s">
        <v>159</v>
      </c>
      <c r="E339" s="220" t="s">
        <v>463</v>
      </c>
      <c r="F339" s="221" t="s">
        <v>464</v>
      </c>
      <c r="G339" s="222" t="s">
        <v>192</v>
      </c>
      <c r="H339" s="223">
        <v>0.865</v>
      </c>
      <c r="I339" s="224"/>
      <c r="J339" s="225">
        <f>ROUND(I339*H339,2)</f>
        <v>0</v>
      </c>
      <c r="K339" s="221" t="s">
        <v>1</v>
      </c>
      <c r="L339" s="45"/>
      <c r="M339" s="226" t="s">
        <v>1</v>
      </c>
      <c r="N339" s="227" t="s">
        <v>41</v>
      </c>
      <c r="O339" s="92"/>
      <c r="P339" s="228">
        <f>O339*H339</f>
        <v>0</v>
      </c>
      <c r="Q339" s="228">
        <v>0</v>
      </c>
      <c r="R339" s="228">
        <f>Q339*H339</f>
        <v>0</v>
      </c>
      <c r="S339" s="228">
        <v>0</v>
      </c>
      <c r="T339" s="229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0" t="s">
        <v>164</v>
      </c>
      <c r="AT339" s="230" t="s">
        <v>159</v>
      </c>
      <c r="AU339" s="230" t="s">
        <v>86</v>
      </c>
      <c r="AY339" s="18" t="s">
        <v>157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18" t="s">
        <v>84</v>
      </c>
      <c r="BK339" s="231">
        <f>ROUND(I339*H339,2)</f>
        <v>0</v>
      </c>
      <c r="BL339" s="18" t="s">
        <v>164</v>
      </c>
      <c r="BM339" s="230" t="s">
        <v>465</v>
      </c>
    </row>
    <row r="340" spans="1:51" s="13" customFormat="1" ht="12">
      <c r="A340" s="13"/>
      <c r="B340" s="232"/>
      <c r="C340" s="233"/>
      <c r="D340" s="234" t="s">
        <v>166</v>
      </c>
      <c r="E340" s="235" t="s">
        <v>1</v>
      </c>
      <c r="F340" s="236" t="s">
        <v>466</v>
      </c>
      <c r="G340" s="233"/>
      <c r="H340" s="237">
        <v>0.865</v>
      </c>
      <c r="I340" s="238"/>
      <c r="J340" s="233"/>
      <c r="K340" s="233"/>
      <c r="L340" s="239"/>
      <c r="M340" s="240"/>
      <c r="N340" s="241"/>
      <c r="O340" s="241"/>
      <c r="P340" s="241"/>
      <c r="Q340" s="241"/>
      <c r="R340" s="241"/>
      <c r="S340" s="241"/>
      <c r="T340" s="24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3" t="s">
        <v>166</v>
      </c>
      <c r="AU340" s="243" t="s">
        <v>86</v>
      </c>
      <c r="AV340" s="13" t="s">
        <v>86</v>
      </c>
      <c r="AW340" s="13" t="s">
        <v>32</v>
      </c>
      <c r="AX340" s="13" t="s">
        <v>84</v>
      </c>
      <c r="AY340" s="243" t="s">
        <v>157</v>
      </c>
    </row>
    <row r="341" spans="1:63" s="12" customFormat="1" ht="22.8" customHeight="1">
      <c r="A341" s="12"/>
      <c r="B341" s="203"/>
      <c r="C341" s="204"/>
      <c r="D341" s="205" t="s">
        <v>75</v>
      </c>
      <c r="E341" s="217" t="s">
        <v>467</v>
      </c>
      <c r="F341" s="217" t="s">
        <v>468</v>
      </c>
      <c r="G341" s="204"/>
      <c r="H341" s="204"/>
      <c r="I341" s="207"/>
      <c r="J341" s="218">
        <f>BK341</f>
        <v>0</v>
      </c>
      <c r="K341" s="204"/>
      <c r="L341" s="209"/>
      <c r="M341" s="210"/>
      <c r="N341" s="211"/>
      <c r="O341" s="211"/>
      <c r="P341" s="212">
        <f>P342</f>
        <v>0</v>
      </c>
      <c r="Q341" s="211"/>
      <c r="R341" s="212">
        <f>R342</f>
        <v>0</v>
      </c>
      <c r="S341" s="211"/>
      <c r="T341" s="213">
        <f>T342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14" t="s">
        <v>84</v>
      </c>
      <c r="AT341" s="215" t="s">
        <v>75</v>
      </c>
      <c r="AU341" s="215" t="s">
        <v>84</v>
      </c>
      <c r="AY341" s="214" t="s">
        <v>157</v>
      </c>
      <c r="BK341" s="216">
        <f>BK342</f>
        <v>0</v>
      </c>
    </row>
    <row r="342" spans="1:65" s="2" customFormat="1" ht="16.5" customHeight="1">
      <c r="A342" s="39"/>
      <c r="B342" s="40"/>
      <c r="C342" s="219" t="s">
        <v>469</v>
      </c>
      <c r="D342" s="219" t="s">
        <v>159</v>
      </c>
      <c r="E342" s="220" t="s">
        <v>470</v>
      </c>
      <c r="F342" s="221" t="s">
        <v>471</v>
      </c>
      <c r="G342" s="222" t="s">
        <v>192</v>
      </c>
      <c r="H342" s="223">
        <v>23.137</v>
      </c>
      <c r="I342" s="224"/>
      <c r="J342" s="225">
        <f>ROUND(I342*H342,2)</f>
        <v>0</v>
      </c>
      <c r="K342" s="221" t="s">
        <v>163</v>
      </c>
      <c r="L342" s="45"/>
      <c r="M342" s="226" t="s">
        <v>1</v>
      </c>
      <c r="N342" s="227" t="s">
        <v>41</v>
      </c>
      <c r="O342" s="92"/>
      <c r="P342" s="228">
        <f>O342*H342</f>
        <v>0</v>
      </c>
      <c r="Q342" s="228">
        <v>0</v>
      </c>
      <c r="R342" s="228">
        <f>Q342*H342</f>
        <v>0</v>
      </c>
      <c r="S342" s="228">
        <v>0</v>
      </c>
      <c r="T342" s="22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0" t="s">
        <v>164</v>
      </c>
      <c r="AT342" s="230" t="s">
        <v>159</v>
      </c>
      <c r="AU342" s="230" t="s">
        <v>86</v>
      </c>
      <c r="AY342" s="18" t="s">
        <v>157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8" t="s">
        <v>84</v>
      </c>
      <c r="BK342" s="231">
        <f>ROUND(I342*H342,2)</f>
        <v>0</v>
      </c>
      <c r="BL342" s="18" t="s">
        <v>164</v>
      </c>
      <c r="BM342" s="230" t="s">
        <v>472</v>
      </c>
    </row>
    <row r="343" spans="1:63" s="12" customFormat="1" ht="25.9" customHeight="1">
      <c r="A343" s="12"/>
      <c r="B343" s="203"/>
      <c r="C343" s="204"/>
      <c r="D343" s="205" t="s">
        <v>75</v>
      </c>
      <c r="E343" s="206" t="s">
        <v>473</v>
      </c>
      <c r="F343" s="206" t="s">
        <v>474</v>
      </c>
      <c r="G343" s="204"/>
      <c r="H343" s="204"/>
      <c r="I343" s="207"/>
      <c r="J343" s="208">
        <f>BK343</f>
        <v>0</v>
      </c>
      <c r="K343" s="204"/>
      <c r="L343" s="209"/>
      <c r="M343" s="210"/>
      <c r="N343" s="211"/>
      <c r="O343" s="211"/>
      <c r="P343" s="212">
        <f>P344+P354+P390+P423+P425+P427+P467+P488+P507+P531+P548+P553+P573+P584</f>
        <v>0</v>
      </c>
      <c r="Q343" s="211"/>
      <c r="R343" s="212">
        <f>R344+R354+R390+R423+R425+R427+R467+R488+R507+R531+R548+R553+R573+R584</f>
        <v>7.1877774599999995</v>
      </c>
      <c r="S343" s="211"/>
      <c r="T343" s="213">
        <f>T344+T354+T390+T423+T425+T427+T467+T488+T507+T531+T548+T553+T573+T584</f>
        <v>6.78332892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14" t="s">
        <v>86</v>
      </c>
      <c r="AT343" s="215" t="s">
        <v>75</v>
      </c>
      <c r="AU343" s="215" t="s">
        <v>76</v>
      </c>
      <c r="AY343" s="214" t="s">
        <v>157</v>
      </c>
      <c r="BK343" s="216">
        <f>BK344+BK354+BK390+BK423+BK425+BK427+BK467+BK488+BK507+BK531+BK548+BK553+BK573+BK584</f>
        <v>0</v>
      </c>
    </row>
    <row r="344" spans="1:63" s="12" customFormat="1" ht="22.8" customHeight="1">
      <c r="A344" s="12"/>
      <c r="B344" s="203"/>
      <c r="C344" s="204"/>
      <c r="D344" s="205" t="s">
        <v>75</v>
      </c>
      <c r="E344" s="217" t="s">
        <v>475</v>
      </c>
      <c r="F344" s="217" t="s">
        <v>476</v>
      </c>
      <c r="G344" s="204"/>
      <c r="H344" s="204"/>
      <c r="I344" s="207"/>
      <c r="J344" s="218">
        <f>BK344</f>
        <v>0</v>
      </c>
      <c r="K344" s="204"/>
      <c r="L344" s="209"/>
      <c r="M344" s="210"/>
      <c r="N344" s="211"/>
      <c r="O344" s="211"/>
      <c r="P344" s="212">
        <f>SUM(P345:P353)</f>
        <v>0</v>
      </c>
      <c r="Q344" s="211"/>
      <c r="R344" s="212">
        <f>SUM(R345:R353)</f>
        <v>0.09609039999999999</v>
      </c>
      <c r="S344" s="211"/>
      <c r="T344" s="213">
        <f>SUM(T345:T353)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14" t="s">
        <v>86</v>
      </c>
      <c r="AT344" s="215" t="s">
        <v>75</v>
      </c>
      <c r="AU344" s="215" t="s">
        <v>84</v>
      </c>
      <c r="AY344" s="214" t="s">
        <v>157</v>
      </c>
      <c r="BK344" s="216">
        <f>SUM(BK345:BK353)</f>
        <v>0</v>
      </c>
    </row>
    <row r="345" spans="1:65" s="2" customFormat="1" ht="16.5" customHeight="1">
      <c r="A345" s="39"/>
      <c r="B345" s="40"/>
      <c r="C345" s="219" t="s">
        <v>477</v>
      </c>
      <c r="D345" s="219" t="s">
        <v>159</v>
      </c>
      <c r="E345" s="220" t="s">
        <v>478</v>
      </c>
      <c r="F345" s="221" t="s">
        <v>479</v>
      </c>
      <c r="G345" s="222" t="s">
        <v>182</v>
      </c>
      <c r="H345" s="223">
        <v>16.03</v>
      </c>
      <c r="I345" s="224"/>
      <c r="J345" s="225">
        <f>ROUND(I345*H345,2)</f>
        <v>0</v>
      </c>
      <c r="K345" s="221" t="s">
        <v>163</v>
      </c>
      <c r="L345" s="45"/>
      <c r="M345" s="226" t="s">
        <v>1</v>
      </c>
      <c r="N345" s="227" t="s">
        <v>41</v>
      </c>
      <c r="O345" s="92"/>
      <c r="P345" s="228">
        <f>O345*H345</f>
        <v>0</v>
      </c>
      <c r="Q345" s="228">
        <v>0.0004</v>
      </c>
      <c r="R345" s="228">
        <f>Q345*H345</f>
        <v>0.006412000000000001</v>
      </c>
      <c r="S345" s="228">
        <v>0</v>
      </c>
      <c r="T345" s="229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0" t="s">
        <v>254</v>
      </c>
      <c r="AT345" s="230" t="s">
        <v>159</v>
      </c>
      <c r="AU345" s="230" t="s">
        <v>86</v>
      </c>
      <c r="AY345" s="18" t="s">
        <v>157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8" t="s">
        <v>84</v>
      </c>
      <c r="BK345" s="231">
        <f>ROUND(I345*H345,2)</f>
        <v>0</v>
      </c>
      <c r="BL345" s="18" t="s">
        <v>254</v>
      </c>
      <c r="BM345" s="230" t="s">
        <v>480</v>
      </c>
    </row>
    <row r="346" spans="1:51" s="13" customFormat="1" ht="12">
      <c r="A346" s="13"/>
      <c r="B346" s="232"/>
      <c r="C346" s="233"/>
      <c r="D346" s="234" t="s">
        <v>166</v>
      </c>
      <c r="E346" s="235" t="s">
        <v>1</v>
      </c>
      <c r="F346" s="236" t="s">
        <v>481</v>
      </c>
      <c r="G346" s="233"/>
      <c r="H346" s="237">
        <v>1.12</v>
      </c>
      <c r="I346" s="238"/>
      <c r="J346" s="233"/>
      <c r="K346" s="233"/>
      <c r="L346" s="239"/>
      <c r="M346" s="240"/>
      <c r="N346" s="241"/>
      <c r="O346" s="241"/>
      <c r="P346" s="241"/>
      <c r="Q346" s="241"/>
      <c r="R346" s="241"/>
      <c r="S346" s="241"/>
      <c r="T346" s="24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3" t="s">
        <v>166</v>
      </c>
      <c r="AU346" s="243" t="s">
        <v>86</v>
      </c>
      <c r="AV346" s="13" t="s">
        <v>86</v>
      </c>
      <c r="AW346" s="13" t="s">
        <v>32</v>
      </c>
      <c r="AX346" s="13" t="s">
        <v>76</v>
      </c>
      <c r="AY346" s="243" t="s">
        <v>157</v>
      </c>
    </row>
    <row r="347" spans="1:51" s="13" customFormat="1" ht="12">
      <c r="A347" s="13"/>
      <c r="B347" s="232"/>
      <c r="C347" s="233"/>
      <c r="D347" s="234" t="s">
        <v>166</v>
      </c>
      <c r="E347" s="235" t="s">
        <v>1</v>
      </c>
      <c r="F347" s="236" t="s">
        <v>482</v>
      </c>
      <c r="G347" s="233"/>
      <c r="H347" s="237">
        <v>2.81</v>
      </c>
      <c r="I347" s="238"/>
      <c r="J347" s="233"/>
      <c r="K347" s="233"/>
      <c r="L347" s="239"/>
      <c r="M347" s="240"/>
      <c r="N347" s="241"/>
      <c r="O347" s="241"/>
      <c r="P347" s="241"/>
      <c r="Q347" s="241"/>
      <c r="R347" s="241"/>
      <c r="S347" s="241"/>
      <c r="T347" s="24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3" t="s">
        <v>166</v>
      </c>
      <c r="AU347" s="243" t="s">
        <v>86</v>
      </c>
      <c r="AV347" s="13" t="s">
        <v>86</v>
      </c>
      <c r="AW347" s="13" t="s">
        <v>32</v>
      </c>
      <c r="AX347" s="13" t="s">
        <v>76</v>
      </c>
      <c r="AY347" s="243" t="s">
        <v>157</v>
      </c>
    </row>
    <row r="348" spans="1:51" s="13" customFormat="1" ht="12">
      <c r="A348" s="13"/>
      <c r="B348" s="232"/>
      <c r="C348" s="233"/>
      <c r="D348" s="234" t="s">
        <v>166</v>
      </c>
      <c r="E348" s="235" t="s">
        <v>1</v>
      </c>
      <c r="F348" s="236" t="s">
        <v>483</v>
      </c>
      <c r="G348" s="233"/>
      <c r="H348" s="237">
        <v>1.12</v>
      </c>
      <c r="I348" s="238"/>
      <c r="J348" s="233"/>
      <c r="K348" s="233"/>
      <c r="L348" s="239"/>
      <c r="M348" s="240"/>
      <c r="N348" s="241"/>
      <c r="O348" s="241"/>
      <c r="P348" s="241"/>
      <c r="Q348" s="241"/>
      <c r="R348" s="241"/>
      <c r="S348" s="241"/>
      <c r="T348" s="24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3" t="s">
        <v>166</v>
      </c>
      <c r="AU348" s="243" t="s">
        <v>86</v>
      </c>
      <c r="AV348" s="13" t="s">
        <v>86</v>
      </c>
      <c r="AW348" s="13" t="s">
        <v>32</v>
      </c>
      <c r="AX348" s="13" t="s">
        <v>76</v>
      </c>
      <c r="AY348" s="243" t="s">
        <v>157</v>
      </c>
    </row>
    <row r="349" spans="1:51" s="13" customFormat="1" ht="12">
      <c r="A349" s="13"/>
      <c r="B349" s="232"/>
      <c r="C349" s="233"/>
      <c r="D349" s="234" t="s">
        <v>166</v>
      </c>
      <c r="E349" s="235" t="s">
        <v>1</v>
      </c>
      <c r="F349" s="236" t="s">
        <v>484</v>
      </c>
      <c r="G349" s="233"/>
      <c r="H349" s="237">
        <v>10.98</v>
      </c>
      <c r="I349" s="238"/>
      <c r="J349" s="233"/>
      <c r="K349" s="233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166</v>
      </c>
      <c r="AU349" s="243" t="s">
        <v>86</v>
      </c>
      <c r="AV349" s="13" t="s">
        <v>86</v>
      </c>
      <c r="AW349" s="13" t="s">
        <v>32</v>
      </c>
      <c r="AX349" s="13" t="s">
        <v>76</v>
      </c>
      <c r="AY349" s="243" t="s">
        <v>157</v>
      </c>
    </row>
    <row r="350" spans="1:51" s="14" customFormat="1" ht="12">
      <c r="A350" s="14"/>
      <c r="B350" s="244"/>
      <c r="C350" s="245"/>
      <c r="D350" s="234" t="s">
        <v>166</v>
      </c>
      <c r="E350" s="246" t="s">
        <v>1</v>
      </c>
      <c r="F350" s="247" t="s">
        <v>169</v>
      </c>
      <c r="G350" s="245"/>
      <c r="H350" s="248">
        <v>16.03</v>
      </c>
      <c r="I350" s="249"/>
      <c r="J350" s="245"/>
      <c r="K350" s="245"/>
      <c r="L350" s="250"/>
      <c r="M350" s="251"/>
      <c r="N350" s="252"/>
      <c r="O350" s="252"/>
      <c r="P350" s="252"/>
      <c r="Q350" s="252"/>
      <c r="R350" s="252"/>
      <c r="S350" s="252"/>
      <c r="T350" s="253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4" t="s">
        <v>166</v>
      </c>
      <c r="AU350" s="254" t="s">
        <v>86</v>
      </c>
      <c r="AV350" s="14" t="s">
        <v>164</v>
      </c>
      <c r="AW350" s="14" t="s">
        <v>32</v>
      </c>
      <c r="AX350" s="14" t="s">
        <v>84</v>
      </c>
      <c r="AY350" s="254" t="s">
        <v>157</v>
      </c>
    </row>
    <row r="351" spans="1:65" s="2" customFormat="1" ht="12">
      <c r="A351" s="39"/>
      <c r="B351" s="40"/>
      <c r="C351" s="265" t="s">
        <v>485</v>
      </c>
      <c r="D351" s="265" t="s">
        <v>486</v>
      </c>
      <c r="E351" s="266" t="s">
        <v>487</v>
      </c>
      <c r="F351" s="267" t="s">
        <v>488</v>
      </c>
      <c r="G351" s="268" t="s">
        <v>182</v>
      </c>
      <c r="H351" s="269">
        <v>18.683</v>
      </c>
      <c r="I351" s="270"/>
      <c r="J351" s="271">
        <f>ROUND(I351*H351,2)</f>
        <v>0</v>
      </c>
      <c r="K351" s="267" t="s">
        <v>163</v>
      </c>
      <c r="L351" s="272"/>
      <c r="M351" s="273" t="s">
        <v>1</v>
      </c>
      <c r="N351" s="274" t="s">
        <v>41</v>
      </c>
      <c r="O351" s="92"/>
      <c r="P351" s="228">
        <f>O351*H351</f>
        <v>0</v>
      </c>
      <c r="Q351" s="228">
        <v>0.0048</v>
      </c>
      <c r="R351" s="228">
        <f>Q351*H351</f>
        <v>0.08967839999999999</v>
      </c>
      <c r="S351" s="228">
        <v>0</v>
      </c>
      <c r="T351" s="229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0" t="s">
        <v>385</v>
      </c>
      <c r="AT351" s="230" t="s">
        <v>486</v>
      </c>
      <c r="AU351" s="230" t="s">
        <v>86</v>
      </c>
      <c r="AY351" s="18" t="s">
        <v>157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18" t="s">
        <v>84</v>
      </c>
      <c r="BK351" s="231">
        <f>ROUND(I351*H351,2)</f>
        <v>0</v>
      </c>
      <c r="BL351" s="18" t="s">
        <v>254</v>
      </c>
      <c r="BM351" s="230" t="s">
        <v>489</v>
      </c>
    </row>
    <row r="352" spans="1:51" s="13" customFormat="1" ht="12">
      <c r="A352" s="13"/>
      <c r="B352" s="232"/>
      <c r="C352" s="233"/>
      <c r="D352" s="234" t="s">
        <v>166</v>
      </c>
      <c r="E352" s="233"/>
      <c r="F352" s="236" t="s">
        <v>490</v>
      </c>
      <c r="G352" s="233"/>
      <c r="H352" s="237">
        <v>18.683</v>
      </c>
      <c r="I352" s="238"/>
      <c r="J352" s="233"/>
      <c r="K352" s="233"/>
      <c r="L352" s="239"/>
      <c r="M352" s="240"/>
      <c r="N352" s="241"/>
      <c r="O352" s="241"/>
      <c r="P352" s="241"/>
      <c r="Q352" s="241"/>
      <c r="R352" s="241"/>
      <c r="S352" s="241"/>
      <c r="T352" s="24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3" t="s">
        <v>166</v>
      </c>
      <c r="AU352" s="243" t="s">
        <v>86</v>
      </c>
      <c r="AV352" s="13" t="s">
        <v>86</v>
      </c>
      <c r="AW352" s="13" t="s">
        <v>4</v>
      </c>
      <c r="AX352" s="13" t="s">
        <v>84</v>
      </c>
      <c r="AY352" s="243" t="s">
        <v>157</v>
      </c>
    </row>
    <row r="353" spans="1:65" s="2" customFormat="1" ht="16.5" customHeight="1">
      <c r="A353" s="39"/>
      <c r="B353" s="40"/>
      <c r="C353" s="219" t="s">
        <v>491</v>
      </c>
      <c r="D353" s="219" t="s">
        <v>159</v>
      </c>
      <c r="E353" s="220" t="s">
        <v>492</v>
      </c>
      <c r="F353" s="221" t="s">
        <v>493</v>
      </c>
      <c r="G353" s="222" t="s">
        <v>192</v>
      </c>
      <c r="H353" s="223">
        <v>0.096</v>
      </c>
      <c r="I353" s="224"/>
      <c r="J353" s="225">
        <f>ROUND(I353*H353,2)</f>
        <v>0</v>
      </c>
      <c r="K353" s="221" t="s">
        <v>163</v>
      </c>
      <c r="L353" s="45"/>
      <c r="M353" s="226" t="s">
        <v>1</v>
      </c>
      <c r="N353" s="227" t="s">
        <v>41</v>
      </c>
      <c r="O353" s="92"/>
      <c r="P353" s="228">
        <f>O353*H353</f>
        <v>0</v>
      </c>
      <c r="Q353" s="228">
        <v>0</v>
      </c>
      <c r="R353" s="228">
        <f>Q353*H353</f>
        <v>0</v>
      </c>
      <c r="S353" s="228">
        <v>0</v>
      </c>
      <c r="T353" s="229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0" t="s">
        <v>254</v>
      </c>
      <c r="AT353" s="230" t="s">
        <v>159</v>
      </c>
      <c r="AU353" s="230" t="s">
        <v>86</v>
      </c>
      <c r="AY353" s="18" t="s">
        <v>157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8" t="s">
        <v>84</v>
      </c>
      <c r="BK353" s="231">
        <f>ROUND(I353*H353,2)</f>
        <v>0</v>
      </c>
      <c r="BL353" s="18" t="s">
        <v>254</v>
      </c>
      <c r="BM353" s="230" t="s">
        <v>494</v>
      </c>
    </row>
    <row r="354" spans="1:63" s="12" customFormat="1" ht="22.8" customHeight="1">
      <c r="A354" s="12"/>
      <c r="B354" s="203"/>
      <c r="C354" s="204"/>
      <c r="D354" s="205" t="s">
        <v>75</v>
      </c>
      <c r="E354" s="217" t="s">
        <v>495</v>
      </c>
      <c r="F354" s="217" t="s">
        <v>496</v>
      </c>
      <c r="G354" s="204"/>
      <c r="H354" s="204"/>
      <c r="I354" s="207"/>
      <c r="J354" s="218">
        <f>BK354</f>
        <v>0</v>
      </c>
      <c r="K354" s="204"/>
      <c r="L354" s="209"/>
      <c r="M354" s="210"/>
      <c r="N354" s="211"/>
      <c r="O354" s="211"/>
      <c r="P354" s="212">
        <f>SUM(P355:P389)</f>
        <v>0</v>
      </c>
      <c r="Q354" s="211"/>
      <c r="R354" s="212">
        <f>SUM(R355:R389)</f>
        <v>0.39901616</v>
      </c>
      <c r="S354" s="211"/>
      <c r="T354" s="213">
        <f>SUM(T355:T389)</f>
        <v>1.9220400000000002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14" t="s">
        <v>86</v>
      </c>
      <c r="AT354" s="215" t="s">
        <v>75</v>
      </c>
      <c r="AU354" s="215" t="s">
        <v>84</v>
      </c>
      <c r="AY354" s="214" t="s">
        <v>157</v>
      </c>
      <c r="BK354" s="216">
        <f>SUM(BK355:BK389)</f>
        <v>0</v>
      </c>
    </row>
    <row r="355" spans="1:65" s="2" customFormat="1" ht="16.5" customHeight="1">
      <c r="A355" s="39"/>
      <c r="B355" s="40"/>
      <c r="C355" s="219" t="s">
        <v>497</v>
      </c>
      <c r="D355" s="219" t="s">
        <v>159</v>
      </c>
      <c r="E355" s="220" t="s">
        <v>498</v>
      </c>
      <c r="F355" s="221" t="s">
        <v>499</v>
      </c>
      <c r="G355" s="222" t="s">
        <v>182</v>
      </c>
      <c r="H355" s="223">
        <v>46.5</v>
      </c>
      <c r="I355" s="224"/>
      <c r="J355" s="225">
        <f>ROUND(I355*H355,2)</f>
        <v>0</v>
      </c>
      <c r="K355" s="221" t="s">
        <v>163</v>
      </c>
      <c r="L355" s="45"/>
      <c r="M355" s="226" t="s">
        <v>1</v>
      </c>
      <c r="N355" s="227" t="s">
        <v>41</v>
      </c>
      <c r="O355" s="92"/>
      <c r="P355" s="228">
        <f>O355*H355</f>
        <v>0</v>
      </c>
      <c r="Q355" s="228">
        <v>0</v>
      </c>
      <c r="R355" s="228">
        <f>Q355*H355</f>
        <v>0</v>
      </c>
      <c r="S355" s="228">
        <v>0.01</v>
      </c>
      <c r="T355" s="229">
        <f>S355*H355</f>
        <v>0.465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0" t="s">
        <v>254</v>
      </c>
      <c r="AT355" s="230" t="s">
        <v>159</v>
      </c>
      <c r="AU355" s="230" t="s">
        <v>86</v>
      </c>
      <c r="AY355" s="18" t="s">
        <v>157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8" t="s">
        <v>84</v>
      </c>
      <c r="BK355" s="231">
        <f>ROUND(I355*H355,2)</f>
        <v>0</v>
      </c>
      <c r="BL355" s="18" t="s">
        <v>254</v>
      </c>
      <c r="BM355" s="230" t="s">
        <v>500</v>
      </c>
    </row>
    <row r="356" spans="1:51" s="15" customFormat="1" ht="12">
      <c r="A356" s="15"/>
      <c r="B356" s="255"/>
      <c r="C356" s="256"/>
      <c r="D356" s="234" t="s">
        <v>166</v>
      </c>
      <c r="E356" s="257" t="s">
        <v>1</v>
      </c>
      <c r="F356" s="258" t="s">
        <v>501</v>
      </c>
      <c r="G356" s="256"/>
      <c r="H356" s="257" t="s">
        <v>1</v>
      </c>
      <c r="I356" s="259"/>
      <c r="J356" s="256"/>
      <c r="K356" s="256"/>
      <c r="L356" s="260"/>
      <c r="M356" s="261"/>
      <c r="N356" s="262"/>
      <c r="O356" s="262"/>
      <c r="P356" s="262"/>
      <c r="Q356" s="262"/>
      <c r="R356" s="262"/>
      <c r="S356" s="262"/>
      <c r="T356" s="263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64" t="s">
        <v>166</v>
      </c>
      <c r="AU356" s="264" t="s">
        <v>86</v>
      </c>
      <c r="AV356" s="15" t="s">
        <v>84</v>
      </c>
      <c r="AW356" s="15" t="s">
        <v>32</v>
      </c>
      <c r="AX356" s="15" t="s">
        <v>76</v>
      </c>
      <c r="AY356" s="264" t="s">
        <v>157</v>
      </c>
    </row>
    <row r="357" spans="1:51" s="13" customFormat="1" ht="12">
      <c r="A357" s="13"/>
      <c r="B357" s="232"/>
      <c r="C357" s="233"/>
      <c r="D357" s="234" t="s">
        <v>166</v>
      </c>
      <c r="E357" s="235" t="s">
        <v>1</v>
      </c>
      <c r="F357" s="236" t="s">
        <v>502</v>
      </c>
      <c r="G357" s="233"/>
      <c r="H357" s="237">
        <v>46.5</v>
      </c>
      <c r="I357" s="238"/>
      <c r="J357" s="233"/>
      <c r="K357" s="233"/>
      <c r="L357" s="239"/>
      <c r="M357" s="240"/>
      <c r="N357" s="241"/>
      <c r="O357" s="241"/>
      <c r="P357" s="241"/>
      <c r="Q357" s="241"/>
      <c r="R357" s="241"/>
      <c r="S357" s="241"/>
      <c r="T357" s="24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3" t="s">
        <v>166</v>
      </c>
      <c r="AU357" s="243" t="s">
        <v>86</v>
      </c>
      <c r="AV357" s="13" t="s">
        <v>86</v>
      </c>
      <c r="AW357" s="13" t="s">
        <v>32</v>
      </c>
      <c r="AX357" s="13" t="s">
        <v>84</v>
      </c>
      <c r="AY357" s="243" t="s">
        <v>157</v>
      </c>
    </row>
    <row r="358" spans="1:65" s="2" customFormat="1" ht="16.5" customHeight="1">
      <c r="A358" s="39"/>
      <c r="B358" s="40"/>
      <c r="C358" s="219" t="s">
        <v>503</v>
      </c>
      <c r="D358" s="219" t="s">
        <v>159</v>
      </c>
      <c r="E358" s="220" t="s">
        <v>504</v>
      </c>
      <c r="F358" s="221" t="s">
        <v>505</v>
      </c>
      <c r="G358" s="222" t="s">
        <v>182</v>
      </c>
      <c r="H358" s="223">
        <v>46.5</v>
      </c>
      <c r="I358" s="224"/>
      <c r="J358" s="225">
        <f>ROUND(I358*H358,2)</f>
        <v>0</v>
      </c>
      <c r="K358" s="221" t="s">
        <v>163</v>
      </c>
      <c r="L358" s="45"/>
      <c r="M358" s="226" t="s">
        <v>1</v>
      </c>
      <c r="N358" s="227" t="s">
        <v>41</v>
      </c>
      <c r="O358" s="92"/>
      <c r="P358" s="228">
        <f>O358*H358</f>
        <v>0</v>
      </c>
      <c r="Q358" s="228">
        <v>0</v>
      </c>
      <c r="R358" s="228">
        <f>Q358*H358</f>
        <v>0</v>
      </c>
      <c r="S358" s="228">
        <v>0</v>
      </c>
      <c r="T358" s="229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0" t="s">
        <v>254</v>
      </c>
      <c r="AT358" s="230" t="s">
        <v>159</v>
      </c>
      <c r="AU358" s="230" t="s">
        <v>86</v>
      </c>
      <c r="AY358" s="18" t="s">
        <v>157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8" t="s">
        <v>84</v>
      </c>
      <c r="BK358" s="231">
        <f>ROUND(I358*H358,2)</f>
        <v>0</v>
      </c>
      <c r="BL358" s="18" t="s">
        <v>254</v>
      </c>
      <c r="BM358" s="230" t="s">
        <v>506</v>
      </c>
    </row>
    <row r="359" spans="1:51" s="15" customFormat="1" ht="12">
      <c r="A359" s="15"/>
      <c r="B359" s="255"/>
      <c r="C359" s="256"/>
      <c r="D359" s="234" t="s">
        <v>166</v>
      </c>
      <c r="E359" s="257" t="s">
        <v>1</v>
      </c>
      <c r="F359" s="258" t="s">
        <v>178</v>
      </c>
      <c r="G359" s="256"/>
      <c r="H359" s="257" t="s">
        <v>1</v>
      </c>
      <c r="I359" s="259"/>
      <c r="J359" s="256"/>
      <c r="K359" s="256"/>
      <c r="L359" s="260"/>
      <c r="M359" s="261"/>
      <c r="N359" s="262"/>
      <c r="O359" s="262"/>
      <c r="P359" s="262"/>
      <c r="Q359" s="262"/>
      <c r="R359" s="262"/>
      <c r="S359" s="262"/>
      <c r="T359" s="263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64" t="s">
        <v>166</v>
      </c>
      <c r="AU359" s="264" t="s">
        <v>86</v>
      </c>
      <c r="AV359" s="15" t="s">
        <v>84</v>
      </c>
      <c r="AW359" s="15" t="s">
        <v>32</v>
      </c>
      <c r="AX359" s="15" t="s">
        <v>76</v>
      </c>
      <c r="AY359" s="264" t="s">
        <v>157</v>
      </c>
    </row>
    <row r="360" spans="1:51" s="15" customFormat="1" ht="12">
      <c r="A360" s="15"/>
      <c r="B360" s="255"/>
      <c r="C360" s="256"/>
      <c r="D360" s="234" t="s">
        <v>166</v>
      </c>
      <c r="E360" s="257" t="s">
        <v>1</v>
      </c>
      <c r="F360" s="258" t="s">
        <v>501</v>
      </c>
      <c r="G360" s="256"/>
      <c r="H360" s="257" t="s">
        <v>1</v>
      </c>
      <c r="I360" s="259"/>
      <c r="J360" s="256"/>
      <c r="K360" s="256"/>
      <c r="L360" s="260"/>
      <c r="M360" s="261"/>
      <c r="N360" s="262"/>
      <c r="O360" s="262"/>
      <c r="P360" s="262"/>
      <c r="Q360" s="262"/>
      <c r="R360" s="262"/>
      <c r="S360" s="262"/>
      <c r="T360" s="263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64" t="s">
        <v>166</v>
      </c>
      <c r="AU360" s="264" t="s">
        <v>86</v>
      </c>
      <c r="AV360" s="15" t="s">
        <v>84</v>
      </c>
      <c r="AW360" s="15" t="s">
        <v>32</v>
      </c>
      <c r="AX360" s="15" t="s">
        <v>76</v>
      </c>
      <c r="AY360" s="264" t="s">
        <v>157</v>
      </c>
    </row>
    <row r="361" spans="1:51" s="13" customFormat="1" ht="12">
      <c r="A361" s="13"/>
      <c r="B361" s="232"/>
      <c r="C361" s="233"/>
      <c r="D361" s="234" t="s">
        <v>166</v>
      </c>
      <c r="E361" s="235" t="s">
        <v>1</v>
      </c>
      <c r="F361" s="236" t="s">
        <v>502</v>
      </c>
      <c r="G361" s="233"/>
      <c r="H361" s="237">
        <v>46.5</v>
      </c>
      <c r="I361" s="238"/>
      <c r="J361" s="233"/>
      <c r="K361" s="233"/>
      <c r="L361" s="239"/>
      <c r="M361" s="240"/>
      <c r="N361" s="241"/>
      <c r="O361" s="241"/>
      <c r="P361" s="241"/>
      <c r="Q361" s="241"/>
      <c r="R361" s="241"/>
      <c r="S361" s="241"/>
      <c r="T361" s="24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3" t="s">
        <v>166</v>
      </c>
      <c r="AU361" s="243" t="s">
        <v>86</v>
      </c>
      <c r="AV361" s="13" t="s">
        <v>86</v>
      </c>
      <c r="AW361" s="13" t="s">
        <v>32</v>
      </c>
      <c r="AX361" s="13" t="s">
        <v>84</v>
      </c>
      <c r="AY361" s="243" t="s">
        <v>157</v>
      </c>
    </row>
    <row r="362" spans="1:65" s="2" customFormat="1" ht="16.5" customHeight="1">
      <c r="A362" s="39"/>
      <c r="B362" s="40"/>
      <c r="C362" s="265" t="s">
        <v>507</v>
      </c>
      <c r="D362" s="265" t="s">
        <v>486</v>
      </c>
      <c r="E362" s="266" t="s">
        <v>508</v>
      </c>
      <c r="F362" s="267" t="s">
        <v>509</v>
      </c>
      <c r="G362" s="268" t="s">
        <v>182</v>
      </c>
      <c r="H362" s="269">
        <v>53.475</v>
      </c>
      <c r="I362" s="270"/>
      <c r="J362" s="271">
        <f>ROUND(I362*H362,2)</f>
        <v>0</v>
      </c>
      <c r="K362" s="267" t="s">
        <v>1</v>
      </c>
      <c r="L362" s="272"/>
      <c r="M362" s="273" t="s">
        <v>1</v>
      </c>
      <c r="N362" s="274" t="s">
        <v>41</v>
      </c>
      <c r="O362" s="92"/>
      <c r="P362" s="228">
        <f>O362*H362</f>
        <v>0</v>
      </c>
      <c r="Q362" s="228">
        <v>0.0015</v>
      </c>
      <c r="R362" s="228">
        <f>Q362*H362</f>
        <v>0.0802125</v>
      </c>
      <c r="S362" s="228">
        <v>0</v>
      </c>
      <c r="T362" s="229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0" t="s">
        <v>385</v>
      </c>
      <c r="AT362" s="230" t="s">
        <v>486</v>
      </c>
      <c r="AU362" s="230" t="s">
        <v>86</v>
      </c>
      <c r="AY362" s="18" t="s">
        <v>157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8" t="s">
        <v>84</v>
      </c>
      <c r="BK362" s="231">
        <f>ROUND(I362*H362,2)</f>
        <v>0</v>
      </c>
      <c r="BL362" s="18" t="s">
        <v>254</v>
      </c>
      <c r="BM362" s="230" t="s">
        <v>510</v>
      </c>
    </row>
    <row r="363" spans="1:51" s="15" customFormat="1" ht="12">
      <c r="A363" s="15"/>
      <c r="B363" s="255"/>
      <c r="C363" s="256"/>
      <c r="D363" s="234" t="s">
        <v>166</v>
      </c>
      <c r="E363" s="257" t="s">
        <v>1</v>
      </c>
      <c r="F363" s="258" t="s">
        <v>511</v>
      </c>
      <c r="G363" s="256"/>
      <c r="H363" s="257" t="s">
        <v>1</v>
      </c>
      <c r="I363" s="259"/>
      <c r="J363" s="256"/>
      <c r="K363" s="256"/>
      <c r="L363" s="260"/>
      <c r="M363" s="261"/>
      <c r="N363" s="262"/>
      <c r="O363" s="262"/>
      <c r="P363" s="262"/>
      <c r="Q363" s="262"/>
      <c r="R363" s="262"/>
      <c r="S363" s="262"/>
      <c r="T363" s="263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64" t="s">
        <v>166</v>
      </c>
      <c r="AU363" s="264" t="s">
        <v>86</v>
      </c>
      <c r="AV363" s="15" t="s">
        <v>84</v>
      </c>
      <c r="AW363" s="15" t="s">
        <v>32</v>
      </c>
      <c r="AX363" s="15" t="s">
        <v>76</v>
      </c>
      <c r="AY363" s="264" t="s">
        <v>157</v>
      </c>
    </row>
    <row r="364" spans="1:51" s="13" customFormat="1" ht="12">
      <c r="A364" s="13"/>
      <c r="B364" s="232"/>
      <c r="C364" s="233"/>
      <c r="D364" s="234" t="s">
        <v>166</v>
      </c>
      <c r="E364" s="235" t="s">
        <v>1</v>
      </c>
      <c r="F364" s="236" t="s">
        <v>512</v>
      </c>
      <c r="G364" s="233"/>
      <c r="H364" s="237">
        <v>53.475</v>
      </c>
      <c r="I364" s="238"/>
      <c r="J364" s="233"/>
      <c r="K364" s="233"/>
      <c r="L364" s="239"/>
      <c r="M364" s="240"/>
      <c r="N364" s="241"/>
      <c r="O364" s="241"/>
      <c r="P364" s="241"/>
      <c r="Q364" s="241"/>
      <c r="R364" s="241"/>
      <c r="S364" s="241"/>
      <c r="T364" s="24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3" t="s">
        <v>166</v>
      </c>
      <c r="AU364" s="243" t="s">
        <v>86</v>
      </c>
      <c r="AV364" s="13" t="s">
        <v>86</v>
      </c>
      <c r="AW364" s="13" t="s">
        <v>32</v>
      </c>
      <c r="AX364" s="13" t="s">
        <v>84</v>
      </c>
      <c r="AY364" s="243" t="s">
        <v>157</v>
      </c>
    </row>
    <row r="365" spans="1:65" s="2" customFormat="1" ht="16.5" customHeight="1">
      <c r="A365" s="39"/>
      <c r="B365" s="40"/>
      <c r="C365" s="219" t="s">
        <v>513</v>
      </c>
      <c r="D365" s="219" t="s">
        <v>159</v>
      </c>
      <c r="E365" s="220" t="s">
        <v>514</v>
      </c>
      <c r="F365" s="221" t="s">
        <v>515</v>
      </c>
      <c r="G365" s="222" t="s">
        <v>182</v>
      </c>
      <c r="H365" s="223">
        <v>46.5</v>
      </c>
      <c r="I365" s="224"/>
      <c r="J365" s="225">
        <f>ROUND(I365*H365,2)</f>
        <v>0</v>
      </c>
      <c r="K365" s="221" t="s">
        <v>163</v>
      </c>
      <c r="L365" s="45"/>
      <c r="M365" s="226" t="s">
        <v>1</v>
      </c>
      <c r="N365" s="227" t="s">
        <v>41</v>
      </c>
      <c r="O365" s="92"/>
      <c r="P365" s="228">
        <f>O365*H365</f>
        <v>0</v>
      </c>
      <c r="Q365" s="228">
        <v>0.00019</v>
      </c>
      <c r="R365" s="228">
        <f>Q365*H365</f>
        <v>0.008835</v>
      </c>
      <c r="S365" s="228">
        <v>0</v>
      </c>
      <c r="T365" s="229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0" t="s">
        <v>254</v>
      </c>
      <c r="AT365" s="230" t="s">
        <v>159</v>
      </c>
      <c r="AU365" s="230" t="s">
        <v>86</v>
      </c>
      <c r="AY365" s="18" t="s">
        <v>157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8" t="s">
        <v>84</v>
      </c>
      <c r="BK365" s="231">
        <f>ROUND(I365*H365,2)</f>
        <v>0</v>
      </c>
      <c r="BL365" s="18" t="s">
        <v>254</v>
      </c>
      <c r="BM365" s="230" t="s">
        <v>516</v>
      </c>
    </row>
    <row r="366" spans="1:51" s="15" customFormat="1" ht="12">
      <c r="A366" s="15"/>
      <c r="B366" s="255"/>
      <c r="C366" s="256"/>
      <c r="D366" s="234" t="s">
        <v>166</v>
      </c>
      <c r="E366" s="257" t="s">
        <v>1</v>
      </c>
      <c r="F366" s="258" t="s">
        <v>178</v>
      </c>
      <c r="G366" s="256"/>
      <c r="H366" s="257" t="s">
        <v>1</v>
      </c>
      <c r="I366" s="259"/>
      <c r="J366" s="256"/>
      <c r="K366" s="256"/>
      <c r="L366" s="260"/>
      <c r="M366" s="261"/>
      <c r="N366" s="262"/>
      <c r="O366" s="262"/>
      <c r="P366" s="262"/>
      <c r="Q366" s="262"/>
      <c r="R366" s="262"/>
      <c r="S366" s="262"/>
      <c r="T366" s="263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64" t="s">
        <v>166</v>
      </c>
      <c r="AU366" s="264" t="s">
        <v>86</v>
      </c>
      <c r="AV366" s="15" t="s">
        <v>84</v>
      </c>
      <c r="AW366" s="15" t="s">
        <v>32</v>
      </c>
      <c r="AX366" s="15" t="s">
        <v>76</v>
      </c>
      <c r="AY366" s="264" t="s">
        <v>157</v>
      </c>
    </row>
    <row r="367" spans="1:51" s="15" customFormat="1" ht="12">
      <c r="A367" s="15"/>
      <c r="B367" s="255"/>
      <c r="C367" s="256"/>
      <c r="D367" s="234" t="s">
        <v>166</v>
      </c>
      <c r="E367" s="257" t="s">
        <v>1</v>
      </c>
      <c r="F367" s="258" t="s">
        <v>501</v>
      </c>
      <c r="G367" s="256"/>
      <c r="H367" s="257" t="s">
        <v>1</v>
      </c>
      <c r="I367" s="259"/>
      <c r="J367" s="256"/>
      <c r="K367" s="256"/>
      <c r="L367" s="260"/>
      <c r="M367" s="261"/>
      <c r="N367" s="262"/>
      <c r="O367" s="262"/>
      <c r="P367" s="262"/>
      <c r="Q367" s="262"/>
      <c r="R367" s="262"/>
      <c r="S367" s="262"/>
      <c r="T367" s="263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64" t="s">
        <v>166</v>
      </c>
      <c r="AU367" s="264" t="s">
        <v>86</v>
      </c>
      <c r="AV367" s="15" t="s">
        <v>84</v>
      </c>
      <c r="AW367" s="15" t="s">
        <v>32</v>
      </c>
      <c r="AX367" s="15" t="s">
        <v>76</v>
      </c>
      <c r="AY367" s="264" t="s">
        <v>157</v>
      </c>
    </row>
    <row r="368" spans="1:51" s="13" customFormat="1" ht="12">
      <c r="A368" s="13"/>
      <c r="B368" s="232"/>
      <c r="C368" s="233"/>
      <c r="D368" s="234" t="s">
        <v>166</v>
      </c>
      <c r="E368" s="235" t="s">
        <v>1</v>
      </c>
      <c r="F368" s="236" t="s">
        <v>502</v>
      </c>
      <c r="G368" s="233"/>
      <c r="H368" s="237">
        <v>46.5</v>
      </c>
      <c r="I368" s="238"/>
      <c r="J368" s="233"/>
      <c r="K368" s="233"/>
      <c r="L368" s="239"/>
      <c r="M368" s="240"/>
      <c r="N368" s="241"/>
      <c r="O368" s="241"/>
      <c r="P368" s="241"/>
      <c r="Q368" s="241"/>
      <c r="R368" s="241"/>
      <c r="S368" s="241"/>
      <c r="T368" s="24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3" t="s">
        <v>166</v>
      </c>
      <c r="AU368" s="243" t="s">
        <v>86</v>
      </c>
      <c r="AV368" s="13" t="s">
        <v>86</v>
      </c>
      <c r="AW368" s="13" t="s">
        <v>32</v>
      </c>
      <c r="AX368" s="13" t="s">
        <v>84</v>
      </c>
      <c r="AY368" s="243" t="s">
        <v>157</v>
      </c>
    </row>
    <row r="369" spans="1:65" s="2" customFormat="1" ht="16.5" customHeight="1">
      <c r="A369" s="39"/>
      <c r="B369" s="40"/>
      <c r="C369" s="265" t="s">
        <v>517</v>
      </c>
      <c r="D369" s="265" t="s">
        <v>486</v>
      </c>
      <c r="E369" s="266" t="s">
        <v>518</v>
      </c>
      <c r="F369" s="267" t="s">
        <v>519</v>
      </c>
      <c r="G369" s="268" t="s">
        <v>182</v>
      </c>
      <c r="H369" s="269">
        <v>53.475</v>
      </c>
      <c r="I369" s="270"/>
      <c r="J369" s="271">
        <f>ROUND(I369*H369,2)</f>
        <v>0</v>
      </c>
      <c r="K369" s="267" t="s">
        <v>1</v>
      </c>
      <c r="L369" s="272"/>
      <c r="M369" s="273" t="s">
        <v>1</v>
      </c>
      <c r="N369" s="274" t="s">
        <v>41</v>
      </c>
      <c r="O369" s="92"/>
      <c r="P369" s="228">
        <f>O369*H369</f>
        <v>0</v>
      </c>
      <c r="Q369" s="228">
        <v>0.00014</v>
      </c>
      <c r="R369" s="228">
        <f>Q369*H369</f>
        <v>0.007486499999999999</v>
      </c>
      <c r="S369" s="228">
        <v>0</v>
      </c>
      <c r="T369" s="229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0" t="s">
        <v>385</v>
      </c>
      <c r="AT369" s="230" t="s">
        <v>486</v>
      </c>
      <c r="AU369" s="230" t="s">
        <v>86</v>
      </c>
      <c r="AY369" s="18" t="s">
        <v>157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8" t="s">
        <v>84</v>
      </c>
      <c r="BK369" s="231">
        <f>ROUND(I369*H369,2)</f>
        <v>0</v>
      </c>
      <c r="BL369" s="18" t="s">
        <v>254</v>
      </c>
      <c r="BM369" s="230" t="s">
        <v>520</v>
      </c>
    </row>
    <row r="370" spans="1:51" s="15" customFormat="1" ht="12">
      <c r="A370" s="15"/>
      <c r="B370" s="255"/>
      <c r="C370" s="256"/>
      <c r="D370" s="234" t="s">
        <v>166</v>
      </c>
      <c r="E370" s="257" t="s">
        <v>1</v>
      </c>
      <c r="F370" s="258" t="s">
        <v>511</v>
      </c>
      <c r="G370" s="256"/>
      <c r="H370" s="257" t="s">
        <v>1</v>
      </c>
      <c r="I370" s="259"/>
      <c r="J370" s="256"/>
      <c r="K370" s="256"/>
      <c r="L370" s="260"/>
      <c r="M370" s="261"/>
      <c r="N370" s="262"/>
      <c r="O370" s="262"/>
      <c r="P370" s="262"/>
      <c r="Q370" s="262"/>
      <c r="R370" s="262"/>
      <c r="S370" s="262"/>
      <c r="T370" s="263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64" t="s">
        <v>166</v>
      </c>
      <c r="AU370" s="264" t="s">
        <v>86</v>
      </c>
      <c r="AV370" s="15" t="s">
        <v>84</v>
      </c>
      <c r="AW370" s="15" t="s">
        <v>32</v>
      </c>
      <c r="AX370" s="15" t="s">
        <v>76</v>
      </c>
      <c r="AY370" s="264" t="s">
        <v>157</v>
      </c>
    </row>
    <row r="371" spans="1:51" s="13" customFormat="1" ht="12">
      <c r="A371" s="13"/>
      <c r="B371" s="232"/>
      <c r="C371" s="233"/>
      <c r="D371" s="234" t="s">
        <v>166</v>
      </c>
      <c r="E371" s="235" t="s">
        <v>1</v>
      </c>
      <c r="F371" s="236" t="s">
        <v>512</v>
      </c>
      <c r="G371" s="233"/>
      <c r="H371" s="237">
        <v>53.475</v>
      </c>
      <c r="I371" s="238"/>
      <c r="J371" s="233"/>
      <c r="K371" s="233"/>
      <c r="L371" s="239"/>
      <c r="M371" s="240"/>
      <c r="N371" s="241"/>
      <c r="O371" s="241"/>
      <c r="P371" s="241"/>
      <c r="Q371" s="241"/>
      <c r="R371" s="241"/>
      <c r="S371" s="241"/>
      <c r="T371" s="24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3" t="s">
        <v>166</v>
      </c>
      <c r="AU371" s="243" t="s">
        <v>86</v>
      </c>
      <c r="AV371" s="13" t="s">
        <v>86</v>
      </c>
      <c r="AW371" s="13" t="s">
        <v>32</v>
      </c>
      <c r="AX371" s="13" t="s">
        <v>84</v>
      </c>
      <c r="AY371" s="243" t="s">
        <v>157</v>
      </c>
    </row>
    <row r="372" spans="1:65" s="2" customFormat="1" ht="16.5" customHeight="1">
      <c r="A372" s="39"/>
      <c r="B372" s="40"/>
      <c r="C372" s="219" t="s">
        <v>521</v>
      </c>
      <c r="D372" s="219" t="s">
        <v>159</v>
      </c>
      <c r="E372" s="220" t="s">
        <v>522</v>
      </c>
      <c r="F372" s="221" t="s">
        <v>523</v>
      </c>
      <c r="G372" s="222" t="s">
        <v>182</v>
      </c>
      <c r="H372" s="223">
        <v>145.704</v>
      </c>
      <c r="I372" s="224"/>
      <c r="J372" s="225">
        <f>ROUND(I372*H372,2)</f>
        <v>0</v>
      </c>
      <c r="K372" s="221" t="s">
        <v>163</v>
      </c>
      <c r="L372" s="45"/>
      <c r="M372" s="226" t="s">
        <v>1</v>
      </c>
      <c r="N372" s="227" t="s">
        <v>41</v>
      </c>
      <c r="O372" s="92"/>
      <c r="P372" s="228">
        <f>O372*H372</f>
        <v>0</v>
      </c>
      <c r="Q372" s="228">
        <v>0</v>
      </c>
      <c r="R372" s="228">
        <f>Q372*H372</f>
        <v>0</v>
      </c>
      <c r="S372" s="228">
        <v>0.01</v>
      </c>
      <c r="T372" s="229">
        <f>S372*H372</f>
        <v>1.4570400000000001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0" t="s">
        <v>254</v>
      </c>
      <c r="AT372" s="230" t="s">
        <v>159</v>
      </c>
      <c r="AU372" s="230" t="s">
        <v>86</v>
      </c>
      <c r="AY372" s="18" t="s">
        <v>157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8" t="s">
        <v>84</v>
      </c>
      <c r="BK372" s="231">
        <f>ROUND(I372*H372,2)</f>
        <v>0</v>
      </c>
      <c r="BL372" s="18" t="s">
        <v>254</v>
      </c>
      <c r="BM372" s="230" t="s">
        <v>524</v>
      </c>
    </row>
    <row r="373" spans="1:51" s="15" customFormat="1" ht="12">
      <c r="A373" s="15"/>
      <c r="B373" s="255"/>
      <c r="C373" s="256"/>
      <c r="D373" s="234" t="s">
        <v>166</v>
      </c>
      <c r="E373" s="257" t="s">
        <v>1</v>
      </c>
      <c r="F373" s="258" t="s">
        <v>525</v>
      </c>
      <c r="G373" s="256"/>
      <c r="H373" s="257" t="s">
        <v>1</v>
      </c>
      <c r="I373" s="259"/>
      <c r="J373" s="256"/>
      <c r="K373" s="256"/>
      <c r="L373" s="260"/>
      <c r="M373" s="261"/>
      <c r="N373" s="262"/>
      <c r="O373" s="262"/>
      <c r="P373" s="262"/>
      <c r="Q373" s="262"/>
      <c r="R373" s="262"/>
      <c r="S373" s="262"/>
      <c r="T373" s="263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64" t="s">
        <v>166</v>
      </c>
      <c r="AU373" s="264" t="s">
        <v>86</v>
      </c>
      <c r="AV373" s="15" t="s">
        <v>84</v>
      </c>
      <c r="AW373" s="15" t="s">
        <v>32</v>
      </c>
      <c r="AX373" s="15" t="s">
        <v>76</v>
      </c>
      <c r="AY373" s="264" t="s">
        <v>157</v>
      </c>
    </row>
    <row r="374" spans="1:51" s="13" customFormat="1" ht="12">
      <c r="A374" s="13"/>
      <c r="B374" s="232"/>
      <c r="C374" s="233"/>
      <c r="D374" s="234" t="s">
        <v>166</v>
      </c>
      <c r="E374" s="235" t="s">
        <v>1</v>
      </c>
      <c r="F374" s="236" t="s">
        <v>526</v>
      </c>
      <c r="G374" s="233"/>
      <c r="H374" s="237">
        <v>145.704</v>
      </c>
      <c r="I374" s="238"/>
      <c r="J374" s="233"/>
      <c r="K374" s="233"/>
      <c r="L374" s="239"/>
      <c r="M374" s="240"/>
      <c r="N374" s="241"/>
      <c r="O374" s="241"/>
      <c r="P374" s="241"/>
      <c r="Q374" s="241"/>
      <c r="R374" s="241"/>
      <c r="S374" s="241"/>
      <c r="T374" s="24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3" t="s">
        <v>166</v>
      </c>
      <c r="AU374" s="243" t="s">
        <v>86</v>
      </c>
      <c r="AV374" s="13" t="s">
        <v>86</v>
      </c>
      <c r="AW374" s="13" t="s">
        <v>32</v>
      </c>
      <c r="AX374" s="13" t="s">
        <v>84</v>
      </c>
      <c r="AY374" s="243" t="s">
        <v>157</v>
      </c>
    </row>
    <row r="375" spans="1:65" s="2" customFormat="1" ht="16.5" customHeight="1">
      <c r="A375" s="39"/>
      <c r="B375" s="40"/>
      <c r="C375" s="219" t="s">
        <v>527</v>
      </c>
      <c r="D375" s="219" t="s">
        <v>159</v>
      </c>
      <c r="E375" s="220" t="s">
        <v>528</v>
      </c>
      <c r="F375" s="221" t="s">
        <v>529</v>
      </c>
      <c r="G375" s="222" t="s">
        <v>182</v>
      </c>
      <c r="H375" s="223">
        <v>145.704</v>
      </c>
      <c r="I375" s="224"/>
      <c r="J375" s="225">
        <f>ROUND(I375*H375,2)</f>
        <v>0</v>
      </c>
      <c r="K375" s="221" t="s">
        <v>163</v>
      </c>
      <c r="L375" s="45"/>
      <c r="M375" s="226" t="s">
        <v>1</v>
      </c>
      <c r="N375" s="227" t="s">
        <v>41</v>
      </c>
      <c r="O375" s="92"/>
      <c r="P375" s="228">
        <f>O375*H375</f>
        <v>0</v>
      </c>
      <c r="Q375" s="228">
        <v>0</v>
      </c>
      <c r="R375" s="228">
        <f>Q375*H375</f>
        <v>0</v>
      </c>
      <c r="S375" s="228">
        <v>0</v>
      </c>
      <c r="T375" s="22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0" t="s">
        <v>254</v>
      </c>
      <c r="AT375" s="230" t="s">
        <v>159</v>
      </c>
      <c r="AU375" s="230" t="s">
        <v>86</v>
      </c>
      <c r="AY375" s="18" t="s">
        <v>157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8" t="s">
        <v>84</v>
      </c>
      <c r="BK375" s="231">
        <f>ROUND(I375*H375,2)</f>
        <v>0</v>
      </c>
      <c r="BL375" s="18" t="s">
        <v>254</v>
      </c>
      <c r="BM375" s="230" t="s">
        <v>530</v>
      </c>
    </row>
    <row r="376" spans="1:51" s="15" customFormat="1" ht="12">
      <c r="A376" s="15"/>
      <c r="B376" s="255"/>
      <c r="C376" s="256"/>
      <c r="D376" s="234" t="s">
        <v>166</v>
      </c>
      <c r="E376" s="257" t="s">
        <v>1</v>
      </c>
      <c r="F376" s="258" t="s">
        <v>531</v>
      </c>
      <c r="G376" s="256"/>
      <c r="H376" s="257" t="s">
        <v>1</v>
      </c>
      <c r="I376" s="259"/>
      <c r="J376" s="256"/>
      <c r="K376" s="256"/>
      <c r="L376" s="260"/>
      <c r="M376" s="261"/>
      <c r="N376" s="262"/>
      <c r="O376" s="262"/>
      <c r="P376" s="262"/>
      <c r="Q376" s="262"/>
      <c r="R376" s="262"/>
      <c r="S376" s="262"/>
      <c r="T376" s="263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64" t="s">
        <v>166</v>
      </c>
      <c r="AU376" s="264" t="s">
        <v>86</v>
      </c>
      <c r="AV376" s="15" t="s">
        <v>84</v>
      </c>
      <c r="AW376" s="15" t="s">
        <v>32</v>
      </c>
      <c r="AX376" s="15" t="s">
        <v>76</v>
      </c>
      <c r="AY376" s="264" t="s">
        <v>157</v>
      </c>
    </row>
    <row r="377" spans="1:51" s="15" customFormat="1" ht="12">
      <c r="A377" s="15"/>
      <c r="B377" s="255"/>
      <c r="C377" s="256"/>
      <c r="D377" s="234" t="s">
        <v>166</v>
      </c>
      <c r="E377" s="257" t="s">
        <v>1</v>
      </c>
      <c r="F377" s="258" t="s">
        <v>525</v>
      </c>
      <c r="G377" s="256"/>
      <c r="H377" s="257" t="s">
        <v>1</v>
      </c>
      <c r="I377" s="259"/>
      <c r="J377" s="256"/>
      <c r="K377" s="256"/>
      <c r="L377" s="260"/>
      <c r="M377" s="261"/>
      <c r="N377" s="262"/>
      <c r="O377" s="262"/>
      <c r="P377" s="262"/>
      <c r="Q377" s="262"/>
      <c r="R377" s="262"/>
      <c r="S377" s="262"/>
      <c r="T377" s="263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64" t="s">
        <v>166</v>
      </c>
      <c r="AU377" s="264" t="s">
        <v>86</v>
      </c>
      <c r="AV377" s="15" t="s">
        <v>84</v>
      </c>
      <c r="AW377" s="15" t="s">
        <v>32</v>
      </c>
      <c r="AX377" s="15" t="s">
        <v>76</v>
      </c>
      <c r="AY377" s="264" t="s">
        <v>157</v>
      </c>
    </row>
    <row r="378" spans="1:51" s="13" customFormat="1" ht="12">
      <c r="A378" s="13"/>
      <c r="B378" s="232"/>
      <c r="C378" s="233"/>
      <c r="D378" s="234" t="s">
        <v>166</v>
      </c>
      <c r="E378" s="235" t="s">
        <v>1</v>
      </c>
      <c r="F378" s="236" t="s">
        <v>526</v>
      </c>
      <c r="G378" s="233"/>
      <c r="H378" s="237">
        <v>145.704</v>
      </c>
      <c r="I378" s="238"/>
      <c r="J378" s="233"/>
      <c r="K378" s="233"/>
      <c r="L378" s="239"/>
      <c r="M378" s="240"/>
      <c r="N378" s="241"/>
      <c r="O378" s="241"/>
      <c r="P378" s="241"/>
      <c r="Q378" s="241"/>
      <c r="R378" s="241"/>
      <c r="S378" s="241"/>
      <c r="T378" s="24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3" t="s">
        <v>166</v>
      </c>
      <c r="AU378" s="243" t="s">
        <v>86</v>
      </c>
      <c r="AV378" s="13" t="s">
        <v>86</v>
      </c>
      <c r="AW378" s="13" t="s">
        <v>32</v>
      </c>
      <c r="AX378" s="13" t="s">
        <v>84</v>
      </c>
      <c r="AY378" s="243" t="s">
        <v>157</v>
      </c>
    </row>
    <row r="379" spans="1:65" s="2" customFormat="1" ht="16.5" customHeight="1">
      <c r="A379" s="39"/>
      <c r="B379" s="40"/>
      <c r="C379" s="265" t="s">
        <v>532</v>
      </c>
      <c r="D379" s="265" t="s">
        <v>486</v>
      </c>
      <c r="E379" s="266" t="s">
        <v>508</v>
      </c>
      <c r="F379" s="267" t="s">
        <v>509</v>
      </c>
      <c r="G379" s="268" t="s">
        <v>182</v>
      </c>
      <c r="H379" s="269">
        <v>167.56</v>
      </c>
      <c r="I379" s="270"/>
      <c r="J379" s="271">
        <f>ROUND(I379*H379,2)</f>
        <v>0</v>
      </c>
      <c r="K379" s="267" t="s">
        <v>1</v>
      </c>
      <c r="L379" s="272"/>
      <c r="M379" s="273" t="s">
        <v>1</v>
      </c>
      <c r="N379" s="274" t="s">
        <v>41</v>
      </c>
      <c r="O379" s="92"/>
      <c r="P379" s="228">
        <f>O379*H379</f>
        <v>0</v>
      </c>
      <c r="Q379" s="228">
        <v>0.0015</v>
      </c>
      <c r="R379" s="228">
        <f>Q379*H379</f>
        <v>0.25134</v>
      </c>
      <c r="S379" s="228">
        <v>0</v>
      </c>
      <c r="T379" s="229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0" t="s">
        <v>385</v>
      </c>
      <c r="AT379" s="230" t="s">
        <v>486</v>
      </c>
      <c r="AU379" s="230" t="s">
        <v>86</v>
      </c>
      <c r="AY379" s="18" t="s">
        <v>157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8" t="s">
        <v>84</v>
      </c>
      <c r="BK379" s="231">
        <f>ROUND(I379*H379,2)</f>
        <v>0</v>
      </c>
      <c r="BL379" s="18" t="s">
        <v>254</v>
      </c>
      <c r="BM379" s="230" t="s">
        <v>533</v>
      </c>
    </row>
    <row r="380" spans="1:51" s="15" customFormat="1" ht="12">
      <c r="A380" s="15"/>
      <c r="B380" s="255"/>
      <c r="C380" s="256"/>
      <c r="D380" s="234" t="s">
        <v>166</v>
      </c>
      <c r="E380" s="257" t="s">
        <v>1</v>
      </c>
      <c r="F380" s="258" t="s">
        <v>511</v>
      </c>
      <c r="G380" s="256"/>
      <c r="H380" s="257" t="s">
        <v>1</v>
      </c>
      <c r="I380" s="259"/>
      <c r="J380" s="256"/>
      <c r="K380" s="256"/>
      <c r="L380" s="260"/>
      <c r="M380" s="261"/>
      <c r="N380" s="262"/>
      <c r="O380" s="262"/>
      <c r="P380" s="262"/>
      <c r="Q380" s="262"/>
      <c r="R380" s="262"/>
      <c r="S380" s="262"/>
      <c r="T380" s="263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64" t="s">
        <v>166</v>
      </c>
      <c r="AU380" s="264" t="s">
        <v>86</v>
      </c>
      <c r="AV380" s="15" t="s">
        <v>84</v>
      </c>
      <c r="AW380" s="15" t="s">
        <v>32</v>
      </c>
      <c r="AX380" s="15" t="s">
        <v>76</v>
      </c>
      <c r="AY380" s="264" t="s">
        <v>157</v>
      </c>
    </row>
    <row r="381" spans="1:51" s="13" customFormat="1" ht="12">
      <c r="A381" s="13"/>
      <c r="B381" s="232"/>
      <c r="C381" s="233"/>
      <c r="D381" s="234" t="s">
        <v>166</v>
      </c>
      <c r="E381" s="235" t="s">
        <v>1</v>
      </c>
      <c r="F381" s="236" t="s">
        <v>534</v>
      </c>
      <c r="G381" s="233"/>
      <c r="H381" s="237">
        <v>167.56</v>
      </c>
      <c r="I381" s="238"/>
      <c r="J381" s="233"/>
      <c r="K381" s="233"/>
      <c r="L381" s="239"/>
      <c r="M381" s="240"/>
      <c r="N381" s="241"/>
      <c r="O381" s="241"/>
      <c r="P381" s="241"/>
      <c r="Q381" s="241"/>
      <c r="R381" s="241"/>
      <c r="S381" s="241"/>
      <c r="T381" s="24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3" t="s">
        <v>166</v>
      </c>
      <c r="AU381" s="243" t="s">
        <v>86</v>
      </c>
      <c r="AV381" s="13" t="s">
        <v>86</v>
      </c>
      <c r="AW381" s="13" t="s">
        <v>32</v>
      </c>
      <c r="AX381" s="13" t="s">
        <v>84</v>
      </c>
      <c r="AY381" s="243" t="s">
        <v>157</v>
      </c>
    </row>
    <row r="382" spans="1:65" s="2" customFormat="1" ht="16.5" customHeight="1">
      <c r="A382" s="39"/>
      <c r="B382" s="40"/>
      <c r="C382" s="219" t="s">
        <v>535</v>
      </c>
      <c r="D382" s="219" t="s">
        <v>159</v>
      </c>
      <c r="E382" s="220" t="s">
        <v>536</v>
      </c>
      <c r="F382" s="221" t="s">
        <v>537</v>
      </c>
      <c r="G382" s="222" t="s">
        <v>182</v>
      </c>
      <c r="H382" s="223">
        <v>145.704</v>
      </c>
      <c r="I382" s="224"/>
      <c r="J382" s="225">
        <f>ROUND(I382*H382,2)</f>
        <v>0</v>
      </c>
      <c r="K382" s="221" t="s">
        <v>163</v>
      </c>
      <c r="L382" s="45"/>
      <c r="M382" s="226" t="s">
        <v>1</v>
      </c>
      <c r="N382" s="227" t="s">
        <v>41</v>
      </c>
      <c r="O382" s="92"/>
      <c r="P382" s="228">
        <f>O382*H382</f>
        <v>0</v>
      </c>
      <c r="Q382" s="228">
        <v>0.00019</v>
      </c>
      <c r="R382" s="228">
        <f>Q382*H382</f>
        <v>0.02768376</v>
      </c>
      <c r="S382" s="228">
        <v>0</v>
      </c>
      <c r="T382" s="229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0" t="s">
        <v>254</v>
      </c>
      <c r="AT382" s="230" t="s">
        <v>159</v>
      </c>
      <c r="AU382" s="230" t="s">
        <v>86</v>
      </c>
      <c r="AY382" s="18" t="s">
        <v>157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18" t="s">
        <v>84</v>
      </c>
      <c r="BK382" s="231">
        <f>ROUND(I382*H382,2)</f>
        <v>0</v>
      </c>
      <c r="BL382" s="18" t="s">
        <v>254</v>
      </c>
      <c r="BM382" s="230" t="s">
        <v>538</v>
      </c>
    </row>
    <row r="383" spans="1:51" s="15" customFormat="1" ht="12">
      <c r="A383" s="15"/>
      <c r="B383" s="255"/>
      <c r="C383" s="256"/>
      <c r="D383" s="234" t="s">
        <v>166</v>
      </c>
      <c r="E383" s="257" t="s">
        <v>1</v>
      </c>
      <c r="F383" s="258" t="s">
        <v>531</v>
      </c>
      <c r="G383" s="256"/>
      <c r="H383" s="257" t="s">
        <v>1</v>
      </c>
      <c r="I383" s="259"/>
      <c r="J383" s="256"/>
      <c r="K383" s="256"/>
      <c r="L383" s="260"/>
      <c r="M383" s="261"/>
      <c r="N383" s="262"/>
      <c r="O383" s="262"/>
      <c r="P383" s="262"/>
      <c r="Q383" s="262"/>
      <c r="R383" s="262"/>
      <c r="S383" s="262"/>
      <c r="T383" s="263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64" t="s">
        <v>166</v>
      </c>
      <c r="AU383" s="264" t="s">
        <v>86</v>
      </c>
      <c r="AV383" s="15" t="s">
        <v>84</v>
      </c>
      <c r="AW383" s="15" t="s">
        <v>32</v>
      </c>
      <c r="AX383" s="15" t="s">
        <v>76</v>
      </c>
      <c r="AY383" s="264" t="s">
        <v>157</v>
      </c>
    </row>
    <row r="384" spans="1:51" s="15" customFormat="1" ht="12">
      <c r="A384" s="15"/>
      <c r="B384" s="255"/>
      <c r="C384" s="256"/>
      <c r="D384" s="234" t="s">
        <v>166</v>
      </c>
      <c r="E384" s="257" t="s">
        <v>1</v>
      </c>
      <c r="F384" s="258" t="s">
        <v>525</v>
      </c>
      <c r="G384" s="256"/>
      <c r="H384" s="257" t="s">
        <v>1</v>
      </c>
      <c r="I384" s="259"/>
      <c r="J384" s="256"/>
      <c r="K384" s="256"/>
      <c r="L384" s="260"/>
      <c r="M384" s="261"/>
      <c r="N384" s="262"/>
      <c r="O384" s="262"/>
      <c r="P384" s="262"/>
      <c r="Q384" s="262"/>
      <c r="R384" s="262"/>
      <c r="S384" s="262"/>
      <c r="T384" s="263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64" t="s">
        <v>166</v>
      </c>
      <c r="AU384" s="264" t="s">
        <v>86</v>
      </c>
      <c r="AV384" s="15" t="s">
        <v>84</v>
      </c>
      <c r="AW384" s="15" t="s">
        <v>32</v>
      </c>
      <c r="AX384" s="15" t="s">
        <v>76</v>
      </c>
      <c r="AY384" s="264" t="s">
        <v>157</v>
      </c>
    </row>
    <row r="385" spans="1:51" s="13" customFormat="1" ht="12">
      <c r="A385" s="13"/>
      <c r="B385" s="232"/>
      <c r="C385" s="233"/>
      <c r="D385" s="234" t="s">
        <v>166</v>
      </c>
      <c r="E385" s="235" t="s">
        <v>1</v>
      </c>
      <c r="F385" s="236" t="s">
        <v>526</v>
      </c>
      <c r="G385" s="233"/>
      <c r="H385" s="237">
        <v>145.704</v>
      </c>
      <c r="I385" s="238"/>
      <c r="J385" s="233"/>
      <c r="K385" s="233"/>
      <c r="L385" s="239"/>
      <c r="M385" s="240"/>
      <c r="N385" s="241"/>
      <c r="O385" s="241"/>
      <c r="P385" s="241"/>
      <c r="Q385" s="241"/>
      <c r="R385" s="241"/>
      <c r="S385" s="241"/>
      <c r="T385" s="24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3" t="s">
        <v>166</v>
      </c>
      <c r="AU385" s="243" t="s">
        <v>86</v>
      </c>
      <c r="AV385" s="13" t="s">
        <v>86</v>
      </c>
      <c r="AW385" s="13" t="s">
        <v>32</v>
      </c>
      <c r="AX385" s="13" t="s">
        <v>84</v>
      </c>
      <c r="AY385" s="243" t="s">
        <v>157</v>
      </c>
    </row>
    <row r="386" spans="1:65" s="2" customFormat="1" ht="16.5" customHeight="1">
      <c r="A386" s="39"/>
      <c r="B386" s="40"/>
      <c r="C386" s="265" t="s">
        <v>539</v>
      </c>
      <c r="D386" s="265" t="s">
        <v>486</v>
      </c>
      <c r="E386" s="266" t="s">
        <v>518</v>
      </c>
      <c r="F386" s="267" t="s">
        <v>519</v>
      </c>
      <c r="G386" s="268" t="s">
        <v>182</v>
      </c>
      <c r="H386" s="269">
        <v>167.56</v>
      </c>
      <c r="I386" s="270"/>
      <c r="J386" s="271">
        <f>ROUND(I386*H386,2)</f>
        <v>0</v>
      </c>
      <c r="K386" s="267" t="s">
        <v>1</v>
      </c>
      <c r="L386" s="272"/>
      <c r="M386" s="273" t="s">
        <v>1</v>
      </c>
      <c r="N386" s="274" t="s">
        <v>41</v>
      </c>
      <c r="O386" s="92"/>
      <c r="P386" s="228">
        <f>O386*H386</f>
        <v>0</v>
      </c>
      <c r="Q386" s="228">
        <v>0.00014</v>
      </c>
      <c r="R386" s="228">
        <f>Q386*H386</f>
        <v>0.023458399999999997</v>
      </c>
      <c r="S386" s="228">
        <v>0</v>
      </c>
      <c r="T386" s="229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0" t="s">
        <v>385</v>
      </c>
      <c r="AT386" s="230" t="s">
        <v>486</v>
      </c>
      <c r="AU386" s="230" t="s">
        <v>86</v>
      </c>
      <c r="AY386" s="18" t="s">
        <v>157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8" t="s">
        <v>84</v>
      </c>
      <c r="BK386" s="231">
        <f>ROUND(I386*H386,2)</f>
        <v>0</v>
      </c>
      <c r="BL386" s="18" t="s">
        <v>254</v>
      </c>
      <c r="BM386" s="230" t="s">
        <v>540</v>
      </c>
    </row>
    <row r="387" spans="1:51" s="15" customFormat="1" ht="12">
      <c r="A387" s="15"/>
      <c r="B387" s="255"/>
      <c r="C387" s="256"/>
      <c r="D387" s="234" t="s">
        <v>166</v>
      </c>
      <c r="E387" s="257" t="s">
        <v>1</v>
      </c>
      <c r="F387" s="258" t="s">
        <v>511</v>
      </c>
      <c r="G387" s="256"/>
      <c r="H387" s="257" t="s">
        <v>1</v>
      </c>
      <c r="I387" s="259"/>
      <c r="J387" s="256"/>
      <c r="K387" s="256"/>
      <c r="L387" s="260"/>
      <c r="M387" s="261"/>
      <c r="N387" s="262"/>
      <c r="O387" s="262"/>
      <c r="P387" s="262"/>
      <c r="Q387" s="262"/>
      <c r="R387" s="262"/>
      <c r="S387" s="262"/>
      <c r="T387" s="263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64" t="s">
        <v>166</v>
      </c>
      <c r="AU387" s="264" t="s">
        <v>86</v>
      </c>
      <c r="AV387" s="15" t="s">
        <v>84</v>
      </c>
      <c r="AW387" s="15" t="s">
        <v>32</v>
      </c>
      <c r="AX387" s="15" t="s">
        <v>76</v>
      </c>
      <c r="AY387" s="264" t="s">
        <v>157</v>
      </c>
    </row>
    <row r="388" spans="1:51" s="13" customFormat="1" ht="12">
      <c r="A388" s="13"/>
      <c r="B388" s="232"/>
      <c r="C388" s="233"/>
      <c r="D388" s="234" t="s">
        <v>166</v>
      </c>
      <c r="E388" s="235" t="s">
        <v>1</v>
      </c>
      <c r="F388" s="236" t="s">
        <v>534</v>
      </c>
      <c r="G388" s="233"/>
      <c r="H388" s="237">
        <v>167.56</v>
      </c>
      <c r="I388" s="238"/>
      <c r="J388" s="233"/>
      <c r="K388" s="233"/>
      <c r="L388" s="239"/>
      <c r="M388" s="240"/>
      <c r="N388" s="241"/>
      <c r="O388" s="241"/>
      <c r="P388" s="241"/>
      <c r="Q388" s="241"/>
      <c r="R388" s="241"/>
      <c r="S388" s="241"/>
      <c r="T388" s="24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3" t="s">
        <v>166</v>
      </c>
      <c r="AU388" s="243" t="s">
        <v>86</v>
      </c>
      <c r="AV388" s="13" t="s">
        <v>86</v>
      </c>
      <c r="AW388" s="13" t="s">
        <v>32</v>
      </c>
      <c r="AX388" s="13" t="s">
        <v>84</v>
      </c>
      <c r="AY388" s="243" t="s">
        <v>157</v>
      </c>
    </row>
    <row r="389" spans="1:65" s="2" customFormat="1" ht="16.5" customHeight="1">
      <c r="A389" s="39"/>
      <c r="B389" s="40"/>
      <c r="C389" s="219" t="s">
        <v>541</v>
      </c>
      <c r="D389" s="219" t="s">
        <v>159</v>
      </c>
      <c r="E389" s="220" t="s">
        <v>542</v>
      </c>
      <c r="F389" s="221" t="s">
        <v>543</v>
      </c>
      <c r="G389" s="222" t="s">
        <v>192</v>
      </c>
      <c r="H389" s="223">
        <v>0.399</v>
      </c>
      <c r="I389" s="224"/>
      <c r="J389" s="225">
        <f>ROUND(I389*H389,2)</f>
        <v>0</v>
      </c>
      <c r="K389" s="221" t="s">
        <v>163</v>
      </c>
      <c r="L389" s="45"/>
      <c r="M389" s="226" t="s">
        <v>1</v>
      </c>
      <c r="N389" s="227" t="s">
        <v>41</v>
      </c>
      <c r="O389" s="92"/>
      <c r="P389" s="228">
        <f>O389*H389</f>
        <v>0</v>
      </c>
      <c r="Q389" s="228">
        <v>0</v>
      </c>
      <c r="R389" s="228">
        <f>Q389*H389</f>
        <v>0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254</v>
      </c>
      <c r="AT389" s="230" t="s">
        <v>159</v>
      </c>
      <c r="AU389" s="230" t="s">
        <v>86</v>
      </c>
      <c r="AY389" s="18" t="s">
        <v>157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84</v>
      </c>
      <c r="BK389" s="231">
        <f>ROUND(I389*H389,2)</f>
        <v>0</v>
      </c>
      <c r="BL389" s="18" t="s">
        <v>254</v>
      </c>
      <c r="BM389" s="230" t="s">
        <v>544</v>
      </c>
    </row>
    <row r="390" spans="1:63" s="12" customFormat="1" ht="22.8" customHeight="1">
      <c r="A390" s="12"/>
      <c r="B390" s="203"/>
      <c r="C390" s="204"/>
      <c r="D390" s="205" t="s">
        <v>75</v>
      </c>
      <c r="E390" s="217" t="s">
        <v>545</v>
      </c>
      <c r="F390" s="217" t="s">
        <v>546</v>
      </c>
      <c r="G390" s="204"/>
      <c r="H390" s="204"/>
      <c r="I390" s="207"/>
      <c r="J390" s="218">
        <f>BK390</f>
        <v>0</v>
      </c>
      <c r="K390" s="204"/>
      <c r="L390" s="209"/>
      <c r="M390" s="210"/>
      <c r="N390" s="211"/>
      <c r="O390" s="211"/>
      <c r="P390" s="212">
        <f>SUM(P391:P422)</f>
        <v>0</v>
      </c>
      <c r="Q390" s="211"/>
      <c r="R390" s="212">
        <f>SUM(R391:R422)</f>
        <v>0.45406399999999997</v>
      </c>
      <c r="S390" s="211"/>
      <c r="T390" s="213">
        <f>SUM(T391:T422)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214" t="s">
        <v>86</v>
      </c>
      <c r="AT390" s="215" t="s">
        <v>75</v>
      </c>
      <c r="AU390" s="215" t="s">
        <v>84</v>
      </c>
      <c r="AY390" s="214" t="s">
        <v>157</v>
      </c>
      <c r="BK390" s="216">
        <f>SUM(BK391:BK422)</f>
        <v>0</v>
      </c>
    </row>
    <row r="391" spans="1:65" s="2" customFormat="1" ht="16.5" customHeight="1">
      <c r="A391" s="39"/>
      <c r="B391" s="40"/>
      <c r="C391" s="219" t="s">
        <v>547</v>
      </c>
      <c r="D391" s="219" t="s">
        <v>159</v>
      </c>
      <c r="E391" s="220" t="s">
        <v>548</v>
      </c>
      <c r="F391" s="221" t="s">
        <v>549</v>
      </c>
      <c r="G391" s="222" t="s">
        <v>182</v>
      </c>
      <c r="H391" s="223">
        <v>48.09</v>
      </c>
      <c r="I391" s="224"/>
      <c r="J391" s="225">
        <f>ROUND(I391*H391,2)</f>
        <v>0</v>
      </c>
      <c r="K391" s="221" t="s">
        <v>163</v>
      </c>
      <c r="L391" s="45"/>
      <c r="M391" s="226" t="s">
        <v>1</v>
      </c>
      <c r="N391" s="227" t="s">
        <v>41</v>
      </c>
      <c r="O391" s="92"/>
      <c r="P391" s="228">
        <f>O391*H391</f>
        <v>0</v>
      </c>
      <c r="Q391" s="228">
        <v>0</v>
      </c>
      <c r="R391" s="228">
        <f>Q391*H391</f>
        <v>0</v>
      </c>
      <c r="S391" s="228">
        <v>0</v>
      </c>
      <c r="T391" s="229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254</v>
      </c>
      <c r="AT391" s="230" t="s">
        <v>159</v>
      </c>
      <c r="AU391" s="230" t="s">
        <v>86</v>
      </c>
      <c r="AY391" s="18" t="s">
        <v>157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84</v>
      </c>
      <c r="BK391" s="231">
        <f>ROUND(I391*H391,2)</f>
        <v>0</v>
      </c>
      <c r="BL391" s="18" t="s">
        <v>254</v>
      </c>
      <c r="BM391" s="230" t="s">
        <v>550</v>
      </c>
    </row>
    <row r="392" spans="1:51" s="15" customFormat="1" ht="12">
      <c r="A392" s="15"/>
      <c r="B392" s="255"/>
      <c r="C392" s="256"/>
      <c r="D392" s="234" t="s">
        <v>166</v>
      </c>
      <c r="E392" s="257" t="s">
        <v>1</v>
      </c>
      <c r="F392" s="258" t="s">
        <v>551</v>
      </c>
      <c r="G392" s="256"/>
      <c r="H392" s="257" t="s">
        <v>1</v>
      </c>
      <c r="I392" s="259"/>
      <c r="J392" s="256"/>
      <c r="K392" s="256"/>
      <c r="L392" s="260"/>
      <c r="M392" s="261"/>
      <c r="N392" s="262"/>
      <c r="O392" s="262"/>
      <c r="P392" s="262"/>
      <c r="Q392" s="262"/>
      <c r="R392" s="262"/>
      <c r="S392" s="262"/>
      <c r="T392" s="263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64" t="s">
        <v>166</v>
      </c>
      <c r="AU392" s="264" t="s">
        <v>86</v>
      </c>
      <c r="AV392" s="15" t="s">
        <v>84</v>
      </c>
      <c r="AW392" s="15" t="s">
        <v>32</v>
      </c>
      <c r="AX392" s="15" t="s">
        <v>76</v>
      </c>
      <c r="AY392" s="264" t="s">
        <v>157</v>
      </c>
    </row>
    <row r="393" spans="1:51" s="13" customFormat="1" ht="12">
      <c r="A393" s="13"/>
      <c r="B393" s="232"/>
      <c r="C393" s="233"/>
      <c r="D393" s="234" t="s">
        <v>166</v>
      </c>
      <c r="E393" s="235" t="s">
        <v>1</v>
      </c>
      <c r="F393" s="236" t="s">
        <v>481</v>
      </c>
      <c r="G393" s="233"/>
      <c r="H393" s="237">
        <v>1.12</v>
      </c>
      <c r="I393" s="238"/>
      <c r="J393" s="233"/>
      <c r="K393" s="233"/>
      <c r="L393" s="239"/>
      <c r="M393" s="240"/>
      <c r="N393" s="241"/>
      <c r="O393" s="241"/>
      <c r="P393" s="241"/>
      <c r="Q393" s="241"/>
      <c r="R393" s="241"/>
      <c r="S393" s="241"/>
      <c r="T393" s="24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3" t="s">
        <v>166</v>
      </c>
      <c r="AU393" s="243" t="s">
        <v>86</v>
      </c>
      <c r="AV393" s="13" t="s">
        <v>86</v>
      </c>
      <c r="AW393" s="13" t="s">
        <v>32</v>
      </c>
      <c r="AX393" s="13" t="s">
        <v>76</v>
      </c>
      <c r="AY393" s="243" t="s">
        <v>157</v>
      </c>
    </row>
    <row r="394" spans="1:51" s="13" customFormat="1" ht="12">
      <c r="A394" s="13"/>
      <c r="B394" s="232"/>
      <c r="C394" s="233"/>
      <c r="D394" s="234" t="s">
        <v>166</v>
      </c>
      <c r="E394" s="235" t="s">
        <v>1</v>
      </c>
      <c r="F394" s="236" t="s">
        <v>482</v>
      </c>
      <c r="G394" s="233"/>
      <c r="H394" s="237">
        <v>2.81</v>
      </c>
      <c r="I394" s="238"/>
      <c r="J394" s="233"/>
      <c r="K394" s="233"/>
      <c r="L394" s="239"/>
      <c r="M394" s="240"/>
      <c r="N394" s="241"/>
      <c r="O394" s="241"/>
      <c r="P394" s="241"/>
      <c r="Q394" s="241"/>
      <c r="R394" s="241"/>
      <c r="S394" s="241"/>
      <c r="T394" s="24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3" t="s">
        <v>166</v>
      </c>
      <c r="AU394" s="243" t="s">
        <v>86</v>
      </c>
      <c r="AV394" s="13" t="s">
        <v>86</v>
      </c>
      <c r="AW394" s="13" t="s">
        <v>32</v>
      </c>
      <c r="AX394" s="13" t="s">
        <v>76</v>
      </c>
      <c r="AY394" s="243" t="s">
        <v>157</v>
      </c>
    </row>
    <row r="395" spans="1:51" s="13" customFormat="1" ht="12">
      <c r="A395" s="13"/>
      <c r="B395" s="232"/>
      <c r="C395" s="233"/>
      <c r="D395" s="234" t="s">
        <v>166</v>
      </c>
      <c r="E395" s="235" t="s">
        <v>1</v>
      </c>
      <c r="F395" s="236" t="s">
        <v>483</v>
      </c>
      <c r="G395" s="233"/>
      <c r="H395" s="237">
        <v>1.12</v>
      </c>
      <c r="I395" s="238"/>
      <c r="J395" s="233"/>
      <c r="K395" s="233"/>
      <c r="L395" s="239"/>
      <c r="M395" s="240"/>
      <c r="N395" s="241"/>
      <c r="O395" s="241"/>
      <c r="P395" s="241"/>
      <c r="Q395" s="241"/>
      <c r="R395" s="241"/>
      <c r="S395" s="241"/>
      <c r="T395" s="24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3" t="s">
        <v>166</v>
      </c>
      <c r="AU395" s="243" t="s">
        <v>86</v>
      </c>
      <c r="AV395" s="13" t="s">
        <v>86</v>
      </c>
      <c r="AW395" s="13" t="s">
        <v>32</v>
      </c>
      <c r="AX395" s="13" t="s">
        <v>76</v>
      </c>
      <c r="AY395" s="243" t="s">
        <v>157</v>
      </c>
    </row>
    <row r="396" spans="1:51" s="13" customFormat="1" ht="12">
      <c r="A396" s="13"/>
      <c r="B396" s="232"/>
      <c r="C396" s="233"/>
      <c r="D396" s="234" t="s">
        <v>166</v>
      </c>
      <c r="E396" s="235" t="s">
        <v>1</v>
      </c>
      <c r="F396" s="236" t="s">
        <v>484</v>
      </c>
      <c r="G396" s="233"/>
      <c r="H396" s="237">
        <v>10.98</v>
      </c>
      <c r="I396" s="238"/>
      <c r="J396" s="233"/>
      <c r="K396" s="233"/>
      <c r="L396" s="239"/>
      <c r="M396" s="240"/>
      <c r="N396" s="241"/>
      <c r="O396" s="241"/>
      <c r="P396" s="241"/>
      <c r="Q396" s="241"/>
      <c r="R396" s="241"/>
      <c r="S396" s="241"/>
      <c r="T396" s="24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3" t="s">
        <v>166</v>
      </c>
      <c r="AU396" s="243" t="s">
        <v>86</v>
      </c>
      <c r="AV396" s="13" t="s">
        <v>86</v>
      </c>
      <c r="AW396" s="13" t="s">
        <v>32</v>
      </c>
      <c r="AX396" s="13" t="s">
        <v>76</v>
      </c>
      <c r="AY396" s="243" t="s">
        <v>157</v>
      </c>
    </row>
    <row r="397" spans="1:51" s="16" customFormat="1" ht="12">
      <c r="A397" s="16"/>
      <c r="B397" s="275"/>
      <c r="C397" s="276"/>
      <c r="D397" s="234" t="s">
        <v>166</v>
      </c>
      <c r="E397" s="277" t="s">
        <v>1</v>
      </c>
      <c r="F397" s="278" t="s">
        <v>552</v>
      </c>
      <c r="G397" s="276"/>
      <c r="H397" s="279">
        <v>16.03</v>
      </c>
      <c r="I397" s="280"/>
      <c r="J397" s="276"/>
      <c r="K397" s="276"/>
      <c r="L397" s="281"/>
      <c r="M397" s="282"/>
      <c r="N397" s="283"/>
      <c r="O397" s="283"/>
      <c r="P397" s="283"/>
      <c r="Q397" s="283"/>
      <c r="R397" s="283"/>
      <c r="S397" s="283"/>
      <c r="T397" s="284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T397" s="285" t="s">
        <v>166</v>
      </c>
      <c r="AU397" s="285" t="s">
        <v>86</v>
      </c>
      <c r="AV397" s="16" t="s">
        <v>174</v>
      </c>
      <c r="AW397" s="16" t="s">
        <v>32</v>
      </c>
      <c r="AX397" s="16" t="s">
        <v>76</v>
      </c>
      <c r="AY397" s="285" t="s">
        <v>157</v>
      </c>
    </row>
    <row r="398" spans="1:51" s="15" customFormat="1" ht="12">
      <c r="A398" s="15"/>
      <c r="B398" s="255"/>
      <c r="C398" s="256"/>
      <c r="D398" s="234" t="s">
        <v>166</v>
      </c>
      <c r="E398" s="257" t="s">
        <v>1</v>
      </c>
      <c r="F398" s="258" t="s">
        <v>553</v>
      </c>
      <c r="G398" s="256"/>
      <c r="H398" s="257" t="s">
        <v>1</v>
      </c>
      <c r="I398" s="259"/>
      <c r="J398" s="256"/>
      <c r="K398" s="256"/>
      <c r="L398" s="260"/>
      <c r="M398" s="261"/>
      <c r="N398" s="262"/>
      <c r="O398" s="262"/>
      <c r="P398" s="262"/>
      <c r="Q398" s="262"/>
      <c r="R398" s="262"/>
      <c r="S398" s="262"/>
      <c r="T398" s="263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64" t="s">
        <v>166</v>
      </c>
      <c r="AU398" s="264" t="s">
        <v>86</v>
      </c>
      <c r="AV398" s="15" t="s">
        <v>84</v>
      </c>
      <c r="AW398" s="15" t="s">
        <v>32</v>
      </c>
      <c r="AX398" s="15" t="s">
        <v>76</v>
      </c>
      <c r="AY398" s="264" t="s">
        <v>157</v>
      </c>
    </row>
    <row r="399" spans="1:51" s="13" customFormat="1" ht="12">
      <c r="A399" s="13"/>
      <c r="B399" s="232"/>
      <c r="C399" s="233"/>
      <c r="D399" s="234" t="s">
        <v>166</v>
      </c>
      <c r="E399" s="235" t="s">
        <v>1</v>
      </c>
      <c r="F399" s="236" t="s">
        <v>554</v>
      </c>
      <c r="G399" s="233"/>
      <c r="H399" s="237">
        <v>32.06</v>
      </c>
      <c r="I399" s="238"/>
      <c r="J399" s="233"/>
      <c r="K399" s="233"/>
      <c r="L399" s="239"/>
      <c r="M399" s="240"/>
      <c r="N399" s="241"/>
      <c r="O399" s="241"/>
      <c r="P399" s="241"/>
      <c r="Q399" s="241"/>
      <c r="R399" s="241"/>
      <c r="S399" s="241"/>
      <c r="T399" s="24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3" t="s">
        <v>166</v>
      </c>
      <c r="AU399" s="243" t="s">
        <v>86</v>
      </c>
      <c r="AV399" s="13" t="s">
        <v>86</v>
      </c>
      <c r="AW399" s="13" t="s">
        <v>32</v>
      </c>
      <c r="AX399" s="13" t="s">
        <v>76</v>
      </c>
      <c r="AY399" s="243" t="s">
        <v>157</v>
      </c>
    </row>
    <row r="400" spans="1:51" s="14" customFormat="1" ht="12">
      <c r="A400" s="14"/>
      <c r="B400" s="244"/>
      <c r="C400" s="245"/>
      <c r="D400" s="234" t="s">
        <v>166</v>
      </c>
      <c r="E400" s="246" t="s">
        <v>1</v>
      </c>
      <c r="F400" s="247" t="s">
        <v>169</v>
      </c>
      <c r="G400" s="245"/>
      <c r="H400" s="248">
        <v>48.09</v>
      </c>
      <c r="I400" s="249"/>
      <c r="J400" s="245"/>
      <c r="K400" s="245"/>
      <c r="L400" s="250"/>
      <c r="M400" s="251"/>
      <c r="N400" s="252"/>
      <c r="O400" s="252"/>
      <c r="P400" s="252"/>
      <c r="Q400" s="252"/>
      <c r="R400" s="252"/>
      <c r="S400" s="252"/>
      <c r="T400" s="253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4" t="s">
        <v>166</v>
      </c>
      <c r="AU400" s="254" t="s">
        <v>86</v>
      </c>
      <c r="AV400" s="14" t="s">
        <v>164</v>
      </c>
      <c r="AW400" s="14" t="s">
        <v>32</v>
      </c>
      <c r="AX400" s="14" t="s">
        <v>84</v>
      </c>
      <c r="AY400" s="254" t="s">
        <v>157</v>
      </c>
    </row>
    <row r="401" spans="1:65" s="2" customFormat="1" ht="12">
      <c r="A401" s="39"/>
      <c r="B401" s="40"/>
      <c r="C401" s="265" t="s">
        <v>555</v>
      </c>
      <c r="D401" s="265" t="s">
        <v>486</v>
      </c>
      <c r="E401" s="266" t="s">
        <v>556</v>
      </c>
      <c r="F401" s="267" t="s">
        <v>557</v>
      </c>
      <c r="G401" s="268" t="s">
        <v>182</v>
      </c>
      <c r="H401" s="269">
        <v>49.052</v>
      </c>
      <c r="I401" s="270"/>
      <c r="J401" s="271">
        <f>ROUND(I401*H401,2)</f>
        <v>0</v>
      </c>
      <c r="K401" s="267" t="s">
        <v>1</v>
      </c>
      <c r="L401" s="272"/>
      <c r="M401" s="273" t="s">
        <v>1</v>
      </c>
      <c r="N401" s="274" t="s">
        <v>41</v>
      </c>
      <c r="O401" s="92"/>
      <c r="P401" s="228">
        <f>O401*H401</f>
        <v>0</v>
      </c>
      <c r="Q401" s="228">
        <v>0.004</v>
      </c>
      <c r="R401" s="228">
        <f>Q401*H401</f>
        <v>0.196208</v>
      </c>
      <c r="S401" s="228">
        <v>0</v>
      </c>
      <c r="T401" s="229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0" t="s">
        <v>385</v>
      </c>
      <c r="AT401" s="230" t="s">
        <v>486</v>
      </c>
      <c r="AU401" s="230" t="s">
        <v>86</v>
      </c>
      <c r="AY401" s="18" t="s">
        <v>157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8" t="s">
        <v>84</v>
      </c>
      <c r="BK401" s="231">
        <f>ROUND(I401*H401,2)</f>
        <v>0</v>
      </c>
      <c r="BL401" s="18" t="s">
        <v>254</v>
      </c>
      <c r="BM401" s="230" t="s">
        <v>558</v>
      </c>
    </row>
    <row r="402" spans="1:51" s="15" customFormat="1" ht="12">
      <c r="A402" s="15"/>
      <c r="B402" s="255"/>
      <c r="C402" s="256"/>
      <c r="D402" s="234" t="s">
        <v>166</v>
      </c>
      <c r="E402" s="257" t="s">
        <v>1</v>
      </c>
      <c r="F402" s="258" t="s">
        <v>559</v>
      </c>
      <c r="G402" s="256"/>
      <c r="H402" s="257" t="s">
        <v>1</v>
      </c>
      <c r="I402" s="259"/>
      <c r="J402" s="256"/>
      <c r="K402" s="256"/>
      <c r="L402" s="260"/>
      <c r="M402" s="261"/>
      <c r="N402" s="262"/>
      <c r="O402" s="262"/>
      <c r="P402" s="262"/>
      <c r="Q402" s="262"/>
      <c r="R402" s="262"/>
      <c r="S402" s="262"/>
      <c r="T402" s="263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64" t="s">
        <v>166</v>
      </c>
      <c r="AU402" s="264" t="s">
        <v>86</v>
      </c>
      <c r="AV402" s="15" t="s">
        <v>84</v>
      </c>
      <c r="AW402" s="15" t="s">
        <v>32</v>
      </c>
      <c r="AX402" s="15" t="s">
        <v>76</v>
      </c>
      <c r="AY402" s="264" t="s">
        <v>157</v>
      </c>
    </row>
    <row r="403" spans="1:51" s="13" customFormat="1" ht="12">
      <c r="A403" s="13"/>
      <c r="B403" s="232"/>
      <c r="C403" s="233"/>
      <c r="D403" s="234" t="s">
        <v>166</v>
      </c>
      <c r="E403" s="235" t="s">
        <v>1</v>
      </c>
      <c r="F403" s="236" t="s">
        <v>560</v>
      </c>
      <c r="G403" s="233"/>
      <c r="H403" s="237">
        <v>49.052</v>
      </c>
      <c r="I403" s="238"/>
      <c r="J403" s="233"/>
      <c r="K403" s="233"/>
      <c r="L403" s="239"/>
      <c r="M403" s="240"/>
      <c r="N403" s="241"/>
      <c r="O403" s="241"/>
      <c r="P403" s="241"/>
      <c r="Q403" s="241"/>
      <c r="R403" s="241"/>
      <c r="S403" s="241"/>
      <c r="T403" s="24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3" t="s">
        <v>166</v>
      </c>
      <c r="AU403" s="243" t="s">
        <v>86</v>
      </c>
      <c r="AV403" s="13" t="s">
        <v>86</v>
      </c>
      <c r="AW403" s="13" t="s">
        <v>32</v>
      </c>
      <c r="AX403" s="13" t="s">
        <v>76</v>
      </c>
      <c r="AY403" s="243" t="s">
        <v>157</v>
      </c>
    </row>
    <row r="404" spans="1:51" s="14" customFormat="1" ht="12">
      <c r="A404" s="14"/>
      <c r="B404" s="244"/>
      <c r="C404" s="245"/>
      <c r="D404" s="234" t="s">
        <v>166</v>
      </c>
      <c r="E404" s="246" t="s">
        <v>1</v>
      </c>
      <c r="F404" s="247" t="s">
        <v>169</v>
      </c>
      <c r="G404" s="245"/>
      <c r="H404" s="248">
        <v>49.052</v>
      </c>
      <c r="I404" s="249"/>
      <c r="J404" s="245"/>
      <c r="K404" s="245"/>
      <c r="L404" s="250"/>
      <c r="M404" s="251"/>
      <c r="N404" s="252"/>
      <c r="O404" s="252"/>
      <c r="P404" s="252"/>
      <c r="Q404" s="252"/>
      <c r="R404" s="252"/>
      <c r="S404" s="252"/>
      <c r="T404" s="25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4" t="s">
        <v>166</v>
      </c>
      <c r="AU404" s="254" t="s">
        <v>86</v>
      </c>
      <c r="AV404" s="14" t="s">
        <v>164</v>
      </c>
      <c r="AW404" s="14" t="s">
        <v>32</v>
      </c>
      <c r="AX404" s="14" t="s">
        <v>84</v>
      </c>
      <c r="AY404" s="254" t="s">
        <v>157</v>
      </c>
    </row>
    <row r="405" spans="1:65" s="2" customFormat="1" ht="16.5" customHeight="1">
      <c r="A405" s="39"/>
      <c r="B405" s="40"/>
      <c r="C405" s="219" t="s">
        <v>561</v>
      </c>
      <c r="D405" s="219" t="s">
        <v>159</v>
      </c>
      <c r="E405" s="220" t="s">
        <v>562</v>
      </c>
      <c r="F405" s="221" t="s">
        <v>563</v>
      </c>
      <c r="G405" s="222" t="s">
        <v>182</v>
      </c>
      <c r="H405" s="223">
        <v>31.6</v>
      </c>
      <c r="I405" s="224"/>
      <c r="J405" s="225">
        <f>ROUND(I405*H405,2)</f>
        <v>0</v>
      </c>
      <c r="K405" s="221" t="s">
        <v>163</v>
      </c>
      <c r="L405" s="45"/>
      <c r="M405" s="226" t="s">
        <v>1</v>
      </c>
      <c r="N405" s="227" t="s">
        <v>41</v>
      </c>
      <c r="O405" s="92"/>
      <c r="P405" s="228">
        <f>O405*H405</f>
        <v>0</v>
      </c>
      <c r="Q405" s="228">
        <v>0</v>
      </c>
      <c r="R405" s="228">
        <f>Q405*H405</f>
        <v>0</v>
      </c>
      <c r="S405" s="228">
        <v>0</v>
      </c>
      <c r="T405" s="229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0" t="s">
        <v>254</v>
      </c>
      <c r="AT405" s="230" t="s">
        <v>159</v>
      </c>
      <c r="AU405" s="230" t="s">
        <v>86</v>
      </c>
      <c r="AY405" s="18" t="s">
        <v>157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8" t="s">
        <v>84</v>
      </c>
      <c r="BK405" s="231">
        <f>ROUND(I405*H405,2)</f>
        <v>0</v>
      </c>
      <c r="BL405" s="18" t="s">
        <v>254</v>
      </c>
      <c r="BM405" s="230" t="s">
        <v>564</v>
      </c>
    </row>
    <row r="406" spans="1:51" s="13" customFormat="1" ht="12">
      <c r="A406" s="13"/>
      <c r="B406" s="232"/>
      <c r="C406" s="233"/>
      <c r="D406" s="234" t="s">
        <v>166</v>
      </c>
      <c r="E406" s="235" t="s">
        <v>1</v>
      </c>
      <c r="F406" s="236" t="s">
        <v>361</v>
      </c>
      <c r="G406" s="233"/>
      <c r="H406" s="237">
        <v>3.94</v>
      </c>
      <c r="I406" s="238"/>
      <c r="J406" s="233"/>
      <c r="K406" s="233"/>
      <c r="L406" s="239"/>
      <c r="M406" s="240"/>
      <c r="N406" s="241"/>
      <c r="O406" s="241"/>
      <c r="P406" s="241"/>
      <c r="Q406" s="241"/>
      <c r="R406" s="241"/>
      <c r="S406" s="241"/>
      <c r="T406" s="24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3" t="s">
        <v>166</v>
      </c>
      <c r="AU406" s="243" t="s">
        <v>86</v>
      </c>
      <c r="AV406" s="13" t="s">
        <v>86</v>
      </c>
      <c r="AW406" s="13" t="s">
        <v>32</v>
      </c>
      <c r="AX406" s="13" t="s">
        <v>76</v>
      </c>
      <c r="AY406" s="243" t="s">
        <v>157</v>
      </c>
    </row>
    <row r="407" spans="1:51" s="13" customFormat="1" ht="12">
      <c r="A407" s="13"/>
      <c r="B407" s="232"/>
      <c r="C407" s="233"/>
      <c r="D407" s="234" t="s">
        <v>166</v>
      </c>
      <c r="E407" s="235" t="s">
        <v>1</v>
      </c>
      <c r="F407" s="236" t="s">
        <v>362</v>
      </c>
      <c r="G407" s="233"/>
      <c r="H407" s="237">
        <v>0.95</v>
      </c>
      <c r="I407" s="238"/>
      <c r="J407" s="233"/>
      <c r="K407" s="233"/>
      <c r="L407" s="239"/>
      <c r="M407" s="240"/>
      <c r="N407" s="241"/>
      <c r="O407" s="241"/>
      <c r="P407" s="241"/>
      <c r="Q407" s="241"/>
      <c r="R407" s="241"/>
      <c r="S407" s="241"/>
      <c r="T407" s="24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3" t="s">
        <v>166</v>
      </c>
      <c r="AU407" s="243" t="s">
        <v>86</v>
      </c>
      <c r="AV407" s="13" t="s">
        <v>86</v>
      </c>
      <c r="AW407" s="13" t="s">
        <v>32</v>
      </c>
      <c r="AX407" s="13" t="s">
        <v>76</v>
      </c>
      <c r="AY407" s="243" t="s">
        <v>157</v>
      </c>
    </row>
    <row r="408" spans="1:51" s="13" customFormat="1" ht="12">
      <c r="A408" s="13"/>
      <c r="B408" s="232"/>
      <c r="C408" s="233"/>
      <c r="D408" s="234" t="s">
        <v>166</v>
      </c>
      <c r="E408" s="235" t="s">
        <v>1</v>
      </c>
      <c r="F408" s="236" t="s">
        <v>481</v>
      </c>
      <c r="G408" s="233"/>
      <c r="H408" s="237">
        <v>1.12</v>
      </c>
      <c r="I408" s="238"/>
      <c r="J408" s="233"/>
      <c r="K408" s="233"/>
      <c r="L408" s="239"/>
      <c r="M408" s="240"/>
      <c r="N408" s="241"/>
      <c r="O408" s="241"/>
      <c r="P408" s="241"/>
      <c r="Q408" s="241"/>
      <c r="R408" s="241"/>
      <c r="S408" s="241"/>
      <c r="T408" s="24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3" t="s">
        <v>166</v>
      </c>
      <c r="AU408" s="243" t="s">
        <v>86</v>
      </c>
      <c r="AV408" s="13" t="s">
        <v>86</v>
      </c>
      <c r="AW408" s="13" t="s">
        <v>32</v>
      </c>
      <c r="AX408" s="13" t="s">
        <v>76</v>
      </c>
      <c r="AY408" s="243" t="s">
        <v>157</v>
      </c>
    </row>
    <row r="409" spans="1:51" s="13" customFormat="1" ht="12">
      <c r="A409" s="13"/>
      <c r="B409" s="232"/>
      <c r="C409" s="233"/>
      <c r="D409" s="234" t="s">
        <v>166</v>
      </c>
      <c r="E409" s="235" t="s">
        <v>1</v>
      </c>
      <c r="F409" s="236" t="s">
        <v>482</v>
      </c>
      <c r="G409" s="233"/>
      <c r="H409" s="237">
        <v>2.81</v>
      </c>
      <c r="I409" s="238"/>
      <c r="J409" s="233"/>
      <c r="K409" s="233"/>
      <c r="L409" s="239"/>
      <c r="M409" s="240"/>
      <c r="N409" s="241"/>
      <c r="O409" s="241"/>
      <c r="P409" s="241"/>
      <c r="Q409" s="241"/>
      <c r="R409" s="241"/>
      <c r="S409" s="241"/>
      <c r="T409" s="24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3" t="s">
        <v>166</v>
      </c>
      <c r="AU409" s="243" t="s">
        <v>86</v>
      </c>
      <c r="AV409" s="13" t="s">
        <v>86</v>
      </c>
      <c r="AW409" s="13" t="s">
        <v>32</v>
      </c>
      <c r="AX409" s="13" t="s">
        <v>76</v>
      </c>
      <c r="AY409" s="243" t="s">
        <v>157</v>
      </c>
    </row>
    <row r="410" spans="1:51" s="13" customFormat="1" ht="12">
      <c r="A410" s="13"/>
      <c r="B410" s="232"/>
      <c r="C410" s="233"/>
      <c r="D410" s="234" t="s">
        <v>166</v>
      </c>
      <c r="E410" s="235" t="s">
        <v>1</v>
      </c>
      <c r="F410" s="236" t="s">
        <v>483</v>
      </c>
      <c r="G410" s="233"/>
      <c r="H410" s="237">
        <v>1.12</v>
      </c>
      <c r="I410" s="238"/>
      <c r="J410" s="233"/>
      <c r="K410" s="233"/>
      <c r="L410" s="239"/>
      <c r="M410" s="240"/>
      <c r="N410" s="241"/>
      <c r="O410" s="241"/>
      <c r="P410" s="241"/>
      <c r="Q410" s="241"/>
      <c r="R410" s="241"/>
      <c r="S410" s="241"/>
      <c r="T410" s="24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3" t="s">
        <v>166</v>
      </c>
      <c r="AU410" s="243" t="s">
        <v>86</v>
      </c>
      <c r="AV410" s="13" t="s">
        <v>86</v>
      </c>
      <c r="AW410" s="13" t="s">
        <v>32</v>
      </c>
      <c r="AX410" s="13" t="s">
        <v>76</v>
      </c>
      <c r="AY410" s="243" t="s">
        <v>157</v>
      </c>
    </row>
    <row r="411" spans="1:51" s="13" customFormat="1" ht="12">
      <c r="A411" s="13"/>
      <c r="B411" s="232"/>
      <c r="C411" s="233"/>
      <c r="D411" s="234" t="s">
        <v>166</v>
      </c>
      <c r="E411" s="235" t="s">
        <v>1</v>
      </c>
      <c r="F411" s="236" t="s">
        <v>565</v>
      </c>
      <c r="G411" s="233"/>
      <c r="H411" s="237">
        <v>6.05</v>
      </c>
      <c r="I411" s="238"/>
      <c r="J411" s="233"/>
      <c r="K411" s="233"/>
      <c r="L411" s="239"/>
      <c r="M411" s="240"/>
      <c r="N411" s="241"/>
      <c r="O411" s="241"/>
      <c r="P411" s="241"/>
      <c r="Q411" s="241"/>
      <c r="R411" s="241"/>
      <c r="S411" s="241"/>
      <c r="T411" s="24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3" t="s">
        <v>166</v>
      </c>
      <c r="AU411" s="243" t="s">
        <v>86</v>
      </c>
      <c r="AV411" s="13" t="s">
        <v>86</v>
      </c>
      <c r="AW411" s="13" t="s">
        <v>32</v>
      </c>
      <c r="AX411" s="13" t="s">
        <v>76</v>
      </c>
      <c r="AY411" s="243" t="s">
        <v>157</v>
      </c>
    </row>
    <row r="412" spans="1:51" s="13" customFormat="1" ht="12">
      <c r="A412" s="13"/>
      <c r="B412" s="232"/>
      <c r="C412" s="233"/>
      <c r="D412" s="234" t="s">
        <v>166</v>
      </c>
      <c r="E412" s="235" t="s">
        <v>1</v>
      </c>
      <c r="F412" s="236" t="s">
        <v>566</v>
      </c>
      <c r="G412" s="233"/>
      <c r="H412" s="237">
        <v>4.63</v>
      </c>
      <c r="I412" s="238"/>
      <c r="J412" s="233"/>
      <c r="K412" s="233"/>
      <c r="L412" s="239"/>
      <c r="M412" s="240"/>
      <c r="N412" s="241"/>
      <c r="O412" s="241"/>
      <c r="P412" s="241"/>
      <c r="Q412" s="241"/>
      <c r="R412" s="241"/>
      <c r="S412" s="241"/>
      <c r="T412" s="24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3" t="s">
        <v>166</v>
      </c>
      <c r="AU412" s="243" t="s">
        <v>86</v>
      </c>
      <c r="AV412" s="13" t="s">
        <v>86</v>
      </c>
      <c r="AW412" s="13" t="s">
        <v>32</v>
      </c>
      <c r="AX412" s="13" t="s">
        <v>76</v>
      </c>
      <c r="AY412" s="243" t="s">
        <v>157</v>
      </c>
    </row>
    <row r="413" spans="1:51" s="13" customFormat="1" ht="12">
      <c r="A413" s="13"/>
      <c r="B413" s="232"/>
      <c r="C413" s="233"/>
      <c r="D413" s="234" t="s">
        <v>166</v>
      </c>
      <c r="E413" s="235" t="s">
        <v>1</v>
      </c>
      <c r="F413" s="236" t="s">
        <v>484</v>
      </c>
      <c r="G413" s="233"/>
      <c r="H413" s="237">
        <v>10.98</v>
      </c>
      <c r="I413" s="238"/>
      <c r="J413" s="233"/>
      <c r="K413" s="233"/>
      <c r="L413" s="239"/>
      <c r="M413" s="240"/>
      <c r="N413" s="241"/>
      <c r="O413" s="241"/>
      <c r="P413" s="241"/>
      <c r="Q413" s="241"/>
      <c r="R413" s="241"/>
      <c r="S413" s="241"/>
      <c r="T413" s="24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3" t="s">
        <v>166</v>
      </c>
      <c r="AU413" s="243" t="s">
        <v>86</v>
      </c>
      <c r="AV413" s="13" t="s">
        <v>86</v>
      </c>
      <c r="AW413" s="13" t="s">
        <v>32</v>
      </c>
      <c r="AX413" s="13" t="s">
        <v>76</v>
      </c>
      <c r="AY413" s="243" t="s">
        <v>157</v>
      </c>
    </row>
    <row r="414" spans="1:51" s="14" customFormat="1" ht="12">
      <c r="A414" s="14"/>
      <c r="B414" s="244"/>
      <c r="C414" s="245"/>
      <c r="D414" s="234" t="s">
        <v>166</v>
      </c>
      <c r="E414" s="246" t="s">
        <v>1</v>
      </c>
      <c r="F414" s="247" t="s">
        <v>169</v>
      </c>
      <c r="G414" s="245"/>
      <c r="H414" s="248">
        <v>31.6</v>
      </c>
      <c r="I414" s="249"/>
      <c r="J414" s="245"/>
      <c r="K414" s="245"/>
      <c r="L414" s="250"/>
      <c r="M414" s="251"/>
      <c r="N414" s="252"/>
      <c r="O414" s="252"/>
      <c r="P414" s="252"/>
      <c r="Q414" s="252"/>
      <c r="R414" s="252"/>
      <c r="S414" s="252"/>
      <c r="T414" s="253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4" t="s">
        <v>166</v>
      </c>
      <c r="AU414" s="254" t="s">
        <v>86</v>
      </c>
      <c r="AV414" s="14" t="s">
        <v>164</v>
      </c>
      <c r="AW414" s="14" t="s">
        <v>32</v>
      </c>
      <c r="AX414" s="14" t="s">
        <v>84</v>
      </c>
      <c r="AY414" s="254" t="s">
        <v>157</v>
      </c>
    </row>
    <row r="415" spans="1:65" s="2" customFormat="1" ht="12">
      <c r="A415" s="39"/>
      <c r="B415" s="40"/>
      <c r="C415" s="265" t="s">
        <v>567</v>
      </c>
      <c r="D415" s="265" t="s">
        <v>486</v>
      </c>
      <c r="E415" s="266" t="s">
        <v>568</v>
      </c>
      <c r="F415" s="267" t="s">
        <v>569</v>
      </c>
      <c r="G415" s="268" t="s">
        <v>182</v>
      </c>
      <c r="H415" s="269">
        <v>64.464</v>
      </c>
      <c r="I415" s="270"/>
      <c r="J415" s="271">
        <f>ROUND(I415*H415,2)</f>
        <v>0</v>
      </c>
      <c r="K415" s="267" t="s">
        <v>163</v>
      </c>
      <c r="L415" s="272"/>
      <c r="M415" s="273" t="s">
        <v>1</v>
      </c>
      <c r="N415" s="274" t="s">
        <v>41</v>
      </c>
      <c r="O415" s="92"/>
      <c r="P415" s="228">
        <f>O415*H415</f>
        <v>0</v>
      </c>
      <c r="Q415" s="228">
        <v>0.004</v>
      </c>
      <c r="R415" s="228">
        <f>Q415*H415</f>
        <v>0.257856</v>
      </c>
      <c r="S415" s="228">
        <v>0</v>
      </c>
      <c r="T415" s="229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0" t="s">
        <v>385</v>
      </c>
      <c r="AT415" s="230" t="s">
        <v>486</v>
      </c>
      <c r="AU415" s="230" t="s">
        <v>86</v>
      </c>
      <c r="AY415" s="18" t="s">
        <v>157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8" t="s">
        <v>84</v>
      </c>
      <c r="BK415" s="231">
        <f>ROUND(I415*H415,2)</f>
        <v>0</v>
      </c>
      <c r="BL415" s="18" t="s">
        <v>254</v>
      </c>
      <c r="BM415" s="230" t="s">
        <v>570</v>
      </c>
    </row>
    <row r="416" spans="1:51" s="15" customFormat="1" ht="12">
      <c r="A416" s="15"/>
      <c r="B416" s="255"/>
      <c r="C416" s="256"/>
      <c r="D416" s="234" t="s">
        <v>166</v>
      </c>
      <c r="E416" s="257" t="s">
        <v>1</v>
      </c>
      <c r="F416" s="258" t="s">
        <v>559</v>
      </c>
      <c r="G416" s="256"/>
      <c r="H416" s="257" t="s">
        <v>1</v>
      </c>
      <c r="I416" s="259"/>
      <c r="J416" s="256"/>
      <c r="K416" s="256"/>
      <c r="L416" s="260"/>
      <c r="M416" s="261"/>
      <c r="N416" s="262"/>
      <c r="O416" s="262"/>
      <c r="P416" s="262"/>
      <c r="Q416" s="262"/>
      <c r="R416" s="262"/>
      <c r="S416" s="262"/>
      <c r="T416" s="263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64" t="s">
        <v>166</v>
      </c>
      <c r="AU416" s="264" t="s">
        <v>86</v>
      </c>
      <c r="AV416" s="15" t="s">
        <v>84</v>
      </c>
      <c r="AW416" s="15" t="s">
        <v>32</v>
      </c>
      <c r="AX416" s="15" t="s">
        <v>76</v>
      </c>
      <c r="AY416" s="264" t="s">
        <v>157</v>
      </c>
    </row>
    <row r="417" spans="1:51" s="15" customFormat="1" ht="12">
      <c r="A417" s="15"/>
      <c r="B417" s="255"/>
      <c r="C417" s="256"/>
      <c r="D417" s="234" t="s">
        <v>166</v>
      </c>
      <c r="E417" s="257" t="s">
        <v>1</v>
      </c>
      <c r="F417" s="258" t="s">
        <v>551</v>
      </c>
      <c r="G417" s="256"/>
      <c r="H417" s="257" t="s">
        <v>1</v>
      </c>
      <c r="I417" s="259"/>
      <c r="J417" s="256"/>
      <c r="K417" s="256"/>
      <c r="L417" s="260"/>
      <c r="M417" s="261"/>
      <c r="N417" s="262"/>
      <c r="O417" s="262"/>
      <c r="P417" s="262"/>
      <c r="Q417" s="262"/>
      <c r="R417" s="262"/>
      <c r="S417" s="262"/>
      <c r="T417" s="263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64" t="s">
        <v>166</v>
      </c>
      <c r="AU417" s="264" t="s">
        <v>86</v>
      </c>
      <c r="AV417" s="15" t="s">
        <v>84</v>
      </c>
      <c r="AW417" s="15" t="s">
        <v>32</v>
      </c>
      <c r="AX417" s="15" t="s">
        <v>76</v>
      </c>
      <c r="AY417" s="264" t="s">
        <v>157</v>
      </c>
    </row>
    <row r="418" spans="1:51" s="13" customFormat="1" ht="12">
      <c r="A418" s="13"/>
      <c r="B418" s="232"/>
      <c r="C418" s="233"/>
      <c r="D418" s="234" t="s">
        <v>166</v>
      </c>
      <c r="E418" s="235" t="s">
        <v>1</v>
      </c>
      <c r="F418" s="236" t="s">
        <v>571</v>
      </c>
      <c r="G418" s="233"/>
      <c r="H418" s="237">
        <v>32.232</v>
      </c>
      <c r="I418" s="238"/>
      <c r="J418" s="233"/>
      <c r="K418" s="233"/>
      <c r="L418" s="239"/>
      <c r="M418" s="240"/>
      <c r="N418" s="241"/>
      <c r="O418" s="241"/>
      <c r="P418" s="241"/>
      <c r="Q418" s="241"/>
      <c r="R418" s="241"/>
      <c r="S418" s="241"/>
      <c r="T418" s="24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3" t="s">
        <v>166</v>
      </c>
      <c r="AU418" s="243" t="s">
        <v>86</v>
      </c>
      <c r="AV418" s="13" t="s">
        <v>86</v>
      </c>
      <c r="AW418" s="13" t="s">
        <v>32</v>
      </c>
      <c r="AX418" s="13" t="s">
        <v>76</v>
      </c>
      <c r="AY418" s="243" t="s">
        <v>157</v>
      </c>
    </row>
    <row r="419" spans="1:51" s="15" customFormat="1" ht="12">
      <c r="A419" s="15"/>
      <c r="B419" s="255"/>
      <c r="C419" s="256"/>
      <c r="D419" s="234" t="s">
        <v>166</v>
      </c>
      <c r="E419" s="257" t="s">
        <v>1</v>
      </c>
      <c r="F419" s="258" t="s">
        <v>572</v>
      </c>
      <c r="G419" s="256"/>
      <c r="H419" s="257" t="s">
        <v>1</v>
      </c>
      <c r="I419" s="259"/>
      <c r="J419" s="256"/>
      <c r="K419" s="256"/>
      <c r="L419" s="260"/>
      <c r="M419" s="261"/>
      <c r="N419" s="262"/>
      <c r="O419" s="262"/>
      <c r="P419" s="262"/>
      <c r="Q419" s="262"/>
      <c r="R419" s="262"/>
      <c r="S419" s="262"/>
      <c r="T419" s="263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64" t="s">
        <v>166</v>
      </c>
      <c r="AU419" s="264" t="s">
        <v>86</v>
      </c>
      <c r="AV419" s="15" t="s">
        <v>84</v>
      </c>
      <c r="AW419" s="15" t="s">
        <v>32</v>
      </c>
      <c r="AX419" s="15" t="s">
        <v>76</v>
      </c>
      <c r="AY419" s="264" t="s">
        <v>157</v>
      </c>
    </row>
    <row r="420" spans="1:51" s="13" customFormat="1" ht="12">
      <c r="A420" s="13"/>
      <c r="B420" s="232"/>
      <c r="C420" s="233"/>
      <c r="D420" s="234" t="s">
        <v>166</v>
      </c>
      <c r="E420" s="235" t="s">
        <v>1</v>
      </c>
      <c r="F420" s="236" t="s">
        <v>571</v>
      </c>
      <c r="G420" s="233"/>
      <c r="H420" s="237">
        <v>32.232</v>
      </c>
      <c r="I420" s="238"/>
      <c r="J420" s="233"/>
      <c r="K420" s="233"/>
      <c r="L420" s="239"/>
      <c r="M420" s="240"/>
      <c r="N420" s="241"/>
      <c r="O420" s="241"/>
      <c r="P420" s="241"/>
      <c r="Q420" s="241"/>
      <c r="R420" s="241"/>
      <c r="S420" s="241"/>
      <c r="T420" s="24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3" t="s">
        <v>166</v>
      </c>
      <c r="AU420" s="243" t="s">
        <v>86</v>
      </c>
      <c r="AV420" s="13" t="s">
        <v>86</v>
      </c>
      <c r="AW420" s="13" t="s">
        <v>32</v>
      </c>
      <c r="AX420" s="13" t="s">
        <v>76</v>
      </c>
      <c r="AY420" s="243" t="s">
        <v>157</v>
      </c>
    </row>
    <row r="421" spans="1:51" s="14" customFormat="1" ht="12">
      <c r="A421" s="14"/>
      <c r="B421" s="244"/>
      <c r="C421" s="245"/>
      <c r="D421" s="234" t="s">
        <v>166</v>
      </c>
      <c r="E421" s="246" t="s">
        <v>1</v>
      </c>
      <c r="F421" s="247" t="s">
        <v>169</v>
      </c>
      <c r="G421" s="245"/>
      <c r="H421" s="248">
        <v>64.464</v>
      </c>
      <c r="I421" s="249"/>
      <c r="J421" s="245"/>
      <c r="K421" s="245"/>
      <c r="L421" s="250"/>
      <c r="M421" s="251"/>
      <c r="N421" s="252"/>
      <c r="O421" s="252"/>
      <c r="P421" s="252"/>
      <c r="Q421" s="252"/>
      <c r="R421" s="252"/>
      <c r="S421" s="252"/>
      <c r="T421" s="253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4" t="s">
        <v>166</v>
      </c>
      <c r="AU421" s="254" t="s">
        <v>86</v>
      </c>
      <c r="AV421" s="14" t="s">
        <v>164</v>
      </c>
      <c r="AW421" s="14" t="s">
        <v>32</v>
      </c>
      <c r="AX421" s="14" t="s">
        <v>84</v>
      </c>
      <c r="AY421" s="254" t="s">
        <v>157</v>
      </c>
    </row>
    <row r="422" spans="1:65" s="2" customFormat="1" ht="16.5" customHeight="1">
      <c r="A422" s="39"/>
      <c r="B422" s="40"/>
      <c r="C422" s="219" t="s">
        <v>573</v>
      </c>
      <c r="D422" s="219" t="s">
        <v>159</v>
      </c>
      <c r="E422" s="220" t="s">
        <v>574</v>
      </c>
      <c r="F422" s="221" t="s">
        <v>575</v>
      </c>
      <c r="G422" s="222" t="s">
        <v>192</v>
      </c>
      <c r="H422" s="223">
        <v>0.454</v>
      </c>
      <c r="I422" s="224"/>
      <c r="J422" s="225">
        <f>ROUND(I422*H422,2)</f>
        <v>0</v>
      </c>
      <c r="K422" s="221" t="s">
        <v>163</v>
      </c>
      <c r="L422" s="45"/>
      <c r="M422" s="226" t="s">
        <v>1</v>
      </c>
      <c r="N422" s="227" t="s">
        <v>41</v>
      </c>
      <c r="O422" s="92"/>
      <c r="P422" s="228">
        <f>O422*H422</f>
        <v>0</v>
      </c>
      <c r="Q422" s="228">
        <v>0</v>
      </c>
      <c r="R422" s="228">
        <f>Q422*H422</f>
        <v>0</v>
      </c>
      <c r="S422" s="228">
        <v>0</v>
      </c>
      <c r="T422" s="229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0" t="s">
        <v>254</v>
      </c>
      <c r="AT422" s="230" t="s">
        <v>159</v>
      </c>
      <c r="AU422" s="230" t="s">
        <v>86</v>
      </c>
      <c r="AY422" s="18" t="s">
        <v>157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18" t="s">
        <v>84</v>
      </c>
      <c r="BK422" s="231">
        <f>ROUND(I422*H422,2)</f>
        <v>0</v>
      </c>
      <c r="BL422" s="18" t="s">
        <v>254</v>
      </c>
      <c r="BM422" s="230" t="s">
        <v>576</v>
      </c>
    </row>
    <row r="423" spans="1:63" s="12" customFormat="1" ht="22.8" customHeight="1">
      <c r="A423" s="12"/>
      <c r="B423" s="203"/>
      <c r="C423" s="204"/>
      <c r="D423" s="205" t="s">
        <v>75</v>
      </c>
      <c r="E423" s="217" t="s">
        <v>577</v>
      </c>
      <c r="F423" s="217" t="s">
        <v>578</v>
      </c>
      <c r="G423" s="204"/>
      <c r="H423" s="204"/>
      <c r="I423" s="207"/>
      <c r="J423" s="218">
        <f>BK423</f>
        <v>0</v>
      </c>
      <c r="K423" s="204"/>
      <c r="L423" s="209"/>
      <c r="M423" s="210"/>
      <c r="N423" s="211"/>
      <c r="O423" s="211"/>
      <c r="P423" s="212">
        <f>P424</f>
        <v>0</v>
      </c>
      <c r="Q423" s="211"/>
      <c r="R423" s="212">
        <f>R424</f>
        <v>0</v>
      </c>
      <c r="S423" s="211"/>
      <c r="T423" s="213">
        <f>T424</f>
        <v>0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14" t="s">
        <v>86</v>
      </c>
      <c r="AT423" s="215" t="s">
        <v>75</v>
      </c>
      <c r="AU423" s="215" t="s">
        <v>84</v>
      </c>
      <c r="AY423" s="214" t="s">
        <v>157</v>
      </c>
      <c r="BK423" s="216">
        <f>BK424</f>
        <v>0</v>
      </c>
    </row>
    <row r="424" spans="1:65" s="2" customFormat="1" ht="16.5" customHeight="1">
      <c r="A424" s="39"/>
      <c r="B424" s="40"/>
      <c r="C424" s="219" t="s">
        <v>579</v>
      </c>
      <c r="D424" s="219" t="s">
        <v>159</v>
      </c>
      <c r="E424" s="220" t="s">
        <v>580</v>
      </c>
      <c r="F424" s="221" t="s">
        <v>581</v>
      </c>
      <c r="G424" s="222" t="s">
        <v>417</v>
      </c>
      <c r="H424" s="223">
        <v>1</v>
      </c>
      <c r="I424" s="224"/>
      <c r="J424" s="225">
        <f>ROUND(I424*H424,2)</f>
        <v>0</v>
      </c>
      <c r="K424" s="221" t="s">
        <v>1</v>
      </c>
      <c r="L424" s="45"/>
      <c r="M424" s="226" t="s">
        <v>1</v>
      </c>
      <c r="N424" s="227" t="s">
        <v>41</v>
      </c>
      <c r="O424" s="92"/>
      <c r="P424" s="228">
        <f>O424*H424</f>
        <v>0</v>
      </c>
      <c r="Q424" s="228">
        <v>0</v>
      </c>
      <c r="R424" s="228">
        <f>Q424*H424</f>
        <v>0</v>
      </c>
      <c r="S424" s="228">
        <v>0</v>
      </c>
      <c r="T424" s="229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30" t="s">
        <v>254</v>
      </c>
      <c r="AT424" s="230" t="s">
        <v>159</v>
      </c>
      <c r="AU424" s="230" t="s">
        <v>86</v>
      </c>
      <c r="AY424" s="18" t="s">
        <v>157</v>
      </c>
      <c r="BE424" s="231">
        <f>IF(N424="základní",J424,0)</f>
        <v>0</v>
      </c>
      <c r="BF424" s="231">
        <f>IF(N424="snížená",J424,0)</f>
        <v>0</v>
      </c>
      <c r="BG424" s="231">
        <f>IF(N424="zákl. přenesená",J424,0)</f>
        <v>0</v>
      </c>
      <c r="BH424" s="231">
        <f>IF(N424="sníž. přenesená",J424,0)</f>
        <v>0</v>
      </c>
      <c r="BI424" s="231">
        <f>IF(N424="nulová",J424,0)</f>
        <v>0</v>
      </c>
      <c r="BJ424" s="18" t="s">
        <v>84</v>
      </c>
      <c r="BK424" s="231">
        <f>ROUND(I424*H424,2)</f>
        <v>0</v>
      </c>
      <c r="BL424" s="18" t="s">
        <v>254</v>
      </c>
      <c r="BM424" s="230" t="s">
        <v>582</v>
      </c>
    </row>
    <row r="425" spans="1:63" s="12" customFormat="1" ht="22.8" customHeight="1">
      <c r="A425" s="12"/>
      <c r="B425" s="203"/>
      <c r="C425" s="204"/>
      <c r="D425" s="205" t="s">
        <v>75</v>
      </c>
      <c r="E425" s="217" t="s">
        <v>583</v>
      </c>
      <c r="F425" s="217" t="s">
        <v>584</v>
      </c>
      <c r="G425" s="204"/>
      <c r="H425" s="204"/>
      <c r="I425" s="207"/>
      <c r="J425" s="218">
        <f>BK425</f>
        <v>0</v>
      </c>
      <c r="K425" s="204"/>
      <c r="L425" s="209"/>
      <c r="M425" s="210"/>
      <c r="N425" s="211"/>
      <c r="O425" s="211"/>
      <c r="P425" s="212">
        <f>P426</f>
        <v>0</v>
      </c>
      <c r="Q425" s="211"/>
      <c r="R425" s="212">
        <f>R426</f>
        <v>0</v>
      </c>
      <c r="S425" s="211"/>
      <c r="T425" s="213">
        <f>T426</f>
        <v>0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214" t="s">
        <v>86</v>
      </c>
      <c r="AT425" s="215" t="s">
        <v>75</v>
      </c>
      <c r="AU425" s="215" t="s">
        <v>84</v>
      </c>
      <c r="AY425" s="214" t="s">
        <v>157</v>
      </c>
      <c r="BK425" s="216">
        <f>BK426</f>
        <v>0</v>
      </c>
    </row>
    <row r="426" spans="1:65" s="2" customFormat="1" ht="16.5" customHeight="1">
      <c r="A426" s="39"/>
      <c r="B426" s="40"/>
      <c r="C426" s="219" t="s">
        <v>585</v>
      </c>
      <c r="D426" s="219" t="s">
        <v>159</v>
      </c>
      <c r="E426" s="220" t="s">
        <v>586</v>
      </c>
      <c r="F426" s="221" t="s">
        <v>584</v>
      </c>
      <c r="G426" s="222" t="s">
        <v>417</v>
      </c>
      <c r="H426" s="223">
        <v>1</v>
      </c>
      <c r="I426" s="224"/>
      <c r="J426" s="225">
        <f>ROUND(I426*H426,2)</f>
        <v>0</v>
      </c>
      <c r="K426" s="221" t="s">
        <v>1</v>
      </c>
      <c r="L426" s="45"/>
      <c r="M426" s="226" t="s">
        <v>1</v>
      </c>
      <c r="N426" s="227" t="s">
        <v>41</v>
      </c>
      <c r="O426" s="92"/>
      <c r="P426" s="228">
        <f>O426*H426</f>
        <v>0</v>
      </c>
      <c r="Q426" s="228">
        <v>0</v>
      </c>
      <c r="R426" s="228">
        <f>Q426*H426</f>
        <v>0</v>
      </c>
      <c r="S426" s="228">
        <v>0</v>
      </c>
      <c r="T426" s="229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0" t="s">
        <v>254</v>
      </c>
      <c r="AT426" s="230" t="s">
        <v>159</v>
      </c>
      <c r="AU426" s="230" t="s">
        <v>86</v>
      </c>
      <c r="AY426" s="18" t="s">
        <v>157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8" t="s">
        <v>84</v>
      </c>
      <c r="BK426" s="231">
        <f>ROUND(I426*H426,2)</f>
        <v>0</v>
      </c>
      <c r="BL426" s="18" t="s">
        <v>254</v>
      </c>
      <c r="BM426" s="230" t="s">
        <v>587</v>
      </c>
    </row>
    <row r="427" spans="1:63" s="12" customFormat="1" ht="22.8" customHeight="1">
      <c r="A427" s="12"/>
      <c r="B427" s="203"/>
      <c r="C427" s="204"/>
      <c r="D427" s="205" t="s">
        <v>75</v>
      </c>
      <c r="E427" s="217" t="s">
        <v>588</v>
      </c>
      <c r="F427" s="217" t="s">
        <v>589</v>
      </c>
      <c r="G427" s="204"/>
      <c r="H427" s="204"/>
      <c r="I427" s="207"/>
      <c r="J427" s="218">
        <f>BK427</f>
        <v>0</v>
      </c>
      <c r="K427" s="204"/>
      <c r="L427" s="209"/>
      <c r="M427" s="210"/>
      <c r="N427" s="211"/>
      <c r="O427" s="211"/>
      <c r="P427" s="212">
        <f>SUM(P428:P466)</f>
        <v>0</v>
      </c>
      <c r="Q427" s="211"/>
      <c r="R427" s="212">
        <f>SUM(R428:R466)</f>
        <v>1.9340115100000002</v>
      </c>
      <c r="S427" s="211"/>
      <c r="T427" s="213">
        <f>SUM(T428:T466)</f>
        <v>0.45167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14" t="s">
        <v>86</v>
      </c>
      <c r="AT427" s="215" t="s">
        <v>75</v>
      </c>
      <c r="AU427" s="215" t="s">
        <v>84</v>
      </c>
      <c r="AY427" s="214" t="s">
        <v>157</v>
      </c>
      <c r="BK427" s="216">
        <f>SUM(BK428:BK466)</f>
        <v>0</v>
      </c>
    </row>
    <row r="428" spans="1:65" s="2" customFormat="1" ht="16.5" customHeight="1">
      <c r="A428" s="39"/>
      <c r="B428" s="40"/>
      <c r="C428" s="219" t="s">
        <v>590</v>
      </c>
      <c r="D428" s="219" t="s">
        <v>159</v>
      </c>
      <c r="E428" s="220" t="s">
        <v>591</v>
      </c>
      <c r="F428" s="221" t="s">
        <v>592</v>
      </c>
      <c r="G428" s="222" t="s">
        <v>405</v>
      </c>
      <c r="H428" s="223">
        <v>72.79</v>
      </c>
      <c r="I428" s="224"/>
      <c r="J428" s="225">
        <f>ROUND(I428*H428,2)</f>
        <v>0</v>
      </c>
      <c r="K428" s="221" t="s">
        <v>163</v>
      </c>
      <c r="L428" s="45"/>
      <c r="M428" s="226" t="s">
        <v>1</v>
      </c>
      <c r="N428" s="227" t="s">
        <v>41</v>
      </c>
      <c r="O428" s="92"/>
      <c r="P428" s="228">
        <f>O428*H428</f>
        <v>0</v>
      </c>
      <c r="Q428" s="228">
        <v>0</v>
      </c>
      <c r="R428" s="228">
        <f>Q428*H428</f>
        <v>0</v>
      </c>
      <c r="S428" s="228">
        <v>0</v>
      </c>
      <c r="T428" s="229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0" t="s">
        <v>254</v>
      </c>
      <c r="AT428" s="230" t="s">
        <v>159</v>
      </c>
      <c r="AU428" s="230" t="s">
        <v>86</v>
      </c>
      <c r="AY428" s="18" t="s">
        <v>157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8" t="s">
        <v>84</v>
      </c>
      <c r="BK428" s="231">
        <f>ROUND(I428*H428,2)</f>
        <v>0</v>
      </c>
      <c r="BL428" s="18" t="s">
        <v>254</v>
      </c>
      <c r="BM428" s="230" t="s">
        <v>593</v>
      </c>
    </row>
    <row r="429" spans="1:51" s="15" customFormat="1" ht="12">
      <c r="A429" s="15"/>
      <c r="B429" s="255"/>
      <c r="C429" s="256"/>
      <c r="D429" s="234" t="s">
        <v>166</v>
      </c>
      <c r="E429" s="257" t="s">
        <v>1</v>
      </c>
      <c r="F429" s="258" t="s">
        <v>594</v>
      </c>
      <c r="G429" s="256"/>
      <c r="H429" s="257" t="s">
        <v>1</v>
      </c>
      <c r="I429" s="259"/>
      <c r="J429" s="256"/>
      <c r="K429" s="256"/>
      <c r="L429" s="260"/>
      <c r="M429" s="261"/>
      <c r="N429" s="262"/>
      <c r="O429" s="262"/>
      <c r="P429" s="262"/>
      <c r="Q429" s="262"/>
      <c r="R429" s="262"/>
      <c r="S429" s="262"/>
      <c r="T429" s="263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64" t="s">
        <v>166</v>
      </c>
      <c r="AU429" s="264" t="s">
        <v>86</v>
      </c>
      <c r="AV429" s="15" t="s">
        <v>84</v>
      </c>
      <c r="AW429" s="15" t="s">
        <v>32</v>
      </c>
      <c r="AX429" s="15" t="s">
        <v>76</v>
      </c>
      <c r="AY429" s="264" t="s">
        <v>157</v>
      </c>
    </row>
    <row r="430" spans="1:51" s="13" customFormat="1" ht="12">
      <c r="A430" s="13"/>
      <c r="B430" s="232"/>
      <c r="C430" s="233"/>
      <c r="D430" s="234" t="s">
        <v>166</v>
      </c>
      <c r="E430" s="235" t="s">
        <v>1</v>
      </c>
      <c r="F430" s="236" t="s">
        <v>595</v>
      </c>
      <c r="G430" s="233"/>
      <c r="H430" s="237">
        <v>54.45</v>
      </c>
      <c r="I430" s="238"/>
      <c r="J430" s="233"/>
      <c r="K430" s="233"/>
      <c r="L430" s="239"/>
      <c r="M430" s="240"/>
      <c r="N430" s="241"/>
      <c r="O430" s="241"/>
      <c r="P430" s="241"/>
      <c r="Q430" s="241"/>
      <c r="R430" s="241"/>
      <c r="S430" s="241"/>
      <c r="T430" s="242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3" t="s">
        <v>166</v>
      </c>
      <c r="AU430" s="243" t="s">
        <v>86</v>
      </c>
      <c r="AV430" s="13" t="s">
        <v>86</v>
      </c>
      <c r="AW430" s="13" t="s">
        <v>32</v>
      </c>
      <c r="AX430" s="13" t="s">
        <v>76</v>
      </c>
      <c r="AY430" s="243" t="s">
        <v>157</v>
      </c>
    </row>
    <row r="431" spans="1:51" s="15" customFormat="1" ht="12">
      <c r="A431" s="15"/>
      <c r="B431" s="255"/>
      <c r="C431" s="256"/>
      <c r="D431" s="234" t="s">
        <v>166</v>
      </c>
      <c r="E431" s="257" t="s">
        <v>1</v>
      </c>
      <c r="F431" s="258" t="s">
        <v>596</v>
      </c>
      <c r="G431" s="256"/>
      <c r="H431" s="257" t="s">
        <v>1</v>
      </c>
      <c r="I431" s="259"/>
      <c r="J431" s="256"/>
      <c r="K431" s="256"/>
      <c r="L431" s="260"/>
      <c r="M431" s="261"/>
      <c r="N431" s="262"/>
      <c r="O431" s="262"/>
      <c r="P431" s="262"/>
      <c r="Q431" s="262"/>
      <c r="R431" s="262"/>
      <c r="S431" s="262"/>
      <c r="T431" s="263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64" t="s">
        <v>166</v>
      </c>
      <c r="AU431" s="264" t="s">
        <v>86</v>
      </c>
      <c r="AV431" s="15" t="s">
        <v>84</v>
      </c>
      <c r="AW431" s="15" t="s">
        <v>32</v>
      </c>
      <c r="AX431" s="15" t="s">
        <v>76</v>
      </c>
      <c r="AY431" s="264" t="s">
        <v>157</v>
      </c>
    </row>
    <row r="432" spans="1:51" s="13" customFormat="1" ht="12">
      <c r="A432" s="13"/>
      <c r="B432" s="232"/>
      <c r="C432" s="233"/>
      <c r="D432" s="234" t="s">
        <v>166</v>
      </c>
      <c r="E432" s="235" t="s">
        <v>1</v>
      </c>
      <c r="F432" s="236" t="s">
        <v>597</v>
      </c>
      <c r="G432" s="233"/>
      <c r="H432" s="237">
        <v>12.3</v>
      </c>
      <c r="I432" s="238"/>
      <c r="J432" s="233"/>
      <c r="K432" s="233"/>
      <c r="L432" s="239"/>
      <c r="M432" s="240"/>
      <c r="N432" s="241"/>
      <c r="O432" s="241"/>
      <c r="P432" s="241"/>
      <c r="Q432" s="241"/>
      <c r="R432" s="241"/>
      <c r="S432" s="241"/>
      <c r="T432" s="242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3" t="s">
        <v>166</v>
      </c>
      <c r="AU432" s="243" t="s">
        <v>86</v>
      </c>
      <c r="AV432" s="13" t="s">
        <v>86</v>
      </c>
      <c r="AW432" s="13" t="s">
        <v>32</v>
      </c>
      <c r="AX432" s="13" t="s">
        <v>76</v>
      </c>
      <c r="AY432" s="243" t="s">
        <v>157</v>
      </c>
    </row>
    <row r="433" spans="1:51" s="15" customFormat="1" ht="12">
      <c r="A433" s="15"/>
      <c r="B433" s="255"/>
      <c r="C433" s="256"/>
      <c r="D433" s="234" t="s">
        <v>166</v>
      </c>
      <c r="E433" s="257" t="s">
        <v>1</v>
      </c>
      <c r="F433" s="258" t="s">
        <v>598</v>
      </c>
      <c r="G433" s="256"/>
      <c r="H433" s="257" t="s">
        <v>1</v>
      </c>
      <c r="I433" s="259"/>
      <c r="J433" s="256"/>
      <c r="K433" s="256"/>
      <c r="L433" s="260"/>
      <c r="M433" s="261"/>
      <c r="N433" s="262"/>
      <c r="O433" s="262"/>
      <c r="P433" s="262"/>
      <c r="Q433" s="262"/>
      <c r="R433" s="262"/>
      <c r="S433" s="262"/>
      <c r="T433" s="263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64" t="s">
        <v>166</v>
      </c>
      <c r="AU433" s="264" t="s">
        <v>86</v>
      </c>
      <c r="AV433" s="15" t="s">
        <v>84</v>
      </c>
      <c r="AW433" s="15" t="s">
        <v>32</v>
      </c>
      <c r="AX433" s="15" t="s">
        <v>76</v>
      </c>
      <c r="AY433" s="264" t="s">
        <v>157</v>
      </c>
    </row>
    <row r="434" spans="1:51" s="13" customFormat="1" ht="12">
      <c r="A434" s="13"/>
      <c r="B434" s="232"/>
      <c r="C434" s="233"/>
      <c r="D434" s="234" t="s">
        <v>166</v>
      </c>
      <c r="E434" s="235" t="s">
        <v>1</v>
      </c>
      <c r="F434" s="236" t="s">
        <v>599</v>
      </c>
      <c r="G434" s="233"/>
      <c r="H434" s="237">
        <v>6.04</v>
      </c>
      <c r="I434" s="238"/>
      <c r="J434" s="233"/>
      <c r="K434" s="233"/>
      <c r="L434" s="239"/>
      <c r="M434" s="240"/>
      <c r="N434" s="241"/>
      <c r="O434" s="241"/>
      <c r="P434" s="241"/>
      <c r="Q434" s="241"/>
      <c r="R434" s="241"/>
      <c r="S434" s="241"/>
      <c r="T434" s="242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3" t="s">
        <v>166</v>
      </c>
      <c r="AU434" s="243" t="s">
        <v>86</v>
      </c>
      <c r="AV434" s="13" t="s">
        <v>86</v>
      </c>
      <c r="AW434" s="13" t="s">
        <v>32</v>
      </c>
      <c r="AX434" s="13" t="s">
        <v>76</v>
      </c>
      <c r="AY434" s="243" t="s">
        <v>157</v>
      </c>
    </row>
    <row r="435" spans="1:51" s="14" customFormat="1" ht="12">
      <c r="A435" s="14"/>
      <c r="B435" s="244"/>
      <c r="C435" s="245"/>
      <c r="D435" s="234" t="s">
        <v>166</v>
      </c>
      <c r="E435" s="246" t="s">
        <v>1</v>
      </c>
      <c r="F435" s="247" t="s">
        <v>169</v>
      </c>
      <c r="G435" s="245"/>
      <c r="H435" s="248">
        <v>72.79</v>
      </c>
      <c r="I435" s="249"/>
      <c r="J435" s="245"/>
      <c r="K435" s="245"/>
      <c r="L435" s="250"/>
      <c r="M435" s="251"/>
      <c r="N435" s="252"/>
      <c r="O435" s="252"/>
      <c r="P435" s="252"/>
      <c r="Q435" s="252"/>
      <c r="R435" s="252"/>
      <c r="S435" s="252"/>
      <c r="T435" s="253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4" t="s">
        <v>166</v>
      </c>
      <c r="AU435" s="254" t="s">
        <v>86</v>
      </c>
      <c r="AV435" s="14" t="s">
        <v>164</v>
      </c>
      <c r="AW435" s="14" t="s">
        <v>32</v>
      </c>
      <c r="AX435" s="14" t="s">
        <v>84</v>
      </c>
      <c r="AY435" s="254" t="s">
        <v>157</v>
      </c>
    </row>
    <row r="436" spans="1:65" s="2" customFormat="1" ht="16.5" customHeight="1">
      <c r="A436" s="39"/>
      <c r="B436" s="40"/>
      <c r="C436" s="265" t="s">
        <v>600</v>
      </c>
      <c r="D436" s="265" t="s">
        <v>486</v>
      </c>
      <c r="E436" s="266" t="s">
        <v>601</v>
      </c>
      <c r="F436" s="267" t="s">
        <v>602</v>
      </c>
      <c r="G436" s="268" t="s">
        <v>162</v>
      </c>
      <c r="H436" s="269">
        <v>1.514</v>
      </c>
      <c r="I436" s="270"/>
      <c r="J436" s="271">
        <f>ROUND(I436*H436,2)</f>
        <v>0</v>
      </c>
      <c r="K436" s="267" t="s">
        <v>163</v>
      </c>
      <c r="L436" s="272"/>
      <c r="M436" s="273" t="s">
        <v>1</v>
      </c>
      <c r="N436" s="274" t="s">
        <v>41</v>
      </c>
      <c r="O436" s="92"/>
      <c r="P436" s="228">
        <f>O436*H436</f>
        <v>0</v>
      </c>
      <c r="Q436" s="228">
        <v>0.55</v>
      </c>
      <c r="R436" s="228">
        <f>Q436*H436</f>
        <v>0.8327000000000001</v>
      </c>
      <c r="S436" s="228">
        <v>0</v>
      </c>
      <c r="T436" s="229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0" t="s">
        <v>385</v>
      </c>
      <c r="AT436" s="230" t="s">
        <v>486</v>
      </c>
      <c r="AU436" s="230" t="s">
        <v>86</v>
      </c>
      <c r="AY436" s="18" t="s">
        <v>157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18" t="s">
        <v>84</v>
      </c>
      <c r="BK436" s="231">
        <f>ROUND(I436*H436,2)</f>
        <v>0</v>
      </c>
      <c r="BL436" s="18" t="s">
        <v>254</v>
      </c>
      <c r="BM436" s="230" t="s">
        <v>603</v>
      </c>
    </row>
    <row r="437" spans="1:51" s="15" customFormat="1" ht="12">
      <c r="A437" s="15"/>
      <c r="B437" s="255"/>
      <c r="C437" s="256"/>
      <c r="D437" s="234" t="s">
        <v>166</v>
      </c>
      <c r="E437" s="257" t="s">
        <v>1</v>
      </c>
      <c r="F437" s="258" t="s">
        <v>594</v>
      </c>
      <c r="G437" s="256"/>
      <c r="H437" s="257" t="s">
        <v>1</v>
      </c>
      <c r="I437" s="259"/>
      <c r="J437" s="256"/>
      <c r="K437" s="256"/>
      <c r="L437" s="260"/>
      <c r="M437" s="261"/>
      <c r="N437" s="262"/>
      <c r="O437" s="262"/>
      <c r="P437" s="262"/>
      <c r="Q437" s="262"/>
      <c r="R437" s="262"/>
      <c r="S437" s="262"/>
      <c r="T437" s="263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64" t="s">
        <v>166</v>
      </c>
      <c r="AU437" s="264" t="s">
        <v>86</v>
      </c>
      <c r="AV437" s="15" t="s">
        <v>84</v>
      </c>
      <c r="AW437" s="15" t="s">
        <v>32</v>
      </c>
      <c r="AX437" s="15" t="s">
        <v>76</v>
      </c>
      <c r="AY437" s="264" t="s">
        <v>157</v>
      </c>
    </row>
    <row r="438" spans="1:51" s="13" customFormat="1" ht="12">
      <c r="A438" s="13"/>
      <c r="B438" s="232"/>
      <c r="C438" s="233"/>
      <c r="D438" s="234" t="s">
        <v>166</v>
      </c>
      <c r="E438" s="235" t="s">
        <v>1</v>
      </c>
      <c r="F438" s="236" t="s">
        <v>604</v>
      </c>
      <c r="G438" s="233"/>
      <c r="H438" s="237">
        <v>1.22</v>
      </c>
      <c r="I438" s="238"/>
      <c r="J438" s="233"/>
      <c r="K438" s="233"/>
      <c r="L438" s="239"/>
      <c r="M438" s="240"/>
      <c r="N438" s="241"/>
      <c r="O438" s="241"/>
      <c r="P438" s="241"/>
      <c r="Q438" s="241"/>
      <c r="R438" s="241"/>
      <c r="S438" s="241"/>
      <c r="T438" s="24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3" t="s">
        <v>166</v>
      </c>
      <c r="AU438" s="243" t="s">
        <v>86</v>
      </c>
      <c r="AV438" s="13" t="s">
        <v>86</v>
      </c>
      <c r="AW438" s="13" t="s">
        <v>32</v>
      </c>
      <c r="AX438" s="13" t="s">
        <v>76</v>
      </c>
      <c r="AY438" s="243" t="s">
        <v>157</v>
      </c>
    </row>
    <row r="439" spans="1:51" s="15" customFormat="1" ht="12">
      <c r="A439" s="15"/>
      <c r="B439" s="255"/>
      <c r="C439" s="256"/>
      <c r="D439" s="234" t="s">
        <v>166</v>
      </c>
      <c r="E439" s="257" t="s">
        <v>1</v>
      </c>
      <c r="F439" s="258" t="s">
        <v>596</v>
      </c>
      <c r="G439" s="256"/>
      <c r="H439" s="257" t="s">
        <v>1</v>
      </c>
      <c r="I439" s="259"/>
      <c r="J439" s="256"/>
      <c r="K439" s="256"/>
      <c r="L439" s="260"/>
      <c r="M439" s="261"/>
      <c r="N439" s="262"/>
      <c r="O439" s="262"/>
      <c r="P439" s="262"/>
      <c r="Q439" s="262"/>
      <c r="R439" s="262"/>
      <c r="S439" s="262"/>
      <c r="T439" s="263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64" t="s">
        <v>166</v>
      </c>
      <c r="AU439" s="264" t="s">
        <v>86</v>
      </c>
      <c r="AV439" s="15" t="s">
        <v>84</v>
      </c>
      <c r="AW439" s="15" t="s">
        <v>32</v>
      </c>
      <c r="AX439" s="15" t="s">
        <v>76</v>
      </c>
      <c r="AY439" s="264" t="s">
        <v>157</v>
      </c>
    </row>
    <row r="440" spans="1:51" s="13" customFormat="1" ht="12">
      <c r="A440" s="13"/>
      <c r="B440" s="232"/>
      <c r="C440" s="233"/>
      <c r="D440" s="234" t="s">
        <v>166</v>
      </c>
      <c r="E440" s="235" t="s">
        <v>1</v>
      </c>
      <c r="F440" s="236" t="s">
        <v>605</v>
      </c>
      <c r="G440" s="233"/>
      <c r="H440" s="237">
        <v>0.197</v>
      </c>
      <c r="I440" s="238"/>
      <c r="J440" s="233"/>
      <c r="K440" s="233"/>
      <c r="L440" s="239"/>
      <c r="M440" s="240"/>
      <c r="N440" s="241"/>
      <c r="O440" s="241"/>
      <c r="P440" s="241"/>
      <c r="Q440" s="241"/>
      <c r="R440" s="241"/>
      <c r="S440" s="241"/>
      <c r="T440" s="242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3" t="s">
        <v>166</v>
      </c>
      <c r="AU440" s="243" t="s">
        <v>86</v>
      </c>
      <c r="AV440" s="13" t="s">
        <v>86</v>
      </c>
      <c r="AW440" s="13" t="s">
        <v>32</v>
      </c>
      <c r="AX440" s="13" t="s">
        <v>76</v>
      </c>
      <c r="AY440" s="243" t="s">
        <v>157</v>
      </c>
    </row>
    <row r="441" spans="1:51" s="15" customFormat="1" ht="12">
      <c r="A441" s="15"/>
      <c r="B441" s="255"/>
      <c r="C441" s="256"/>
      <c r="D441" s="234" t="s">
        <v>166</v>
      </c>
      <c r="E441" s="257" t="s">
        <v>1</v>
      </c>
      <c r="F441" s="258" t="s">
        <v>598</v>
      </c>
      <c r="G441" s="256"/>
      <c r="H441" s="257" t="s">
        <v>1</v>
      </c>
      <c r="I441" s="259"/>
      <c r="J441" s="256"/>
      <c r="K441" s="256"/>
      <c r="L441" s="260"/>
      <c r="M441" s="261"/>
      <c r="N441" s="262"/>
      <c r="O441" s="262"/>
      <c r="P441" s="262"/>
      <c r="Q441" s="262"/>
      <c r="R441" s="262"/>
      <c r="S441" s="262"/>
      <c r="T441" s="263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64" t="s">
        <v>166</v>
      </c>
      <c r="AU441" s="264" t="s">
        <v>86</v>
      </c>
      <c r="AV441" s="15" t="s">
        <v>84</v>
      </c>
      <c r="AW441" s="15" t="s">
        <v>32</v>
      </c>
      <c r="AX441" s="15" t="s">
        <v>76</v>
      </c>
      <c r="AY441" s="264" t="s">
        <v>157</v>
      </c>
    </row>
    <row r="442" spans="1:51" s="13" customFormat="1" ht="12">
      <c r="A442" s="13"/>
      <c r="B442" s="232"/>
      <c r="C442" s="233"/>
      <c r="D442" s="234" t="s">
        <v>166</v>
      </c>
      <c r="E442" s="235" t="s">
        <v>1</v>
      </c>
      <c r="F442" s="236" t="s">
        <v>606</v>
      </c>
      <c r="G442" s="233"/>
      <c r="H442" s="237">
        <v>0.097</v>
      </c>
      <c r="I442" s="238"/>
      <c r="J442" s="233"/>
      <c r="K442" s="233"/>
      <c r="L442" s="239"/>
      <c r="M442" s="240"/>
      <c r="N442" s="241"/>
      <c r="O442" s="241"/>
      <c r="P442" s="241"/>
      <c r="Q442" s="241"/>
      <c r="R442" s="241"/>
      <c r="S442" s="241"/>
      <c r="T442" s="242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3" t="s">
        <v>166</v>
      </c>
      <c r="AU442" s="243" t="s">
        <v>86</v>
      </c>
      <c r="AV442" s="13" t="s">
        <v>86</v>
      </c>
      <c r="AW442" s="13" t="s">
        <v>32</v>
      </c>
      <c r="AX442" s="13" t="s">
        <v>76</v>
      </c>
      <c r="AY442" s="243" t="s">
        <v>157</v>
      </c>
    </row>
    <row r="443" spans="1:51" s="14" customFormat="1" ht="12">
      <c r="A443" s="14"/>
      <c r="B443" s="244"/>
      <c r="C443" s="245"/>
      <c r="D443" s="234" t="s">
        <v>166</v>
      </c>
      <c r="E443" s="246" t="s">
        <v>1</v>
      </c>
      <c r="F443" s="247" t="s">
        <v>169</v>
      </c>
      <c r="G443" s="245"/>
      <c r="H443" s="248">
        <v>1.514</v>
      </c>
      <c r="I443" s="249"/>
      <c r="J443" s="245"/>
      <c r="K443" s="245"/>
      <c r="L443" s="250"/>
      <c r="M443" s="251"/>
      <c r="N443" s="252"/>
      <c r="O443" s="252"/>
      <c r="P443" s="252"/>
      <c r="Q443" s="252"/>
      <c r="R443" s="252"/>
      <c r="S443" s="252"/>
      <c r="T443" s="253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4" t="s">
        <v>166</v>
      </c>
      <c r="AU443" s="254" t="s">
        <v>86</v>
      </c>
      <c r="AV443" s="14" t="s">
        <v>164</v>
      </c>
      <c r="AW443" s="14" t="s">
        <v>32</v>
      </c>
      <c r="AX443" s="14" t="s">
        <v>84</v>
      </c>
      <c r="AY443" s="254" t="s">
        <v>157</v>
      </c>
    </row>
    <row r="444" spans="1:65" s="2" customFormat="1" ht="16.5" customHeight="1">
      <c r="A444" s="39"/>
      <c r="B444" s="40"/>
      <c r="C444" s="219" t="s">
        <v>607</v>
      </c>
      <c r="D444" s="219" t="s">
        <v>159</v>
      </c>
      <c r="E444" s="220" t="s">
        <v>608</v>
      </c>
      <c r="F444" s="221" t="s">
        <v>609</v>
      </c>
      <c r="G444" s="222" t="s">
        <v>182</v>
      </c>
      <c r="H444" s="223">
        <v>61.07</v>
      </c>
      <c r="I444" s="224"/>
      <c r="J444" s="225">
        <f>ROUND(I444*H444,2)</f>
        <v>0</v>
      </c>
      <c r="K444" s="221" t="s">
        <v>163</v>
      </c>
      <c r="L444" s="45"/>
      <c r="M444" s="226" t="s">
        <v>1</v>
      </c>
      <c r="N444" s="227" t="s">
        <v>41</v>
      </c>
      <c r="O444" s="92"/>
      <c r="P444" s="228">
        <f>O444*H444</f>
        <v>0</v>
      </c>
      <c r="Q444" s="228">
        <v>0.0161</v>
      </c>
      <c r="R444" s="228">
        <f>Q444*H444</f>
        <v>0.983227</v>
      </c>
      <c r="S444" s="228">
        <v>0</v>
      </c>
      <c r="T444" s="229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0" t="s">
        <v>254</v>
      </c>
      <c r="AT444" s="230" t="s">
        <v>159</v>
      </c>
      <c r="AU444" s="230" t="s">
        <v>86</v>
      </c>
      <c r="AY444" s="18" t="s">
        <v>157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18" t="s">
        <v>84</v>
      </c>
      <c r="BK444" s="231">
        <f>ROUND(I444*H444,2)</f>
        <v>0</v>
      </c>
      <c r="BL444" s="18" t="s">
        <v>254</v>
      </c>
      <c r="BM444" s="230" t="s">
        <v>610</v>
      </c>
    </row>
    <row r="445" spans="1:51" s="15" customFormat="1" ht="12">
      <c r="A445" s="15"/>
      <c r="B445" s="255"/>
      <c r="C445" s="256"/>
      <c r="D445" s="234" t="s">
        <v>166</v>
      </c>
      <c r="E445" s="257" t="s">
        <v>1</v>
      </c>
      <c r="F445" s="258" t="s">
        <v>178</v>
      </c>
      <c r="G445" s="256"/>
      <c r="H445" s="257" t="s">
        <v>1</v>
      </c>
      <c r="I445" s="259"/>
      <c r="J445" s="256"/>
      <c r="K445" s="256"/>
      <c r="L445" s="260"/>
      <c r="M445" s="261"/>
      <c r="N445" s="262"/>
      <c r="O445" s="262"/>
      <c r="P445" s="262"/>
      <c r="Q445" s="262"/>
      <c r="R445" s="262"/>
      <c r="S445" s="262"/>
      <c r="T445" s="263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64" t="s">
        <v>166</v>
      </c>
      <c r="AU445" s="264" t="s">
        <v>86</v>
      </c>
      <c r="AV445" s="15" t="s">
        <v>84</v>
      </c>
      <c r="AW445" s="15" t="s">
        <v>32</v>
      </c>
      <c r="AX445" s="15" t="s">
        <v>76</v>
      </c>
      <c r="AY445" s="264" t="s">
        <v>157</v>
      </c>
    </row>
    <row r="446" spans="1:51" s="15" customFormat="1" ht="12">
      <c r="A446" s="15"/>
      <c r="B446" s="255"/>
      <c r="C446" s="256"/>
      <c r="D446" s="234" t="s">
        <v>166</v>
      </c>
      <c r="E446" s="257" t="s">
        <v>1</v>
      </c>
      <c r="F446" s="258" t="s">
        <v>611</v>
      </c>
      <c r="G446" s="256"/>
      <c r="H446" s="257" t="s">
        <v>1</v>
      </c>
      <c r="I446" s="259"/>
      <c r="J446" s="256"/>
      <c r="K446" s="256"/>
      <c r="L446" s="260"/>
      <c r="M446" s="261"/>
      <c r="N446" s="262"/>
      <c r="O446" s="262"/>
      <c r="P446" s="262"/>
      <c r="Q446" s="262"/>
      <c r="R446" s="262"/>
      <c r="S446" s="262"/>
      <c r="T446" s="263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64" t="s">
        <v>166</v>
      </c>
      <c r="AU446" s="264" t="s">
        <v>86</v>
      </c>
      <c r="AV446" s="15" t="s">
        <v>84</v>
      </c>
      <c r="AW446" s="15" t="s">
        <v>32</v>
      </c>
      <c r="AX446" s="15" t="s">
        <v>76</v>
      </c>
      <c r="AY446" s="264" t="s">
        <v>157</v>
      </c>
    </row>
    <row r="447" spans="1:51" s="13" customFormat="1" ht="12">
      <c r="A447" s="13"/>
      <c r="B447" s="232"/>
      <c r="C447" s="233"/>
      <c r="D447" s="234" t="s">
        <v>166</v>
      </c>
      <c r="E447" s="235" t="s">
        <v>1</v>
      </c>
      <c r="F447" s="236" t="s">
        <v>612</v>
      </c>
      <c r="G447" s="233"/>
      <c r="H447" s="237">
        <v>14.57</v>
      </c>
      <c r="I447" s="238"/>
      <c r="J447" s="233"/>
      <c r="K447" s="233"/>
      <c r="L447" s="239"/>
      <c r="M447" s="240"/>
      <c r="N447" s="241"/>
      <c r="O447" s="241"/>
      <c r="P447" s="241"/>
      <c r="Q447" s="241"/>
      <c r="R447" s="241"/>
      <c r="S447" s="241"/>
      <c r="T447" s="242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3" t="s">
        <v>166</v>
      </c>
      <c r="AU447" s="243" t="s">
        <v>86</v>
      </c>
      <c r="AV447" s="13" t="s">
        <v>86</v>
      </c>
      <c r="AW447" s="13" t="s">
        <v>32</v>
      </c>
      <c r="AX447" s="13" t="s">
        <v>76</v>
      </c>
      <c r="AY447" s="243" t="s">
        <v>157</v>
      </c>
    </row>
    <row r="448" spans="1:51" s="15" customFormat="1" ht="12">
      <c r="A448" s="15"/>
      <c r="B448" s="255"/>
      <c r="C448" s="256"/>
      <c r="D448" s="234" t="s">
        <v>166</v>
      </c>
      <c r="E448" s="257" t="s">
        <v>1</v>
      </c>
      <c r="F448" s="258" t="s">
        <v>501</v>
      </c>
      <c r="G448" s="256"/>
      <c r="H448" s="257" t="s">
        <v>1</v>
      </c>
      <c r="I448" s="259"/>
      <c r="J448" s="256"/>
      <c r="K448" s="256"/>
      <c r="L448" s="260"/>
      <c r="M448" s="261"/>
      <c r="N448" s="262"/>
      <c r="O448" s="262"/>
      <c r="P448" s="262"/>
      <c r="Q448" s="262"/>
      <c r="R448" s="262"/>
      <c r="S448" s="262"/>
      <c r="T448" s="263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64" t="s">
        <v>166</v>
      </c>
      <c r="AU448" s="264" t="s">
        <v>86</v>
      </c>
      <c r="AV448" s="15" t="s">
        <v>84</v>
      </c>
      <c r="AW448" s="15" t="s">
        <v>32</v>
      </c>
      <c r="AX448" s="15" t="s">
        <v>76</v>
      </c>
      <c r="AY448" s="264" t="s">
        <v>157</v>
      </c>
    </row>
    <row r="449" spans="1:51" s="13" customFormat="1" ht="12">
      <c r="A449" s="13"/>
      <c r="B449" s="232"/>
      <c r="C449" s="233"/>
      <c r="D449" s="234" t="s">
        <v>166</v>
      </c>
      <c r="E449" s="235" t="s">
        <v>1</v>
      </c>
      <c r="F449" s="236" t="s">
        <v>502</v>
      </c>
      <c r="G449" s="233"/>
      <c r="H449" s="237">
        <v>46.5</v>
      </c>
      <c r="I449" s="238"/>
      <c r="J449" s="233"/>
      <c r="K449" s="233"/>
      <c r="L449" s="239"/>
      <c r="M449" s="240"/>
      <c r="N449" s="241"/>
      <c r="O449" s="241"/>
      <c r="P449" s="241"/>
      <c r="Q449" s="241"/>
      <c r="R449" s="241"/>
      <c r="S449" s="241"/>
      <c r="T449" s="24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3" t="s">
        <v>166</v>
      </c>
      <c r="AU449" s="243" t="s">
        <v>86</v>
      </c>
      <c r="AV449" s="13" t="s">
        <v>86</v>
      </c>
      <c r="AW449" s="13" t="s">
        <v>32</v>
      </c>
      <c r="AX449" s="13" t="s">
        <v>76</v>
      </c>
      <c r="AY449" s="243" t="s">
        <v>157</v>
      </c>
    </row>
    <row r="450" spans="1:51" s="14" customFormat="1" ht="12">
      <c r="A450" s="14"/>
      <c r="B450" s="244"/>
      <c r="C450" s="245"/>
      <c r="D450" s="234" t="s">
        <v>166</v>
      </c>
      <c r="E450" s="246" t="s">
        <v>1</v>
      </c>
      <c r="F450" s="247" t="s">
        <v>169</v>
      </c>
      <c r="G450" s="245"/>
      <c r="H450" s="248">
        <v>61.07</v>
      </c>
      <c r="I450" s="249"/>
      <c r="J450" s="245"/>
      <c r="K450" s="245"/>
      <c r="L450" s="250"/>
      <c r="M450" s="251"/>
      <c r="N450" s="252"/>
      <c r="O450" s="252"/>
      <c r="P450" s="252"/>
      <c r="Q450" s="252"/>
      <c r="R450" s="252"/>
      <c r="S450" s="252"/>
      <c r="T450" s="253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4" t="s">
        <v>166</v>
      </c>
      <c r="AU450" s="254" t="s">
        <v>86</v>
      </c>
      <c r="AV450" s="14" t="s">
        <v>164</v>
      </c>
      <c r="AW450" s="14" t="s">
        <v>32</v>
      </c>
      <c r="AX450" s="14" t="s">
        <v>84</v>
      </c>
      <c r="AY450" s="254" t="s">
        <v>157</v>
      </c>
    </row>
    <row r="451" spans="1:65" s="2" customFormat="1" ht="16.5" customHeight="1">
      <c r="A451" s="39"/>
      <c r="B451" s="40"/>
      <c r="C451" s="219" t="s">
        <v>613</v>
      </c>
      <c r="D451" s="219" t="s">
        <v>159</v>
      </c>
      <c r="E451" s="220" t="s">
        <v>614</v>
      </c>
      <c r="F451" s="221" t="s">
        <v>615</v>
      </c>
      <c r="G451" s="222" t="s">
        <v>182</v>
      </c>
      <c r="H451" s="223">
        <v>14.57</v>
      </c>
      <c r="I451" s="224"/>
      <c r="J451" s="225">
        <f>ROUND(I451*H451,2)</f>
        <v>0</v>
      </c>
      <c r="K451" s="221" t="s">
        <v>163</v>
      </c>
      <c r="L451" s="45"/>
      <c r="M451" s="226" t="s">
        <v>1</v>
      </c>
      <c r="N451" s="227" t="s">
        <v>41</v>
      </c>
      <c r="O451" s="92"/>
      <c r="P451" s="228">
        <f>O451*H451</f>
        <v>0</v>
      </c>
      <c r="Q451" s="228">
        <v>0</v>
      </c>
      <c r="R451" s="228">
        <f>Q451*H451</f>
        <v>0</v>
      </c>
      <c r="S451" s="228">
        <v>0.031</v>
      </c>
      <c r="T451" s="229">
        <f>S451*H451</f>
        <v>0.45167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30" t="s">
        <v>254</v>
      </c>
      <c r="AT451" s="230" t="s">
        <v>159</v>
      </c>
      <c r="AU451" s="230" t="s">
        <v>86</v>
      </c>
      <c r="AY451" s="18" t="s">
        <v>157</v>
      </c>
      <c r="BE451" s="231">
        <f>IF(N451="základní",J451,0)</f>
        <v>0</v>
      </c>
      <c r="BF451" s="231">
        <f>IF(N451="snížená",J451,0)</f>
        <v>0</v>
      </c>
      <c r="BG451" s="231">
        <f>IF(N451="zákl. přenesená",J451,0)</f>
        <v>0</v>
      </c>
      <c r="BH451" s="231">
        <f>IF(N451="sníž. přenesená",J451,0)</f>
        <v>0</v>
      </c>
      <c r="BI451" s="231">
        <f>IF(N451="nulová",J451,0)</f>
        <v>0</v>
      </c>
      <c r="BJ451" s="18" t="s">
        <v>84</v>
      </c>
      <c r="BK451" s="231">
        <f>ROUND(I451*H451,2)</f>
        <v>0</v>
      </c>
      <c r="BL451" s="18" t="s">
        <v>254</v>
      </c>
      <c r="BM451" s="230" t="s">
        <v>616</v>
      </c>
    </row>
    <row r="452" spans="1:51" s="15" customFormat="1" ht="12">
      <c r="A452" s="15"/>
      <c r="B452" s="255"/>
      <c r="C452" s="256"/>
      <c r="D452" s="234" t="s">
        <v>166</v>
      </c>
      <c r="E452" s="257" t="s">
        <v>1</v>
      </c>
      <c r="F452" s="258" t="s">
        <v>617</v>
      </c>
      <c r="G452" s="256"/>
      <c r="H452" s="257" t="s">
        <v>1</v>
      </c>
      <c r="I452" s="259"/>
      <c r="J452" s="256"/>
      <c r="K452" s="256"/>
      <c r="L452" s="260"/>
      <c r="M452" s="261"/>
      <c r="N452" s="262"/>
      <c r="O452" s="262"/>
      <c r="P452" s="262"/>
      <c r="Q452" s="262"/>
      <c r="R452" s="262"/>
      <c r="S452" s="262"/>
      <c r="T452" s="263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64" t="s">
        <v>166</v>
      </c>
      <c r="AU452" s="264" t="s">
        <v>86</v>
      </c>
      <c r="AV452" s="15" t="s">
        <v>84</v>
      </c>
      <c r="AW452" s="15" t="s">
        <v>32</v>
      </c>
      <c r="AX452" s="15" t="s">
        <v>76</v>
      </c>
      <c r="AY452" s="264" t="s">
        <v>157</v>
      </c>
    </row>
    <row r="453" spans="1:51" s="13" customFormat="1" ht="12">
      <c r="A453" s="13"/>
      <c r="B453" s="232"/>
      <c r="C453" s="233"/>
      <c r="D453" s="234" t="s">
        <v>166</v>
      </c>
      <c r="E453" s="235" t="s">
        <v>1</v>
      </c>
      <c r="F453" s="236" t="s">
        <v>612</v>
      </c>
      <c r="G453" s="233"/>
      <c r="H453" s="237">
        <v>14.57</v>
      </c>
      <c r="I453" s="238"/>
      <c r="J453" s="233"/>
      <c r="K453" s="233"/>
      <c r="L453" s="239"/>
      <c r="M453" s="240"/>
      <c r="N453" s="241"/>
      <c r="O453" s="241"/>
      <c r="P453" s="241"/>
      <c r="Q453" s="241"/>
      <c r="R453" s="241"/>
      <c r="S453" s="241"/>
      <c r="T453" s="242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3" t="s">
        <v>166</v>
      </c>
      <c r="AU453" s="243" t="s">
        <v>86</v>
      </c>
      <c r="AV453" s="13" t="s">
        <v>86</v>
      </c>
      <c r="AW453" s="13" t="s">
        <v>32</v>
      </c>
      <c r="AX453" s="13" t="s">
        <v>84</v>
      </c>
      <c r="AY453" s="243" t="s">
        <v>157</v>
      </c>
    </row>
    <row r="454" spans="1:65" s="2" customFormat="1" ht="16.5" customHeight="1">
      <c r="A454" s="39"/>
      <c r="B454" s="40"/>
      <c r="C454" s="219" t="s">
        <v>618</v>
      </c>
      <c r="D454" s="219" t="s">
        <v>159</v>
      </c>
      <c r="E454" s="220" t="s">
        <v>619</v>
      </c>
      <c r="F454" s="221" t="s">
        <v>620</v>
      </c>
      <c r="G454" s="222" t="s">
        <v>405</v>
      </c>
      <c r="H454" s="223">
        <v>54.45</v>
      </c>
      <c r="I454" s="224"/>
      <c r="J454" s="225">
        <f>ROUND(I454*H454,2)</f>
        <v>0</v>
      </c>
      <c r="K454" s="221" t="s">
        <v>163</v>
      </c>
      <c r="L454" s="45"/>
      <c r="M454" s="226" t="s">
        <v>1</v>
      </c>
      <c r="N454" s="227" t="s">
        <v>41</v>
      </c>
      <c r="O454" s="92"/>
      <c r="P454" s="228">
        <f>O454*H454</f>
        <v>0</v>
      </c>
      <c r="Q454" s="228">
        <v>0</v>
      </c>
      <c r="R454" s="228">
        <f>Q454*H454</f>
        <v>0</v>
      </c>
      <c r="S454" s="228">
        <v>0</v>
      </c>
      <c r="T454" s="229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30" t="s">
        <v>254</v>
      </c>
      <c r="AT454" s="230" t="s">
        <v>159</v>
      </c>
      <c r="AU454" s="230" t="s">
        <v>86</v>
      </c>
      <c r="AY454" s="18" t="s">
        <v>157</v>
      </c>
      <c r="BE454" s="231">
        <f>IF(N454="základní",J454,0)</f>
        <v>0</v>
      </c>
      <c r="BF454" s="231">
        <f>IF(N454="snížená",J454,0)</f>
        <v>0</v>
      </c>
      <c r="BG454" s="231">
        <f>IF(N454="zákl. přenesená",J454,0)</f>
        <v>0</v>
      </c>
      <c r="BH454" s="231">
        <f>IF(N454="sníž. přenesená",J454,0)</f>
        <v>0</v>
      </c>
      <c r="BI454" s="231">
        <f>IF(N454="nulová",J454,0)</f>
        <v>0</v>
      </c>
      <c r="BJ454" s="18" t="s">
        <v>84</v>
      </c>
      <c r="BK454" s="231">
        <f>ROUND(I454*H454,2)</f>
        <v>0</v>
      </c>
      <c r="BL454" s="18" t="s">
        <v>254</v>
      </c>
      <c r="BM454" s="230" t="s">
        <v>621</v>
      </c>
    </row>
    <row r="455" spans="1:51" s="15" customFormat="1" ht="12">
      <c r="A455" s="15"/>
      <c r="B455" s="255"/>
      <c r="C455" s="256"/>
      <c r="D455" s="234" t="s">
        <v>166</v>
      </c>
      <c r="E455" s="257" t="s">
        <v>1</v>
      </c>
      <c r="F455" s="258" t="s">
        <v>622</v>
      </c>
      <c r="G455" s="256"/>
      <c r="H455" s="257" t="s">
        <v>1</v>
      </c>
      <c r="I455" s="259"/>
      <c r="J455" s="256"/>
      <c r="K455" s="256"/>
      <c r="L455" s="260"/>
      <c r="M455" s="261"/>
      <c r="N455" s="262"/>
      <c r="O455" s="262"/>
      <c r="P455" s="262"/>
      <c r="Q455" s="262"/>
      <c r="R455" s="262"/>
      <c r="S455" s="262"/>
      <c r="T455" s="263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64" t="s">
        <v>166</v>
      </c>
      <c r="AU455" s="264" t="s">
        <v>86</v>
      </c>
      <c r="AV455" s="15" t="s">
        <v>84</v>
      </c>
      <c r="AW455" s="15" t="s">
        <v>32</v>
      </c>
      <c r="AX455" s="15" t="s">
        <v>76</v>
      </c>
      <c r="AY455" s="264" t="s">
        <v>157</v>
      </c>
    </row>
    <row r="456" spans="1:51" s="13" customFormat="1" ht="12">
      <c r="A456" s="13"/>
      <c r="B456" s="232"/>
      <c r="C456" s="233"/>
      <c r="D456" s="234" t="s">
        <v>166</v>
      </c>
      <c r="E456" s="235" t="s">
        <v>1</v>
      </c>
      <c r="F456" s="236" t="s">
        <v>595</v>
      </c>
      <c r="G456" s="233"/>
      <c r="H456" s="237">
        <v>54.45</v>
      </c>
      <c r="I456" s="238"/>
      <c r="J456" s="233"/>
      <c r="K456" s="233"/>
      <c r="L456" s="239"/>
      <c r="M456" s="240"/>
      <c r="N456" s="241"/>
      <c r="O456" s="241"/>
      <c r="P456" s="241"/>
      <c r="Q456" s="241"/>
      <c r="R456" s="241"/>
      <c r="S456" s="241"/>
      <c r="T456" s="24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3" t="s">
        <v>166</v>
      </c>
      <c r="AU456" s="243" t="s">
        <v>86</v>
      </c>
      <c r="AV456" s="13" t="s">
        <v>86</v>
      </c>
      <c r="AW456" s="13" t="s">
        <v>32</v>
      </c>
      <c r="AX456" s="13" t="s">
        <v>84</v>
      </c>
      <c r="AY456" s="243" t="s">
        <v>157</v>
      </c>
    </row>
    <row r="457" spans="1:65" s="2" customFormat="1" ht="16.5" customHeight="1">
      <c r="A457" s="39"/>
      <c r="B457" s="40"/>
      <c r="C457" s="265" t="s">
        <v>623</v>
      </c>
      <c r="D457" s="265" t="s">
        <v>486</v>
      </c>
      <c r="E457" s="266" t="s">
        <v>624</v>
      </c>
      <c r="F457" s="267" t="s">
        <v>625</v>
      </c>
      <c r="G457" s="268" t="s">
        <v>162</v>
      </c>
      <c r="H457" s="269">
        <v>0.082</v>
      </c>
      <c r="I457" s="270"/>
      <c r="J457" s="271">
        <f>ROUND(I457*H457,2)</f>
        <v>0</v>
      </c>
      <c r="K457" s="267" t="s">
        <v>163</v>
      </c>
      <c r="L457" s="272"/>
      <c r="M457" s="273" t="s">
        <v>1</v>
      </c>
      <c r="N457" s="274" t="s">
        <v>41</v>
      </c>
      <c r="O457" s="92"/>
      <c r="P457" s="228">
        <f>O457*H457</f>
        <v>0</v>
      </c>
      <c r="Q457" s="228">
        <v>0.55</v>
      </c>
      <c r="R457" s="228">
        <f>Q457*H457</f>
        <v>0.04510000000000001</v>
      </c>
      <c r="S457" s="228">
        <v>0</v>
      </c>
      <c r="T457" s="229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0" t="s">
        <v>385</v>
      </c>
      <c r="AT457" s="230" t="s">
        <v>486</v>
      </c>
      <c r="AU457" s="230" t="s">
        <v>86</v>
      </c>
      <c r="AY457" s="18" t="s">
        <v>157</v>
      </c>
      <c r="BE457" s="231">
        <f>IF(N457="základní",J457,0)</f>
        <v>0</v>
      </c>
      <c r="BF457" s="231">
        <f>IF(N457="snížená",J457,0)</f>
        <v>0</v>
      </c>
      <c r="BG457" s="231">
        <f>IF(N457="zákl. přenesená",J457,0)</f>
        <v>0</v>
      </c>
      <c r="BH457" s="231">
        <f>IF(N457="sníž. přenesená",J457,0)</f>
        <v>0</v>
      </c>
      <c r="BI457" s="231">
        <f>IF(N457="nulová",J457,0)</f>
        <v>0</v>
      </c>
      <c r="BJ457" s="18" t="s">
        <v>84</v>
      </c>
      <c r="BK457" s="231">
        <f>ROUND(I457*H457,2)</f>
        <v>0</v>
      </c>
      <c r="BL457" s="18" t="s">
        <v>254</v>
      </c>
      <c r="BM457" s="230" t="s">
        <v>626</v>
      </c>
    </row>
    <row r="458" spans="1:51" s="15" customFormat="1" ht="12">
      <c r="A458" s="15"/>
      <c r="B458" s="255"/>
      <c r="C458" s="256"/>
      <c r="D458" s="234" t="s">
        <v>166</v>
      </c>
      <c r="E458" s="257" t="s">
        <v>1</v>
      </c>
      <c r="F458" s="258" t="s">
        <v>627</v>
      </c>
      <c r="G458" s="256"/>
      <c r="H458" s="257" t="s">
        <v>1</v>
      </c>
      <c r="I458" s="259"/>
      <c r="J458" s="256"/>
      <c r="K458" s="256"/>
      <c r="L458" s="260"/>
      <c r="M458" s="261"/>
      <c r="N458" s="262"/>
      <c r="O458" s="262"/>
      <c r="P458" s="262"/>
      <c r="Q458" s="262"/>
      <c r="R458" s="262"/>
      <c r="S458" s="262"/>
      <c r="T458" s="263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64" t="s">
        <v>166</v>
      </c>
      <c r="AU458" s="264" t="s">
        <v>86</v>
      </c>
      <c r="AV458" s="15" t="s">
        <v>84</v>
      </c>
      <c r="AW458" s="15" t="s">
        <v>32</v>
      </c>
      <c r="AX458" s="15" t="s">
        <v>76</v>
      </c>
      <c r="AY458" s="264" t="s">
        <v>157</v>
      </c>
    </row>
    <row r="459" spans="1:51" s="13" customFormat="1" ht="12">
      <c r="A459" s="13"/>
      <c r="B459" s="232"/>
      <c r="C459" s="233"/>
      <c r="D459" s="234" t="s">
        <v>166</v>
      </c>
      <c r="E459" s="235" t="s">
        <v>1</v>
      </c>
      <c r="F459" s="236" t="s">
        <v>628</v>
      </c>
      <c r="G459" s="233"/>
      <c r="H459" s="237">
        <v>0.082</v>
      </c>
      <c r="I459" s="238"/>
      <c r="J459" s="233"/>
      <c r="K459" s="233"/>
      <c r="L459" s="239"/>
      <c r="M459" s="240"/>
      <c r="N459" s="241"/>
      <c r="O459" s="241"/>
      <c r="P459" s="241"/>
      <c r="Q459" s="241"/>
      <c r="R459" s="241"/>
      <c r="S459" s="241"/>
      <c r="T459" s="242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3" t="s">
        <v>166</v>
      </c>
      <c r="AU459" s="243" t="s">
        <v>86</v>
      </c>
      <c r="AV459" s="13" t="s">
        <v>86</v>
      </c>
      <c r="AW459" s="13" t="s">
        <v>32</v>
      </c>
      <c r="AX459" s="13" t="s">
        <v>84</v>
      </c>
      <c r="AY459" s="243" t="s">
        <v>157</v>
      </c>
    </row>
    <row r="460" spans="1:65" s="2" customFormat="1" ht="16.5" customHeight="1">
      <c r="A460" s="39"/>
      <c r="B460" s="40"/>
      <c r="C460" s="219" t="s">
        <v>629</v>
      </c>
      <c r="D460" s="219" t="s">
        <v>159</v>
      </c>
      <c r="E460" s="220" t="s">
        <v>630</v>
      </c>
      <c r="F460" s="221" t="s">
        <v>631</v>
      </c>
      <c r="G460" s="222" t="s">
        <v>162</v>
      </c>
      <c r="H460" s="223">
        <v>3.123</v>
      </c>
      <c r="I460" s="224"/>
      <c r="J460" s="225">
        <f>ROUND(I460*H460,2)</f>
        <v>0</v>
      </c>
      <c r="K460" s="221" t="s">
        <v>163</v>
      </c>
      <c r="L460" s="45"/>
      <c r="M460" s="226" t="s">
        <v>1</v>
      </c>
      <c r="N460" s="227" t="s">
        <v>41</v>
      </c>
      <c r="O460" s="92"/>
      <c r="P460" s="228">
        <f>O460*H460</f>
        <v>0</v>
      </c>
      <c r="Q460" s="228">
        <v>0.02337</v>
      </c>
      <c r="R460" s="228">
        <f>Q460*H460</f>
        <v>0.07298451</v>
      </c>
      <c r="S460" s="228">
        <v>0</v>
      </c>
      <c r="T460" s="229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30" t="s">
        <v>254</v>
      </c>
      <c r="AT460" s="230" t="s">
        <v>159</v>
      </c>
      <c r="AU460" s="230" t="s">
        <v>86</v>
      </c>
      <c r="AY460" s="18" t="s">
        <v>157</v>
      </c>
      <c r="BE460" s="231">
        <f>IF(N460="základní",J460,0)</f>
        <v>0</v>
      </c>
      <c r="BF460" s="231">
        <f>IF(N460="snížená",J460,0)</f>
        <v>0</v>
      </c>
      <c r="BG460" s="231">
        <f>IF(N460="zákl. přenesená",J460,0)</f>
        <v>0</v>
      </c>
      <c r="BH460" s="231">
        <f>IF(N460="sníž. přenesená",J460,0)</f>
        <v>0</v>
      </c>
      <c r="BI460" s="231">
        <f>IF(N460="nulová",J460,0)</f>
        <v>0</v>
      </c>
      <c r="BJ460" s="18" t="s">
        <v>84</v>
      </c>
      <c r="BK460" s="231">
        <f>ROUND(I460*H460,2)</f>
        <v>0</v>
      </c>
      <c r="BL460" s="18" t="s">
        <v>254</v>
      </c>
      <c r="BM460" s="230" t="s">
        <v>632</v>
      </c>
    </row>
    <row r="461" spans="1:51" s="15" customFormat="1" ht="12">
      <c r="A461" s="15"/>
      <c r="B461" s="255"/>
      <c r="C461" s="256"/>
      <c r="D461" s="234" t="s">
        <v>166</v>
      </c>
      <c r="E461" s="257" t="s">
        <v>1</v>
      </c>
      <c r="F461" s="258" t="s">
        <v>633</v>
      </c>
      <c r="G461" s="256"/>
      <c r="H461" s="257" t="s">
        <v>1</v>
      </c>
      <c r="I461" s="259"/>
      <c r="J461" s="256"/>
      <c r="K461" s="256"/>
      <c r="L461" s="260"/>
      <c r="M461" s="261"/>
      <c r="N461" s="262"/>
      <c r="O461" s="262"/>
      <c r="P461" s="262"/>
      <c r="Q461" s="262"/>
      <c r="R461" s="262"/>
      <c r="S461" s="262"/>
      <c r="T461" s="263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64" t="s">
        <v>166</v>
      </c>
      <c r="AU461" s="264" t="s">
        <v>86</v>
      </c>
      <c r="AV461" s="15" t="s">
        <v>84</v>
      </c>
      <c r="AW461" s="15" t="s">
        <v>32</v>
      </c>
      <c r="AX461" s="15" t="s">
        <v>76</v>
      </c>
      <c r="AY461" s="264" t="s">
        <v>157</v>
      </c>
    </row>
    <row r="462" spans="1:51" s="13" customFormat="1" ht="12">
      <c r="A462" s="13"/>
      <c r="B462" s="232"/>
      <c r="C462" s="233"/>
      <c r="D462" s="234" t="s">
        <v>166</v>
      </c>
      <c r="E462" s="235" t="s">
        <v>1</v>
      </c>
      <c r="F462" s="236" t="s">
        <v>634</v>
      </c>
      <c r="G462" s="233"/>
      <c r="H462" s="237">
        <v>1.596</v>
      </c>
      <c r="I462" s="238"/>
      <c r="J462" s="233"/>
      <c r="K462" s="233"/>
      <c r="L462" s="239"/>
      <c r="M462" s="240"/>
      <c r="N462" s="241"/>
      <c r="O462" s="241"/>
      <c r="P462" s="241"/>
      <c r="Q462" s="241"/>
      <c r="R462" s="241"/>
      <c r="S462" s="241"/>
      <c r="T462" s="24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3" t="s">
        <v>166</v>
      </c>
      <c r="AU462" s="243" t="s">
        <v>86</v>
      </c>
      <c r="AV462" s="13" t="s">
        <v>86</v>
      </c>
      <c r="AW462" s="13" t="s">
        <v>32</v>
      </c>
      <c r="AX462" s="13" t="s">
        <v>76</v>
      </c>
      <c r="AY462" s="243" t="s">
        <v>157</v>
      </c>
    </row>
    <row r="463" spans="1:51" s="15" customFormat="1" ht="12">
      <c r="A463" s="15"/>
      <c r="B463" s="255"/>
      <c r="C463" s="256"/>
      <c r="D463" s="234" t="s">
        <v>166</v>
      </c>
      <c r="E463" s="257" t="s">
        <v>1</v>
      </c>
      <c r="F463" s="258" t="s">
        <v>635</v>
      </c>
      <c r="G463" s="256"/>
      <c r="H463" s="257" t="s">
        <v>1</v>
      </c>
      <c r="I463" s="259"/>
      <c r="J463" s="256"/>
      <c r="K463" s="256"/>
      <c r="L463" s="260"/>
      <c r="M463" s="261"/>
      <c r="N463" s="262"/>
      <c r="O463" s="262"/>
      <c r="P463" s="262"/>
      <c r="Q463" s="262"/>
      <c r="R463" s="262"/>
      <c r="S463" s="262"/>
      <c r="T463" s="263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64" t="s">
        <v>166</v>
      </c>
      <c r="AU463" s="264" t="s">
        <v>86</v>
      </c>
      <c r="AV463" s="15" t="s">
        <v>84</v>
      </c>
      <c r="AW463" s="15" t="s">
        <v>32</v>
      </c>
      <c r="AX463" s="15" t="s">
        <v>76</v>
      </c>
      <c r="AY463" s="264" t="s">
        <v>157</v>
      </c>
    </row>
    <row r="464" spans="1:51" s="13" customFormat="1" ht="12">
      <c r="A464" s="13"/>
      <c r="B464" s="232"/>
      <c r="C464" s="233"/>
      <c r="D464" s="234" t="s">
        <v>166</v>
      </c>
      <c r="E464" s="235" t="s">
        <v>1</v>
      </c>
      <c r="F464" s="236" t="s">
        <v>636</v>
      </c>
      <c r="G464" s="233"/>
      <c r="H464" s="237">
        <v>1.527</v>
      </c>
      <c r="I464" s="238"/>
      <c r="J464" s="233"/>
      <c r="K464" s="233"/>
      <c r="L464" s="239"/>
      <c r="M464" s="240"/>
      <c r="N464" s="241"/>
      <c r="O464" s="241"/>
      <c r="P464" s="241"/>
      <c r="Q464" s="241"/>
      <c r="R464" s="241"/>
      <c r="S464" s="241"/>
      <c r="T464" s="24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3" t="s">
        <v>166</v>
      </c>
      <c r="AU464" s="243" t="s">
        <v>86</v>
      </c>
      <c r="AV464" s="13" t="s">
        <v>86</v>
      </c>
      <c r="AW464" s="13" t="s">
        <v>32</v>
      </c>
      <c r="AX464" s="13" t="s">
        <v>76</v>
      </c>
      <c r="AY464" s="243" t="s">
        <v>157</v>
      </c>
    </row>
    <row r="465" spans="1:51" s="14" customFormat="1" ht="12">
      <c r="A465" s="14"/>
      <c r="B465" s="244"/>
      <c r="C465" s="245"/>
      <c r="D465" s="234" t="s">
        <v>166</v>
      </c>
      <c r="E465" s="246" t="s">
        <v>1</v>
      </c>
      <c r="F465" s="247" t="s">
        <v>169</v>
      </c>
      <c r="G465" s="245"/>
      <c r="H465" s="248">
        <v>3.123</v>
      </c>
      <c r="I465" s="249"/>
      <c r="J465" s="245"/>
      <c r="K465" s="245"/>
      <c r="L465" s="250"/>
      <c r="M465" s="251"/>
      <c r="N465" s="252"/>
      <c r="O465" s="252"/>
      <c r="P465" s="252"/>
      <c r="Q465" s="252"/>
      <c r="R465" s="252"/>
      <c r="S465" s="252"/>
      <c r="T465" s="253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4" t="s">
        <v>166</v>
      </c>
      <c r="AU465" s="254" t="s">
        <v>86</v>
      </c>
      <c r="AV465" s="14" t="s">
        <v>164</v>
      </c>
      <c r="AW465" s="14" t="s">
        <v>32</v>
      </c>
      <c r="AX465" s="14" t="s">
        <v>84</v>
      </c>
      <c r="AY465" s="254" t="s">
        <v>157</v>
      </c>
    </row>
    <row r="466" spans="1:65" s="2" customFormat="1" ht="16.5" customHeight="1">
      <c r="A466" s="39"/>
      <c r="B466" s="40"/>
      <c r="C466" s="219" t="s">
        <v>637</v>
      </c>
      <c r="D466" s="219" t="s">
        <v>159</v>
      </c>
      <c r="E466" s="220" t="s">
        <v>638</v>
      </c>
      <c r="F466" s="221" t="s">
        <v>639</v>
      </c>
      <c r="G466" s="222" t="s">
        <v>192</v>
      </c>
      <c r="H466" s="223">
        <v>1.934</v>
      </c>
      <c r="I466" s="224"/>
      <c r="J466" s="225">
        <f>ROUND(I466*H466,2)</f>
        <v>0</v>
      </c>
      <c r="K466" s="221" t="s">
        <v>163</v>
      </c>
      <c r="L466" s="45"/>
      <c r="M466" s="226" t="s">
        <v>1</v>
      </c>
      <c r="N466" s="227" t="s">
        <v>41</v>
      </c>
      <c r="O466" s="92"/>
      <c r="P466" s="228">
        <f>O466*H466</f>
        <v>0</v>
      </c>
      <c r="Q466" s="228">
        <v>0</v>
      </c>
      <c r="R466" s="228">
        <f>Q466*H466</f>
        <v>0</v>
      </c>
      <c r="S466" s="228">
        <v>0</v>
      </c>
      <c r="T466" s="229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0" t="s">
        <v>254</v>
      </c>
      <c r="AT466" s="230" t="s">
        <v>159</v>
      </c>
      <c r="AU466" s="230" t="s">
        <v>86</v>
      </c>
      <c r="AY466" s="18" t="s">
        <v>157</v>
      </c>
      <c r="BE466" s="231">
        <f>IF(N466="základní",J466,0)</f>
        <v>0</v>
      </c>
      <c r="BF466" s="231">
        <f>IF(N466="snížená",J466,0)</f>
        <v>0</v>
      </c>
      <c r="BG466" s="231">
        <f>IF(N466="zákl. přenesená",J466,0)</f>
        <v>0</v>
      </c>
      <c r="BH466" s="231">
        <f>IF(N466="sníž. přenesená",J466,0)</f>
        <v>0</v>
      </c>
      <c r="BI466" s="231">
        <f>IF(N466="nulová",J466,0)</f>
        <v>0</v>
      </c>
      <c r="BJ466" s="18" t="s">
        <v>84</v>
      </c>
      <c r="BK466" s="231">
        <f>ROUND(I466*H466,2)</f>
        <v>0</v>
      </c>
      <c r="BL466" s="18" t="s">
        <v>254</v>
      </c>
      <c r="BM466" s="230" t="s">
        <v>640</v>
      </c>
    </row>
    <row r="467" spans="1:63" s="12" customFormat="1" ht="22.8" customHeight="1">
      <c r="A467" s="12"/>
      <c r="B467" s="203"/>
      <c r="C467" s="204"/>
      <c r="D467" s="205" t="s">
        <v>75</v>
      </c>
      <c r="E467" s="217" t="s">
        <v>641</v>
      </c>
      <c r="F467" s="217" t="s">
        <v>642</v>
      </c>
      <c r="G467" s="204"/>
      <c r="H467" s="204"/>
      <c r="I467" s="207"/>
      <c r="J467" s="218">
        <f>BK467</f>
        <v>0</v>
      </c>
      <c r="K467" s="204"/>
      <c r="L467" s="209"/>
      <c r="M467" s="210"/>
      <c r="N467" s="211"/>
      <c r="O467" s="211"/>
      <c r="P467" s="212">
        <f>SUM(P468:P487)</f>
        <v>0</v>
      </c>
      <c r="Q467" s="211"/>
      <c r="R467" s="212">
        <f>SUM(R468:R487)</f>
        <v>0.52561505</v>
      </c>
      <c r="S467" s="211"/>
      <c r="T467" s="213">
        <f>SUM(T468:T487)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14" t="s">
        <v>86</v>
      </c>
      <c r="AT467" s="215" t="s">
        <v>75</v>
      </c>
      <c r="AU467" s="215" t="s">
        <v>84</v>
      </c>
      <c r="AY467" s="214" t="s">
        <v>157</v>
      </c>
      <c r="BK467" s="216">
        <f>SUM(BK468:BK487)</f>
        <v>0</v>
      </c>
    </row>
    <row r="468" spans="1:65" s="2" customFormat="1" ht="16.5" customHeight="1">
      <c r="A468" s="39"/>
      <c r="B468" s="40"/>
      <c r="C468" s="219" t="s">
        <v>643</v>
      </c>
      <c r="D468" s="219" t="s">
        <v>159</v>
      </c>
      <c r="E468" s="220" t="s">
        <v>644</v>
      </c>
      <c r="F468" s="221" t="s">
        <v>645</v>
      </c>
      <c r="G468" s="222" t="s">
        <v>182</v>
      </c>
      <c r="H468" s="223">
        <v>1.08</v>
      </c>
      <c r="I468" s="224"/>
      <c r="J468" s="225">
        <f>ROUND(I468*H468,2)</f>
        <v>0</v>
      </c>
      <c r="K468" s="221" t="s">
        <v>163</v>
      </c>
      <c r="L468" s="45"/>
      <c r="M468" s="226" t="s">
        <v>1</v>
      </c>
      <c r="N468" s="227" t="s">
        <v>41</v>
      </c>
      <c r="O468" s="92"/>
      <c r="P468" s="228">
        <f>O468*H468</f>
        <v>0</v>
      </c>
      <c r="Q468" s="228">
        <v>0.00054</v>
      </c>
      <c r="R468" s="228">
        <f>Q468*H468</f>
        <v>0.0005832000000000001</v>
      </c>
      <c r="S468" s="228">
        <v>0</v>
      </c>
      <c r="T468" s="229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0" t="s">
        <v>254</v>
      </c>
      <c r="AT468" s="230" t="s">
        <v>159</v>
      </c>
      <c r="AU468" s="230" t="s">
        <v>86</v>
      </c>
      <c r="AY468" s="18" t="s">
        <v>157</v>
      </c>
      <c r="BE468" s="231">
        <f>IF(N468="základní",J468,0)</f>
        <v>0</v>
      </c>
      <c r="BF468" s="231">
        <f>IF(N468="snížená",J468,0)</f>
        <v>0</v>
      </c>
      <c r="BG468" s="231">
        <f>IF(N468="zákl. přenesená",J468,0)</f>
        <v>0</v>
      </c>
      <c r="BH468" s="231">
        <f>IF(N468="sníž. přenesená",J468,0)</f>
        <v>0</v>
      </c>
      <c r="BI468" s="231">
        <f>IF(N468="nulová",J468,0)</f>
        <v>0</v>
      </c>
      <c r="BJ468" s="18" t="s">
        <v>84</v>
      </c>
      <c r="BK468" s="231">
        <f>ROUND(I468*H468,2)</f>
        <v>0</v>
      </c>
      <c r="BL468" s="18" t="s">
        <v>254</v>
      </c>
      <c r="BM468" s="230" t="s">
        <v>646</v>
      </c>
    </row>
    <row r="469" spans="1:51" s="13" customFormat="1" ht="12">
      <c r="A469" s="13"/>
      <c r="B469" s="232"/>
      <c r="C469" s="233"/>
      <c r="D469" s="234" t="s">
        <v>166</v>
      </c>
      <c r="E469" s="235" t="s">
        <v>1</v>
      </c>
      <c r="F469" s="236" t="s">
        <v>368</v>
      </c>
      <c r="G469" s="233"/>
      <c r="H469" s="237">
        <v>1.08</v>
      </c>
      <c r="I469" s="238"/>
      <c r="J469" s="233"/>
      <c r="K469" s="233"/>
      <c r="L469" s="239"/>
      <c r="M469" s="240"/>
      <c r="N469" s="241"/>
      <c r="O469" s="241"/>
      <c r="P469" s="241"/>
      <c r="Q469" s="241"/>
      <c r="R469" s="241"/>
      <c r="S469" s="241"/>
      <c r="T469" s="242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3" t="s">
        <v>166</v>
      </c>
      <c r="AU469" s="243" t="s">
        <v>86</v>
      </c>
      <c r="AV469" s="13" t="s">
        <v>86</v>
      </c>
      <c r="AW469" s="13" t="s">
        <v>32</v>
      </c>
      <c r="AX469" s="13" t="s">
        <v>84</v>
      </c>
      <c r="AY469" s="243" t="s">
        <v>157</v>
      </c>
    </row>
    <row r="470" spans="1:65" s="2" customFormat="1" ht="16.5" customHeight="1">
      <c r="A470" s="39"/>
      <c r="B470" s="40"/>
      <c r="C470" s="265" t="s">
        <v>647</v>
      </c>
      <c r="D470" s="265" t="s">
        <v>486</v>
      </c>
      <c r="E470" s="266" t="s">
        <v>648</v>
      </c>
      <c r="F470" s="267" t="s">
        <v>649</v>
      </c>
      <c r="G470" s="268" t="s">
        <v>405</v>
      </c>
      <c r="H470" s="269">
        <v>6.615</v>
      </c>
      <c r="I470" s="270"/>
      <c r="J470" s="271">
        <f>ROUND(I470*H470,2)</f>
        <v>0</v>
      </c>
      <c r="K470" s="267" t="s">
        <v>163</v>
      </c>
      <c r="L470" s="272"/>
      <c r="M470" s="273" t="s">
        <v>1</v>
      </c>
      <c r="N470" s="274" t="s">
        <v>41</v>
      </c>
      <c r="O470" s="92"/>
      <c r="P470" s="228">
        <f>O470*H470</f>
        <v>0</v>
      </c>
      <c r="Q470" s="228">
        <v>0.00055</v>
      </c>
      <c r="R470" s="228">
        <f>Q470*H470</f>
        <v>0.0036382500000000004</v>
      </c>
      <c r="S470" s="228">
        <v>0</v>
      </c>
      <c r="T470" s="229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0" t="s">
        <v>385</v>
      </c>
      <c r="AT470" s="230" t="s">
        <v>486</v>
      </c>
      <c r="AU470" s="230" t="s">
        <v>86</v>
      </c>
      <c r="AY470" s="18" t="s">
        <v>157</v>
      </c>
      <c r="BE470" s="231">
        <f>IF(N470="základní",J470,0)</f>
        <v>0</v>
      </c>
      <c r="BF470" s="231">
        <f>IF(N470="snížená",J470,0)</f>
        <v>0</v>
      </c>
      <c r="BG470" s="231">
        <f>IF(N470="zákl. přenesená",J470,0)</f>
        <v>0</v>
      </c>
      <c r="BH470" s="231">
        <f>IF(N470="sníž. přenesená",J470,0)</f>
        <v>0</v>
      </c>
      <c r="BI470" s="231">
        <f>IF(N470="nulová",J470,0)</f>
        <v>0</v>
      </c>
      <c r="BJ470" s="18" t="s">
        <v>84</v>
      </c>
      <c r="BK470" s="231">
        <f>ROUND(I470*H470,2)</f>
        <v>0</v>
      </c>
      <c r="BL470" s="18" t="s">
        <v>254</v>
      </c>
      <c r="BM470" s="230" t="s">
        <v>650</v>
      </c>
    </row>
    <row r="471" spans="1:51" s="15" customFormat="1" ht="12">
      <c r="A471" s="15"/>
      <c r="B471" s="255"/>
      <c r="C471" s="256"/>
      <c r="D471" s="234" t="s">
        <v>166</v>
      </c>
      <c r="E471" s="257" t="s">
        <v>1</v>
      </c>
      <c r="F471" s="258" t="s">
        <v>651</v>
      </c>
      <c r="G471" s="256"/>
      <c r="H471" s="257" t="s">
        <v>1</v>
      </c>
      <c r="I471" s="259"/>
      <c r="J471" s="256"/>
      <c r="K471" s="256"/>
      <c r="L471" s="260"/>
      <c r="M471" s="261"/>
      <c r="N471" s="262"/>
      <c r="O471" s="262"/>
      <c r="P471" s="262"/>
      <c r="Q471" s="262"/>
      <c r="R471" s="262"/>
      <c r="S471" s="262"/>
      <c r="T471" s="263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64" t="s">
        <v>166</v>
      </c>
      <c r="AU471" s="264" t="s">
        <v>86</v>
      </c>
      <c r="AV471" s="15" t="s">
        <v>84</v>
      </c>
      <c r="AW471" s="15" t="s">
        <v>32</v>
      </c>
      <c r="AX471" s="15" t="s">
        <v>76</v>
      </c>
      <c r="AY471" s="264" t="s">
        <v>157</v>
      </c>
    </row>
    <row r="472" spans="1:51" s="13" customFormat="1" ht="12">
      <c r="A472" s="13"/>
      <c r="B472" s="232"/>
      <c r="C472" s="233"/>
      <c r="D472" s="234" t="s">
        <v>166</v>
      </c>
      <c r="E472" s="235" t="s">
        <v>1</v>
      </c>
      <c r="F472" s="236" t="s">
        <v>652</v>
      </c>
      <c r="G472" s="233"/>
      <c r="H472" s="237">
        <v>4.2</v>
      </c>
      <c r="I472" s="238"/>
      <c r="J472" s="233"/>
      <c r="K472" s="233"/>
      <c r="L472" s="239"/>
      <c r="M472" s="240"/>
      <c r="N472" s="241"/>
      <c r="O472" s="241"/>
      <c r="P472" s="241"/>
      <c r="Q472" s="241"/>
      <c r="R472" s="241"/>
      <c r="S472" s="241"/>
      <c r="T472" s="24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3" t="s">
        <v>166</v>
      </c>
      <c r="AU472" s="243" t="s">
        <v>86</v>
      </c>
      <c r="AV472" s="13" t="s">
        <v>86</v>
      </c>
      <c r="AW472" s="13" t="s">
        <v>32</v>
      </c>
      <c r="AX472" s="13" t="s">
        <v>76</v>
      </c>
      <c r="AY472" s="243" t="s">
        <v>157</v>
      </c>
    </row>
    <row r="473" spans="1:51" s="13" customFormat="1" ht="12">
      <c r="A473" s="13"/>
      <c r="B473" s="232"/>
      <c r="C473" s="233"/>
      <c r="D473" s="234" t="s">
        <v>166</v>
      </c>
      <c r="E473" s="235" t="s">
        <v>1</v>
      </c>
      <c r="F473" s="236" t="s">
        <v>653</v>
      </c>
      <c r="G473" s="233"/>
      <c r="H473" s="237">
        <v>2.1</v>
      </c>
      <c r="I473" s="238"/>
      <c r="J473" s="233"/>
      <c r="K473" s="233"/>
      <c r="L473" s="239"/>
      <c r="M473" s="240"/>
      <c r="N473" s="241"/>
      <c r="O473" s="241"/>
      <c r="P473" s="241"/>
      <c r="Q473" s="241"/>
      <c r="R473" s="241"/>
      <c r="S473" s="241"/>
      <c r="T473" s="24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3" t="s">
        <v>166</v>
      </c>
      <c r="AU473" s="243" t="s">
        <v>86</v>
      </c>
      <c r="AV473" s="13" t="s">
        <v>86</v>
      </c>
      <c r="AW473" s="13" t="s">
        <v>32</v>
      </c>
      <c r="AX473" s="13" t="s">
        <v>76</v>
      </c>
      <c r="AY473" s="243" t="s">
        <v>157</v>
      </c>
    </row>
    <row r="474" spans="1:51" s="14" customFormat="1" ht="12">
      <c r="A474" s="14"/>
      <c r="B474" s="244"/>
      <c r="C474" s="245"/>
      <c r="D474" s="234" t="s">
        <v>166</v>
      </c>
      <c r="E474" s="246" t="s">
        <v>1</v>
      </c>
      <c r="F474" s="247" t="s">
        <v>169</v>
      </c>
      <c r="G474" s="245"/>
      <c r="H474" s="248">
        <v>6.3</v>
      </c>
      <c r="I474" s="249"/>
      <c r="J474" s="245"/>
      <c r="K474" s="245"/>
      <c r="L474" s="250"/>
      <c r="M474" s="251"/>
      <c r="N474" s="252"/>
      <c r="O474" s="252"/>
      <c r="P474" s="252"/>
      <c r="Q474" s="252"/>
      <c r="R474" s="252"/>
      <c r="S474" s="252"/>
      <c r="T474" s="253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4" t="s">
        <v>166</v>
      </c>
      <c r="AU474" s="254" t="s">
        <v>86</v>
      </c>
      <c r="AV474" s="14" t="s">
        <v>164</v>
      </c>
      <c r="AW474" s="14" t="s">
        <v>32</v>
      </c>
      <c r="AX474" s="14" t="s">
        <v>84</v>
      </c>
      <c r="AY474" s="254" t="s">
        <v>157</v>
      </c>
    </row>
    <row r="475" spans="1:51" s="13" customFormat="1" ht="12">
      <c r="A475" s="13"/>
      <c r="B475" s="232"/>
      <c r="C475" s="233"/>
      <c r="D475" s="234" t="s">
        <v>166</v>
      </c>
      <c r="E475" s="233"/>
      <c r="F475" s="236" t="s">
        <v>654</v>
      </c>
      <c r="G475" s="233"/>
      <c r="H475" s="237">
        <v>6.615</v>
      </c>
      <c r="I475" s="238"/>
      <c r="J475" s="233"/>
      <c r="K475" s="233"/>
      <c r="L475" s="239"/>
      <c r="M475" s="240"/>
      <c r="N475" s="241"/>
      <c r="O475" s="241"/>
      <c r="P475" s="241"/>
      <c r="Q475" s="241"/>
      <c r="R475" s="241"/>
      <c r="S475" s="241"/>
      <c r="T475" s="24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3" t="s">
        <v>166</v>
      </c>
      <c r="AU475" s="243" t="s">
        <v>86</v>
      </c>
      <c r="AV475" s="13" t="s">
        <v>86</v>
      </c>
      <c r="AW475" s="13" t="s">
        <v>4</v>
      </c>
      <c r="AX475" s="13" t="s">
        <v>84</v>
      </c>
      <c r="AY475" s="243" t="s">
        <v>157</v>
      </c>
    </row>
    <row r="476" spans="1:65" s="2" customFormat="1" ht="16.5" customHeight="1">
      <c r="A476" s="39"/>
      <c r="B476" s="40"/>
      <c r="C476" s="219" t="s">
        <v>655</v>
      </c>
      <c r="D476" s="219" t="s">
        <v>159</v>
      </c>
      <c r="E476" s="220" t="s">
        <v>656</v>
      </c>
      <c r="F476" s="221" t="s">
        <v>657</v>
      </c>
      <c r="G476" s="222" t="s">
        <v>182</v>
      </c>
      <c r="H476" s="223">
        <v>26.13</v>
      </c>
      <c r="I476" s="224"/>
      <c r="J476" s="225">
        <f>ROUND(I476*H476,2)</f>
        <v>0</v>
      </c>
      <c r="K476" s="221" t="s">
        <v>163</v>
      </c>
      <c r="L476" s="45"/>
      <c r="M476" s="226" t="s">
        <v>1</v>
      </c>
      <c r="N476" s="227" t="s">
        <v>41</v>
      </c>
      <c r="O476" s="92"/>
      <c r="P476" s="228">
        <f>O476*H476</f>
        <v>0</v>
      </c>
      <c r="Q476" s="228">
        <v>0.01577</v>
      </c>
      <c r="R476" s="228">
        <f>Q476*H476</f>
        <v>0.41207009999999994</v>
      </c>
      <c r="S476" s="228">
        <v>0</v>
      </c>
      <c r="T476" s="229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0" t="s">
        <v>254</v>
      </c>
      <c r="AT476" s="230" t="s">
        <v>159</v>
      </c>
      <c r="AU476" s="230" t="s">
        <v>86</v>
      </c>
      <c r="AY476" s="18" t="s">
        <v>157</v>
      </c>
      <c r="BE476" s="231">
        <f>IF(N476="základní",J476,0)</f>
        <v>0</v>
      </c>
      <c r="BF476" s="231">
        <f>IF(N476="snížená",J476,0)</f>
        <v>0</v>
      </c>
      <c r="BG476" s="231">
        <f>IF(N476="zákl. přenesená",J476,0)</f>
        <v>0</v>
      </c>
      <c r="BH476" s="231">
        <f>IF(N476="sníž. přenesená",J476,0)</f>
        <v>0</v>
      </c>
      <c r="BI476" s="231">
        <f>IF(N476="nulová",J476,0)</f>
        <v>0</v>
      </c>
      <c r="BJ476" s="18" t="s">
        <v>84</v>
      </c>
      <c r="BK476" s="231">
        <f>ROUND(I476*H476,2)</f>
        <v>0</v>
      </c>
      <c r="BL476" s="18" t="s">
        <v>254</v>
      </c>
      <c r="BM476" s="230" t="s">
        <v>658</v>
      </c>
    </row>
    <row r="477" spans="1:51" s="13" customFormat="1" ht="12">
      <c r="A477" s="13"/>
      <c r="B477" s="232"/>
      <c r="C477" s="233"/>
      <c r="D477" s="234" t="s">
        <v>166</v>
      </c>
      <c r="E477" s="235" t="s">
        <v>1</v>
      </c>
      <c r="F477" s="236" t="s">
        <v>326</v>
      </c>
      <c r="G477" s="233"/>
      <c r="H477" s="237">
        <v>4.29</v>
      </c>
      <c r="I477" s="238"/>
      <c r="J477" s="233"/>
      <c r="K477" s="233"/>
      <c r="L477" s="239"/>
      <c r="M477" s="240"/>
      <c r="N477" s="241"/>
      <c r="O477" s="241"/>
      <c r="P477" s="241"/>
      <c r="Q477" s="241"/>
      <c r="R477" s="241"/>
      <c r="S477" s="241"/>
      <c r="T477" s="242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3" t="s">
        <v>166</v>
      </c>
      <c r="AU477" s="243" t="s">
        <v>86</v>
      </c>
      <c r="AV477" s="13" t="s">
        <v>86</v>
      </c>
      <c r="AW477" s="13" t="s">
        <v>32</v>
      </c>
      <c r="AX477" s="13" t="s">
        <v>76</v>
      </c>
      <c r="AY477" s="243" t="s">
        <v>157</v>
      </c>
    </row>
    <row r="478" spans="1:51" s="13" customFormat="1" ht="12">
      <c r="A478" s="13"/>
      <c r="B478" s="232"/>
      <c r="C478" s="233"/>
      <c r="D478" s="234" t="s">
        <v>166</v>
      </c>
      <c r="E478" s="235" t="s">
        <v>1</v>
      </c>
      <c r="F478" s="236" t="s">
        <v>327</v>
      </c>
      <c r="G478" s="233"/>
      <c r="H478" s="237">
        <v>3.76</v>
      </c>
      <c r="I478" s="238"/>
      <c r="J478" s="233"/>
      <c r="K478" s="233"/>
      <c r="L478" s="239"/>
      <c r="M478" s="240"/>
      <c r="N478" s="241"/>
      <c r="O478" s="241"/>
      <c r="P478" s="241"/>
      <c r="Q478" s="241"/>
      <c r="R478" s="241"/>
      <c r="S478" s="241"/>
      <c r="T478" s="24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3" t="s">
        <v>166</v>
      </c>
      <c r="AU478" s="243" t="s">
        <v>86</v>
      </c>
      <c r="AV478" s="13" t="s">
        <v>86</v>
      </c>
      <c r="AW478" s="13" t="s">
        <v>32</v>
      </c>
      <c r="AX478" s="13" t="s">
        <v>76</v>
      </c>
      <c r="AY478" s="243" t="s">
        <v>157</v>
      </c>
    </row>
    <row r="479" spans="1:51" s="13" customFormat="1" ht="12">
      <c r="A479" s="13"/>
      <c r="B479" s="232"/>
      <c r="C479" s="233"/>
      <c r="D479" s="234" t="s">
        <v>166</v>
      </c>
      <c r="E479" s="235" t="s">
        <v>1</v>
      </c>
      <c r="F479" s="236" t="s">
        <v>328</v>
      </c>
      <c r="G479" s="233"/>
      <c r="H479" s="237">
        <v>1.53</v>
      </c>
      <c r="I479" s="238"/>
      <c r="J479" s="233"/>
      <c r="K479" s="233"/>
      <c r="L479" s="239"/>
      <c r="M479" s="240"/>
      <c r="N479" s="241"/>
      <c r="O479" s="241"/>
      <c r="P479" s="241"/>
      <c r="Q479" s="241"/>
      <c r="R479" s="241"/>
      <c r="S479" s="241"/>
      <c r="T479" s="24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3" t="s">
        <v>166</v>
      </c>
      <c r="AU479" s="243" t="s">
        <v>86</v>
      </c>
      <c r="AV479" s="13" t="s">
        <v>86</v>
      </c>
      <c r="AW479" s="13" t="s">
        <v>32</v>
      </c>
      <c r="AX479" s="13" t="s">
        <v>76</v>
      </c>
      <c r="AY479" s="243" t="s">
        <v>157</v>
      </c>
    </row>
    <row r="480" spans="1:51" s="13" customFormat="1" ht="12">
      <c r="A480" s="13"/>
      <c r="B480" s="232"/>
      <c r="C480" s="233"/>
      <c r="D480" s="234" t="s">
        <v>166</v>
      </c>
      <c r="E480" s="235" t="s">
        <v>1</v>
      </c>
      <c r="F480" s="236" t="s">
        <v>329</v>
      </c>
      <c r="G480" s="233"/>
      <c r="H480" s="237">
        <v>2.37</v>
      </c>
      <c r="I480" s="238"/>
      <c r="J480" s="233"/>
      <c r="K480" s="233"/>
      <c r="L480" s="239"/>
      <c r="M480" s="240"/>
      <c r="N480" s="241"/>
      <c r="O480" s="241"/>
      <c r="P480" s="241"/>
      <c r="Q480" s="241"/>
      <c r="R480" s="241"/>
      <c r="S480" s="241"/>
      <c r="T480" s="24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3" t="s">
        <v>166</v>
      </c>
      <c r="AU480" s="243" t="s">
        <v>86</v>
      </c>
      <c r="AV480" s="13" t="s">
        <v>86</v>
      </c>
      <c r="AW480" s="13" t="s">
        <v>32</v>
      </c>
      <c r="AX480" s="13" t="s">
        <v>76</v>
      </c>
      <c r="AY480" s="243" t="s">
        <v>157</v>
      </c>
    </row>
    <row r="481" spans="1:51" s="13" customFormat="1" ht="12">
      <c r="A481" s="13"/>
      <c r="B481" s="232"/>
      <c r="C481" s="233"/>
      <c r="D481" s="234" t="s">
        <v>166</v>
      </c>
      <c r="E481" s="235" t="s">
        <v>1</v>
      </c>
      <c r="F481" s="236" t="s">
        <v>330</v>
      </c>
      <c r="G481" s="233"/>
      <c r="H481" s="237">
        <v>1.15</v>
      </c>
      <c r="I481" s="238"/>
      <c r="J481" s="233"/>
      <c r="K481" s="233"/>
      <c r="L481" s="239"/>
      <c r="M481" s="240"/>
      <c r="N481" s="241"/>
      <c r="O481" s="241"/>
      <c r="P481" s="241"/>
      <c r="Q481" s="241"/>
      <c r="R481" s="241"/>
      <c r="S481" s="241"/>
      <c r="T481" s="24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3" t="s">
        <v>166</v>
      </c>
      <c r="AU481" s="243" t="s">
        <v>86</v>
      </c>
      <c r="AV481" s="13" t="s">
        <v>86</v>
      </c>
      <c r="AW481" s="13" t="s">
        <v>32</v>
      </c>
      <c r="AX481" s="13" t="s">
        <v>76</v>
      </c>
      <c r="AY481" s="243" t="s">
        <v>157</v>
      </c>
    </row>
    <row r="482" spans="1:51" s="13" customFormat="1" ht="12">
      <c r="A482" s="13"/>
      <c r="B482" s="232"/>
      <c r="C482" s="233"/>
      <c r="D482" s="234" t="s">
        <v>166</v>
      </c>
      <c r="E482" s="235" t="s">
        <v>1</v>
      </c>
      <c r="F482" s="236" t="s">
        <v>331</v>
      </c>
      <c r="G482" s="233"/>
      <c r="H482" s="237">
        <v>2.3</v>
      </c>
      <c r="I482" s="238"/>
      <c r="J482" s="233"/>
      <c r="K482" s="233"/>
      <c r="L482" s="239"/>
      <c r="M482" s="240"/>
      <c r="N482" s="241"/>
      <c r="O482" s="241"/>
      <c r="P482" s="241"/>
      <c r="Q482" s="241"/>
      <c r="R482" s="241"/>
      <c r="S482" s="241"/>
      <c r="T482" s="242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3" t="s">
        <v>166</v>
      </c>
      <c r="AU482" s="243" t="s">
        <v>86</v>
      </c>
      <c r="AV482" s="13" t="s">
        <v>86</v>
      </c>
      <c r="AW482" s="13" t="s">
        <v>32</v>
      </c>
      <c r="AX482" s="13" t="s">
        <v>76</v>
      </c>
      <c r="AY482" s="243" t="s">
        <v>157</v>
      </c>
    </row>
    <row r="483" spans="1:51" s="13" customFormat="1" ht="12">
      <c r="A483" s="13"/>
      <c r="B483" s="232"/>
      <c r="C483" s="233"/>
      <c r="D483" s="234" t="s">
        <v>166</v>
      </c>
      <c r="E483" s="235" t="s">
        <v>1</v>
      </c>
      <c r="F483" s="236" t="s">
        <v>332</v>
      </c>
      <c r="G483" s="233"/>
      <c r="H483" s="237">
        <v>10.73</v>
      </c>
      <c r="I483" s="238"/>
      <c r="J483" s="233"/>
      <c r="K483" s="233"/>
      <c r="L483" s="239"/>
      <c r="M483" s="240"/>
      <c r="N483" s="241"/>
      <c r="O483" s="241"/>
      <c r="P483" s="241"/>
      <c r="Q483" s="241"/>
      <c r="R483" s="241"/>
      <c r="S483" s="241"/>
      <c r="T483" s="242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3" t="s">
        <v>166</v>
      </c>
      <c r="AU483" s="243" t="s">
        <v>86</v>
      </c>
      <c r="AV483" s="13" t="s">
        <v>86</v>
      </c>
      <c r="AW483" s="13" t="s">
        <v>32</v>
      </c>
      <c r="AX483" s="13" t="s">
        <v>76</v>
      </c>
      <c r="AY483" s="243" t="s">
        <v>157</v>
      </c>
    </row>
    <row r="484" spans="1:51" s="14" customFormat="1" ht="12">
      <c r="A484" s="14"/>
      <c r="B484" s="244"/>
      <c r="C484" s="245"/>
      <c r="D484" s="234" t="s">
        <v>166</v>
      </c>
      <c r="E484" s="246" t="s">
        <v>1</v>
      </c>
      <c r="F484" s="247" t="s">
        <v>169</v>
      </c>
      <c r="G484" s="245"/>
      <c r="H484" s="248">
        <v>26.13</v>
      </c>
      <c r="I484" s="249"/>
      <c r="J484" s="245"/>
      <c r="K484" s="245"/>
      <c r="L484" s="250"/>
      <c r="M484" s="251"/>
      <c r="N484" s="252"/>
      <c r="O484" s="252"/>
      <c r="P484" s="252"/>
      <c r="Q484" s="252"/>
      <c r="R484" s="252"/>
      <c r="S484" s="252"/>
      <c r="T484" s="253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4" t="s">
        <v>166</v>
      </c>
      <c r="AU484" s="254" t="s">
        <v>86</v>
      </c>
      <c r="AV484" s="14" t="s">
        <v>164</v>
      </c>
      <c r="AW484" s="14" t="s">
        <v>32</v>
      </c>
      <c r="AX484" s="14" t="s">
        <v>84</v>
      </c>
      <c r="AY484" s="254" t="s">
        <v>157</v>
      </c>
    </row>
    <row r="485" spans="1:65" s="2" customFormat="1" ht="16.5" customHeight="1">
      <c r="A485" s="39"/>
      <c r="B485" s="40"/>
      <c r="C485" s="219" t="s">
        <v>659</v>
      </c>
      <c r="D485" s="219" t="s">
        <v>159</v>
      </c>
      <c r="E485" s="220" t="s">
        <v>660</v>
      </c>
      <c r="F485" s="221" t="s">
        <v>661</v>
      </c>
      <c r="G485" s="222" t="s">
        <v>182</v>
      </c>
      <c r="H485" s="223">
        <v>6.05</v>
      </c>
      <c r="I485" s="224"/>
      <c r="J485" s="225">
        <f>ROUND(I485*H485,2)</f>
        <v>0</v>
      </c>
      <c r="K485" s="221" t="s">
        <v>163</v>
      </c>
      <c r="L485" s="45"/>
      <c r="M485" s="226" t="s">
        <v>1</v>
      </c>
      <c r="N485" s="227" t="s">
        <v>41</v>
      </c>
      <c r="O485" s="92"/>
      <c r="P485" s="228">
        <f>O485*H485</f>
        <v>0</v>
      </c>
      <c r="Q485" s="228">
        <v>0.01807</v>
      </c>
      <c r="R485" s="228">
        <f>Q485*H485</f>
        <v>0.10932349999999999</v>
      </c>
      <c r="S485" s="228">
        <v>0</v>
      </c>
      <c r="T485" s="229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0" t="s">
        <v>254</v>
      </c>
      <c r="AT485" s="230" t="s">
        <v>159</v>
      </c>
      <c r="AU485" s="230" t="s">
        <v>86</v>
      </c>
      <c r="AY485" s="18" t="s">
        <v>157</v>
      </c>
      <c r="BE485" s="231">
        <f>IF(N485="základní",J485,0)</f>
        <v>0</v>
      </c>
      <c r="BF485" s="231">
        <f>IF(N485="snížená",J485,0)</f>
        <v>0</v>
      </c>
      <c r="BG485" s="231">
        <f>IF(N485="zákl. přenesená",J485,0)</f>
        <v>0</v>
      </c>
      <c r="BH485" s="231">
        <f>IF(N485="sníž. přenesená",J485,0)</f>
        <v>0</v>
      </c>
      <c r="BI485" s="231">
        <f>IF(N485="nulová",J485,0)</f>
        <v>0</v>
      </c>
      <c r="BJ485" s="18" t="s">
        <v>84</v>
      </c>
      <c r="BK485" s="231">
        <f>ROUND(I485*H485,2)</f>
        <v>0</v>
      </c>
      <c r="BL485" s="18" t="s">
        <v>254</v>
      </c>
      <c r="BM485" s="230" t="s">
        <v>662</v>
      </c>
    </row>
    <row r="486" spans="1:51" s="13" customFormat="1" ht="12">
      <c r="A486" s="13"/>
      <c r="B486" s="232"/>
      <c r="C486" s="233"/>
      <c r="D486" s="234" t="s">
        <v>166</v>
      </c>
      <c r="E486" s="235" t="s">
        <v>1</v>
      </c>
      <c r="F486" s="236" t="s">
        <v>333</v>
      </c>
      <c r="G486" s="233"/>
      <c r="H486" s="237">
        <v>6.05</v>
      </c>
      <c r="I486" s="238"/>
      <c r="J486" s="233"/>
      <c r="K486" s="233"/>
      <c r="L486" s="239"/>
      <c r="M486" s="240"/>
      <c r="N486" s="241"/>
      <c r="O486" s="241"/>
      <c r="P486" s="241"/>
      <c r="Q486" s="241"/>
      <c r="R486" s="241"/>
      <c r="S486" s="241"/>
      <c r="T486" s="242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3" t="s">
        <v>166</v>
      </c>
      <c r="AU486" s="243" t="s">
        <v>86</v>
      </c>
      <c r="AV486" s="13" t="s">
        <v>86</v>
      </c>
      <c r="AW486" s="13" t="s">
        <v>32</v>
      </c>
      <c r="AX486" s="13" t="s">
        <v>84</v>
      </c>
      <c r="AY486" s="243" t="s">
        <v>157</v>
      </c>
    </row>
    <row r="487" spans="1:65" s="2" customFormat="1" ht="16.5" customHeight="1">
      <c r="A487" s="39"/>
      <c r="B487" s="40"/>
      <c r="C487" s="219" t="s">
        <v>663</v>
      </c>
      <c r="D487" s="219" t="s">
        <v>159</v>
      </c>
      <c r="E487" s="220" t="s">
        <v>664</v>
      </c>
      <c r="F487" s="221" t="s">
        <v>665</v>
      </c>
      <c r="G487" s="222" t="s">
        <v>192</v>
      </c>
      <c r="H487" s="223">
        <v>0.526</v>
      </c>
      <c r="I487" s="224"/>
      <c r="J487" s="225">
        <f>ROUND(I487*H487,2)</f>
        <v>0</v>
      </c>
      <c r="K487" s="221" t="s">
        <v>163</v>
      </c>
      <c r="L487" s="45"/>
      <c r="M487" s="226" t="s">
        <v>1</v>
      </c>
      <c r="N487" s="227" t="s">
        <v>41</v>
      </c>
      <c r="O487" s="92"/>
      <c r="P487" s="228">
        <f>O487*H487</f>
        <v>0</v>
      </c>
      <c r="Q487" s="228">
        <v>0</v>
      </c>
      <c r="R487" s="228">
        <f>Q487*H487</f>
        <v>0</v>
      </c>
      <c r="S487" s="228">
        <v>0</v>
      </c>
      <c r="T487" s="229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30" t="s">
        <v>254</v>
      </c>
      <c r="AT487" s="230" t="s">
        <v>159</v>
      </c>
      <c r="AU487" s="230" t="s">
        <v>86</v>
      </c>
      <c r="AY487" s="18" t="s">
        <v>157</v>
      </c>
      <c r="BE487" s="231">
        <f>IF(N487="základní",J487,0)</f>
        <v>0</v>
      </c>
      <c r="BF487" s="231">
        <f>IF(N487="snížená",J487,0)</f>
        <v>0</v>
      </c>
      <c r="BG487" s="231">
        <f>IF(N487="zákl. přenesená",J487,0)</f>
        <v>0</v>
      </c>
      <c r="BH487" s="231">
        <f>IF(N487="sníž. přenesená",J487,0)</f>
        <v>0</v>
      </c>
      <c r="BI487" s="231">
        <f>IF(N487="nulová",J487,0)</f>
        <v>0</v>
      </c>
      <c r="BJ487" s="18" t="s">
        <v>84</v>
      </c>
      <c r="BK487" s="231">
        <f>ROUND(I487*H487,2)</f>
        <v>0</v>
      </c>
      <c r="BL487" s="18" t="s">
        <v>254</v>
      </c>
      <c r="BM487" s="230" t="s">
        <v>666</v>
      </c>
    </row>
    <row r="488" spans="1:63" s="12" customFormat="1" ht="22.8" customHeight="1">
      <c r="A488" s="12"/>
      <c r="B488" s="203"/>
      <c r="C488" s="204"/>
      <c r="D488" s="205" t="s">
        <v>75</v>
      </c>
      <c r="E488" s="217" t="s">
        <v>667</v>
      </c>
      <c r="F488" s="217" t="s">
        <v>668</v>
      </c>
      <c r="G488" s="204"/>
      <c r="H488" s="204"/>
      <c r="I488" s="207"/>
      <c r="J488" s="218">
        <f>BK488</f>
        <v>0</v>
      </c>
      <c r="K488" s="204"/>
      <c r="L488" s="209"/>
      <c r="M488" s="210"/>
      <c r="N488" s="211"/>
      <c r="O488" s="211"/>
      <c r="P488" s="212">
        <f>SUM(P489:P506)</f>
        <v>0</v>
      </c>
      <c r="Q488" s="211"/>
      <c r="R488" s="212">
        <f>SUM(R489:R506)</f>
        <v>1.48323746</v>
      </c>
      <c r="S488" s="211"/>
      <c r="T488" s="213">
        <f>SUM(T489:T506)</f>
        <v>0.86548176</v>
      </c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R488" s="214" t="s">
        <v>86</v>
      </c>
      <c r="AT488" s="215" t="s">
        <v>75</v>
      </c>
      <c r="AU488" s="215" t="s">
        <v>84</v>
      </c>
      <c r="AY488" s="214" t="s">
        <v>157</v>
      </c>
      <c r="BK488" s="216">
        <f>SUM(BK489:BK506)</f>
        <v>0</v>
      </c>
    </row>
    <row r="489" spans="1:65" s="2" customFormat="1" ht="16.5" customHeight="1">
      <c r="A489" s="39"/>
      <c r="B489" s="40"/>
      <c r="C489" s="219" t="s">
        <v>669</v>
      </c>
      <c r="D489" s="219" t="s">
        <v>159</v>
      </c>
      <c r="E489" s="220" t="s">
        <v>670</v>
      </c>
      <c r="F489" s="221" t="s">
        <v>671</v>
      </c>
      <c r="G489" s="222" t="s">
        <v>182</v>
      </c>
      <c r="H489" s="223">
        <v>145.704</v>
      </c>
      <c r="I489" s="224"/>
      <c r="J489" s="225">
        <f>ROUND(I489*H489,2)</f>
        <v>0</v>
      </c>
      <c r="K489" s="221" t="s">
        <v>163</v>
      </c>
      <c r="L489" s="45"/>
      <c r="M489" s="226" t="s">
        <v>1</v>
      </c>
      <c r="N489" s="227" t="s">
        <v>41</v>
      </c>
      <c r="O489" s="92"/>
      <c r="P489" s="228">
        <f>O489*H489</f>
        <v>0</v>
      </c>
      <c r="Q489" s="228">
        <v>0</v>
      </c>
      <c r="R489" s="228">
        <f>Q489*H489</f>
        <v>0</v>
      </c>
      <c r="S489" s="228">
        <v>0.00594</v>
      </c>
      <c r="T489" s="229">
        <f>S489*H489</f>
        <v>0.86548176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30" t="s">
        <v>254</v>
      </c>
      <c r="AT489" s="230" t="s">
        <v>159</v>
      </c>
      <c r="AU489" s="230" t="s">
        <v>86</v>
      </c>
      <c r="AY489" s="18" t="s">
        <v>157</v>
      </c>
      <c r="BE489" s="231">
        <f>IF(N489="základní",J489,0)</f>
        <v>0</v>
      </c>
      <c r="BF489" s="231">
        <f>IF(N489="snížená",J489,0)</f>
        <v>0</v>
      </c>
      <c r="BG489" s="231">
        <f>IF(N489="zákl. přenesená",J489,0)</f>
        <v>0</v>
      </c>
      <c r="BH489" s="231">
        <f>IF(N489="sníž. přenesená",J489,0)</f>
        <v>0</v>
      </c>
      <c r="BI489" s="231">
        <f>IF(N489="nulová",J489,0)</f>
        <v>0</v>
      </c>
      <c r="BJ489" s="18" t="s">
        <v>84</v>
      </c>
      <c r="BK489" s="231">
        <f>ROUND(I489*H489,2)</f>
        <v>0</v>
      </c>
      <c r="BL489" s="18" t="s">
        <v>254</v>
      </c>
      <c r="BM489" s="230" t="s">
        <v>672</v>
      </c>
    </row>
    <row r="490" spans="1:51" s="15" customFormat="1" ht="12">
      <c r="A490" s="15"/>
      <c r="B490" s="255"/>
      <c r="C490" s="256"/>
      <c r="D490" s="234" t="s">
        <v>166</v>
      </c>
      <c r="E490" s="257" t="s">
        <v>1</v>
      </c>
      <c r="F490" s="258" t="s">
        <v>525</v>
      </c>
      <c r="G490" s="256"/>
      <c r="H490" s="257" t="s">
        <v>1</v>
      </c>
      <c r="I490" s="259"/>
      <c r="J490" s="256"/>
      <c r="K490" s="256"/>
      <c r="L490" s="260"/>
      <c r="M490" s="261"/>
      <c r="N490" s="262"/>
      <c r="O490" s="262"/>
      <c r="P490" s="262"/>
      <c r="Q490" s="262"/>
      <c r="R490" s="262"/>
      <c r="S490" s="262"/>
      <c r="T490" s="263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64" t="s">
        <v>166</v>
      </c>
      <c r="AU490" s="264" t="s">
        <v>86</v>
      </c>
      <c r="AV490" s="15" t="s">
        <v>84</v>
      </c>
      <c r="AW490" s="15" t="s">
        <v>32</v>
      </c>
      <c r="AX490" s="15" t="s">
        <v>76</v>
      </c>
      <c r="AY490" s="264" t="s">
        <v>157</v>
      </c>
    </row>
    <row r="491" spans="1:51" s="13" customFormat="1" ht="12">
      <c r="A491" s="13"/>
      <c r="B491" s="232"/>
      <c r="C491" s="233"/>
      <c r="D491" s="234" t="s">
        <v>166</v>
      </c>
      <c r="E491" s="235" t="s">
        <v>1</v>
      </c>
      <c r="F491" s="236" t="s">
        <v>526</v>
      </c>
      <c r="G491" s="233"/>
      <c r="H491" s="237">
        <v>145.704</v>
      </c>
      <c r="I491" s="238"/>
      <c r="J491" s="233"/>
      <c r="K491" s="233"/>
      <c r="L491" s="239"/>
      <c r="M491" s="240"/>
      <c r="N491" s="241"/>
      <c r="O491" s="241"/>
      <c r="P491" s="241"/>
      <c r="Q491" s="241"/>
      <c r="R491" s="241"/>
      <c r="S491" s="241"/>
      <c r="T491" s="242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3" t="s">
        <v>166</v>
      </c>
      <c r="AU491" s="243" t="s">
        <v>86</v>
      </c>
      <c r="AV491" s="13" t="s">
        <v>86</v>
      </c>
      <c r="AW491" s="13" t="s">
        <v>32</v>
      </c>
      <c r="AX491" s="13" t="s">
        <v>84</v>
      </c>
      <c r="AY491" s="243" t="s">
        <v>157</v>
      </c>
    </row>
    <row r="492" spans="1:65" s="2" customFormat="1" ht="12">
      <c r="A492" s="39"/>
      <c r="B492" s="40"/>
      <c r="C492" s="219" t="s">
        <v>673</v>
      </c>
      <c r="D492" s="219" t="s">
        <v>159</v>
      </c>
      <c r="E492" s="220" t="s">
        <v>674</v>
      </c>
      <c r="F492" s="221" t="s">
        <v>675</v>
      </c>
      <c r="G492" s="222" t="s">
        <v>182</v>
      </c>
      <c r="H492" s="223">
        <v>192.204</v>
      </c>
      <c r="I492" s="224"/>
      <c r="J492" s="225">
        <f>ROUND(I492*H492,2)</f>
        <v>0</v>
      </c>
      <c r="K492" s="221" t="s">
        <v>1</v>
      </c>
      <c r="L492" s="45"/>
      <c r="M492" s="226" t="s">
        <v>1</v>
      </c>
      <c r="N492" s="227" t="s">
        <v>41</v>
      </c>
      <c r="O492" s="92"/>
      <c r="P492" s="228">
        <f>O492*H492</f>
        <v>0</v>
      </c>
      <c r="Q492" s="228">
        <v>0.00669</v>
      </c>
      <c r="R492" s="228">
        <f>Q492*H492</f>
        <v>1.28584476</v>
      </c>
      <c r="S492" s="228">
        <v>0</v>
      </c>
      <c r="T492" s="229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0" t="s">
        <v>254</v>
      </c>
      <c r="AT492" s="230" t="s">
        <v>159</v>
      </c>
      <c r="AU492" s="230" t="s">
        <v>86</v>
      </c>
      <c r="AY492" s="18" t="s">
        <v>157</v>
      </c>
      <c r="BE492" s="231">
        <f>IF(N492="základní",J492,0)</f>
        <v>0</v>
      </c>
      <c r="BF492" s="231">
        <f>IF(N492="snížená",J492,0)</f>
        <v>0</v>
      </c>
      <c r="BG492" s="231">
        <f>IF(N492="zákl. přenesená",J492,0)</f>
        <v>0</v>
      </c>
      <c r="BH492" s="231">
        <f>IF(N492="sníž. přenesená",J492,0)</f>
        <v>0</v>
      </c>
      <c r="BI492" s="231">
        <f>IF(N492="nulová",J492,0)</f>
        <v>0</v>
      </c>
      <c r="BJ492" s="18" t="s">
        <v>84</v>
      </c>
      <c r="BK492" s="231">
        <f>ROUND(I492*H492,2)</f>
        <v>0</v>
      </c>
      <c r="BL492" s="18" t="s">
        <v>254</v>
      </c>
      <c r="BM492" s="230" t="s">
        <v>676</v>
      </c>
    </row>
    <row r="493" spans="1:51" s="15" customFormat="1" ht="12">
      <c r="A493" s="15"/>
      <c r="B493" s="255"/>
      <c r="C493" s="256"/>
      <c r="D493" s="234" t="s">
        <v>166</v>
      </c>
      <c r="E493" s="257" t="s">
        <v>1</v>
      </c>
      <c r="F493" s="258" t="s">
        <v>525</v>
      </c>
      <c r="G493" s="256"/>
      <c r="H493" s="257" t="s">
        <v>1</v>
      </c>
      <c r="I493" s="259"/>
      <c r="J493" s="256"/>
      <c r="K493" s="256"/>
      <c r="L493" s="260"/>
      <c r="M493" s="261"/>
      <c r="N493" s="262"/>
      <c r="O493" s="262"/>
      <c r="P493" s="262"/>
      <c r="Q493" s="262"/>
      <c r="R493" s="262"/>
      <c r="S493" s="262"/>
      <c r="T493" s="263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64" t="s">
        <v>166</v>
      </c>
      <c r="AU493" s="264" t="s">
        <v>86</v>
      </c>
      <c r="AV493" s="15" t="s">
        <v>84</v>
      </c>
      <c r="AW493" s="15" t="s">
        <v>32</v>
      </c>
      <c r="AX493" s="15" t="s">
        <v>76</v>
      </c>
      <c r="AY493" s="264" t="s">
        <v>157</v>
      </c>
    </row>
    <row r="494" spans="1:51" s="13" customFormat="1" ht="12">
      <c r="A494" s="13"/>
      <c r="B494" s="232"/>
      <c r="C494" s="233"/>
      <c r="D494" s="234" t="s">
        <v>166</v>
      </c>
      <c r="E494" s="235" t="s">
        <v>1</v>
      </c>
      <c r="F494" s="236" t="s">
        <v>677</v>
      </c>
      <c r="G494" s="233"/>
      <c r="H494" s="237">
        <v>145.704</v>
      </c>
      <c r="I494" s="238"/>
      <c r="J494" s="233"/>
      <c r="K494" s="233"/>
      <c r="L494" s="239"/>
      <c r="M494" s="240"/>
      <c r="N494" s="241"/>
      <c r="O494" s="241"/>
      <c r="P494" s="241"/>
      <c r="Q494" s="241"/>
      <c r="R494" s="241"/>
      <c r="S494" s="241"/>
      <c r="T494" s="24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3" t="s">
        <v>166</v>
      </c>
      <c r="AU494" s="243" t="s">
        <v>86</v>
      </c>
      <c r="AV494" s="13" t="s">
        <v>86</v>
      </c>
      <c r="AW494" s="13" t="s">
        <v>32</v>
      </c>
      <c r="AX494" s="13" t="s">
        <v>76</v>
      </c>
      <c r="AY494" s="243" t="s">
        <v>157</v>
      </c>
    </row>
    <row r="495" spans="1:51" s="15" customFormat="1" ht="12">
      <c r="A495" s="15"/>
      <c r="B495" s="255"/>
      <c r="C495" s="256"/>
      <c r="D495" s="234" t="s">
        <v>166</v>
      </c>
      <c r="E495" s="257" t="s">
        <v>1</v>
      </c>
      <c r="F495" s="258" t="s">
        <v>501</v>
      </c>
      <c r="G495" s="256"/>
      <c r="H495" s="257" t="s">
        <v>1</v>
      </c>
      <c r="I495" s="259"/>
      <c r="J495" s="256"/>
      <c r="K495" s="256"/>
      <c r="L495" s="260"/>
      <c r="M495" s="261"/>
      <c r="N495" s="262"/>
      <c r="O495" s="262"/>
      <c r="P495" s="262"/>
      <c r="Q495" s="262"/>
      <c r="R495" s="262"/>
      <c r="S495" s="262"/>
      <c r="T495" s="263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64" t="s">
        <v>166</v>
      </c>
      <c r="AU495" s="264" t="s">
        <v>86</v>
      </c>
      <c r="AV495" s="15" t="s">
        <v>84</v>
      </c>
      <c r="AW495" s="15" t="s">
        <v>32</v>
      </c>
      <c r="AX495" s="15" t="s">
        <v>76</v>
      </c>
      <c r="AY495" s="264" t="s">
        <v>157</v>
      </c>
    </row>
    <row r="496" spans="1:51" s="13" customFormat="1" ht="12">
      <c r="A496" s="13"/>
      <c r="B496" s="232"/>
      <c r="C496" s="233"/>
      <c r="D496" s="234" t="s">
        <v>166</v>
      </c>
      <c r="E496" s="235" t="s">
        <v>1</v>
      </c>
      <c r="F496" s="236" t="s">
        <v>502</v>
      </c>
      <c r="G496" s="233"/>
      <c r="H496" s="237">
        <v>46.5</v>
      </c>
      <c r="I496" s="238"/>
      <c r="J496" s="233"/>
      <c r="K496" s="233"/>
      <c r="L496" s="239"/>
      <c r="M496" s="240"/>
      <c r="N496" s="241"/>
      <c r="O496" s="241"/>
      <c r="P496" s="241"/>
      <c r="Q496" s="241"/>
      <c r="R496" s="241"/>
      <c r="S496" s="241"/>
      <c r="T496" s="242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3" t="s">
        <v>166</v>
      </c>
      <c r="AU496" s="243" t="s">
        <v>86</v>
      </c>
      <c r="AV496" s="13" t="s">
        <v>86</v>
      </c>
      <c r="AW496" s="13" t="s">
        <v>32</v>
      </c>
      <c r="AX496" s="13" t="s">
        <v>76</v>
      </c>
      <c r="AY496" s="243" t="s">
        <v>157</v>
      </c>
    </row>
    <row r="497" spans="1:51" s="14" customFormat="1" ht="12">
      <c r="A497" s="14"/>
      <c r="B497" s="244"/>
      <c r="C497" s="245"/>
      <c r="D497" s="234" t="s">
        <v>166</v>
      </c>
      <c r="E497" s="246" t="s">
        <v>1</v>
      </c>
      <c r="F497" s="247" t="s">
        <v>169</v>
      </c>
      <c r="G497" s="245"/>
      <c r="H497" s="248">
        <v>192.204</v>
      </c>
      <c r="I497" s="249"/>
      <c r="J497" s="245"/>
      <c r="K497" s="245"/>
      <c r="L497" s="250"/>
      <c r="M497" s="251"/>
      <c r="N497" s="252"/>
      <c r="O497" s="252"/>
      <c r="P497" s="252"/>
      <c r="Q497" s="252"/>
      <c r="R497" s="252"/>
      <c r="S497" s="252"/>
      <c r="T497" s="253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4" t="s">
        <v>166</v>
      </c>
      <c r="AU497" s="254" t="s">
        <v>86</v>
      </c>
      <c r="AV497" s="14" t="s">
        <v>164</v>
      </c>
      <c r="AW497" s="14" t="s">
        <v>32</v>
      </c>
      <c r="AX497" s="14" t="s">
        <v>84</v>
      </c>
      <c r="AY497" s="254" t="s">
        <v>157</v>
      </c>
    </row>
    <row r="498" spans="1:65" s="2" customFormat="1" ht="16.5" customHeight="1">
      <c r="A498" s="39"/>
      <c r="B498" s="40"/>
      <c r="C498" s="219" t="s">
        <v>678</v>
      </c>
      <c r="D498" s="219" t="s">
        <v>159</v>
      </c>
      <c r="E498" s="220" t="s">
        <v>679</v>
      </c>
      <c r="F498" s="221" t="s">
        <v>680</v>
      </c>
      <c r="G498" s="222" t="s">
        <v>405</v>
      </c>
      <c r="H498" s="223">
        <v>40.89</v>
      </c>
      <c r="I498" s="224"/>
      <c r="J498" s="225">
        <f>ROUND(I498*H498,2)</f>
        <v>0</v>
      </c>
      <c r="K498" s="221" t="s">
        <v>163</v>
      </c>
      <c r="L498" s="45"/>
      <c r="M498" s="226" t="s">
        <v>1</v>
      </c>
      <c r="N498" s="227" t="s">
        <v>41</v>
      </c>
      <c r="O498" s="92"/>
      <c r="P498" s="228">
        <f>O498*H498</f>
        <v>0</v>
      </c>
      <c r="Q498" s="228">
        <v>0.00194</v>
      </c>
      <c r="R498" s="228">
        <f>Q498*H498</f>
        <v>0.07932660000000001</v>
      </c>
      <c r="S498" s="228">
        <v>0</v>
      </c>
      <c r="T498" s="229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30" t="s">
        <v>254</v>
      </c>
      <c r="AT498" s="230" t="s">
        <v>159</v>
      </c>
      <c r="AU498" s="230" t="s">
        <v>86</v>
      </c>
      <c r="AY498" s="18" t="s">
        <v>157</v>
      </c>
      <c r="BE498" s="231">
        <f>IF(N498="základní",J498,0)</f>
        <v>0</v>
      </c>
      <c r="BF498" s="231">
        <f>IF(N498="snížená",J498,0)</f>
        <v>0</v>
      </c>
      <c r="BG498" s="231">
        <f>IF(N498="zákl. přenesená",J498,0)</f>
        <v>0</v>
      </c>
      <c r="BH498" s="231">
        <f>IF(N498="sníž. přenesená",J498,0)</f>
        <v>0</v>
      </c>
      <c r="BI498" s="231">
        <f>IF(N498="nulová",J498,0)</f>
        <v>0</v>
      </c>
      <c r="BJ498" s="18" t="s">
        <v>84</v>
      </c>
      <c r="BK498" s="231">
        <f>ROUND(I498*H498,2)</f>
        <v>0</v>
      </c>
      <c r="BL498" s="18" t="s">
        <v>254</v>
      </c>
      <c r="BM498" s="230" t="s">
        <v>681</v>
      </c>
    </row>
    <row r="499" spans="1:51" s="13" customFormat="1" ht="12">
      <c r="A499" s="13"/>
      <c r="B499" s="232"/>
      <c r="C499" s="233"/>
      <c r="D499" s="234" t="s">
        <v>166</v>
      </c>
      <c r="E499" s="235" t="s">
        <v>1</v>
      </c>
      <c r="F499" s="236" t="s">
        <v>682</v>
      </c>
      <c r="G499" s="233"/>
      <c r="H499" s="237">
        <v>40.89</v>
      </c>
      <c r="I499" s="238"/>
      <c r="J499" s="233"/>
      <c r="K499" s="233"/>
      <c r="L499" s="239"/>
      <c r="M499" s="240"/>
      <c r="N499" s="241"/>
      <c r="O499" s="241"/>
      <c r="P499" s="241"/>
      <c r="Q499" s="241"/>
      <c r="R499" s="241"/>
      <c r="S499" s="241"/>
      <c r="T499" s="242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3" t="s">
        <v>166</v>
      </c>
      <c r="AU499" s="243" t="s">
        <v>86</v>
      </c>
      <c r="AV499" s="13" t="s">
        <v>86</v>
      </c>
      <c r="AW499" s="13" t="s">
        <v>32</v>
      </c>
      <c r="AX499" s="13" t="s">
        <v>84</v>
      </c>
      <c r="AY499" s="243" t="s">
        <v>157</v>
      </c>
    </row>
    <row r="500" spans="1:65" s="2" customFormat="1" ht="16.5" customHeight="1">
      <c r="A500" s="39"/>
      <c r="B500" s="40"/>
      <c r="C500" s="219" t="s">
        <v>683</v>
      </c>
      <c r="D500" s="219" t="s">
        <v>159</v>
      </c>
      <c r="E500" s="220" t="s">
        <v>684</v>
      </c>
      <c r="F500" s="221" t="s">
        <v>685</v>
      </c>
      <c r="G500" s="222" t="s">
        <v>405</v>
      </c>
      <c r="H500" s="223">
        <v>21.97</v>
      </c>
      <c r="I500" s="224"/>
      <c r="J500" s="225">
        <f>ROUND(I500*H500,2)</f>
        <v>0</v>
      </c>
      <c r="K500" s="221" t="s">
        <v>163</v>
      </c>
      <c r="L500" s="45"/>
      <c r="M500" s="226" t="s">
        <v>1</v>
      </c>
      <c r="N500" s="227" t="s">
        <v>41</v>
      </c>
      <c r="O500" s="92"/>
      <c r="P500" s="228">
        <f>O500*H500</f>
        <v>0</v>
      </c>
      <c r="Q500" s="228">
        <v>0.00198</v>
      </c>
      <c r="R500" s="228">
        <f>Q500*H500</f>
        <v>0.0435006</v>
      </c>
      <c r="S500" s="228">
        <v>0</v>
      </c>
      <c r="T500" s="229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30" t="s">
        <v>254</v>
      </c>
      <c r="AT500" s="230" t="s">
        <v>159</v>
      </c>
      <c r="AU500" s="230" t="s">
        <v>86</v>
      </c>
      <c r="AY500" s="18" t="s">
        <v>157</v>
      </c>
      <c r="BE500" s="231">
        <f>IF(N500="základní",J500,0)</f>
        <v>0</v>
      </c>
      <c r="BF500" s="231">
        <f>IF(N500="snížená",J500,0)</f>
        <v>0</v>
      </c>
      <c r="BG500" s="231">
        <f>IF(N500="zákl. přenesená",J500,0)</f>
        <v>0</v>
      </c>
      <c r="BH500" s="231">
        <f>IF(N500="sníž. přenesená",J500,0)</f>
        <v>0</v>
      </c>
      <c r="BI500" s="231">
        <f>IF(N500="nulová",J500,0)</f>
        <v>0</v>
      </c>
      <c r="BJ500" s="18" t="s">
        <v>84</v>
      </c>
      <c r="BK500" s="231">
        <f>ROUND(I500*H500,2)</f>
        <v>0</v>
      </c>
      <c r="BL500" s="18" t="s">
        <v>254</v>
      </c>
      <c r="BM500" s="230" t="s">
        <v>686</v>
      </c>
    </row>
    <row r="501" spans="1:51" s="13" customFormat="1" ht="12">
      <c r="A501" s="13"/>
      <c r="B501" s="232"/>
      <c r="C501" s="233"/>
      <c r="D501" s="234" t="s">
        <v>166</v>
      </c>
      <c r="E501" s="235" t="s">
        <v>1</v>
      </c>
      <c r="F501" s="236" t="s">
        <v>687</v>
      </c>
      <c r="G501" s="233"/>
      <c r="H501" s="237">
        <v>21.97</v>
      </c>
      <c r="I501" s="238"/>
      <c r="J501" s="233"/>
      <c r="K501" s="233"/>
      <c r="L501" s="239"/>
      <c r="M501" s="240"/>
      <c r="N501" s="241"/>
      <c r="O501" s="241"/>
      <c r="P501" s="241"/>
      <c r="Q501" s="241"/>
      <c r="R501" s="241"/>
      <c r="S501" s="241"/>
      <c r="T501" s="24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3" t="s">
        <v>166</v>
      </c>
      <c r="AU501" s="243" t="s">
        <v>86</v>
      </c>
      <c r="AV501" s="13" t="s">
        <v>86</v>
      </c>
      <c r="AW501" s="13" t="s">
        <v>32</v>
      </c>
      <c r="AX501" s="13" t="s">
        <v>84</v>
      </c>
      <c r="AY501" s="243" t="s">
        <v>157</v>
      </c>
    </row>
    <row r="502" spans="1:65" s="2" customFormat="1" ht="16.5" customHeight="1">
      <c r="A502" s="39"/>
      <c r="B502" s="40"/>
      <c r="C502" s="219" t="s">
        <v>688</v>
      </c>
      <c r="D502" s="219" t="s">
        <v>159</v>
      </c>
      <c r="E502" s="220" t="s">
        <v>689</v>
      </c>
      <c r="F502" s="221" t="s">
        <v>690</v>
      </c>
      <c r="G502" s="222" t="s">
        <v>405</v>
      </c>
      <c r="H502" s="223">
        <v>21.97</v>
      </c>
      <c r="I502" s="224"/>
      <c r="J502" s="225">
        <f>ROUND(I502*H502,2)</f>
        <v>0</v>
      </c>
      <c r="K502" s="221" t="s">
        <v>163</v>
      </c>
      <c r="L502" s="45"/>
      <c r="M502" s="226" t="s">
        <v>1</v>
      </c>
      <c r="N502" s="227" t="s">
        <v>41</v>
      </c>
      <c r="O502" s="92"/>
      <c r="P502" s="228">
        <f>O502*H502</f>
        <v>0</v>
      </c>
      <c r="Q502" s="228">
        <v>0.00245</v>
      </c>
      <c r="R502" s="228">
        <f>Q502*H502</f>
        <v>0.05382649999999999</v>
      </c>
      <c r="S502" s="228">
        <v>0</v>
      </c>
      <c r="T502" s="229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30" t="s">
        <v>254</v>
      </c>
      <c r="AT502" s="230" t="s">
        <v>159</v>
      </c>
      <c r="AU502" s="230" t="s">
        <v>86</v>
      </c>
      <c r="AY502" s="18" t="s">
        <v>157</v>
      </c>
      <c r="BE502" s="231">
        <f>IF(N502="základní",J502,0)</f>
        <v>0</v>
      </c>
      <c r="BF502" s="231">
        <f>IF(N502="snížená",J502,0)</f>
        <v>0</v>
      </c>
      <c r="BG502" s="231">
        <f>IF(N502="zákl. přenesená",J502,0)</f>
        <v>0</v>
      </c>
      <c r="BH502" s="231">
        <f>IF(N502="sníž. přenesená",J502,0)</f>
        <v>0</v>
      </c>
      <c r="BI502" s="231">
        <f>IF(N502="nulová",J502,0)</f>
        <v>0</v>
      </c>
      <c r="BJ502" s="18" t="s">
        <v>84</v>
      </c>
      <c r="BK502" s="231">
        <f>ROUND(I502*H502,2)</f>
        <v>0</v>
      </c>
      <c r="BL502" s="18" t="s">
        <v>254</v>
      </c>
      <c r="BM502" s="230" t="s">
        <v>691</v>
      </c>
    </row>
    <row r="503" spans="1:51" s="13" customFormat="1" ht="12">
      <c r="A503" s="13"/>
      <c r="B503" s="232"/>
      <c r="C503" s="233"/>
      <c r="D503" s="234" t="s">
        <v>166</v>
      </c>
      <c r="E503" s="235" t="s">
        <v>1</v>
      </c>
      <c r="F503" s="236" t="s">
        <v>692</v>
      </c>
      <c r="G503" s="233"/>
      <c r="H503" s="237">
        <v>21.97</v>
      </c>
      <c r="I503" s="238"/>
      <c r="J503" s="233"/>
      <c r="K503" s="233"/>
      <c r="L503" s="239"/>
      <c r="M503" s="240"/>
      <c r="N503" s="241"/>
      <c r="O503" s="241"/>
      <c r="P503" s="241"/>
      <c r="Q503" s="241"/>
      <c r="R503" s="241"/>
      <c r="S503" s="241"/>
      <c r="T503" s="242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3" t="s">
        <v>166</v>
      </c>
      <c r="AU503" s="243" t="s">
        <v>86</v>
      </c>
      <c r="AV503" s="13" t="s">
        <v>86</v>
      </c>
      <c r="AW503" s="13" t="s">
        <v>32</v>
      </c>
      <c r="AX503" s="13" t="s">
        <v>84</v>
      </c>
      <c r="AY503" s="243" t="s">
        <v>157</v>
      </c>
    </row>
    <row r="504" spans="1:65" s="2" customFormat="1" ht="16.5" customHeight="1">
      <c r="A504" s="39"/>
      <c r="B504" s="40"/>
      <c r="C504" s="219" t="s">
        <v>693</v>
      </c>
      <c r="D504" s="219" t="s">
        <v>159</v>
      </c>
      <c r="E504" s="220" t="s">
        <v>694</v>
      </c>
      <c r="F504" s="221" t="s">
        <v>695</v>
      </c>
      <c r="G504" s="222" t="s">
        <v>405</v>
      </c>
      <c r="H504" s="223">
        <v>9.3</v>
      </c>
      <c r="I504" s="224"/>
      <c r="J504" s="225">
        <f>ROUND(I504*H504,2)</f>
        <v>0</v>
      </c>
      <c r="K504" s="221" t="s">
        <v>163</v>
      </c>
      <c r="L504" s="45"/>
      <c r="M504" s="226" t="s">
        <v>1</v>
      </c>
      <c r="N504" s="227" t="s">
        <v>41</v>
      </c>
      <c r="O504" s="92"/>
      <c r="P504" s="228">
        <f>O504*H504</f>
        <v>0</v>
      </c>
      <c r="Q504" s="228">
        <v>0.00223</v>
      </c>
      <c r="R504" s="228">
        <f>Q504*H504</f>
        <v>0.020739000000000004</v>
      </c>
      <c r="S504" s="228">
        <v>0</v>
      </c>
      <c r="T504" s="229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30" t="s">
        <v>254</v>
      </c>
      <c r="AT504" s="230" t="s">
        <v>159</v>
      </c>
      <c r="AU504" s="230" t="s">
        <v>86</v>
      </c>
      <c r="AY504" s="18" t="s">
        <v>157</v>
      </c>
      <c r="BE504" s="231">
        <f>IF(N504="základní",J504,0)</f>
        <v>0</v>
      </c>
      <c r="BF504" s="231">
        <f>IF(N504="snížená",J504,0)</f>
        <v>0</v>
      </c>
      <c r="BG504" s="231">
        <f>IF(N504="zákl. přenesená",J504,0)</f>
        <v>0</v>
      </c>
      <c r="BH504" s="231">
        <f>IF(N504="sníž. přenesená",J504,0)</f>
        <v>0</v>
      </c>
      <c r="BI504" s="231">
        <f>IF(N504="nulová",J504,0)</f>
        <v>0</v>
      </c>
      <c r="BJ504" s="18" t="s">
        <v>84</v>
      </c>
      <c r="BK504" s="231">
        <f>ROUND(I504*H504,2)</f>
        <v>0</v>
      </c>
      <c r="BL504" s="18" t="s">
        <v>254</v>
      </c>
      <c r="BM504" s="230" t="s">
        <v>696</v>
      </c>
    </row>
    <row r="505" spans="1:51" s="13" customFormat="1" ht="12">
      <c r="A505" s="13"/>
      <c r="B505" s="232"/>
      <c r="C505" s="233"/>
      <c r="D505" s="234" t="s">
        <v>166</v>
      </c>
      <c r="E505" s="235" t="s">
        <v>1</v>
      </c>
      <c r="F505" s="236" t="s">
        <v>697</v>
      </c>
      <c r="G505" s="233"/>
      <c r="H505" s="237">
        <v>9.3</v>
      </c>
      <c r="I505" s="238"/>
      <c r="J505" s="233"/>
      <c r="K505" s="233"/>
      <c r="L505" s="239"/>
      <c r="M505" s="240"/>
      <c r="N505" s="241"/>
      <c r="O505" s="241"/>
      <c r="P505" s="241"/>
      <c r="Q505" s="241"/>
      <c r="R505" s="241"/>
      <c r="S505" s="241"/>
      <c r="T505" s="242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3" t="s">
        <v>166</v>
      </c>
      <c r="AU505" s="243" t="s">
        <v>86</v>
      </c>
      <c r="AV505" s="13" t="s">
        <v>86</v>
      </c>
      <c r="AW505" s="13" t="s">
        <v>32</v>
      </c>
      <c r="AX505" s="13" t="s">
        <v>84</v>
      </c>
      <c r="AY505" s="243" t="s">
        <v>157</v>
      </c>
    </row>
    <row r="506" spans="1:65" s="2" customFormat="1" ht="16.5" customHeight="1">
      <c r="A506" s="39"/>
      <c r="B506" s="40"/>
      <c r="C506" s="219" t="s">
        <v>698</v>
      </c>
      <c r="D506" s="219" t="s">
        <v>159</v>
      </c>
      <c r="E506" s="220" t="s">
        <v>699</v>
      </c>
      <c r="F506" s="221" t="s">
        <v>700</v>
      </c>
      <c r="G506" s="222" t="s">
        <v>192</v>
      </c>
      <c r="H506" s="223">
        <v>1.483</v>
      </c>
      <c r="I506" s="224"/>
      <c r="J506" s="225">
        <f>ROUND(I506*H506,2)</f>
        <v>0</v>
      </c>
      <c r="K506" s="221" t="s">
        <v>163</v>
      </c>
      <c r="L506" s="45"/>
      <c r="M506" s="226" t="s">
        <v>1</v>
      </c>
      <c r="N506" s="227" t="s">
        <v>41</v>
      </c>
      <c r="O506" s="92"/>
      <c r="P506" s="228">
        <f>O506*H506</f>
        <v>0</v>
      </c>
      <c r="Q506" s="228">
        <v>0</v>
      </c>
      <c r="R506" s="228">
        <f>Q506*H506</f>
        <v>0</v>
      </c>
      <c r="S506" s="228">
        <v>0</v>
      </c>
      <c r="T506" s="229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30" t="s">
        <v>254</v>
      </c>
      <c r="AT506" s="230" t="s">
        <v>159</v>
      </c>
      <c r="AU506" s="230" t="s">
        <v>86</v>
      </c>
      <c r="AY506" s="18" t="s">
        <v>157</v>
      </c>
      <c r="BE506" s="231">
        <f>IF(N506="základní",J506,0)</f>
        <v>0</v>
      </c>
      <c r="BF506" s="231">
        <f>IF(N506="snížená",J506,0)</f>
        <v>0</v>
      </c>
      <c r="BG506" s="231">
        <f>IF(N506="zákl. přenesená",J506,0)</f>
        <v>0</v>
      </c>
      <c r="BH506" s="231">
        <f>IF(N506="sníž. přenesená",J506,0)</f>
        <v>0</v>
      </c>
      <c r="BI506" s="231">
        <f>IF(N506="nulová",J506,0)</f>
        <v>0</v>
      </c>
      <c r="BJ506" s="18" t="s">
        <v>84</v>
      </c>
      <c r="BK506" s="231">
        <f>ROUND(I506*H506,2)</f>
        <v>0</v>
      </c>
      <c r="BL506" s="18" t="s">
        <v>254</v>
      </c>
      <c r="BM506" s="230" t="s">
        <v>701</v>
      </c>
    </row>
    <row r="507" spans="1:63" s="12" customFormat="1" ht="22.8" customHeight="1">
      <c r="A507" s="12"/>
      <c r="B507" s="203"/>
      <c r="C507" s="204"/>
      <c r="D507" s="205" t="s">
        <v>75</v>
      </c>
      <c r="E507" s="217" t="s">
        <v>702</v>
      </c>
      <c r="F507" s="217" t="s">
        <v>703</v>
      </c>
      <c r="G507" s="204"/>
      <c r="H507" s="204"/>
      <c r="I507" s="207"/>
      <c r="J507" s="218">
        <f>BK507</f>
        <v>0</v>
      </c>
      <c r="K507" s="204"/>
      <c r="L507" s="209"/>
      <c r="M507" s="210"/>
      <c r="N507" s="211"/>
      <c r="O507" s="211"/>
      <c r="P507" s="212">
        <f>SUM(P508:P530)</f>
        <v>0</v>
      </c>
      <c r="Q507" s="211"/>
      <c r="R507" s="212">
        <f>SUM(R508:R530)</f>
        <v>0</v>
      </c>
      <c r="S507" s="211"/>
      <c r="T507" s="213">
        <f>SUM(T508:T530)</f>
        <v>3.5120971599999997</v>
      </c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R507" s="214" t="s">
        <v>86</v>
      </c>
      <c r="AT507" s="215" t="s">
        <v>75</v>
      </c>
      <c r="AU507" s="215" t="s">
        <v>84</v>
      </c>
      <c r="AY507" s="214" t="s">
        <v>157</v>
      </c>
      <c r="BK507" s="216">
        <f>SUM(BK508:BK530)</f>
        <v>0</v>
      </c>
    </row>
    <row r="508" spans="1:65" s="2" customFormat="1" ht="16.5" customHeight="1">
      <c r="A508" s="39"/>
      <c r="B508" s="40"/>
      <c r="C508" s="219" t="s">
        <v>704</v>
      </c>
      <c r="D508" s="219" t="s">
        <v>159</v>
      </c>
      <c r="E508" s="220" t="s">
        <v>705</v>
      </c>
      <c r="F508" s="221" t="s">
        <v>706</v>
      </c>
      <c r="G508" s="222" t="s">
        <v>182</v>
      </c>
      <c r="H508" s="223">
        <v>185.042</v>
      </c>
      <c r="I508" s="224"/>
      <c r="J508" s="225">
        <f>ROUND(I508*H508,2)</f>
        <v>0</v>
      </c>
      <c r="K508" s="221" t="s">
        <v>163</v>
      </c>
      <c r="L508" s="45"/>
      <c r="M508" s="226" t="s">
        <v>1</v>
      </c>
      <c r="N508" s="227" t="s">
        <v>41</v>
      </c>
      <c r="O508" s="92"/>
      <c r="P508" s="228">
        <f>O508*H508</f>
        <v>0</v>
      </c>
      <c r="Q508" s="228">
        <v>0</v>
      </c>
      <c r="R508" s="228">
        <f>Q508*H508</f>
        <v>0</v>
      </c>
      <c r="S508" s="228">
        <v>0.01098</v>
      </c>
      <c r="T508" s="229">
        <f>S508*H508</f>
        <v>2.03176116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30" t="s">
        <v>254</v>
      </c>
      <c r="AT508" s="230" t="s">
        <v>159</v>
      </c>
      <c r="AU508" s="230" t="s">
        <v>86</v>
      </c>
      <c r="AY508" s="18" t="s">
        <v>157</v>
      </c>
      <c r="BE508" s="231">
        <f>IF(N508="základní",J508,0)</f>
        <v>0</v>
      </c>
      <c r="BF508" s="231">
        <f>IF(N508="snížená",J508,0)</f>
        <v>0</v>
      </c>
      <c r="BG508" s="231">
        <f>IF(N508="zákl. přenesená",J508,0)</f>
        <v>0</v>
      </c>
      <c r="BH508" s="231">
        <f>IF(N508="sníž. přenesená",J508,0)</f>
        <v>0</v>
      </c>
      <c r="BI508" s="231">
        <f>IF(N508="nulová",J508,0)</f>
        <v>0</v>
      </c>
      <c r="BJ508" s="18" t="s">
        <v>84</v>
      </c>
      <c r="BK508" s="231">
        <f>ROUND(I508*H508,2)</f>
        <v>0</v>
      </c>
      <c r="BL508" s="18" t="s">
        <v>254</v>
      </c>
      <c r="BM508" s="230" t="s">
        <v>707</v>
      </c>
    </row>
    <row r="509" spans="1:51" s="15" customFormat="1" ht="12">
      <c r="A509" s="15"/>
      <c r="B509" s="255"/>
      <c r="C509" s="256"/>
      <c r="D509" s="234" t="s">
        <v>166</v>
      </c>
      <c r="E509" s="257" t="s">
        <v>1</v>
      </c>
      <c r="F509" s="258" t="s">
        <v>178</v>
      </c>
      <c r="G509" s="256"/>
      <c r="H509" s="257" t="s">
        <v>1</v>
      </c>
      <c r="I509" s="259"/>
      <c r="J509" s="256"/>
      <c r="K509" s="256"/>
      <c r="L509" s="260"/>
      <c r="M509" s="261"/>
      <c r="N509" s="262"/>
      <c r="O509" s="262"/>
      <c r="P509" s="262"/>
      <c r="Q509" s="262"/>
      <c r="R509" s="262"/>
      <c r="S509" s="262"/>
      <c r="T509" s="263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64" t="s">
        <v>166</v>
      </c>
      <c r="AU509" s="264" t="s">
        <v>86</v>
      </c>
      <c r="AV509" s="15" t="s">
        <v>84</v>
      </c>
      <c r="AW509" s="15" t="s">
        <v>32</v>
      </c>
      <c r="AX509" s="15" t="s">
        <v>76</v>
      </c>
      <c r="AY509" s="264" t="s">
        <v>157</v>
      </c>
    </row>
    <row r="510" spans="1:51" s="15" customFormat="1" ht="12">
      <c r="A510" s="15"/>
      <c r="B510" s="255"/>
      <c r="C510" s="256"/>
      <c r="D510" s="234" t="s">
        <v>166</v>
      </c>
      <c r="E510" s="257" t="s">
        <v>1</v>
      </c>
      <c r="F510" s="258" t="s">
        <v>394</v>
      </c>
      <c r="G510" s="256"/>
      <c r="H510" s="257" t="s">
        <v>1</v>
      </c>
      <c r="I510" s="259"/>
      <c r="J510" s="256"/>
      <c r="K510" s="256"/>
      <c r="L510" s="260"/>
      <c r="M510" s="261"/>
      <c r="N510" s="262"/>
      <c r="O510" s="262"/>
      <c r="P510" s="262"/>
      <c r="Q510" s="262"/>
      <c r="R510" s="262"/>
      <c r="S510" s="262"/>
      <c r="T510" s="263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64" t="s">
        <v>166</v>
      </c>
      <c r="AU510" s="264" t="s">
        <v>86</v>
      </c>
      <c r="AV510" s="15" t="s">
        <v>84</v>
      </c>
      <c r="AW510" s="15" t="s">
        <v>32</v>
      </c>
      <c r="AX510" s="15" t="s">
        <v>76</v>
      </c>
      <c r="AY510" s="264" t="s">
        <v>157</v>
      </c>
    </row>
    <row r="511" spans="1:51" s="13" customFormat="1" ht="12">
      <c r="A511" s="13"/>
      <c r="B511" s="232"/>
      <c r="C511" s="233"/>
      <c r="D511" s="234" t="s">
        <v>166</v>
      </c>
      <c r="E511" s="235" t="s">
        <v>1</v>
      </c>
      <c r="F511" s="236" t="s">
        <v>708</v>
      </c>
      <c r="G511" s="233"/>
      <c r="H511" s="237">
        <v>64.41</v>
      </c>
      <c r="I511" s="238"/>
      <c r="J511" s="233"/>
      <c r="K511" s="233"/>
      <c r="L511" s="239"/>
      <c r="M511" s="240"/>
      <c r="N511" s="241"/>
      <c r="O511" s="241"/>
      <c r="P511" s="241"/>
      <c r="Q511" s="241"/>
      <c r="R511" s="241"/>
      <c r="S511" s="241"/>
      <c r="T511" s="24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3" t="s">
        <v>166</v>
      </c>
      <c r="AU511" s="243" t="s">
        <v>86</v>
      </c>
      <c r="AV511" s="13" t="s">
        <v>86</v>
      </c>
      <c r="AW511" s="13" t="s">
        <v>32</v>
      </c>
      <c r="AX511" s="13" t="s">
        <v>76</v>
      </c>
      <c r="AY511" s="243" t="s">
        <v>157</v>
      </c>
    </row>
    <row r="512" spans="1:51" s="15" customFormat="1" ht="12">
      <c r="A512" s="15"/>
      <c r="B512" s="255"/>
      <c r="C512" s="256"/>
      <c r="D512" s="234" t="s">
        <v>166</v>
      </c>
      <c r="E512" s="257" t="s">
        <v>1</v>
      </c>
      <c r="F512" s="258" t="s">
        <v>396</v>
      </c>
      <c r="G512" s="256"/>
      <c r="H512" s="257" t="s">
        <v>1</v>
      </c>
      <c r="I512" s="259"/>
      <c r="J512" s="256"/>
      <c r="K512" s="256"/>
      <c r="L512" s="260"/>
      <c r="M512" s="261"/>
      <c r="N512" s="262"/>
      <c r="O512" s="262"/>
      <c r="P512" s="262"/>
      <c r="Q512" s="262"/>
      <c r="R512" s="262"/>
      <c r="S512" s="262"/>
      <c r="T512" s="263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64" t="s">
        <v>166</v>
      </c>
      <c r="AU512" s="264" t="s">
        <v>86</v>
      </c>
      <c r="AV512" s="15" t="s">
        <v>84</v>
      </c>
      <c r="AW512" s="15" t="s">
        <v>32</v>
      </c>
      <c r="AX512" s="15" t="s">
        <v>76</v>
      </c>
      <c r="AY512" s="264" t="s">
        <v>157</v>
      </c>
    </row>
    <row r="513" spans="1:51" s="13" customFormat="1" ht="12">
      <c r="A513" s="13"/>
      <c r="B513" s="232"/>
      <c r="C513" s="233"/>
      <c r="D513" s="234" t="s">
        <v>166</v>
      </c>
      <c r="E513" s="235" t="s">
        <v>1</v>
      </c>
      <c r="F513" s="236" t="s">
        <v>397</v>
      </c>
      <c r="G513" s="233"/>
      <c r="H513" s="237">
        <v>20.72</v>
      </c>
      <c r="I513" s="238"/>
      <c r="J513" s="233"/>
      <c r="K513" s="233"/>
      <c r="L513" s="239"/>
      <c r="M513" s="240"/>
      <c r="N513" s="241"/>
      <c r="O513" s="241"/>
      <c r="P513" s="241"/>
      <c r="Q513" s="241"/>
      <c r="R513" s="241"/>
      <c r="S513" s="241"/>
      <c r="T513" s="242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3" t="s">
        <v>166</v>
      </c>
      <c r="AU513" s="243" t="s">
        <v>86</v>
      </c>
      <c r="AV513" s="13" t="s">
        <v>86</v>
      </c>
      <c r="AW513" s="13" t="s">
        <v>32</v>
      </c>
      <c r="AX513" s="13" t="s">
        <v>76</v>
      </c>
      <c r="AY513" s="243" t="s">
        <v>157</v>
      </c>
    </row>
    <row r="514" spans="1:51" s="15" customFormat="1" ht="12">
      <c r="A514" s="15"/>
      <c r="B514" s="255"/>
      <c r="C514" s="256"/>
      <c r="D514" s="234" t="s">
        <v>166</v>
      </c>
      <c r="E514" s="257" t="s">
        <v>1</v>
      </c>
      <c r="F514" s="258" t="s">
        <v>398</v>
      </c>
      <c r="G514" s="256"/>
      <c r="H514" s="257" t="s">
        <v>1</v>
      </c>
      <c r="I514" s="259"/>
      <c r="J514" s="256"/>
      <c r="K514" s="256"/>
      <c r="L514" s="260"/>
      <c r="M514" s="261"/>
      <c r="N514" s="262"/>
      <c r="O514" s="262"/>
      <c r="P514" s="262"/>
      <c r="Q514" s="262"/>
      <c r="R514" s="262"/>
      <c r="S514" s="262"/>
      <c r="T514" s="263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64" t="s">
        <v>166</v>
      </c>
      <c r="AU514" s="264" t="s">
        <v>86</v>
      </c>
      <c r="AV514" s="15" t="s">
        <v>84</v>
      </c>
      <c r="AW514" s="15" t="s">
        <v>32</v>
      </c>
      <c r="AX514" s="15" t="s">
        <v>76</v>
      </c>
      <c r="AY514" s="264" t="s">
        <v>157</v>
      </c>
    </row>
    <row r="515" spans="1:51" s="13" customFormat="1" ht="12">
      <c r="A515" s="13"/>
      <c r="B515" s="232"/>
      <c r="C515" s="233"/>
      <c r="D515" s="234" t="s">
        <v>166</v>
      </c>
      <c r="E515" s="235" t="s">
        <v>1</v>
      </c>
      <c r="F515" s="236" t="s">
        <v>709</v>
      </c>
      <c r="G515" s="233"/>
      <c r="H515" s="237">
        <v>47.94</v>
      </c>
      <c r="I515" s="238"/>
      <c r="J515" s="233"/>
      <c r="K515" s="233"/>
      <c r="L515" s="239"/>
      <c r="M515" s="240"/>
      <c r="N515" s="241"/>
      <c r="O515" s="241"/>
      <c r="P515" s="241"/>
      <c r="Q515" s="241"/>
      <c r="R515" s="241"/>
      <c r="S515" s="241"/>
      <c r="T515" s="24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3" t="s">
        <v>166</v>
      </c>
      <c r="AU515" s="243" t="s">
        <v>86</v>
      </c>
      <c r="AV515" s="13" t="s">
        <v>86</v>
      </c>
      <c r="AW515" s="13" t="s">
        <v>32</v>
      </c>
      <c r="AX515" s="13" t="s">
        <v>76</v>
      </c>
      <c r="AY515" s="243" t="s">
        <v>157</v>
      </c>
    </row>
    <row r="516" spans="1:51" s="15" customFormat="1" ht="12">
      <c r="A516" s="15"/>
      <c r="B516" s="255"/>
      <c r="C516" s="256"/>
      <c r="D516" s="234" t="s">
        <v>166</v>
      </c>
      <c r="E516" s="257" t="s">
        <v>1</v>
      </c>
      <c r="F516" s="258" t="s">
        <v>400</v>
      </c>
      <c r="G516" s="256"/>
      <c r="H516" s="257" t="s">
        <v>1</v>
      </c>
      <c r="I516" s="259"/>
      <c r="J516" s="256"/>
      <c r="K516" s="256"/>
      <c r="L516" s="260"/>
      <c r="M516" s="261"/>
      <c r="N516" s="262"/>
      <c r="O516" s="262"/>
      <c r="P516" s="262"/>
      <c r="Q516" s="262"/>
      <c r="R516" s="262"/>
      <c r="S516" s="262"/>
      <c r="T516" s="263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64" t="s">
        <v>166</v>
      </c>
      <c r="AU516" s="264" t="s">
        <v>86</v>
      </c>
      <c r="AV516" s="15" t="s">
        <v>84</v>
      </c>
      <c r="AW516" s="15" t="s">
        <v>32</v>
      </c>
      <c r="AX516" s="15" t="s">
        <v>76</v>
      </c>
      <c r="AY516" s="264" t="s">
        <v>157</v>
      </c>
    </row>
    <row r="517" spans="1:51" s="13" customFormat="1" ht="12">
      <c r="A517" s="13"/>
      <c r="B517" s="232"/>
      <c r="C517" s="233"/>
      <c r="D517" s="234" t="s">
        <v>166</v>
      </c>
      <c r="E517" s="235" t="s">
        <v>1</v>
      </c>
      <c r="F517" s="236" t="s">
        <v>710</v>
      </c>
      <c r="G517" s="233"/>
      <c r="H517" s="237">
        <v>20.6</v>
      </c>
      <c r="I517" s="238"/>
      <c r="J517" s="233"/>
      <c r="K517" s="233"/>
      <c r="L517" s="239"/>
      <c r="M517" s="240"/>
      <c r="N517" s="241"/>
      <c r="O517" s="241"/>
      <c r="P517" s="241"/>
      <c r="Q517" s="241"/>
      <c r="R517" s="241"/>
      <c r="S517" s="241"/>
      <c r="T517" s="242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3" t="s">
        <v>166</v>
      </c>
      <c r="AU517" s="243" t="s">
        <v>86</v>
      </c>
      <c r="AV517" s="13" t="s">
        <v>86</v>
      </c>
      <c r="AW517" s="13" t="s">
        <v>32</v>
      </c>
      <c r="AX517" s="13" t="s">
        <v>76</v>
      </c>
      <c r="AY517" s="243" t="s">
        <v>157</v>
      </c>
    </row>
    <row r="518" spans="1:51" s="15" customFormat="1" ht="12">
      <c r="A518" s="15"/>
      <c r="B518" s="255"/>
      <c r="C518" s="256"/>
      <c r="D518" s="234" t="s">
        <v>166</v>
      </c>
      <c r="E518" s="257" t="s">
        <v>1</v>
      </c>
      <c r="F518" s="258" t="s">
        <v>711</v>
      </c>
      <c r="G518" s="256"/>
      <c r="H518" s="257" t="s">
        <v>1</v>
      </c>
      <c r="I518" s="259"/>
      <c r="J518" s="256"/>
      <c r="K518" s="256"/>
      <c r="L518" s="260"/>
      <c r="M518" s="261"/>
      <c r="N518" s="262"/>
      <c r="O518" s="262"/>
      <c r="P518" s="262"/>
      <c r="Q518" s="262"/>
      <c r="R518" s="262"/>
      <c r="S518" s="262"/>
      <c r="T518" s="263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64" t="s">
        <v>166</v>
      </c>
      <c r="AU518" s="264" t="s">
        <v>86</v>
      </c>
      <c r="AV518" s="15" t="s">
        <v>84</v>
      </c>
      <c r="AW518" s="15" t="s">
        <v>32</v>
      </c>
      <c r="AX518" s="15" t="s">
        <v>76</v>
      </c>
      <c r="AY518" s="264" t="s">
        <v>157</v>
      </c>
    </row>
    <row r="519" spans="1:51" s="13" customFormat="1" ht="12">
      <c r="A519" s="13"/>
      <c r="B519" s="232"/>
      <c r="C519" s="233"/>
      <c r="D519" s="234" t="s">
        <v>166</v>
      </c>
      <c r="E519" s="235" t="s">
        <v>1</v>
      </c>
      <c r="F519" s="236" t="s">
        <v>712</v>
      </c>
      <c r="G519" s="233"/>
      <c r="H519" s="237">
        <v>31.372</v>
      </c>
      <c r="I519" s="238"/>
      <c r="J519" s="233"/>
      <c r="K519" s="233"/>
      <c r="L519" s="239"/>
      <c r="M519" s="240"/>
      <c r="N519" s="241"/>
      <c r="O519" s="241"/>
      <c r="P519" s="241"/>
      <c r="Q519" s="241"/>
      <c r="R519" s="241"/>
      <c r="S519" s="241"/>
      <c r="T519" s="24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3" t="s">
        <v>166</v>
      </c>
      <c r="AU519" s="243" t="s">
        <v>86</v>
      </c>
      <c r="AV519" s="13" t="s">
        <v>86</v>
      </c>
      <c r="AW519" s="13" t="s">
        <v>32</v>
      </c>
      <c r="AX519" s="13" t="s">
        <v>76</v>
      </c>
      <c r="AY519" s="243" t="s">
        <v>157</v>
      </c>
    </row>
    <row r="520" spans="1:51" s="14" customFormat="1" ht="12">
      <c r="A520" s="14"/>
      <c r="B520" s="244"/>
      <c r="C520" s="245"/>
      <c r="D520" s="234" t="s">
        <v>166</v>
      </c>
      <c r="E520" s="246" t="s">
        <v>1</v>
      </c>
      <c r="F520" s="247" t="s">
        <v>169</v>
      </c>
      <c r="G520" s="245"/>
      <c r="H520" s="248">
        <v>185.042</v>
      </c>
      <c r="I520" s="249"/>
      <c r="J520" s="245"/>
      <c r="K520" s="245"/>
      <c r="L520" s="250"/>
      <c r="M520" s="251"/>
      <c r="N520" s="252"/>
      <c r="O520" s="252"/>
      <c r="P520" s="252"/>
      <c r="Q520" s="252"/>
      <c r="R520" s="252"/>
      <c r="S520" s="252"/>
      <c r="T520" s="253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4" t="s">
        <v>166</v>
      </c>
      <c r="AU520" s="254" t="s">
        <v>86</v>
      </c>
      <c r="AV520" s="14" t="s">
        <v>164</v>
      </c>
      <c r="AW520" s="14" t="s">
        <v>32</v>
      </c>
      <c r="AX520" s="14" t="s">
        <v>84</v>
      </c>
      <c r="AY520" s="254" t="s">
        <v>157</v>
      </c>
    </row>
    <row r="521" spans="1:65" s="2" customFormat="1" ht="16.5" customHeight="1">
      <c r="A521" s="39"/>
      <c r="B521" s="40"/>
      <c r="C521" s="219" t="s">
        <v>713</v>
      </c>
      <c r="D521" s="219" t="s">
        <v>159</v>
      </c>
      <c r="E521" s="220" t="s">
        <v>714</v>
      </c>
      <c r="F521" s="221" t="s">
        <v>715</v>
      </c>
      <c r="G521" s="222" t="s">
        <v>182</v>
      </c>
      <c r="H521" s="223">
        <v>185.042</v>
      </c>
      <c r="I521" s="224"/>
      <c r="J521" s="225">
        <f>ROUND(I521*H521,2)</f>
        <v>0</v>
      </c>
      <c r="K521" s="221" t="s">
        <v>163</v>
      </c>
      <c r="L521" s="45"/>
      <c r="M521" s="226" t="s">
        <v>1</v>
      </c>
      <c r="N521" s="227" t="s">
        <v>41</v>
      </c>
      <c r="O521" s="92"/>
      <c r="P521" s="228">
        <f>O521*H521</f>
        <v>0</v>
      </c>
      <c r="Q521" s="228">
        <v>0</v>
      </c>
      <c r="R521" s="228">
        <f>Q521*H521</f>
        <v>0</v>
      </c>
      <c r="S521" s="228">
        <v>0.008</v>
      </c>
      <c r="T521" s="229">
        <f>S521*H521</f>
        <v>1.480336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30" t="s">
        <v>254</v>
      </c>
      <c r="AT521" s="230" t="s">
        <v>159</v>
      </c>
      <c r="AU521" s="230" t="s">
        <v>86</v>
      </c>
      <c r="AY521" s="18" t="s">
        <v>157</v>
      </c>
      <c r="BE521" s="231">
        <f>IF(N521="základní",J521,0)</f>
        <v>0</v>
      </c>
      <c r="BF521" s="231">
        <f>IF(N521="snížená",J521,0)</f>
        <v>0</v>
      </c>
      <c r="BG521" s="231">
        <f>IF(N521="zákl. přenesená",J521,0)</f>
        <v>0</v>
      </c>
      <c r="BH521" s="231">
        <f>IF(N521="sníž. přenesená",J521,0)</f>
        <v>0</v>
      </c>
      <c r="BI521" s="231">
        <f>IF(N521="nulová",J521,0)</f>
        <v>0</v>
      </c>
      <c r="BJ521" s="18" t="s">
        <v>84</v>
      </c>
      <c r="BK521" s="231">
        <f>ROUND(I521*H521,2)</f>
        <v>0</v>
      </c>
      <c r="BL521" s="18" t="s">
        <v>254</v>
      </c>
      <c r="BM521" s="230" t="s">
        <v>716</v>
      </c>
    </row>
    <row r="522" spans="1:65" s="2" customFormat="1" ht="12">
      <c r="A522" s="39"/>
      <c r="B522" s="40"/>
      <c r="C522" s="219" t="s">
        <v>717</v>
      </c>
      <c r="D522" s="219" t="s">
        <v>159</v>
      </c>
      <c r="E522" s="220" t="s">
        <v>718</v>
      </c>
      <c r="F522" s="221" t="s">
        <v>719</v>
      </c>
      <c r="G522" s="222" t="s">
        <v>214</v>
      </c>
      <c r="H522" s="223">
        <v>4</v>
      </c>
      <c r="I522" s="224"/>
      <c r="J522" s="225">
        <f>ROUND(I522*H522,2)</f>
        <v>0</v>
      </c>
      <c r="K522" s="221" t="s">
        <v>1</v>
      </c>
      <c r="L522" s="45"/>
      <c r="M522" s="226" t="s">
        <v>1</v>
      </c>
      <c r="N522" s="227" t="s">
        <v>41</v>
      </c>
      <c r="O522" s="92"/>
      <c r="P522" s="228">
        <f>O522*H522</f>
        <v>0</v>
      </c>
      <c r="Q522" s="228">
        <v>0</v>
      </c>
      <c r="R522" s="228">
        <f>Q522*H522</f>
        <v>0</v>
      </c>
      <c r="S522" s="228">
        <v>0</v>
      </c>
      <c r="T522" s="229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0" t="s">
        <v>254</v>
      </c>
      <c r="AT522" s="230" t="s">
        <v>159</v>
      </c>
      <c r="AU522" s="230" t="s">
        <v>86</v>
      </c>
      <c r="AY522" s="18" t="s">
        <v>157</v>
      </c>
      <c r="BE522" s="231">
        <f>IF(N522="základní",J522,0)</f>
        <v>0</v>
      </c>
      <c r="BF522" s="231">
        <f>IF(N522="snížená",J522,0)</f>
        <v>0</v>
      </c>
      <c r="BG522" s="231">
        <f>IF(N522="zákl. přenesená",J522,0)</f>
        <v>0</v>
      </c>
      <c r="BH522" s="231">
        <f>IF(N522="sníž. přenesená",J522,0)</f>
        <v>0</v>
      </c>
      <c r="BI522" s="231">
        <f>IF(N522="nulová",J522,0)</f>
        <v>0</v>
      </c>
      <c r="BJ522" s="18" t="s">
        <v>84</v>
      </c>
      <c r="BK522" s="231">
        <f>ROUND(I522*H522,2)</f>
        <v>0</v>
      </c>
      <c r="BL522" s="18" t="s">
        <v>254</v>
      </c>
      <c r="BM522" s="230" t="s">
        <v>720</v>
      </c>
    </row>
    <row r="523" spans="1:65" s="2" customFormat="1" ht="12">
      <c r="A523" s="39"/>
      <c r="B523" s="40"/>
      <c r="C523" s="219" t="s">
        <v>721</v>
      </c>
      <c r="D523" s="219" t="s">
        <v>159</v>
      </c>
      <c r="E523" s="220" t="s">
        <v>722</v>
      </c>
      <c r="F523" s="221" t="s">
        <v>723</v>
      </c>
      <c r="G523" s="222" t="s">
        <v>214</v>
      </c>
      <c r="H523" s="223">
        <v>2</v>
      </c>
      <c r="I523" s="224"/>
      <c r="J523" s="225">
        <f>ROUND(I523*H523,2)</f>
        <v>0</v>
      </c>
      <c r="K523" s="221" t="s">
        <v>1</v>
      </c>
      <c r="L523" s="45"/>
      <c r="M523" s="226" t="s">
        <v>1</v>
      </c>
      <c r="N523" s="227" t="s">
        <v>41</v>
      </c>
      <c r="O523" s="92"/>
      <c r="P523" s="228">
        <f>O523*H523</f>
        <v>0</v>
      </c>
      <c r="Q523" s="228">
        <v>0</v>
      </c>
      <c r="R523" s="228">
        <f>Q523*H523</f>
        <v>0</v>
      </c>
      <c r="S523" s="228">
        <v>0</v>
      </c>
      <c r="T523" s="229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30" t="s">
        <v>254</v>
      </c>
      <c r="AT523" s="230" t="s">
        <v>159</v>
      </c>
      <c r="AU523" s="230" t="s">
        <v>86</v>
      </c>
      <c r="AY523" s="18" t="s">
        <v>157</v>
      </c>
      <c r="BE523" s="231">
        <f>IF(N523="základní",J523,0)</f>
        <v>0</v>
      </c>
      <c r="BF523" s="231">
        <f>IF(N523="snížená",J523,0)</f>
        <v>0</v>
      </c>
      <c r="BG523" s="231">
        <f>IF(N523="zákl. přenesená",J523,0)</f>
        <v>0</v>
      </c>
      <c r="BH523" s="231">
        <f>IF(N523="sníž. přenesená",J523,0)</f>
        <v>0</v>
      </c>
      <c r="BI523" s="231">
        <f>IF(N523="nulová",J523,0)</f>
        <v>0</v>
      </c>
      <c r="BJ523" s="18" t="s">
        <v>84</v>
      </c>
      <c r="BK523" s="231">
        <f>ROUND(I523*H523,2)</f>
        <v>0</v>
      </c>
      <c r="BL523" s="18" t="s">
        <v>254</v>
      </c>
      <c r="BM523" s="230" t="s">
        <v>724</v>
      </c>
    </row>
    <row r="524" spans="1:65" s="2" customFormat="1" ht="12">
      <c r="A524" s="39"/>
      <c r="B524" s="40"/>
      <c r="C524" s="219" t="s">
        <v>725</v>
      </c>
      <c r="D524" s="219" t="s">
        <v>159</v>
      </c>
      <c r="E524" s="220" t="s">
        <v>726</v>
      </c>
      <c r="F524" s="221" t="s">
        <v>727</v>
      </c>
      <c r="G524" s="222" t="s">
        <v>214</v>
      </c>
      <c r="H524" s="223">
        <v>1</v>
      </c>
      <c r="I524" s="224"/>
      <c r="J524" s="225">
        <f>ROUND(I524*H524,2)</f>
        <v>0</v>
      </c>
      <c r="K524" s="221" t="s">
        <v>1</v>
      </c>
      <c r="L524" s="45"/>
      <c r="M524" s="226" t="s">
        <v>1</v>
      </c>
      <c r="N524" s="227" t="s">
        <v>41</v>
      </c>
      <c r="O524" s="92"/>
      <c r="P524" s="228">
        <f>O524*H524</f>
        <v>0</v>
      </c>
      <c r="Q524" s="228">
        <v>0</v>
      </c>
      <c r="R524" s="228">
        <f>Q524*H524</f>
        <v>0</v>
      </c>
      <c r="S524" s="228">
        <v>0</v>
      </c>
      <c r="T524" s="229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30" t="s">
        <v>254</v>
      </c>
      <c r="AT524" s="230" t="s">
        <v>159</v>
      </c>
      <c r="AU524" s="230" t="s">
        <v>86</v>
      </c>
      <c r="AY524" s="18" t="s">
        <v>157</v>
      </c>
      <c r="BE524" s="231">
        <f>IF(N524="základní",J524,0)</f>
        <v>0</v>
      </c>
      <c r="BF524" s="231">
        <f>IF(N524="snížená",J524,0)</f>
        <v>0</v>
      </c>
      <c r="BG524" s="231">
        <f>IF(N524="zákl. přenesená",J524,0)</f>
        <v>0</v>
      </c>
      <c r="BH524" s="231">
        <f>IF(N524="sníž. přenesená",J524,0)</f>
        <v>0</v>
      </c>
      <c r="BI524" s="231">
        <f>IF(N524="nulová",J524,0)</f>
        <v>0</v>
      </c>
      <c r="BJ524" s="18" t="s">
        <v>84</v>
      </c>
      <c r="BK524" s="231">
        <f>ROUND(I524*H524,2)</f>
        <v>0</v>
      </c>
      <c r="BL524" s="18" t="s">
        <v>254</v>
      </c>
      <c r="BM524" s="230" t="s">
        <v>728</v>
      </c>
    </row>
    <row r="525" spans="1:65" s="2" customFormat="1" ht="12">
      <c r="A525" s="39"/>
      <c r="B525" s="40"/>
      <c r="C525" s="219" t="s">
        <v>729</v>
      </c>
      <c r="D525" s="219" t="s">
        <v>159</v>
      </c>
      <c r="E525" s="220" t="s">
        <v>730</v>
      </c>
      <c r="F525" s="221" t="s">
        <v>731</v>
      </c>
      <c r="G525" s="222" t="s">
        <v>214</v>
      </c>
      <c r="H525" s="223">
        <v>3</v>
      </c>
      <c r="I525" s="224"/>
      <c r="J525" s="225">
        <f>ROUND(I525*H525,2)</f>
        <v>0</v>
      </c>
      <c r="K525" s="221" t="s">
        <v>1</v>
      </c>
      <c r="L525" s="45"/>
      <c r="M525" s="226" t="s">
        <v>1</v>
      </c>
      <c r="N525" s="227" t="s">
        <v>41</v>
      </c>
      <c r="O525" s="92"/>
      <c r="P525" s="228">
        <f>O525*H525</f>
        <v>0</v>
      </c>
      <c r="Q525" s="228">
        <v>0</v>
      </c>
      <c r="R525" s="228">
        <f>Q525*H525</f>
        <v>0</v>
      </c>
      <c r="S525" s="228">
        <v>0</v>
      </c>
      <c r="T525" s="229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0" t="s">
        <v>254</v>
      </c>
      <c r="AT525" s="230" t="s">
        <v>159</v>
      </c>
      <c r="AU525" s="230" t="s">
        <v>86</v>
      </c>
      <c r="AY525" s="18" t="s">
        <v>157</v>
      </c>
      <c r="BE525" s="231">
        <f>IF(N525="základní",J525,0)</f>
        <v>0</v>
      </c>
      <c r="BF525" s="231">
        <f>IF(N525="snížená",J525,0)</f>
        <v>0</v>
      </c>
      <c r="BG525" s="231">
        <f>IF(N525="zákl. přenesená",J525,0)</f>
        <v>0</v>
      </c>
      <c r="BH525" s="231">
        <f>IF(N525="sníž. přenesená",J525,0)</f>
        <v>0</v>
      </c>
      <c r="BI525" s="231">
        <f>IF(N525="nulová",J525,0)</f>
        <v>0</v>
      </c>
      <c r="BJ525" s="18" t="s">
        <v>84</v>
      </c>
      <c r="BK525" s="231">
        <f>ROUND(I525*H525,2)</f>
        <v>0</v>
      </c>
      <c r="BL525" s="18" t="s">
        <v>254</v>
      </c>
      <c r="BM525" s="230" t="s">
        <v>732</v>
      </c>
    </row>
    <row r="526" spans="1:65" s="2" customFormat="1" ht="12">
      <c r="A526" s="39"/>
      <c r="B526" s="40"/>
      <c r="C526" s="219" t="s">
        <v>733</v>
      </c>
      <c r="D526" s="219" t="s">
        <v>159</v>
      </c>
      <c r="E526" s="220" t="s">
        <v>734</v>
      </c>
      <c r="F526" s="221" t="s">
        <v>735</v>
      </c>
      <c r="G526" s="222" t="s">
        <v>214</v>
      </c>
      <c r="H526" s="223">
        <v>6</v>
      </c>
      <c r="I526" s="224"/>
      <c r="J526" s="225">
        <f>ROUND(I526*H526,2)</f>
        <v>0</v>
      </c>
      <c r="K526" s="221" t="s">
        <v>1</v>
      </c>
      <c r="L526" s="45"/>
      <c r="M526" s="226" t="s">
        <v>1</v>
      </c>
      <c r="N526" s="227" t="s">
        <v>41</v>
      </c>
      <c r="O526" s="92"/>
      <c r="P526" s="228">
        <f>O526*H526</f>
        <v>0</v>
      </c>
      <c r="Q526" s="228">
        <v>0</v>
      </c>
      <c r="R526" s="228">
        <f>Q526*H526</f>
        <v>0</v>
      </c>
      <c r="S526" s="228">
        <v>0</v>
      </c>
      <c r="T526" s="229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30" t="s">
        <v>254</v>
      </c>
      <c r="AT526" s="230" t="s">
        <v>159</v>
      </c>
      <c r="AU526" s="230" t="s">
        <v>86</v>
      </c>
      <c r="AY526" s="18" t="s">
        <v>157</v>
      </c>
      <c r="BE526" s="231">
        <f>IF(N526="základní",J526,0)</f>
        <v>0</v>
      </c>
      <c r="BF526" s="231">
        <f>IF(N526="snížená",J526,0)</f>
        <v>0</v>
      </c>
      <c r="BG526" s="231">
        <f>IF(N526="zákl. přenesená",J526,0)</f>
        <v>0</v>
      </c>
      <c r="BH526" s="231">
        <f>IF(N526="sníž. přenesená",J526,0)</f>
        <v>0</v>
      </c>
      <c r="BI526" s="231">
        <f>IF(N526="nulová",J526,0)</f>
        <v>0</v>
      </c>
      <c r="BJ526" s="18" t="s">
        <v>84</v>
      </c>
      <c r="BK526" s="231">
        <f>ROUND(I526*H526,2)</f>
        <v>0</v>
      </c>
      <c r="BL526" s="18" t="s">
        <v>254</v>
      </c>
      <c r="BM526" s="230" t="s">
        <v>736</v>
      </c>
    </row>
    <row r="527" spans="1:65" s="2" customFormat="1" ht="12">
      <c r="A527" s="39"/>
      <c r="B527" s="40"/>
      <c r="C527" s="219" t="s">
        <v>737</v>
      </c>
      <c r="D527" s="219" t="s">
        <v>159</v>
      </c>
      <c r="E527" s="220" t="s">
        <v>738</v>
      </c>
      <c r="F527" s="221" t="s">
        <v>739</v>
      </c>
      <c r="G527" s="222" t="s">
        <v>214</v>
      </c>
      <c r="H527" s="223">
        <v>1</v>
      </c>
      <c r="I527" s="224"/>
      <c r="J527" s="225">
        <f>ROUND(I527*H527,2)</f>
        <v>0</v>
      </c>
      <c r="K527" s="221" t="s">
        <v>1</v>
      </c>
      <c r="L527" s="45"/>
      <c r="M527" s="226" t="s">
        <v>1</v>
      </c>
      <c r="N527" s="227" t="s">
        <v>41</v>
      </c>
      <c r="O527" s="92"/>
      <c r="P527" s="228">
        <f>O527*H527</f>
        <v>0</v>
      </c>
      <c r="Q527" s="228">
        <v>0</v>
      </c>
      <c r="R527" s="228">
        <f>Q527*H527</f>
        <v>0</v>
      </c>
      <c r="S527" s="228">
        <v>0</v>
      </c>
      <c r="T527" s="229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30" t="s">
        <v>254</v>
      </c>
      <c r="AT527" s="230" t="s">
        <v>159</v>
      </c>
      <c r="AU527" s="230" t="s">
        <v>86</v>
      </c>
      <c r="AY527" s="18" t="s">
        <v>157</v>
      </c>
      <c r="BE527" s="231">
        <f>IF(N527="základní",J527,0)</f>
        <v>0</v>
      </c>
      <c r="BF527" s="231">
        <f>IF(N527="snížená",J527,0)</f>
        <v>0</v>
      </c>
      <c r="BG527" s="231">
        <f>IF(N527="zákl. přenesená",J527,0)</f>
        <v>0</v>
      </c>
      <c r="BH527" s="231">
        <f>IF(N527="sníž. přenesená",J527,0)</f>
        <v>0</v>
      </c>
      <c r="BI527" s="231">
        <f>IF(N527="nulová",J527,0)</f>
        <v>0</v>
      </c>
      <c r="BJ527" s="18" t="s">
        <v>84</v>
      </c>
      <c r="BK527" s="231">
        <f>ROUND(I527*H527,2)</f>
        <v>0</v>
      </c>
      <c r="BL527" s="18" t="s">
        <v>254</v>
      </c>
      <c r="BM527" s="230" t="s">
        <v>740</v>
      </c>
    </row>
    <row r="528" spans="1:65" s="2" customFormat="1" ht="12">
      <c r="A528" s="39"/>
      <c r="B528" s="40"/>
      <c r="C528" s="219" t="s">
        <v>741</v>
      </c>
      <c r="D528" s="219" t="s">
        <v>159</v>
      </c>
      <c r="E528" s="220" t="s">
        <v>742</v>
      </c>
      <c r="F528" s="221" t="s">
        <v>743</v>
      </c>
      <c r="G528" s="222" t="s">
        <v>214</v>
      </c>
      <c r="H528" s="223">
        <v>1</v>
      </c>
      <c r="I528" s="224"/>
      <c r="J528" s="225">
        <f>ROUND(I528*H528,2)</f>
        <v>0</v>
      </c>
      <c r="K528" s="221" t="s">
        <v>1</v>
      </c>
      <c r="L528" s="45"/>
      <c r="M528" s="226" t="s">
        <v>1</v>
      </c>
      <c r="N528" s="227" t="s">
        <v>41</v>
      </c>
      <c r="O528" s="92"/>
      <c r="P528" s="228">
        <f>O528*H528</f>
        <v>0</v>
      </c>
      <c r="Q528" s="228">
        <v>0</v>
      </c>
      <c r="R528" s="228">
        <f>Q528*H528</f>
        <v>0</v>
      </c>
      <c r="S528" s="228">
        <v>0</v>
      </c>
      <c r="T528" s="229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0" t="s">
        <v>254</v>
      </c>
      <c r="AT528" s="230" t="s">
        <v>159</v>
      </c>
      <c r="AU528" s="230" t="s">
        <v>86</v>
      </c>
      <c r="AY528" s="18" t="s">
        <v>157</v>
      </c>
      <c r="BE528" s="231">
        <f>IF(N528="základní",J528,0)</f>
        <v>0</v>
      </c>
      <c r="BF528" s="231">
        <f>IF(N528="snížená",J528,0)</f>
        <v>0</v>
      </c>
      <c r="BG528" s="231">
        <f>IF(N528="zákl. přenesená",J528,0)</f>
        <v>0</v>
      </c>
      <c r="BH528" s="231">
        <f>IF(N528="sníž. přenesená",J528,0)</f>
        <v>0</v>
      </c>
      <c r="BI528" s="231">
        <f>IF(N528="nulová",J528,0)</f>
        <v>0</v>
      </c>
      <c r="BJ528" s="18" t="s">
        <v>84</v>
      </c>
      <c r="BK528" s="231">
        <f>ROUND(I528*H528,2)</f>
        <v>0</v>
      </c>
      <c r="BL528" s="18" t="s">
        <v>254</v>
      </c>
      <c r="BM528" s="230" t="s">
        <v>744</v>
      </c>
    </row>
    <row r="529" spans="1:65" s="2" customFormat="1" ht="12">
      <c r="A529" s="39"/>
      <c r="B529" s="40"/>
      <c r="C529" s="219" t="s">
        <v>745</v>
      </c>
      <c r="D529" s="219" t="s">
        <v>159</v>
      </c>
      <c r="E529" s="220" t="s">
        <v>746</v>
      </c>
      <c r="F529" s="221" t="s">
        <v>747</v>
      </c>
      <c r="G529" s="222" t="s">
        <v>214</v>
      </c>
      <c r="H529" s="223">
        <v>2</v>
      </c>
      <c r="I529" s="224"/>
      <c r="J529" s="225">
        <f>ROUND(I529*H529,2)</f>
        <v>0</v>
      </c>
      <c r="K529" s="221" t="s">
        <v>1</v>
      </c>
      <c r="L529" s="45"/>
      <c r="M529" s="226" t="s">
        <v>1</v>
      </c>
      <c r="N529" s="227" t="s">
        <v>41</v>
      </c>
      <c r="O529" s="92"/>
      <c r="P529" s="228">
        <f>O529*H529</f>
        <v>0</v>
      </c>
      <c r="Q529" s="228">
        <v>0</v>
      </c>
      <c r="R529" s="228">
        <f>Q529*H529</f>
        <v>0</v>
      </c>
      <c r="S529" s="228">
        <v>0</v>
      </c>
      <c r="T529" s="229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30" t="s">
        <v>254</v>
      </c>
      <c r="AT529" s="230" t="s">
        <v>159</v>
      </c>
      <c r="AU529" s="230" t="s">
        <v>86</v>
      </c>
      <c r="AY529" s="18" t="s">
        <v>157</v>
      </c>
      <c r="BE529" s="231">
        <f>IF(N529="základní",J529,0)</f>
        <v>0</v>
      </c>
      <c r="BF529" s="231">
        <f>IF(N529="snížená",J529,0)</f>
        <v>0</v>
      </c>
      <c r="BG529" s="231">
        <f>IF(N529="zákl. přenesená",J529,0)</f>
        <v>0</v>
      </c>
      <c r="BH529" s="231">
        <f>IF(N529="sníž. přenesená",J529,0)</f>
        <v>0</v>
      </c>
      <c r="BI529" s="231">
        <f>IF(N529="nulová",J529,0)</f>
        <v>0</v>
      </c>
      <c r="BJ529" s="18" t="s">
        <v>84</v>
      </c>
      <c r="BK529" s="231">
        <f>ROUND(I529*H529,2)</f>
        <v>0</v>
      </c>
      <c r="BL529" s="18" t="s">
        <v>254</v>
      </c>
      <c r="BM529" s="230" t="s">
        <v>748</v>
      </c>
    </row>
    <row r="530" spans="1:65" s="2" customFormat="1" ht="12">
      <c r="A530" s="39"/>
      <c r="B530" s="40"/>
      <c r="C530" s="219" t="s">
        <v>749</v>
      </c>
      <c r="D530" s="219" t="s">
        <v>159</v>
      </c>
      <c r="E530" s="220" t="s">
        <v>750</v>
      </c>
      <c r="F530" s="221" t="s">
        <v>751</v>
      </c>
      <c r="G530" s="222" t="s">
        <v>214</v>
      </c>
      <c r="H530" s="223">
        <v>2</v>
      </c>
      <c r="I530" s="224"/>
      <c r="J530" s="225">
        <f>ROUND(I530*H530,2)</f>
        <v>0</v>
      </c>
      <c r="K530" s="221" t="s">
        <v>1</v>
      </c>
      <c r="L530" s="45"/>
      <c r="M530" s="226" t="s">
        <v>1</v>
      </c>
      <c r="N530" s="227" t="s">
        <v>41</v>
      </c>
      <c r="O530" s="92"/>
      <c r="P530" s="228">
        <f>O530*H530</f>
        <v>0</v>
      </c>
      <c r="Q530" s="228">
        <v>0</v>
      </c>
      <c r="R530" s="228">
        <f>Q530*H530</f>
        <v>0</v>
      </c>
      <c r="S530" s="228">
        <v>0</v>
      </c>
      <c r="T530" s="229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30" t="s">
        <v>254</v>
      </c>
      <c r="AT530" s="230" t="s">
        <v>159</v>
      </c>
      <c r="AU530" s="230" t="s">
        <v>86</v>
      </c>
      <c r="AY530" s="18" t="s">
        <v>157</v>
      </c>
      <c r="BE530" s="231">
        <f>IF(N530="základní",J530,0)</f>
        <v>0</v>
      </c>
      <c r="BF530" s="231">
        <f>IF(N530="snížená",J530,0)</f>
        <v>0</v>
      </c>
      <c r="BG530" s="231">
        <f>IF(N530="zákl. přenesená",J530,0)</f>
        <v>0</v>
      </c>
      <c r="BH530" s="231">
        <f>IF(N530="sníž. přenesená",J530,0)</f>
        <v>0</v>
      </c>
      <c r="BI530" s="231">
        <f>IF(N530="nulová",J530,0)</f>
        <v>0</v>
      </c>
      <c r="BJ530" s="18" t="s">
        <v>84</v>
      </c>
      <c r="BK530" s="231">
        <f>ROUND(I530*H530,2)</f>
        <v>0</v>
      </c>
      <c r="BL530" s="18" t="s">
        <v>254</v>
      </c>
      <c r="BM530" s="230" t="s">
        <v>752</v>
      </c>
    </row>
    <row r="531" spans="1:63" s="12" customFormat="1" ht="22.8" customHeight="1">
      <c r="A531" s="12"/>
      <c r="B531" s="203"/>
      <c r="C531" s="204"/>
      <c r="D531" s="205" t="s">
        <v>75</v>
      </c>
      <c r="E531" s="217" t="s">
        <v>753</v>
      </c>
      <c r="F531" s="217" t="s">
        <v>754</v>
      </c>
      <c r="G531" s="204"/>
      <c r="H531" s="204"/>
      <c r="I531" s="207"/>
      <c r="J531" s="218">
        <f>BK531</f>
        <v>0</v>
      </c>
      <c r="K531" s="204"/>
      <c r="L531" s="209"/>
      <c r="M531" s="210"/>
      <c r="N531" s="211"/>
      <c r="O531" s="211"/>
      <c r="P531" s="212">
        <f>SUM(P532:P547)</f>
        <v>0</v>
      </c>
      <c r="Q531" s="211"/>
      <c r="R531" s="212">
        <f>SUM(R532:R547)</f>
        <v>1.2640000000000002</v>
      </c>
      <c r="S531" s="211"/>
      <c r="T531" s="213">
        <f>SUM(T532:T547)</f>
        <v>0</v>
      </c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R531" s="214" t="s">
        <v>86</v>
      </c>
      <c r="AT531" s="215" t="s">
        <v>75</v>
      </c>
      <c r="AU531" s="215" t="s">
        <v>84</v>
      </c>
      <c r="AY531" s="214" t="s">
        <v>157</v>
      </c>
      <c r="BK531" s="216">
        <f>SUM(BK532:BK547)</f>
        <v>0</v>
      </c>
    </row>
    <row r="532" spans="1:65" s="2" customFormat="1" ht="16.5" customHeight="1">
      <c r="A532" s="39"/>
      <c r="B532" s="40"/>
      <c r="C532" s="219" t="s">
        <v>755</v>
      </c>
      <c r="D532" s="219" t="s">
        <v>159</v>
      </c>
      <c r="E532" s="220" t="s">
        <v>756</v>
      </c>
      <c r="F532" s="221" t="s">
        <v>757</v>
      </c>
      <c r="G532" s="222" t="s">
        <v>182</v>
      </c>
      <c r="H532" s="223">
        <v>31.6</v>
      </c>
      <c r="I532" s="224"/>
      <c r="J532" s="225">
        <f>ROUND(I532*H532,2)</f>
        <v>0</v>
      </c>
      <c r="K532" s="221" t="s">
        <v>163</v>
      </c>
      <c r="L532" s="45"/>
      <c r="M532" s="226" t="s">
        <v>1</v>
      </c>
      <c r="N532" s="227" t="s">
        <v>41</v>
      </c>
      <c r="O532" s="92"/>
      <c r="P532" s="228">
        <f>O532*H532</f>
        <v>0</v>
      </c>
      <c r="Q532" s="228">
        <v>0</v>
      </c>
      <c r="R532" s="228">
        <f>Q532*H532</f>
        <v>0</v>
      </c>
      <c r="S532" s="228">
        <v>0</v>
      </c>
      <c r="T532" s="229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30" t="s">
        <v>254</v>
      </c>
      <c r="AT532" s="230" t="s">
        <v>159</v>
      </c>
      <c r="AU532" s="230" t="s">
        <v>86</v>
      </c>
      <c r="AY532" s="18" t="s">
        <v>157</v>
      </c>
      <c r="BE532" s="231">
        <f>IF(N532="základní",J532,0)</f>
        <v>0</v>
      </c>
      <c r="BF532" s="231">
        <f>IF(N532="snížená",J532,0)</f>
        <v>0</v>
      </c>
      <c r="BG532" s="231">
        <f>IF(N532="zákl. přenesená",J532,0)</f>
        <v>0</v>
      </c>
      <c r="BH532" s="231">
        <f>IF(N532="sníž. přenesená",J532,0)</f>
        <v>0</v>
      </c>
      <c r="BI532" s="231">
        <f>IF(N532="nulová",J532,0)</f>
        <v>0</v>
      </c>
      <c r="BJ532" s="18" t="s">
        <v>84</v>
      </c>
      <c r="BK532" s="231">
        <f>ROUND(I532*H532,2)</f>
        <v>0</v>
      </c>
      <c r="BL532" s="18" t="s">
        <v>254</v>
      </c>
      <c r="BM532" s="230" t="s">
        <v>758</v>
      </c>
    </row>
    <row r="533" spans="1:65" s="2" customFormat="1" ht="16.5" customHeight="1">
      <c r="A533" s="39"/>
      <c r="B533" s="40"/>
      <c r="C533" s="219" t="s">
        <v>759</v>
      </c>
      <c r="D533" s="219" t="s">
        <v>159</v>
      </c>
      <c r="E533" s="220" t="s">
        <v>760</v>
      </c>
      <c r="F533" s="221" t="s">
        <v>761</v>
      </c>
      <c r="G533" s="222" t="s">
        <v>182</v>
      </c>
      <c r="H533" s="223">
        <v>31.6</v>
      </c>
      <c r="I533" s="224"/>
      <c r="J533" s="225">
        <f>ROUND(I533*H533,2)</f>
        <v>0</v>
      </c>
      <c r="K533" s="221" t="s">
        <v>163</v>
      </c>
      <c r="L533" s="45"/>
      <c r="M533" s="226" t="s">
        <v>1</v>
      </c>
      <c r="N533" s="227" t="s">
        <v>41</v>
      </c>
      <c r="O533" s="92"/>
      <c r="P533" s="228">
        <f>O533*H533</f>
        <v>0</v>
      </c>
      <c r="Q533" s="228">
        <v>0.00455</v>
      </c>
      <c r="R533" s="228">
        <f>Q533*H533</f>
        <v>0.14378000000000002</v>
      </c>
      <c r="S533" s="228">
        <v>0</v>
      </c>
      <c r="T533" s="229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30" t="s">
        <v>254</v>
      </c>
      <c r="AT533" s="230" t="s">
        <v>159</v>
      </c>
      <c r="AU533" s="230" t="s">
        <v>86</v>
      </c>
      <c r="AY533" s="18" t="s">
        <v>157</v>
      </c>
      <c r="BE533" s="231">
        <f>IF(N533="základní",J533,0)</f>
        <v>0</v>
      </c>
      <c r="BF533" s="231">
        <f>IF(N533="snížená",J533,0)</f>
        <v>0</v>
      </c>
      <c r="BG533" s="231">
        <f>IF(N533="zákl. přenesená",J533,0)</f>
        <v>0</v>
      </c>
      <c r="BH533" s="231">
        <f>IF(N533="sníž. přenesená",J533,0)</f>
        <v>0</v>
      </c>
      <c r="BI533" s="231">
        <f>IF(N533="nulová",J533,0)</f>
        <v>0</v>
      </c>
      <c r="BJ533" s="18" t="s">
        <v>84</v>
      </c>
      <c r="BK533" s="231">
        <f>ROUND(I533*H533,2)</f>
        <v>0</v>
      </c>
      <c r="BL533" s="18" t="s">
        <v>254</v>
      </c>
      <c r="BM533" s="230" t="s">
        <v>762</v>
      </c>
    </row>
    <row r="534" spans="1:65" s="2" customFormat="1" ht="16.5" customHeight="1">
      <c r="A534" s="39"/>
      <c r="B534" s="40"/>
      <c r="C534" s="219" t="s">
        <v>763</v>
      </c>
      <c r="D534" s="219" t="s">
        <v>159</v>
      </c>
      <c r="E534" s="220" t="s">
        <v>764</v>
      </c>
      <c r="F534" s="221" t="s">
        <v>765</v>
      </c>
      <c r="G534" s="222" t="s">
        <v>182</v>
      </c>
      <c r="H534" s="223">
        <v>31.6</v>
      </c>
      <c r="I534" s="224"/>
      <c r="J534" s="225">
        <f>ROUND(I534*H534,2)</f>
        <v>0</v>
      </c>
      <c r="K534" s="221" t="s">
        <v>163</v>
      </c>
      <c r="L534" s="45"/>
      <c r="M534" s="226" t="s">
        <v>1</v>
      </c>
      <c r="N534" s="227" t="s">
        <v>41</v>
      </c>
      <c r="O534" s="92"/>
      <c r="P534" s="228">
        <f>O534*H534</f>
        <v>0</v>
      </c>
      <c r="Q534" s="228">
        <v>0.009</v>
      </c>
      <c r="R534" s="228">
        <f>Q534*H534</f>
        <v>0.2844</v>
      </c>
      <c r="S534" s="228">
        <v>0</v>
      </c>
      <c r="T534" s="229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30" t="s">
        <v>254</v>
      </c>
      <c r="AT534" s="230" t="s">
        <v>159</v>
      </c>
      <c r="AU534" s="230" t="s">
        <v>86</v>
      </c>
      <c r="AY534" s="18" t="s">
        <v>157</v>
      </c>
      <c r="BE534" s="231">
        <f>IF(N534="základní",J534,0)</f>
        <v>0</v>
      </c>
      <c r="BF534" s="231">
        <f>IF(N534="snížená",J534,0)</f>
        <v>0</v>
      </c>
      <c r="BG534" s="231">
        <f>IF(N534="zákl. přenesená",J534,0)</f>
        <v>0</v>
      </c>
      <c r="BH534" s="231">
        <f>IF(N534="sníž. přenesená",J534,0)</f>
        <v>0</v>
      </c>
      <c r="BI534" s="231">
        <f>IF(N534="nulová",J534,0)</f>
        <v>0</v>
      </c>
      <c r="BJ534" s="18" t="s">
        <v>84</v>
      </c>
      <c r="BK534" s="231">
        <f>ROUND(I534*H534,2)</f>
        <v>0</v>
      </c>
      <c r="BL534" s="18" t="s">
        <v>254</v>
      </c>
      <c r="BM534" s="230" t="s">
        <v>766</v>
      </c>
    </row>
    <row r="535" spans="1:51" s="13" customFormat="1" ht="12">
      <c r="A535" s="13"/>
      <c r="B535" s="232"/>
      <c r="C535" s="233"/>
      <c r="D535" s="234" t="s">
        <v>166</v>
      </c>
      <c r="E535" s="235" t="s">
        <v>1</v>
      </c>
      <c r="F535" s="236" t="s">
        <v>361</v>
      </c>
      <c r="G535" s="233"/>
      <c r="H535" s="237">
        <v>3.94</v>
      </c>
      <c r="I535" s="238"/>
      <c r="J535" s="233"/>
      <c r="K535" s="233"/>
      <c r="L535" s="239"/>
      <c r="M535" s="240"/>
      <c r="N535" s="241"/>
      <c r="O535" s="241"/>
      <c r="P535" s="241"/>
      <c r="Q535" s="241"/>
      <c r="R535" s="241"/>
      <c r="S535" s="241"/>
      <c r="T535" s="242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3" t="s">
        <v>166</v>
      </c>
      <c r="AU535" s="243" t="s">
        <v>86</v>
      </c>
      <c r="AV535" s="13" t="s">
        <v>86</v>
      </c>
      <c r="AW535" s="13" t="s">
        <v>32</v>
      </c>
      <c r="AX535" s="13" t="s">
        <v>76</v>
      </c>
      <c r="AY535" s="243" t="s">
        <v>157</v>
      </c>
    </row>
    <row r="536" spans="1:51" s="13" customFormat="1" ht="12">
      <c r="A536" s="13"/>
      <c r="B536" s="232"/>
      <c r="C536" s="233"/>
      <c r="D536" s="234" t="s">
        <v>166</v>
      </c>
      <c r="E536" s="235" t="s">
        <v>1</v>
      </c>
      <c r="F536" s="236" t="s">
        <v>362</v>
      </c>
      <c r="G536" s="233"/>
      <c r="H536" s="237">
        <v>0.95</v>
      </c>
      <c r="I536" s="238"/>
      <c r="J536" s="233"/>
      <c r="K536" s="233"/>
      <c r="L536" s="239"/>
      <c r="M536" s="240"/>
      <c r="N536" s="241"/>
      <c r="O536" s="241"/>
      <c r="P536" s="241"/>
      <c r="Q536" s="241"/>
      <c r="R536" s="241"/>
      <c r="S536" s="241"/>
      <c r="T536" s="242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3" t="s">
        <v>166</v>
      </c>
      <c r="AU536" s="243" t="s">
        <v>86</v>
      </c>
      <c r="AV536" s="13" t="s">
        <v>86</v>
      </c>
      <c r="AW536" s="13" t="s">
        <v>32</v>
      </c>
      <c r="AX536" s="13" t="s">
        <v>76</v>
      </c>
      <c r="AY536" s="243" t="s">
        <v>157</v>
      </c>
    </row>
    <row r="537" spans="1:51" s="13" customFormat="1" ht="12">
      <c r="A537" s="13"/>
      <c r="B537" s="232"/>
      <c r="C537" s="233"/>
      <c r="D537" s="234" t="s">
        <v>166</v>
      </c>
      <c r="E537" s="235" t="s">
        <v>1</v>
      </c>
      <c r="F537" s="236" t="s">
        <v>481</v>
      </c>
      <c r="G537" s="233"/>
      <c r="H537" s="237">
        <v>1.12</v>
      </c>
      <c r="I537" s="238"/>
      <c r="J537" s="233"/>
      <c r="K537" s="233"/>
      <c r="L537" s="239"/>
      <c r="M537" s="240"/>
      <c r="N537" s="241"/>
      <c r="O537" s="241"/>
      <c r="P537" s="241"/>
      <c r="Q537" s="241"/>
      <c r="R537" s="241"/>
      <c r="S537" s="241"/>
      <c r="T537" s="24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3" t="s">
        <v>166</v>
      </c>
      <c r="AU537" s="243" t="s">
        <v>86</v>
      </c>
      <c r="AV537" s="13" t="s">
        <v>86</v>
      </c>
      <c r="AW537" s="13" t="s">
        <v>32</v>
      </c>
      <c r="AX537" s="13" t="s">
        <v>76</v>
      </c>
      <c r="AY537" s="243" t="s">
        <v>157</v>
      </c>
    </row>
    <row r="538" spans="1:51" s="13" customFormat="1" ht="12">
      <c r="A538" s="13"/>
      <c r="B538" s="232"/>
      <c r="C538" s="233"/>
      <c r="D538" s="234" t="s">
        <v>166</v>
      </c>
      <c r="E538" s="235" t="s">
        <v>1</v>
      </c>
      <c r="F538" s="236" t="s">
        <v>482</v>
      </c>
      <c r="G538" s="233"/>
      <c r="H538" s="237">
        <v>2.81</v>
      </c>
      <c r="I538" s="238"/>
      <c r="J538" s="233"/>
      <c r="K538" s="233"/>
      <c r="L538" s="239"/>
      <c r="M538" s="240"/>
      <c r="N538" s="241"/>
      <c r="O538" s="241"/>
      <c r="P538" s="241"/>
      <c r="Q538" s="241"/>
      <c r="R538" s="241"/>
      <c r="S538" s="241"/>
      <c r="T538" s="242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3" t="s">
        <v>166</v>
      </c>
      <c r="AU538" s="243" t="s">
        <v>86</v>
      </c>
      <c r="AV538" s="13" t="s">
        <v>86</v>
      </c>
      <c r="AW538" s="13" t="s">
        <v>32</v>
      </c>
      <c r="AX538" s="13" t="s">
        <v>76</v>
      </c>
      <c r="AY538" s="243" t="s">
        <v>157</v>
      </c>
    </row>
    <row r="539" spans="1:51" s="13" customFormat="1" ht="12">
      <c r="A539" s="13"/>
      <c r="B539" s="232"/>
      <c r="C539" s="233"/>
      <c r="D539" s="234" t="s">
        <v>166</v>
      </c>
      <c r="E539" s="235" t="s">
        <v>1</v>
      </c>
      <c r="F539" s="236" t="s">
        <v>483</v>
      </c>
      <c r="G539" s="233"/>
      <c r="H539" s="237">
        <v>1.12</v>
      </c>
      <c r="I539" s="238"/>
      <c r="J539" s="233"/>
      <c r="K539" s="233"/>
      <c r="L539" s="239"/>
      <c r="M539" s="240"/>
      <c r="N539" s="241"/>
      <c r="O539" s="241"/>
      <c r="P539" s="241"/>
      <c r="Q539" s="241"/>
      <c r="R539" s="241"/>
      <c r="S539" s="241"/>
      <c r="T539" s="242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3" t="s">
        <v>166</v>
      </c>
      <c r="AU539" s="243" t="s">
        <v>86</v>
      </c>
      <c r="AV539" s="13" t="s">
        <v>86</v>
      </c>
      <c r="AW539" s="13" t="s">
        <v>32</v>
      </c>
      <c r="AX539" s="13" t="s">
        <v>76</v>
      </c>
      <c r="AY539" s="243" t="s">
        <v>157</v>
      </c>
    </row>
    <row r="540" spans="1:51" s="13" customFormat="1" ht="12">
      <c r="A540" s="13"/>
      <c r="B540" s="232"/>
      <c r="C540" s="233"/>
      <c r="D540" s="234" t="s">
        <v>166</v>
      </c>
      <c r="E540" s="235" t="s">
        <v>1</v>
      </c>
      <c r="F540" s="236" t="s">
        <v>565</v>
      </c>
      <c r="G540" s="233"/>
      <c r="H540" s="237">
        <v>6.05</v>
      </c>
      <c r="I540" s="238"/>
      <c r="J540" s="233"/>
      <c r="K540" s="233"/>
      <c r="L540" s="239"/>
      <c r="M540" s="240"/>
      <c r="N540" s="241"/>
      <c r="O540" s="241"/>
      <c r="P540" s="241"/>
      <c r="Q540" s="241"/>
      <c r="R540" s="241"/>
      <c r="S540" s="241"/>
      <c r="T540" s="242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3" t="s">
        <v>166</v>
      </c>
      <c r="AU540" s="243" t="s">
        <v>86</v>
      </c>
      <c r="AV540" s="13" t="s">
        <v>86</v>
      </c>
      <c r="AW540" s="13" t="s">
        <v>32</v>
      </c>
      <c r="AX540" s="13" t="s">
        <v>76</v>
      </c>
      <c r="AY540" s="243" t="s">
        <v>157</v>
      </c>
    </row>
    <row r="541" spans="1:51" s="13" customFormat="1" ht="12">
      <c r="A541" s="13"/>
      <c r="B541" s="232"/>
      <c r="C541" s="233"/>
      <c r="D541" s="234" t="s">
        <v>166</v>
      </c>
      <c r="E541" s="235" t="s">
        <v>1</v>
      </c>
      <c r="F541" s="236" t="s">
        <v>566</v>
      </c>
      <c r="G541" s="233"/>
      <c r="H541" s="237">
        <v>4.63</v>
      </c>
      <c r="I541" s="238"/>
      <c r="J541" s="233"/>
      <c r="K541" s="233"/>
      <c r="L541" s="239"/>
      <c r="M541" s="240"/>
      <c r="N541" s="241"/>
      <c r="O541" s="241"/>
      <c r="P541" s="241"/>
      <c r="Q541" s="241"/>
      <c r="R541" s="241"/>
      <c r="S541" s="241"/>
      <c r="T541" s="242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3" t="s">
        <v>166</v>
      </c>
      <c r="AU541" s="243" t="s">
        <v>86</v>
      </c>
      <c r="AV541" s="13" t="s">
        <v>86</v>
      </c>
      <c r="AW541" s="13" t="s">
        <v>32</v>
      </c>
      <c r="AX541" s="13" t="s">
        <v>76</v>
      </c>
      <c r="AY541" s="243" t="s">
        <v>157</v>
      </c>
    </row>
    <row r="542" spans="1:51" s="13" customFormat="1" ht="12">
      <c r="A542" s="13"/>
      <c r="B542" s="232"/>
      <c r="C542" s="233"/>
      <c r="D542" s="234" t="s">
        <v>166</v>
      </c>
      <c r="E542" s="235" t="s">
        <v>1</v>
      </c>
      <c r="F542" s="236" t="s">
        <v>484</v>
      </c>
      <c r="G542" s="233"/>
      <c r="H542" s="237">
        <v>10.98</v>
      </c>
      <c r="I542" s="238"/>
      <c r="J542" s="233"/>
      <c r="K542" s="233"/>
      <c r="L542" s="239"/>
      <c r="M542" s="240"/>
      <c r="N542" s="241"/>
      <c r="O542" s="241"/>
      <c r="P542" s="241"/>
      <c r="Q542" s="241"/>
      <c r="R542" s="241"/>
      <c r="S542" s="241"/>
      <c r="T542" s="242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3" t="s">
        <v>166</v>
      </c>
      <c r="AU542" s="243" t="s">
        <v>86</v>
      </c>
      <c r="AV542" s="13" t="s">
        <v>86</v>
      </c>
      <c r="AW542" s="13" t="s">
        <v>32</v>
      </c>
      <c r="AX542" s="13" t="s">
        <v>76</v>
      </c>
      <c r="AY542" s="243" t="s">
        <v>157</v>
      </c>
    </row>
    <row r="543" spans="1:51" s="14" customFormat="1" ht="12">
      <c r="A543" s="14"/>
      <c r="B543" s="244"/>
      <c r="C543" s="245"/>
      <c r="D543" s="234" t="s">
        <v>166</v>
      </c>
      <c r="E543" s="246" t="s">
        <v>1</v>
      </c>
      <c r="F543" s="247" t="s">
        <v>169</v>
      </c>
      <c r="G543" s="245"/>
      <c r="H543" s="248">
        <v>31.6</v>
      </c>
      <c r="I543" s="249"/>
      <c r="J543" s="245"/>
      <c r="K543" s="245"/>
      <c r="L543" s="250"/>
      <c r="M543" s="251"/>
      <c r="N543" s="252"/>
      <c r="O543" s="252"/>
      <c r="P543" s="252"/>
      <c r="Q543" s="252"/>
      <c r="R543" s="252"/>
      <c r="S543" s="252"/>
      <c r="T543" s="253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4" t="s">
        <v>166</v>
      </c>
      <c r="AU543" s="254" t="s">
        <v>86</v>
      </c>
      <c r="AV543" s="14" t="s">
        <v>164</v>
      </c>
      <c r="AW543" s="14" t="s">
        <v>32</v>
      </c>
      <c r="AX543" s="14" t="s">
        <v>84</v>
      </c>
      <c r="AY543" s="254" t="s">
        <v>157</v>
      </c>
    </row>
    <row r="544" spans="1:65" s="2" customFormat="1" ht="16.5" customHeight="1">
      <c r="A544" s="39"/>
      <c r="B544" s="40"/>
      <c r="C544" s="265" t="s">
        <v>767</v>
      </c>
      <c r="D544" s="265" t="s">
        <v>486</v>
      </c>
      <c r="E544" s="266" t="s">
        <v>768</v>
      </c>
      <c r="F544" s="267" t="s">
        <v>769</v>
      </c>
      <c r="G544" s="268" t="s">
        <v>182</v>
      </c>
      <c r="H544" s="269">
        <v>36.34</v>
      </c>
      <c r="I544" s="270"/>
      <c r="J544" s="271">
        <f>ROUND(I544*H544,2)</f>
        <v>0</v>
      </c>
      <c r="K544" s="267" t="s">
        <v>163</v>
      </c>
      <c r="L544" s="272"/>
      <c r="M544" s="273" t="s">
        <v>1</v>
      </c>
      <c r="N544" s="274" t="s">
        <v>41</v>
      </c>
      <c r="O544" s="92"/>
      <c r="P544" s="228">
        <f>O544*H544</f>
        <v>0</v>
      </c>
      <c r="Q544" s="228">
        <v>0.023</v>
      </c>
      <c r="R544" s="228">
        <f>Q544*H544</f>
        <v>0.8358200000000001</v>
      </c>
      <c r="S544" s="228">
        <v>0</v>
      </c>
      <c r="T544" s="229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30" t="s">
        <v>385</v>
      </c>
      <c r="AT544" s="230" t="s">
        <v>486</v>
      </c>
      <c r="AU544" s="230" t="s">
        <v>86</v>
      </c>
      <c r="AY544" s="18" t="s">
        <v>157</v>
      </c>
      <c r="BE544" s="231">
        <f>IF(N544="základní",J544,0)</f>
        <v>0</v>
      </c>
      <c r="BF544" s="231">
        <f>IF(N544="snížená",J544,0)</f>
        <v>0</v>
      </c>
      <c r="BG544" s="231">
        <f>IF(N544="zákl. přenesená",J544,0)</f>
        <v>0</v>
      </c>
      <c r="BH544" s="231">
        <f>IF(N544="sníž. přenesená",J544,0)</f>
        <v>0</v>
      </c>
      <c r="BI544" s="231">
        <f>IF(N544="nulová",J544,0)</f>
        <v>0</v>
      </c>
      <c r="BJ544" s="18" t="s">
        <v>84</v>
      </c>
      <c r="BK544" s="231">
        <f>ROUND(I544*H544,2)</f>
        <v>0</v>
      </c>
      <c r="BL544" s="18" t="s">
        <v>254</v>
      </c>
      <c r="BM544" s="230" t="s">
        <v>770</v>
      </c>
    </row>
    <row r="545" spans="1:51" s="15" customFormat="1" ht="12">
      <c r="A545" s="15"/>
      <c r="B545" s="255"/>
      <c r="C545" s="256"/>
      <c r="D545" s="234" t="s">
        <v>166</v>
      </c>
      <c r="E545" s="257" t="s">
        <v>1</v>
      </c>
      <c r="F545" s="258" t="s">
        <v>771</v>
      </c>
      <c r="G545" s="256"/>
      <c r="H545" s="257" t="s">
        <v>1</v>
      </c>
      <c r="I545" s="259"/>
      <c r="J545" s="256"/>
      <c r="K545" s="256"/>
      <c r="L545" s="260"/>
      <c r="M545" s="261"/>
      <c r="N545" s="262"/>
      <c r="O545" s="262"/>
      <c r="P545" s="262"/>
      <c r="Q545" s="262"/>
      <c r="R545" s="262"/>
      <c r="S545" s="262"/>
      <c r="T545" s="263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64" t="s">
        <v>166</v>
      </c>
      <c r="AU545" s="264" t="s">
        <v>86</v>
      </c>
      <c r="AV545" s="15" t="s">
        <v>84</v>
      </c>
      <c r="AW545" s="15" t="s">
        <v>32</v>
      </c>
      <c r="AX545" s="15" t="s">
        <v>76</v>
      </c>
      <c r="AY545" s="264" t="s">
        <v>157</v>
      </c>
    </row>
    <row r="546" spans="1:51" s="13" customFormat="1" ht="12">
      <c r="A546" s="13"/>
      <c r="B546" s="232"/>
      <c r="C546" s="233"/>
      <c r="D546" s="234" t="s">
        <v>166</v>
      </c>
      <c r="E546" s="235" t="s">
        <v>1</v>
      </c>
      <c r="F546" s="236" t="s">
        <v>772</v>
      </c>
      <c r="G546" s="233"/>
      <c r="H546" s="237">
        <v>36.34</v>
      </c>
      <c r="I546" s="238"/>
      <c r="J546" s="233"/>
      <c r="K546" s="233"/>
      <c r="L546" s="239"/>
      <c r="M546" s="240"/>
      <c r="N546" s="241"/>
      <c r="O546" s="241"/>
      <c r="P546" s="241"/>
      <c r="Q546" s="241"/>
      <c r="R546" s="241"/>
      <c r="S546" s="241"/>
      <c r="T546" s="242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3" t="s">
        <v>166</v>
      </c>
      <c r="AU546" s="243" t="s">
        <v>86</v>
      </c>
      <c r="AV546" s="13" t="s">
        <v>86</v>
      </c>
      <c r="AW546" s="13" t="s">
        <v>32</v>
      </c>
      <c r="AX546" s="13" t="s">
        <v>84</v>
      </c>
      <c r="AY546" s="243" t="s">
        <v>157</v>
      </c>
    </row>
    <row r="547" spans="1:65" s="2" customFormat="1" ht="16.5" customHeight="1">
      <c r="A547" s="39"/>
      <c r="B547" s="40"/>
      <c r="C547" s="219" t="s">
        <v>773</v>
      </c>
      <c r="D547" s="219" t="s">
        <v>159</v>
      </c>
      <c r="E547" s="220" t="s">
        <v>774</v>
      </c>
      <c r="F547" s="221" t="s">
        <v>775</v>
      </c>
      <c r="G547" s="222" t="s">
        <v>192</v>
      </c>
      <c r="H547" s="223">
        <v>1.264</v>
      </c>
      <c r="I547" s="224"/>
      <c r="J547" s="225">
        <f>ROUND(I547*H547,2)</f>
        <v>0</v>
      </c>
      <c r="K547" s="221" t="s">
        <v>163</v>
      </c>
      <c r="L547" s="45"/>
      <c r="M547" s="226" t="s">
        <v>1</v>
      </c>
      <c r="N547" s="227" t="s">
        <v>41</v>
      </c>
      <c r="O547" s="92"/>
      <c r="P547" s="228">
        <f>O547*H547</f>
        <v>0</v>
      </c>
      <c r="Q547" s="228">
        <v>0</v>
      </c>
      <c r="R547" s="228">
        <f>Q547*H547</f>
        <v>0</v>
      </c>
      <c r="S547" s="228">
        <v>0</v>
      </c>
      <c r="T547" s="229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30" t="s">
        <v>254</v>
      </c>
      <c r="AT547" s="230" t="s">
        <v>159</v>
      </c>
      <c r="AU547" s="230" t="s">
        <v>86</v>
      </c>
      <c r="AY547" s="18" t="s">
        <v>157</v>
      </c>
      <c r="BE547" s="231">
        <f>IF(N547="základní",J547,0)</f>
        <v>0</v>
      </c>
      <c r="BF547" s="231">
        <f>IF(N547="snížená",J547,0)</f>
        <v>0</v>
      </c>
      <c r="BG547" s="231">
        <f>IF(N547="zákl. přenesená",J547,0)</f>
        <v>0</v>
      </c>
      <c r="BH547" s="231">
        <f>IF(N547="sníž. přenesená",J547,0)</f>
        <v>0</v>
      </c>
      <c r="BI547" s="231">
        <f>IF(N547="nulová",J547,0)</f>
        <v>0</v>
      </c>
      <c r="BJ547" s="18" t="s">
        <v>84</v>
      </c>
      <c r="BK547" s="231">
        <f>ROUND(I547*H547,2)</f>
        <v>0</v>
      </c>
      <c r="BL547" s="18" t="s">
        <v>254</v>
      </c>
      <c r="BM547" s="230" t="s">
        <v>776</v>
      </c>
    </row>
    <row r="548" spans="1:63" s="12" customFormat="1" ht="22.8" customHeight="1">
      <c r="A548" s="12"/>
      <c r="B548" s="203"/>
      <c r="C548" s="204"/>
      <c r="D548" s="205" t="s">
        <v>75</v>
      </c>
      <c r="E548" s="217" t="s">
        <v>777</v>
      </c>
      <c r="F548" s="217" t="s">
        <v>778</v>
      </c>
      <c r="G548" s="204"/>
      <c r="H548" s="204"/>
      <c r="I548" s="207"/>
      <c r="J548" s="218">
        <f>BK548</f>
        <v>0</v>
      </c>
      <c r="K548" s="204"/>
      <c r="L548" s="209"/>
      <c r="M548" s="210"/>
      <c r="N548" s="211"/>
      <c r="O548" s="211"/>
      <c r="P548" s="212">
        <f>SUM(P549:P552)</f>
        <v>0</v>
      </c>
      <c r="Q548" s="211"/>
      <c r="R548" s="212">
        <f>SUM(R549:R552)</f>
        <v>0</v>
      </c>
      <c r="S548" s="211"/>
      <c r="T548" s="213">
        <f>SUM(T549:T552)</f>
        <v>0.03204</v>
      </c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R548" s="214" t="s">
        <v>86</v>
      </c>
      <c r="AT548" s="215" t="s">
        <v>75</v>
      </c>
      <c r="AU548" s="215" t="s">
        <v>84</v>
      </c>
      <c r="AY548" s="214" t="s">
        <v>157</v>
      </c>
      <c r="BK548" s="216">
        <f>SUM(BK549:BK552)</f>
        <v>0</v>
      </c>
    </row>
    <row r="549" spans="1:65" s="2" customFormat="1" ht="16.5" customHeight="1">
      <c r="A549" s="39"/>
      <c r="B549" s="40"/>
      <c r="C549" s="219" t="s">
        <v>779</v>
      </c>
      <c r="D549" s="219" t="s">
        <v>159</v>
      </c>
      <c r="E549" s="220" t="s">
        <v>780</v>
      </c>
      <c r="F549" s="221" t="s">
        <v>781</v>
      </c>
      <c r="G549" s="222" t="s">
        <v>182</v>
      </c>
      <c r="H549" s="223">
        <v>10.68</v>
      </c>
      <c r="I549" s="224"/>
      <c r="J549" s="225">
        <f>ROUND(I549*H549,2)</f>
        <v>0</v>
      </c>
      <c r="K549" s="221" t="s">
        <v>163</v>
      </c>
      <c r="L549" s="45"/>
      <c r="M549" s="226" t="s">
        <v>1</v>
      </c>
      <c r="N549" s="227" t="s">
        <v>41</v>
      </c>
      <c r="O549" s="92"/>
      <c r="P549" s="228">
        <f>O549*H549</f>
        <v>0</v>
      </c>
      <c r="Q549" s="228">
        <v>0</v>
      </c>
      <c r="R549" s="228">
        <f>Q549*H549</f>
        <v>0</v>
      </c>
      <c r="S549" s="228">
        <v>0.003</v>
      </c>
      <c r="T549" s="229">
        <f>S549*H549</f>
        <v>0.03204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30" t="s">
        <v>254</v>
      </c>
      <c r="AT549" s="230" t="s">
        <v>159</v>
      </c>
      <c r="AU549" s="230" t="s">
        <v>86</v>
      </c>
      <c r="AY549" s="18" t="s">
        <v>157</v>
      </c>
      <c r="BE549" s="231">
        <f>IF(N549="základní",J549,0)</f>
        <v>0</v>
      </c>
      <c r="BF549" s="231">
        <f>IF(N549="snížená",J549,0)</f>
        <v>0</v>
      </c>
      <c r="BG549" s="231">
        <f>IF(N549="zákl. přenesená",J549,0)</f>
        <v>0</v>
      </c>
      <c r="BH549" s="231">
        <f>IF(N549="sníž. přenesená",J549,0)</f>
        <v>0</v>
      </c>
      <c r="BI549" s="231">
        <f>IF(N549="nulová",J549,0)</f>
        <v>0</v>
      </c>
      <c r="BJ549" s="18" t="s">
        <v>84</v>
      </c>
      <c r="BK549" s="231">
        <f>ROUND(I549*H549,2)</f>
        <v>0</v>
      </c>
      <c r="BL549" s="18" t="s">
        <v>254</v>
      </c>
      <c r="BM549" s="230" t="s">
        <v>782</v>
      </c>
    </row>
    <row r="550" spans="1:51" s="13" customFormat="1" ht="12">
      <c r="A550" s="13"/>
      <c r="B550" s="232"/>
      <c r="C550" s="233"/>
      <c r="D550" s="234" t="s">
        <v>166</v>
      </c>
      <c r="E550" s="235" t="s">
        <v>1</v>
      </c>
      <c r="F550" s="236" t="s">
        <v>565</v>
      </c>
      <c r="G550" s="233"/>
      <c r="H550" s="237">
        <v>6.05</v>
      </c>
      <c r="I550" s="238"/>
      <c r="J550" s="233"/>
      <c r="K550" s="233"/>
      <c r="L550" s="239"/>
      <c r="M550" s="240"/>
      <c r="N550" s="241"/>
      <c r="O550" s="241"/>
      <c r="P550" s="241"/>
      <c r="Q550" s="241"/>
      <c r="R550" s="241"/>
      <c r="S550" s="241"/>
      <c r="T550" s="242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3" t="s">
        <v>166</v>
      </c>
      <c r="AU550" s="243" t="s">
        <v>86</v>
      </c>
      <c r="AV550" s="13" t="s">
        <v>86</v>
      </c>
      <c r="AW550" s="13" t="s">
        <v>32</v>
      </c>
      <c r="AX550" s="13" t="s">
        <v>76</v>
      </c>
      <c r="AY550" s="243" t="s">
        <v>157</v>
      </c>
    </row>
    <row r="551" spans="1:51" s="13" customFormat="1" ht="12">
      <c r="A551" s="13"/>
      <c r="B551" s="232"/>
      <c r="C551" s="233"/>
      <c r="D551" s="234" t="s">
        <v>166</v>
      </c>
      <c r="E551" s="235" t="s">
        <v>1</v>
      </c>
      <c r="F551" s="236" t="s">
        <v>566</v>
      </c>
      <c r="G551" s="233"/>
      <c r="H551" s="237">
        <v>4.63</v>
      </c>
      <c r="I551" s="238"/>
      <c r="J551" s="233"/>
      <c r="K551" s="233"/>
      <c r="L551" s="239"/>
      <c r="M551" s="240"/>
      <c r="N551" s="241"/>
      <c r="O551" s="241"/>
      <c r="P551" s="241"/>
      <c r="Q551" s="241"/>
      <c r="R551" s="241"/>
      <c r="S551" s="241"/>
      <c r="T551" s="242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3" t="s">
        <v>166</v>
      </c>
      <c r="AU551" s="243" t="s">
        <v>86</v>
      </c>
      <c r="AV551" s="13" t="s">
        <v>86</v>
      </c>
      <c r="AW551" s="13" t="s">
        <v>32</v>
      </c>
      <c r="AX551" s="13" t="s">
        <v>76</v>
      </c>
      <c r="AY551" s="243" t="s">
        <v>157</v>
      </c>
    </row>
    <row r="552" spans="1:51" s="14" customFormat="1" ht="12">
      <c r="A552" s="14"/>
      <c r="B552" s="244"/>
      <c r="C552" s="245"/>
      <c r="D552" s="234" t="s">
        <v>166</v>
      </c>
      <c r="E552" s="246" t="s">
        <v>1</v>
      </c>
      <c r="F552" s="247" t="s">
        <v>169</v>
      </c>
      <c r="G552" s="245"/>
      <c r="H552" s="248">
        <v>10.68</v>
      </c>
      <c r="I552" s="249"/>
      <c r="J552" s="245"/>
      <c r="K552" s="245"/>
      <c r="L552" s="250"/>
      <c r="M552" s="251"/>
      <c r="N552" s="252"/>
      <c r="O552" s="252"/>
      <c r="P552" s="252"/>
      <c r="Q552" s="252"/>
      <c r="R552" s="252"/>
      <c r="S552" s="252"/>
      <c r="T552" s="253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4" t="s">
        <v>166</v>
      </c>
      <c r="AU552" s="254" t="s">
        <v>86</v>
      </c>
      <c r="AV552" s="14" t="s">
        <v>164</v>
      </c>
      <c r="AW552" s="14" t="s">
        <v>32</v>
      </c>
      <c r="AX552" s="14" t="s">
        <v>84</v>
      </c>
      <c r="AY552" s="254" t="s">
        <v>157</v>
      </c>
    </row>
    <row r="553" spans="1:63" s="12" customFormat="1" ht="22.8" customHeight="1">
      <c r="A553" s="12"/>
      <c r="B553" s="203"/>
      <c r="C553" s="204"/>
      <c r="D553" s="205" t="s">
        <v>75</v>
      </c>
      <c r="E553" s="217" t="s">
        <v>783</v>
      </c>
      <c r="F553" s="217" t="s">
        <v>784</v>
      </c>
      <c r="G553" s="204"/>
      <c r="H553" s="204"/>
      <c r="I553" s="207"/>
      <c r="J553" s="218">
        <f>BK553</f>
        <v>0</v>
      </c>
      <c r="K553" s="204"/>
      <c r="L553" s="209"/>
      <c r="M553" s="210"/>
      <c r="N553" s="211"/>
      <c r="O553" s="211"/>
      <c r="P553" s="212">
        <f>SUM(P554:P572)</f>
        <v>0</v>
      </c>
      <c r="Q553" s="211"/>
      <c r="R553" s="212">
        <f>SUM(R554:R572)</f>
        <v>0.9555718</v>
      </c>
      <c r="S553" s="211"/>
      <c r="T553" s="213">
        <f>SUM(T554:T572)</f>
        <v>0</v>
      </c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R553" s="214" t="s">
        <v>86</v>
      </c>
      <c r="AT553" s="215" t="s">
        <v>75</v>
      </c>
      <c r="AU553" s="215" t="s">
        <v>84</v>
      </c>
      <c r="AY553" s="214" t="s">
        <v>157</v>
      </c>
      <c r="BK553" s="216">
        <f>SUM(BK554:BK572)</f>
        <v>0</v>
      </c>
    </row>
    <row r="554" spans="1:65" s="2" customFormat="1" ht="16.5" customHeight="1">
      <c r="A554" s="39"/>
      <c r="B554" s="40"/>
      <c r="C554" s="219" t="s">
        <v>785</v>
      </c>
      <c r="D554" s="219" t="s">
        <v>159</v>
      </c>
      <c r="E554" s="220" t="s">
        <v>786</v>
      </c>
      <c r="F554" s="221" t="s">
        <v>787</v>
      </c>
      <c r="G554" s="222" t="s">
        <v>182</v>
      </c>
      <c r="H554" s="223">
        <v>50.346</v>
      </c>
      <c r="I554" s="224"/>
      <c r="J554" s="225">
        <f>ROUND(I554*H554,2)</f>
        <v>0</v>
      </c>
      <c r="K554" s="221" t="s">
        <v>163</v>
      </c>
      <c r="L554" s="45"/>
      <c r="M554" s="226" t="s">
        <v>1</v>
      </c>
      <c r="N554" s="227" t="s">
        <v>41</v>
      </c>
      <c r="O554" s="92"/>
      <c r="P554" s="228">
        <f>O554*H554</f>
        <v>0</v>
      </c>
      <c r="Q554" s="228">
        <v>0.006</v>
      </c>
      <c r="R554" s="228">
        <f>Q554*H554</f>
        <v>0.302076</v>
      </c>
      <c r="S554" s="228">
        <v>0</v>
      </c>
      <c r="T554" s="229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30" t="s">
        <v>254</v>
      </c>
      <c r="AT554" s="230" t="s">
        <v>159</v>
      </c>
      <c r="AU554" s="230" t="s">
        <v>86</v>
      </c>
      <c r="AY554" s="18" t="s">
        <v>157</v>
      </c>
      <c r="BE554" s="231">
        <f>IF(N554="základní",J554,0)</f>
        <v>0</v>
      </c>
      <c r="BF554" s="231">
        <f>IF(N554="snížená",J554,0)</f>
        <v>0</v>
      </c>
      <c r="BG554" s="231">
        <f>IF(N554="zákl. přenesená",J554,0)</f>
        <v>0</v>
      </c>
      <c r="BH554" s="231">
        <f>IF(N554="sníž. přenesená",J554,0)</f>
        <v>0</v>
      </c>
      <c r="BI554" s="231">
        <f>IF(N554="nulová",J554,0)</f>
        <v>0</v>
      </c>
      <c r="BJ554" s="18" t="s">
        <v>84</v>
      </c>
      <c r="BK554" s="231">
        <f>ROUND(I554*H554,2)</f>
        <v>0</v>
      </c>
      <c r="BL554" s="18" t="s">
        <v>254</v>
      </c>
      <c r="BM554" s="230" t="s">
        <v>788</v>
      </c>
    </row>
    <row r="555" spans="1:51" s="13" customFormat="1" ht="12">
      <c r="A555" s="13"/>
      <c r="B555" s="232"/>
      <c r="C555" s="233"/>
      <c r="D555" s="234" t="s">
        <v>166</v>
      </c>
      <c r="E555" s="235" t="s">
        <v>1</v>
      </c>
      <c r="F555" s="236" t="s">
        <v>789</v>
      </c>
      <c r="G555" s="233"/>
      <c r="H555" s="237">
        <v>12.6</v>
      </c>
      <c r="I555" s="238"/>
      <c r="J555" s="233"/>
      <c r="K555" s="233"/>
      <c r="L555" s="239"/>
      <c r="M555" s="240"/>
      <c r="N555" s="241"/>
      <c r="O555" s="241"/>
      <c r="P555" s="241"/>
      <c r="Q555" s="241"/>
      <c r="R555" s="241"/>
      <c r="S555" s="241"/>
      <c r="T555" s="242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3" t="s">
        <v>166</v>
      </c>
      <c r="AU555" s="243" t="s">
        <v>86</v>
      </c>
      <c r="AV555" s="13" t="s">
        <v>86</v>
      </c>
      <c r="AW555" s="13" t="s">
        <v>32</v>
      </c>
      <c r="AX555" s="13" t="s">
        <v>76</v>
      </c>
      <c r="AY555" s="243" t="s">
        <v>157</v>
      </c>
    </row>
    <row r="556" spans="1:51" s="13" customFormat="1" ht="12">
      <c r="A556" s="13"/>
      <c r="B556" s="232"/>
      <c r="C556" s="233"/>
      <c r="D556" s="234" t="s">
        <v>166</v>
      </c>
      <c r="E556" s="235" t="s">
        <v>1</v>
      </c>
      <c r="F556" s="236" t="s">
        <v>790</v>
      </c>
      <c r="G556" s="233"/>
      <c r="H556" s="237">
        <v>-1.35</v>
      </c>
      <c r="I556" s="238"/>
      <c r="J556" s="233"/>
      <c r="K556" s="233"/>
      <c r="L556" s="239"/>
      <c r="M556" s="240"/>
      <c r="N556" s="241"/>
      <c r="O556" s="241"/>
      <c r="P556" s="241"/>
      <c r="Q556" s="241"/>
      <c r="R556" s="241"/>
      <c r="S556" s="241"/>
      <c r="T556" s="242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3" t="s">
        <v>166</v>
      </c>
      <c r="AU556" s="243" t="s">
        <v>86</v>
      </c>
      <c r="AV556" s="13" t="s">
        <v>86</v>
      </c>
      <c r="AW556" s="13" t="s">
        <v>32</v>
      </c>
      <c r="AX556" s="13" t="s">
        <v>76</v>
      </c>
      <c r="AY556" s="243" t="s">
        <v>157</v>
      </c>
    </row>
    <row r="557" spans="1:51" s="13" customFormat="1" ht="12">
      <c r="A557" s="13"/>
      <c r="B557" s="232"/>
      <c r="C557" s="233"/>
      <c r="D557" s="234" t="s">
        <v>166</v>
      </c>
      <c r="E557" s="235" t="s">
        <v>1</v>
      </c>
      <c r="F557" s="236" t="s">
        <v>791</v>
      </c>
      <c r="G557" s="233"/>
      <c r="H557" s="237">
        <v>11.94</v>
      </c>
      <c r="I557" s="238"/>
      <c r="J557" s="233"/>
      <c r="K557" s="233"/>
      <c r="L557" s="239"/>
      <c r="M557" s="240"/>
      <c r="N557" s="241"/>
      <c r="O557" s="241"/>
      <c r="P557" s="241"/>
      <c r="Q557" s="241"/>
      <c r="R557" s="241"/>
      <c r="S557" s="241"/>
      <c r="T557" s="242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3" t="s">
        <v>166</v>
      </c>
      <c r="AU557" s="243" t="s">
        <v>86</v>
      </c>
      <c r="AV557" s="13" t="s">
        <v>86</v>
      </c>
      <c r="AW557" s="13" t="s">
        <v>32</v>
      </c>
      <c r="AX557" s="13" t="s">
        <v>76</v>
      </c>
      <c r="AY557" s="243" t="s">
        <v>157</v>
      </c>
    </row>
    <row r="558" spans="1:51" s="13" customFormat="1" ht="12">
      <c r="A558" s="13"/>
      <c r="B558" s="232"/>
      <c r="C558" s="233"/>
      <c r="D558" s="234" t="s">
        <v>166</v>
      </c>
      <c r="E558" s="235" t="s">
        <v>1</v>
      </c>
      <c r="F558" s="236" t="s">
        <v>790</v>
      </c>
      <c r="G558" s="233"/>
      <c r="H558" s="237">
        <v>-1.35</v>
      </c>
      <c r="I558" s="238"/>
      <c r="J558" s="233"/>
      <c r="K558" s="233"/>
      <c r="L558" s="239"/>
      <c r="M558" s="240"/>
      <c r="N558" s="241"/>
      <c r="O558" s="241"/>
      <c r="P558" s="241"/>
      <c r="Q558" s="241"/>
      <c r="R558" s="241"/>
      <c r="S558" s="241"/>
      <c r="T558" s="242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3" t="s">
        <v>166</v>
      </c>
      <c r="AU558" s="243" t="s">
        <v>86</v>
      </c>
      <c r="AV558" s="13" t="s">
        <v>86</v>
      </c>
      <c r="AW558" s="13" t="s">
        <v>32</v>
      </c>
      <c r="AX558" s="13" t="s">
        <v>76</v>
      </c>
      <c r="AY558" s="243" t="s">
        <v>157</v>
      </c>
    </row>
    <row r="559" spans="1:51" s="13" customFormat="1" ht="12">
      <c r="A559" s="13"/>
      <c r="B559" s="232"/>
      <c r="C559" s="233"/>
      <c r="D559" s="234" t="s">
        <v>166</v>
      </c>
      <c r="E559" s="235" t="s">
        <v>1</v>
      </c>
      <c r="F559" s="236" t="s">
        <v>792</v>
      </c>
      <c r="G559" s="233"/>
      <c r="H559" s="237">
        <v>7.8</v>
      </c>
      <c r="I559" s="238"/>
      <c r="J559" s="233"/>
      <c r="K559" s="233"/>
      <c r="L559" s="239"/>
      <c r="M559" s="240"/>
      <c r="N559" s="241"/>
      <c r="O559" s="241"/>
      <c r="P559" s="241"/>
      <c r="Q559" s="241"/>
      <c r="R559" s="241"/>
      <c r="S559" s="241"/>
      <c r="T559" s="242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3" t="s">
        <v>166</v>
      </c>
      <c r="AU559" s="243" t="s">
        <v>86</v>
      </c>
      <c r="AV559" s="13" t="s">
        <v>86</v>
      </c>
      <c r="AW559" s="13" t="s">
        <v>32</v>
      </c>
      <c r="AX559" s="13" t="s">
        <v>76</v>
      </c>
      <c r="AY559" s="243" t="s">
        <v>157</v>
      </c>
    </row>
    <row r="560" spans="1:51" s="13" customFormat="1" ht="12">
      <c r="A560" s="13"/>
      <c r="B560" s="232"/>
      <c r="C560" s="233"/>
      <c r="D560" s="234" t="s">
        <v>166</v>
      </c>
      <c r="E560" s="235" t="s">
        <v>1</v>
      </c>
      <c r="F560" s="236" t="s">
        <v>793</v>
      </c>
      <c r="G560" s="233"/>
      <c r="H560" s="237">
        <v>-1.05</v>
      </c>
      <c r="I560" s="238"/>
      <c r="J560" s="233"/>
      <c r="K560" s="233"/>
      <c r="L560" s="239"/>
      <c r="M560" s="240"/>
      <c r="N560" s="241"/>
      <c r="O560" s="241"/>
      <c r="P560" s="241"/>
      <c r="Q560" s="241"/>
      <c r="R560" s="241"/>
      <c r="S560" s="241"/>
      <c r="T560" s="242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3" t="s">
        <v>166</v>
      </c>
      <c r="AU560" s="243" t="s">
        <v>86</v>
      </c>
      <c r="AV560" s="13" t="s">
        <v>86</v>
      </c>
      <c r="AW560" s="13" t="s">
        <v>32</v>
      </c>
      <c r="AX560" s="13" t="s">
        <v>76</v>
      </c>
      <c r="AY560" s="243" t="s">
        <v>157</v>
      </c>
    </row>
    <row r="561" spans="1:51" s="13" customFormat="1" ht="12">
      <c r="A561" s="13"/>
      <c r="B561" s="232"/>
      <c r="C561" s="233"/>
      <c r="D561" s="234" t="s">
        <v>166</v>
      </c>
      <c r="E561" s="235" t="s">
        <v>1</v>
      </c>
      <c r="F561" s="236" t="s">
        <v>794</v>
      </c>
      <c r="G561" s="233"/>
      <c r="H561" s="237">
        <v>9.24</v>
      </c>
      <c r="I561" s="238"/>
      <c r="J561" s="233"/>
      <c r="K561" s="233"/>
      <c r="L561" s="239"/>
      <c r="M561" s="240"/>
      <c r="N561" s="241"/>
      <c r="O561" s="241"/>
      <c r="P561" s="241"/>
      <c r="Q561" s="241"/>
      <c r="R561" s="241"/>
      <c r="S561" s="241"/>
      <c r="T561" s="242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3" t="s">
        <v>166</v>
      </c>
      <c r="AU561" s="243" t="s">
        <v>86</v>
      </c>
      <c r="AV561" s="13" t="s">
        <v>86</v>
      </c>
      <c r="AW561" s="13" t="s">
        <v>32</v>
      </c>
      <c r="AX561" s="13" t="s">
        <v>76</v>
      </c>
      <c r="AY561" s="243" t="s">
        <v>157</v>
      </c>
    </row>
    <row r="562" spans="1:51" s="13" customFormat="1" ht="12">
      <c r="A562" s="13"/>
      <c r="B562" s="232"/>
      <c r="C562" s="233"/>
      <c r="D562" s="234" t="s">
        <v>166</v>
      </c>
      <c r="E562" s="235" t="s">
        <v>1</v>
      </c>
      <c r="F562" s="236" t="s">
        <v>795</v>
      </c>
      <c r="G562" s="233"/>
      <c r="H562" s="237">
        <v>-3.6</v>
      </c>
      <c r="I562" s="238"/>
      <c r="J562" s="233"/>
      <c r="K562" s="233"/>
      <c r="L562" s="239"/>
      <c r="M562" s="240"/>
      <c r="N562" s="241"/>
      <c r="O562" s="241"/>
      <c r="P562" s="241"/>
      <c r="Q562" s="241"/>
      <c r="R562" s="241"/>
      <c r="S562" s="241"/>
      <c r="T562" s="242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3" t="s">
        <v>166</v>
      </c>
      <c r="AU562" s="243" t="s">
        <v>86</v>
      </c>
      <c r="AV562" s="13" t="s">
        <v>86</v>
      </c>
      <c r="AW562" s="13" t="s">
        <v>32</v>
      </c>
      <c r="AX562" s="13" t="s">
        <v>76</v>
      </c>
      <c r="AY562" s="243" t="s">
        <v>157</v>
      </c>
    </row>
    <row r="563" spans="1:51" s="13" customFormat="1" ht="12">
      <c r="A563" s="13"/>
      <c r="B563" s="232"/>
      <c r="C563" s="233"/>
      <c r="D563" s="234" t="s">
        <v>166</v>
      </c>
      <c r="E563" s="235" t="s">
        <v>1</v>
      </c>
      <c r="F563" s="236" t="s">
        <v>796</v>
      </c>
      <c r="G563" s="233"/>
      <c r="H563" s="237">
        <v>7.8</v>
      </c>
      <c r="I563" s="238"/>
      <c r="J563" s="233"/>
      <c r="K563" s="233"/>
      <c r="L563" s="239"/>
      <c r="M563" s="240"/>
      <c r="N563" s="241"/>
      <c r="O563" s="241"/>
      <c r="P563" s="241"/>
      <c r="Q563" s="241"/>
      <c r="R563" s="241"/>
      <c r="S563" s="241"/>
      <c r="T563" s="242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3" t="s">
        <v>166</v>
      </c>
      <c r="AU563" s="243" t="s">
        <v>86</v>
      </c>
      <c r="AV563" s="13" t="s">
        <v>86</v>
      </c>
      <c r="AW563" s="13" t="s">
        <v>32</v>
      </c>
      <c r="AX563" s="13" t="s">
        <v>76</v>
      </c>
      <c r="AY563" s="243" t="s">
        <v>157</v>
      </c>
    </row>
    <row r="564" spans="1:51" s="13" customFormat="1" ht="12">
      <c r="A564" s="13"/>
      <c r="B564" s="232"/>
      <c r="C564" s="233"/>
      <c r="D564" s="234" t="s">
        <v>166</v>
      </c>
      <c r="E564" s="235" t="s">
        <v>1</v>
      </c>
      <c r="F564" s="236" t="s">
        <v>797</v>
      </c>
      <c r="G564" s="233"/>
      <c r="H564" s="237">
        <v>-0.9</v>
      </c>
      <c r="I564" s="238"/>
      <c r="J564" s="233"/>
      <c r="K564" s="233"/>
      <c r="L564" s="239"/>
      <c r="M564" s="240"/>
      <c r="N564" s="241"/>
      <c r="O564" s="241"/>
      <c r="P564" s="241"/>
      <c r="Q564" s="241"/>
      <c r="R564" s="241"/>
      <c r="S564" s="241"/>
      <c r="T564" s="242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3" t="s">
        <v>166</v>
      </c>
      <c r="AU564" s="243" t="s">
        <v>86</v>
      </c>
      <c r="AV564" s="13" t="s">
        <v>86</v>
      </c>
      <c r="AW564" s="13" t="s">
        <v>32</v>
      </c>
      <c r="AX564" s="13" t="s">
        <v>76</v>
      </c>
      <c r="AY564" s="243" t="s">
        <v>157</v>
      </c>
    </row>
    <row r="565" spans="1:51" s="13" customFormat="1" ht="12">
      <c r="A565" s="13"/>
      <c r="B565" s="232"/>
      <c r="C565" s="233"/>
      <c r="D565" s="234" t="s">
        <v>166</v>
      </c>
      <c r="E565" s="235" t="s">
        <v>1</v>
      </c>
      <c r="F565" s="236" t="s">
        <v>798</v>
      </c>
      <c r="G565" s="233"/>
      <c r="H565" s="237">
        <v>9.21</v>
      </c>
      <c r="I565" s="238"/>
      <c r="J565" s="233"/>
      <c r="K565" s="233"/>
      <c r="L565" s="239"/>
      <c r="M565" s="240"/>
      <c r="N565" s="241"/>
      <c r="O565" s="241"/>
      <c r="P565" s="241"/>
      <c r="Q565" s="241"/>
      <c r="R565" s="241"/>
      <c r="S565" s="241"/>
      <c r="T565" s="242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3" t="s">
        <v>166</v>
      </c>
      <c r="AU565" s="243" t="s">
        <v>86</v>
      </c>
      <c r="AV565" s="13" t="s">
        <v>86</v>
      </c>
      <c r="AW565" s="13" t="s">
        <v>32</v>
      </c>
      <c r="AX565" s="13" t="s">
        <v>76</v>
      </c>
      <c r="AY565" s="243" t="s">
        <v>157</v>
      </c>
    </row>
    <row r="566" spans="1:51" s="13" customFormat="1" ht="12">
      <c r="A566" s="13"/>
      <c r="B566" s="232"/>
      <c r="C566" s="233"/>
      <c r="D566" s="234" t="s">
        <v>166</v>
      </c>
      <c r="E566" s="235" t="s">
        <v>1</v>
      </c>
      <c r="F566" s="236" t="s">
        <v>793</v>
      </c>
      <c r="G566" s="233"/>
      <c r="H566" s="237">
        <v>-1.05</v>
      </c>
      <c r="I566" s="238"/>
      <c r="J566" s="233"/>
      <c r="K566" s="233"/>
      <c r="L566" s="239"/>
      <c r="M566" s="240"/>
      <c r="N566" s="241"/>
      <c r="O566" s="241"/>
      <c r="P566" s="241"/>
      <c r="Q566" s="241"/>
      <c r="R566" s="241"/>
      <c r="S566" s="241"/>
      <c r="T566" s="242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3" t="s">
        <v>166</v>
      </c>
      <c r="AU566" s="243" t="s">
        <v>86</v>
      </c>
      <c r="AV566" s="13" t="s">
        <v>86</v>
      </c>
      <c r="AW566" s="13" t="s">
        <v>32</v>
      </c>
      <c r="AX566" s="13" t="s">
        <v>76</v>
      </c>
      <c r="AY566" s="243" t="s">
        <v>157</v>
      </c>
    </row>
    <row r="567" spans="1:51" s="13" customFormat="1" ht="12">
      <c r="A567" s="13"/>
      <c r="B567" s="232"/>
      <c r="C567" s="233"/>
      <c r="D567" s="234" t="s">
        <v>166</v>
      </c>
      <c r="E567" s="235" t="s">
        <v>1</v>
      </c>
      <c r="F567" s="236" t="s">
        <v>799</v>
      </c>
      <c r="G567" s="233"/>
      <c r="H567" s="237">
        <v>1.056</v>
      </c>
      <c r="I567" s="238"/>
      <c r="J567" s="233"/>
      <c r="K567" s="233"/>
      <c r="L567" s="239"/>
      <c r="M567" s="240"/>
      <c r="N567" s="241"/>
      <c r="O567" s="241"/>
      <c r="P567" s="241"/>
      <c r="Q567" s="241"/>
      <c r="R567" s="241"/>
      <c r="S567" s="241"/>
      <c r="T567" s="242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3" t="s">
        <v>166</v>
      </c>
      <c r="AU567" s="243" t="s">
        <v>86</v>
      </c>
      <c r="AV567" s="13" t="s">
        <v>86</v>
      </c>
      <c r="AW567" s="13" t="s">
        <v>32</v>
      </c>
      <c r="AX567" s="13" t="s">
        <v>76</v>
      </c>
      <c r="AY567" s="243" t="s">
        <v>157</v>
      </c>
    </row>
    <row r="568" spans="1:51" s="14" customFormat="1" ht="12">
      <c r="A568" s="14"/>
      <c r="B568" s="244"/>
      <c r="C568" s="245"/>
      <c r="D568" s="234" t="s">
        <v>166</v>
      </c>
      <c r="E568" s="246" t="s">
        <v>1</v>
      </c>
      <c r="F568" s="247" t="s">
        <v>169</v>
      </c>
      <c r="G568" s="245"/>
      <c r="H568" s="248">
        <v>50.346</v>
      </c>
      <c r="I568" s="249"/>
      <c r="J568" s="245"/>
      <c r="K568" s="245"/>
      <c r="L568" s="250"/>
      <c r="M568" s="251"/>
      <c r="N568" s="252"/>
      <c r="O568" s="252"/>
      <c r="P568" s="252"/>
      <c r="Q568" s="252"/>
      <c r="R568" s="252"/>
      <c r="S568" s="252"/>
      <c r="T568" s="253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4" t="s">
        <v>166</v>
      </c>
      <c r="AU568" s="254" t="s">
        <v>86</v>
      </c>
      <c r="AV568" s="14" t="s">
        <v>164</v>
      </c>
      <c r="AW568" s="14" t="s">
        <v>32</v>
      </c>
      <c r="AX568" s="14" t="s">
        <v>84</v>
      </c>
      <c r="AY568" s="254" t="s">
        <v>157</v>
      </c>
    </row>
    <row r="569" spans="1:65" s="2" customFormat="1" ht="16.5" customHeight="1">
      <c r="A569" s="39"/>
      <c r="B569" s="40"/>
      <c r="C569" s="265" t="s">
        <v>800</v>
      </c>
      <c r="D569" s="265" t="s">
        <v>486</v>
      </c>
      <c r="E569" s="266" t="s">
        <v>801</v>
      </c>
      <c r="F569" s="267" t="s">
        <v>802</v>
      </c>
      <c r="G569" s="268" t="s">
        <v>182</v>
      </c>
      <c r="H569" s="269">
        <v>55.381</v>
      </c>
      <c r="I569" s="270"/>
      <c r="J569" s="271">
        <f>ROUND(I569*H569,2)</f>
        <v>0</v>
      </c>
      <c r="K569" s="267" t="s">
        <v>163</v>
      </c>
      <c r="L569" s="272"/>
      <c r="M569" s="273" t="s">
        <v>1</v>
      </c>
      <c r="N569" s="274" t="s">
        <v>41</v>
      </c>
      <c r="O569" s="92"/>
      <c r="P569" s="228">
        <f>O569*H569</f>
        <v>0</v>
      </c>
      <c r="Q569" s="228">
        <v>0.0118</v>
      </c>
      <c r="R569" s="228">
        <f>Q569*H569</f>
        <v>0.6534958</v>
      </c>
      <c r="S569" s="228">
        <v>0</v>
      </c>
      <c r="T569" s="229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30" t="s">
        <v>385</v>
      </c>
      <c r="AT569" s="230" t="s">
        <v>486</v>
      </c>
      <c r="AU569" s="230" t="s">
        <v>86</v>
      </c>
      <c r="AY569" s="18" t="s">
        <v>157</v>
      </c>
      <c r="BE569" s="231">
        <f>IF(N569="základní",J569,0)</f>
        <v>0</v>
      </c>
      <c r="BF569" s="231">
        <f>IF(N569="snížená",J569,0)</f>
        <v>0</v>
      </c>
      <c r="BG569" s="231">
        <f>IF(N569="zákl. přenesená",J569,0)</f>
        <v>0</v>
      </c>
      <c r="BH569" s="231">
        <f>IF(N569="sníž. přenesená",J569,0)</f>
        <v>0</v>
      </c>
      <c r="BI569" s="231">
        <f>IF(N569="nulová",J569,0)</f>
        <v>0</v>
      </c>
      <c r="BJ569" s="18" t="s">
        <v>84</v>
      </c>
      <c r="BK569" s="231">
        <f>ROUND(I569*H569,2)</f>
        <v>0</v>
      </c>
      <c r="BL569" s="18" t="s">
        <v>254</v>
      </c>
      <c r="BM569" s="230" t="s">
        <v>803</v>
      </c>
    </row>
    <row r="570" spans="1:51" s="15" customFormat="1" ht="12">
      <c r="A570" s="15"/>
      <c r="B570" s="255"/>
      <c r="C570" s="256"/>
      <c r="D570" s="234" t="s">
        <v>166</v>
      </c>
      <c r="E570" s="257" t="s">
        <v>1</v>
      </c>
      <c r="F570" s="258" t="s">
        <v>804</v>
      </c>
      <c r="G570" s="256"/>
      <c r="H570" s="257" t="s">
        <v>1</v>
      </c>
      <c r="I570" s="259"/>
      <c r="J570" s="256"/>
      <c r="K570" s="256"/>
      <c r="L570" s="260"/>
      <c r="M570" s="261"/>
      <c r="N570" s="262"/>
      <c r="O570" s="262"/>
      <c r="P570" s="262"/>
      <c r="Q570" s="262"/>
      <c r="R570" s="262"/>
      <c r="S570" s="262"/>
      <c r="T570" s="263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64" t="s">
        <v>166</v>
      </c>
      <c r="AU570" s="264" t="s">
        <v>86</v>
      </c>
      <c r="AV570" s="15" t="s">
        <v>84</v>
      </c>
      <c r="AW570" s="15" t="s">
        <v>32</v>
      </c>
      <c r="AX570" s="15" t="s">
        <v>76</v>
      </c>
      <c r="AY570" s="264" t="s">
        <v>157</v>
      </c>
    </row>
    <row r="571" spans="1:51" s="13" customFormat="1" ht="12">
      <c r="A571" s="13"/>
      <c r="B571" s="232"/>
      <c r="C571" s="233"/>
      <c r="D571" s="234" t="s">
        <v>166</v>
      </c>
      <c r="E571" s="235" t="s">
        <v>1</v>
      </c>
      <c r="F571" s="236" t="s">
        <v>805</v>
      </c>
      <c r="G571" s="233"/>
      <c r="H571" s="237">
        <v>55.381</v>
      </c>
      <c r="I571" s="238"/>
      <c r="J571" s="233"/>
      <c r="K571" s="233"/>
      <c r="L571" s="239"/>
      <c r="M571" s="240"/>
      <c r="N571" s="241"/>
      <c r="O571" s="241"/>
      <c r="P571" s="241"/>
      <c r="Q571" s="241"/>
      <c r="R571" s="241"/>
      <c r="S571" s="241"/>
      <c r="T571" s="242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3" t="s">
        <v>166</v>
      </c>
      <c r="AU571" s="243" t="s">
        <v>86</v>
      </c>
      <c r="AV571" s="13" t="s">
        <v>86</v>
      </c>
      <c r="AW571" s="13" t="s">
        <v>32</v>
      </c>
      <c r="AX571" s="13" t="s">
        <v>84</v>
      </c>
      <c r="AY571" s="243" t="s">
        <v>157</v>
      </c>
    </row>
    <row r="572" spans="1:65" s="2" customFormat="1" ht="16.5" customHeight="1">
      <c r="A572" s="39"/>
      <c r="B572" s="40"/>
      <c r="C572" s="219" t="s">
        <v>806</v>
      </c>
      <c r="D572" s="219" t="s">
        <v>159</v>
      </c>
      <c r="E572" s="220" t="s">
        <v>807</v>
      </c>
      <c r="F572" s="221" t="s">
        <v>808</v>
      </c>
      <c r="G572" s="222" t="s">
        <v>192</v>
      </c>
      <c r="H572" s="223">
        <v>0.956</v>
      </c>
      <c r="I572" s="224"/>
      <c r="J572" s="225">
        <f>ROUND(I572*H572,2)</f>
        <v>0</v>
      </c>
      <c r="K572" s="221" t="s">
        <v>163</v>
      </c>
      <c r="L572" s="45"/>
      <c r="M572" s="226" t="s">
        <v>1</v>
      </c>
      <c r="N572" s="227" t="s">
        <v>41</v>
      </c>
      <c r="O572" s="92"/>
      <c r="P572" s="228">
        <f>O572*H572</f>
        <v>0</v>
      </c>
      <c r="Q572" s="228">
        <v>0</v>
      </c>
      <c r="R572" s="228">
        <f>Q572*H572</f>
        <v>0</v>
      </c>
      <c r="S572" s="228">
        <v>0</v>
      </c>
      <c r="T572" s="229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30" t="s">
        <v>254</v>
      </c>
      <c r="AT572" s="230" t="s">
        <v>159</v>
      </c>
      <c r="AU572" s="230" t="s">
        <v>86</v>
      </c>
      <c r="AY572" s="18" t="s">
        <v>157</v>
      </c>
      <c r="BE572" s="231">
        <f>IF(N572="základní",J572,0)</f>
        <v>0</v>
      </c>
      <c r="BF572" s="231">
        <f>IF(N572="snížená",J572,0)</f>
        <v>0</v>
      </c>
      <c r="BG572" s="231">
        <f>IF(N572="zákl. přenesená",J572,0)</f>
        <v>0</v>
      </c>
      <c r="BH572" s="231">
        <f>IF(N572="sníž. přenesená",J572,0)</f>
        <v>0</v>
      </c>
      <c r="BI572" s="231">
        <f>IF(N572="nulová",J572,0)</f>
        <v>0</v>
      </c>
      <c r="BJ572" s="18" t="s">
        <v>84</v>
      </c>
      <c r="BK572" s="231">
        <f>ROUND(I572*H572,2)</f>
        <v>0</v>
      </c>
      <c r="BL572" s="18" t="s">
        <v>254</v>
      </c>
      <c r="BM572" s="230" t="s">
        <v>809</v>
      </c>
    </row>
    <row r="573" spans="1:63" s="12" customFormat="1" ht="22.8" customHeight="1">
      <c r="A573" s="12"/>
      <c r="B573" s="203"/>
      <c r="C573" s="204"/>
      <c r="D573" s="205" t="s">
        <v>75</v>
      </c>
      <c r="E573" s="217" t="s">
        <v>810</v>
      </c>
      <c r="F573" s="217" t="s">
        <v>811</v>
      </c>
      <c r="G573" s="204"/>
      <c r="H573" s="204"/>
      <c r="I573" s="207"/>
      <c r="J573" s="218">
        <f>BK573</f>
        <v>0</v>
      </c>
      <c r="K573" s="204"/>
      <c r="L573" s="209"/>
      <c r="M573" s="210"/>
      <c r="N573" s="211"/>
      <c r="O573" s="211"/>
      <c r="P573" s="212">
        <f>SUM(P574:P583)</f>
        <v>0</v>
      </c>
      <c r="Q573" s="211"/>
      <c r="R573" s="212">
        <f>SUM(R574:R583)</f>
        <v>0.02386356</v>
      </c>
      <c r="S573" s="211"/>
      <c r="T573" s="213">
        <f>SUM(T574:T583)</f>
        <v>0</v>
      </c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R573" s="214" t="s">
        <v>86</v>
      </c>
      <c r="AT573" s="215" t="s">
        <v>75</v>
      </c>
      <c r="AU573" s="215" t="s">
        <v>84</v>
      </c>
      <c r="AY573" s="214" t="s">
        <v>157</v>
      </c>
      <c r="BK573" s="216">
        <f>SUM(BK574:BK583)</f>
        <v>0</v>
      </c>
    </row>
    <row r="574" spans="1:65" s="2" customFormat="1" ht="16.5" customHeight="1">
      <c r="A574" s="39"/>
      <c r="B574" s="40"/>
      <c r="C574" s="219" t="s">
        <v>812</v>
      </c>
      <c r="D574" s="219" t="s">
        <v>159</v>
      </c>
      <c r="E574" s="220" t="s">
        <v>813</v>
      </c>
      <c r="F574" s="221" t="s">
        <v>814</v>
      </c>
      <c r="G574" s="222" t="s">
        <v>182</v>
      </c>
      <c r="H574" s="223">
        <v>170.454</v>
      </c>
      <c r="I574" s="224"/>
      <c r="J574" s="225">
        <f>ROUND(I574*H574,2)</f>
        <v>0</v>
      </c>
      <c r="K574" s="221" t="s">
        <v>1</v>
      </c>
      <c r="L574" s="45"/>
      <c r="M574" s="226" t="s">
        <v>1</v>
      </c>
      <c r="N574" s="227" t="s">
        <v>41</v>
      </c>
      <c r="O574" s="92"/>
      <c r="P574" s="228">
        <f>O574*H574</f>
        <v>0</v>
      </c>
      <c r="Q574" s="228">
        <v>0.00014</v>
      </c>
      <c r="R574" s="228">
        <f>Q574*H574</f>
        <v>0.02386356</v>
      </c>
      <c r="S574" s="228">
        <v>0</v>
      </c>
      <c r="T574" s="229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30" t="s">
        <v>254</v>
      </c>
      <c r="AT574" s="230" t="s">
        <v>159</v>
      </c>
      <c r="AU574" s="230" t="s">
        <v>86</v>
      </c>
      <c r="AY574" s="18" t="s">
        <v>157</v>
      </c>
      <c r="BE574" s="231">
        <f>IF(N574="základní",J574,0)</f>
        <v>0</v>
      </c>
      <c r="BF574" s="231">
        <f>IF(N574="snížená",J574,0)</f>
        <v>0</v>
      </c>
      <c r="BG574" s="231">
        <f>IF(N574="zákl. přenesená",J574,0)</f>
        <v>0</v>
      </c>
      <c r="BH574" s="231">
        <f>IF(N574="sníž. přenesená",J574,0)</f>
        <v>0</v>
      </c>
      <c r="BI574" s="231">
        <f>IF(N574="nulová",J574,0)</f>
        <v>0</v>
      </c>
      <c r="BJ574" s="18" t="s">
        <v>84</v>
      </c>
      <c r="BK574" s="231">
        <f>ROUND(I574*H574,2)</f>
        <v>0</v>
      </c>
      <c r="BL574" s="18" t="s">
        <v>254</v>
      </c>
      <c r="BM574" s="230" t="s">
        <v>815</v>
      </c>
    </row>
    <row r="575" spans="1:51" s="15" customFormat="1" ht="12">
      <c r="A575" s="15"/>
      <c r="B575" s="255"/>
      <c r="C575" s="256"/>
      <c r="D575" s="234" t="s">
        <v>166</v>
      </c>
      <c r="E575" s="257" t="s">
        <v>1</v>
      </c>
      <c r="F575" s="258" t="s">
        <v>594</v>
      </c>
      <c r="G575" s="256"/>
      <c r="H575" s="257" t="s">
        <v>1</v>
      </c>
      <c r="I575" s="259"/>
      <c r="J575" s="256"/>
      <c r="K575" s="256"/>
      <c r="L575" s="260"/>
      <c r="M575" s="261"/>
      <c r="N575" s="262"/>
      <c r="O575" s="262"/>
      <c r="P575" s="262"/>
      <c r="Q575" s="262"/>
      <c r="R575" s="262"/>
      <c r="S575" s="262"/>
      <c r="T575" s="263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T575" s="264" t="s">
        <v>166</v>
      </c>
      <c r="AU575" s="264" t="s">
        <v>86</v>
      </c>
      <c r="AV575" s="15" t="s">
        <v>84</v>
      </c>
      <c r="AW575" s="15" t="s">
        <v>32</v>
      </c>
      <c r="AX575" s="15" t="s">
        <v>76</v>
      </c>
      <c r="AY575" s="264" t="s">
        <v>157</v>
      </c>
    </row>
    <row r="576" spans="1:51" s="13" customFormat="1" ht="12">
      <c r="A576" s="13"/>
      <c r="B576" s="232"/>
      <c r="C576" s="233"/>
      <c r="D576" s="234" t="s">
        <v>166</v>
      </c>
      <c r="E576" s="235" t="s">
        <v>1</v>
      </c>
      <c r="F576" s="236" t="s">
        <v>816</v>
      </c>
      <c r="G576" s="233"/>
      <c r="H576" s="237">
        <v>32.67</v>
      </c>
      <c r="I576" s="238"/>
      <c r="J576" s="233"/>
      <c r="K576" s="233"/>
      <c r="L576" s="239"/>
      <c r="M576" s="240"/>
      <c r="N576" s="241"/>
      <c r="O576" s="241"/>
      <c r="P576" s="241"/>
      <c r="Q576" s="241"/>
      <c r="R576" s="241"/>
      <c r="S576" s="241"/>
      <c r="T576" s="242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3" t="s">
        <v>166</v>
      </c>
      <c r="AU576" s="243" t="s">
        <v>86</v>
      </c>
      <c r="AV576" s="13" t="s">
        <v>86</v>
      </c>
      <c r="AW576" s="13" t="s">
        <v>32</v>
      </c>
      <c r="AX576" s="13" t="s">
        <v>76</v>
      </c>
      <c r="AY576" s="243" t="s">
        <v>157</v>
      </c>
    </row>
    <row r="577" spans="1:51" s="15" customFormat="1" ht="12">
      <c r="A577" s="15"/>
      <c r="B577" s="255"/>
      <c r="C577" s="256"/>
      <c r="D577" s="234" t="s">
        <v>166</v>
      </c>
      <c r="E577" s="257" t="s">
        <v>1</v>
      </c>
      <c r="F577" s="258" t="s">
        <v>596</v>
      </c>
      <c r="G577" s="256"/>
      <c r="H577" s="257" t="s">
        <v>1</v>
      </c>
      <c r="I577" s="259"/>
      <c r="J577" s="256"/>
      <c r="K577" s="256"/>
      <c r="L577" s="260"/>
      <c r="M577" s="261"/>
      <c r="N577" s="262"/>
      <c r="O577" s="262"/>
      <c r="P577" s="262"/>
      <c r="Q577" s="262"/>
      <c r="R577" s="262"/>
      <c r="S577" s="262"/>
      <c r="T577" s="263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T577" s="264" t="s">
        <v>166</v>
      </c>
      <c r="AU577" s="264" t="s">
        <v>86</v>
      </c>
      <c r="AV577" s="15" t="s">
        <v>84</v>
      </c>
      <c r="AW577" s="15" t="s">
        <v>32</v>
      </c>
      <c r="AX577" s="15" t="s">
        <v>76</v>
      </c>
      <c r="AY577" s="264" t="s">
        <v>157</v>
      </c>
    </row>
    <row r="578" spans="1:51" s="13" customFormat="1" ht="12">
      <c r="A578" s="13"/>
      <c r="B578" s="232"/>
      <c r="C578" s="233"/>
      <c r="D578" s="234" t="s">
        <v>166</v>
      </c>
      <c r="E578" s="235" t="s">
        <v>1</v>
      </c>
      <c r="F578" s="236" t="s">
        <v>817</v>
      </c>
      <c r="G578" s="233"/>
      <c r="H578" s="237">
        <v>6.396</v>
      </c>
      <c r="I578" s="238"/>
      <c r="J578" s="233"/>
      <c r="K578" s="233"/>
      <c r="L578" s="239"/>
      <c r="M578" s="240"/>
      <c r="N578" s="241"/>
      <c r="O578" s="241"/>
      <c r="P578" s="241"/>
      <c r="Q578" s="241"/>
      <c r="R578" s="241"/>
      <c r="S578" s="241"/>
      <c r="T578" s="242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3" t="s">
        <v>166</v>
      </c>
      <c r="AU578" s="243" t="s">
        <v>86</v>
      </c>
      <c r="AV578" s="13" t="s">
        <v>86</v>
      </c>
      <c r="AW578" s="13" t="s">
        <v>32</v>
      </c>
      <c r="AX578" s="13" t="s">
        <v>76</v>
      </c>
      <c r="AY578" s="243" t="s">
        <v>157</v>
      </c>
    </row>
    <row r="579" spans="1:51" s="15" customFormat="1" ht="12">
      <c r="A579" s="15"/>
      <c r="B579" s="255"/>
      <c r="C579" s="256"/>
      <c r="D579" s="234" t="s">
        <v>166</v>
      </c>
      <c r="E579" s="257" t="s">
        <v>1</v>
      </c>
      <c r="F579" s="258" t="s">
        <v>598</v>
      </c>
      <c r="G579" s="256"/>
      <c r="H579" s="257" t="s">
        <v>1</v>
      </c>
      <c r="I579" s="259"/>
      <c r="J579" s="256"/>
      <c r="K579" s="256"/>
      <c r="L579" s="260"/>
      <c r="M579" s="261"/>
      <c r="N579" s="262"/>
      <c r="O579" s="262"/>
      <c r="P579" s="262"/>
      <c r="Q579" s="262"/>
      <c r="R579" s="262"/>
      <c r="S579" s="262"/>
      <c r="T579" s="263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T579" s="264" t="s">
        <v>166</v>
      </c>
      <c r="AU579" s="264" t="s">
        <v>86</v>
      </c>
      <c r="AV579" s="15" t="s">
        <v>84</v>
      </c>
      <c r="AW579" s="15" t="s">
        <v>32</v>
      </c>
      <c r="AX579" s="15" t="s">
        <v>76</v>
      </c>
      <c r="AY579" s="264" t="s">
        <v>157</v>
      </c>
    </row>
    <row r="580" spans="1:51" s="13" customFormat="1" ht="12">
      <c r="A580" s="13"/>
      <c r="B580" s="232"/>
      <c r="C580" s="233"/>
      <c r="D580" s="234" t="s">
        <v>166</v>
      </c>
      <c r="E580" s="235" t="s">
        <v>1</v>
      </c>
      <c r="F580" s="236" t="s">
        <v>818</v>
      </c>
      <c r="G580" s="233"/>
      <c r="H580" s="237">
        <v>3.141</v>
      </c>
      <c r="I580" s="238"/>
      <c r="J580" s="233"/>
      <c r="K580" s="233"/>
      <c r="L580" s="239"/>
      <c r="M580" s="240"/>
      <c r="N580" s="241"/>
      <c r="O580" s="241"/>
      <c r="P580" s="241"/>
      <c r="Q580" s="241"/>
      <c r="R580" s="241"/>
      <c r="S580" s="241"/>
      <c r="T580" s="242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3" t="s">
        <v>166</v>
      </c>
      <c r="AU580" s="243" t="s">
        <v>86</v>
      </c>
      <c r="AV580" s="13" t="s">
        <v>86</v>
      </c>
      <c r="AW580" s="13" t="s">
        <v>32</v>
      </c>
      <c r="AX580" s="13" t="s">
        <v>76</v>
      </c>
      <c r="AY580" s="243" t="s">
        <v>157</v>
      </c>
    </row>
    <row r="581" spans="1:51" s="15" customFormat="1" ht="12">
      <c r="A581" s="15"/>
      <c r="B581" s="255"/>
      <c r="C581" s="256"/>
      <c r="D581" s="234" t="s">
        <v>166</v>
      </c>
      <c r="E581" s="257" t="s">
        <v>1</v>
      </c>
      <c r="F581" s="258" t="s">
        <v>635</v>
      </c>
      <c r="G581" s="256"/>
      <c r="H581" s="257" t="s">
        <v>1</v>
      </c>
      <c r="I581" s="259"/>
      <c r="J581" s="256"/>
      <c r="K581" s="256"/>
      <c r="L581" s="260"/>
      <c r="M581" s="261"/>
      <c r="N581" s="262"/>
      <c r="O581" s="262"/>
      <c r="P581" s="262"/>
      <c r="Q581" s="262"/>
      <c r="R581" s="262"/>
      <c r="S581" s="262"/>
      <c r="T581" s="263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T581" s="264" t="s">
        <v>166</v>
      </c>
      <c r="AU581" s="264" t="s">
        <v>86</v>
      </c>
      <c r="AV581" s="15" t="s">
        <v>84</v>
      </c>
      <c r="AW581" s="15" t="s">
        <v>32</v>
      </c>
      <c r="AX581" s="15" t="s">
        <v>76</v>
      </c>
      <c r="AY581" s="264" t="s">
        <v>157</v>
      </c>
    </row>
    <row r="582" spans="1:51" s="13" customFormat="1" ht="12">
      <c r="A582" s="13"/>
      <c r="B582" s="232"/>
      <c r="C582" s="233"/>
      <c r="D582" s="234" t="s">
        <v>166</v>
      </c>
      <c r="E582" s="235" t="s">
        <v>1</v>
      </c>
      <c r="F582" s="236" t="s">
        <v>819</v>
      </c>
      <c r="G582" s="233"/>
      <c r="H582" s="237">
        <v>128.247</v>
      </c>
      <c r="I582" s="238"/>
      <c r="J582" s="233"/>
      <c r="K582" s="233"/>
      <c r="L582" s="239"/>
      <c r="M582" s="240"/>
      <c r="N582" s="241"/>
      <c r="O582" s="241"/>
      <c r="P582" s="241"/>
      <c r="Q582" s="241"/>
      <c r="R582" s="241"/>
      <c r="S582" s="241"/>
      <c r="T582" s="242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3" t="s">
        <v>166</v>
      </c>
      <c r="AU582" s="243" t="s">
        <v>86</v>
      </c>
      <c r="AV582" s="13" t="s">
        <v>86</v>
      </c>
      <c r="AW582" s="13" t="s">
        <v>32</v>
      </c>
      <c r="AX582" s="13" t="s">
        <v>76</v>
      </c>
      <c r="AY582" s="243" t="s">
        <v>157</v>
      </c>
    </row>
    <row r="583" spans="1:51" s="14" customFormat="1" ht="12">
      <c r="A583" s="14"/>
      <c r="B583" s="244"/>
      <c r="C583" s="245"/>
      <c r="D583" s="234" t="s">
        <v>166</v>
      </c>
      <c r="E583" s="246" t="s">
        <v>1</v>
      </c>
      <c r="F583" s="247" t="s">
        <v>169</v>
      </c>
      <c r="G583" s="245"/>
      <c r="H583" s="248">
        <v>170.454</v>
      </c>
      <c r="I583" s="249"/>
      <c r="J583" s="245"/>
      <c r="K583" s="245"/>
      <c r="L583" s="250"/>
      <c r="M583" s="251"/>
      <c r="N583" s="252"/>
      <c r="O583" s="252"/>
      <c r="P583" s="252"/>
      <c r="Q583" s="252"/>
      <c r="R583" s="252"/>
      <c r="S583" s="252"/>
      <c r="T583" s="253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4" t="s">
        <v>166</v>
      </c>
      <c r="AU583" s="254" t="s">
        <v>86</v>
      </c>
      <c r="AV583" s="14" t="s">
        <v>164</v>
      </c>
      <c r="AW583" s="14" t="s">
        <v>32</v>
      </c>
      <c r="AX583" s="14" t="s">
        <v>84</v>
      </c>
      <c r="AY583" s="254" t="s">
        <v>157</v>
      </c>
    </row>
    <row r="584" spans="1:63" s="12" customFormat="1" ht="22.8" customHeight="1">
      <c r="A584" s="12"/>
      <c r="B584" s="203"/>
      <c r="C584" s="204"/>
      <c r="D584" s="205" t="s">
        <v>75</v>
      </c>
      <c r="E584" s="217" t="s">
        <v>820</v>
      </c>
      <c r="F584" s="217" t="s">
        <v>821</v>
      </c>
      <c r="G584" s="204"/>
      <c r="H584" s="204"/>
      <c r="I584" s="207"/>
      <c r="J584" s="218">
        <f>BK584</f>
        <v>0</v>
      </c>
      <c r="K584" s="204"/>
      <c r="L584" s="209"/>
      <c r="M584" s="210"/>
      <c r="N584" s="211"/>
      <c r="O584" s="211"/>
      <c r="P584" s="212">
        <f>SUM(P585:P593)</f>
        <v>0</v>
      </c>
      <c r="Q584" s="211"/>
      <c r="R584" s="212">
        <f>SUM(R585:R593)</f>
        <v>0.052307519999999996</v>
      </c>
      <c r="S584" s="211"/>
      <c r="T584" s="213">
        <f>SUM(T585:T593)</f>
        <v>0</v>
      </c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R584" s="214" t="s">
        <v>86</v>
      </c>
      <c r="AT584" s="215" t="s">
        <v>75</v>
      </c>
      <c r="AU584" s="215" t="s">
        <v>84</v>
      </c>
      <c r="AY584" s="214" t="s">
        <v>157</v>
      </c>
      <c r="BK584" s="216">
        <f>SUM(BK585:BK593)</f>
        <v>0</v>
      </c>
    </row>
    <row r="585" spans="1:65" s="2" customFormat="1" ht="16.5" customHeight="1">
      <c r="A585" s="39"/>
      <c r="B585" s="40"/>
      <c r="C585" s="219" t="s">
        <v>822</v>
      </c>
      <c r="D585" s="219" t="s">
        <v>159</v>
      </c>
      <c r="E585" s="220" t="s">
        <v>823</v>
      </c>
      <c r="F585" s="221" t="s">
        <v>824</v>
      </c>
      <c r="G585" s="222" t="s">
        <v>182</v>
      </c>
      <c r="H585" s="223">
        <v>113.712</v>
      </c>
      <c r="I585" s="224"/>
      <c r="J585" s="225">
        <f>ROUND(I585*H585,2)</f>
        <v>0</v>
      </c>
      <c r="K585" s="221" t="s">
        <v>1</v>
      </c>
      <c r="L585" s="45"/>
      <c r="M585" s="226" t="s">
        <v>1</v>
      </c>
      <c r="N585" s="227" t="s">
        <v>41</v>
      </c>
      <c r="O585" s="92"/>
      <c r="P585" s="228">
        <f>O585*H585</f>
        <v>0</v>
      </c>
      <c r="Q585" s="228">
        <v>0.0002</v>
      </c>
      <c r="R585" s="228">
        <f>Q585*H585</f>
        <v>0.022742400000000003</v>
      </c>
      <c r="S585" s="228">
        <v>0</v>
      </c>
      <c r="T585" s="229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30" t="s">
        <v>254</v>
      </c>
      <c r="AT585" s="230" t="s">
        <v>159</v>
      </c>
      <c r="AU585" s="230" t="s">
        <v>86</v>
      </c>
      <c r="AY585" s="18" t="s">
        <v>157</v>
      </c>
      <c r="BE585" s="231">
        <f>IF(N585="základní",J585,0)</f>
        <v>0</v>
      </c>
      <c r="BF585" s="231">
        <f>IF(N585="snížená",J585,0)</f>
        <v>0</v>
      </c>
      <c r="BG585" s="231">
        <f>IF(N585="zákl. přenesená",J585,0)</f>
        <v>0</v>
      </c>
      <c r="BH585" s="231">
        <f>IF(N585="sníž. přenesená",J585,0)</f>
        <v>0</v>
      </c>
      <c r="BI585" s="231">
        <f>IF(N585="nulová",J585,0)</f>
        <v>0</v>
      </c>
      <c r="BJ585" s="18" t="s">
        <v>84</v>
      </c>
      <c r="BK585" s="231">
        <f>ROUND(I585*H585,2)</f>
        <v>0</v>
      </c>
      <c r="BL585" s="18" t="s">
        <v>254</v>
      </c>
      <c r="BM585" s="230" t="s">
        <v>825</v>
      </c>
    </row>
    <row r="586" spans="1:65" s="2" customFormat="1" ht="21.75" customHeight="1">
      <c r="A586" s="39"/>
      <c r="B586" s="40"/>
      <c r="C586" s="219" t="s">
        <v>826</v>
      </c>
      <c r="D586" s="219" t="s">
        <v>159</v>
      </c>
      <c r="E586" s="220" t="s">
        <v>827</v>
      </c>
      <c r="F586" s="221" t="s">
        <v>828</v>
      </c>
      <c r="G586" s="222" t="s">
        <v>182</v>
      </c>
      <c r="H586" s="223">
        <v>113.712</v>
      </c>
      <c r="I586" s="224"/>
      <c r="J586" s="225">
        <f>ROUND(I586*H586,2)</f>
        <v>0</v>
      </c>
      <c r="K586" s="221" t="s">
        <v>163</v>
      </c>
      <c r="L586" s="45"/>
      <c r="M586" s="226" t="s">
        <v>1</v>
      </c>
      <c r="N586" s="227" t="s">
        <v>41</v>
      </c>
      <c r="O586" s="92"/>
      <c r="P586" s="228">
        <f>O586*H586</f>
        <v>0</v>
      </c>
      <c r="Q586" s="228">
        <v>0.00026</v>
      </c>
      <c r="R586" s="228">
        <f>Q586*H586</f>
        <v>0.029565119999999997</v>
      </c>
      <c r="S586" s="228">
        <v>0</v>
      </c>
      <c r="T586" s="229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30" t="s">
        <v>254</v>
      </c>
      <c r="AT586" s="230" t="s">
        <v>159</v>
      </c>
      <c r="AU586" s="230" t="s">
        <v>86</v>
      </c>
      <c r="AY586" s="18" t="s">
        <v>157</v>
      </c>
      <c r="BE586" s="231">
        <f>IF(N586="základní",J586,0)</f>
        <v>0</v>
      </c>
      <c r="BF586" s="231">
        <f>IF(N586="snížená",J586,0)</f>
        <v>0</v>
      </c>
      <c r="BG586" s="231">
        <f>IF(N586="zákl. přenesená",J586,0)</f>
        <v>0</v>
      </c>
      <c r="BH586" s="231">
        <f>IF(N586="sníž. přenesená",J586,0)</f>
        <v>0</v>
      </c>
      <c r="BI586" s="231">
        <f>IF(N586="nulová",J586,0)</f>
        <v>0</v>
      </c>
      <c r="BJ586" s="18" t="s">
        <v>84</v>
      </c>
      <c r="BK586" s="231">
        <f>ROUND(I586*H586,2)</f>
        <v>0</v>
      </c>
      <c r="BL586" s="18" t="s">
        <v>254</v>
      </c>
      <c r="BM586" s="230" t="s">
        <v>829</v>
      </c>
    </row>
    <row r="587" spans="1:51" s="15" customFormat="1" ht="12">
      <c r="A587" s="15"/>
      <c r="B587" s="255"/>
      <c r="C587" s="256"/>
      <c r="D587" s="234" t="s">
        <v>166</v>
      </c>
      <c r="E587" s="257" t="s">
        <v>1</v>
      </c>
      <c r="F587" s="258" t="s">
        <v>830</v>
      </c>
      <c r="G587" s="256"/>
      <c r="H587" s="257" t="s">
        <v>1</v>
      </c>
      <c r="I587" s="259"/>
      <c r="J587" s="256"/>
      <c r="K587" s="256"/>
      <c r="L587" s="260"/>
      <c r="M587" s="261"/>
      <c r="N587" s="262"/>
      <c r="O587" s="262"/>
      <c r="P587" s="262"/>
      <c r="Q587" s="262"/>
      <c r="R587" s="262"/>
      <c r="S587" s="262"/>
      <c r="T587" s="263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T587" s="264" t="s">
        <v>166</v>
      </c>
      <c r="AU587" s="264" t="s">
        <v>86</v>
      </c>
      <c r="AV587" s="15" t="s">
        <v>84</v>
      </c>
      <c r="AW587" s="15" t="s">
        <v>32</v>
      </c>
      <c r="AX587" s="15" t="s">
        <v>76</v>
      </c>
      <c r="AY587" s="264" t="s">
        <v>157</v>
      </c>
    </row>
    <row r="588" spans="1:51" s="13" customFormat="1" ht="12">
      <c r="A588" s="13"/>
      <c r="B588" s="232"/>
      <c r="C588" s="233"/>
      <c r="D588" s="234" t="s">
        <v>166</v>
      </c>
      <c r="E588" s="235" t="s">
        <v>1</v>
      </c>
      <c r="F588" s="236" t="s">
        <v>831</v>
      </c>
      <c r="G588" s="233"/>
      <c r="H588" s="237">
        <v>73.189</v>
      </c>
      <c r="I588" s="238"/>
      <c r="J588" s="233"/>
      <c r="K588" s="233"/>
      <c r="L588" s="239"/>
      <c r="M588" s="240"/>
      <c r="N588" s="241"/>
      <c r="O588" s="241"/>
      <c r="P588" s="241"/>
      <c r="Q588" s="241"/>
      <c r="R588" s="241"/>
      <c r="S588" s="241"/>
      <c r="T588" s="242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3" t="s">
        <v>166</v>
      </c>
      <c r="AU588" s="243" t="s">
        <v>86</v>
      </c>
      <c r="AV588" s="13" t="s">
        <v>86</v>
      </c>
      <c r="AW588" s="13" t="s">
        <v>32</v>
      </c>
      <c r="AX588" s="13" t="s">
        <v>76</v>
      </c>
      <c r="AY588" s="243" t="s">
        <v>157</v>
      </c>
    </row>
    <row r="589" spans="1:51" s="15" customFormat="1" ht="12">
      <c r="A589" s="15"/>
      <c r="B589" s="255"/>
      <c r="C589" s="256"/>
      <c r="D589" s="234" t="s">
        <v>166</v>
      </c>
      <c r="E589" s="257" t="s">
        <v>1</v>
      </c>
      <c r="F589" s="258" t="s">
        <v>832</v>
      </c>
      <c r="G589" s="256"/>
      <c r="H589" s="257" t="s">
        <v>1</v>
      </c>
      <c r="I589" s="259"/>
      <c r="J589" s="256"/>
      <c r="K589" s="256"/>
      <c r="L589" s="260"/>
      <c r="M589" s="261"/>
      <c r="N589" s="262"/>
      <c r="O589" s="262"/>
      <c r="P589" s="262"/>
      <c r="Q589" s="262"/>
      <c r="R589" s="262"/>
      <c r="S589" s="262"/>
      <c r="T589" s="263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T589" s="264" t="s">
        <v>166</v>
      </c>
      <c r="AU589" s="264" t="s">
        <v>86</v>
      </c>
      <c r="AV589" s="15" t="s">
        <v>84</v>
      </c>
      <c r="AW589" s="15" t="s">
        <v>32</v>
      </c>
      <c r="AX589" s="15" t="s">
        <v>76</v>
      </c>
      <c r="AY589" s="264" t="s">
        <v>157</v>
      </c>
    </row>
    <row r="590" spans="1:51" s="13" customFormat="1" ht="12">
      <c r="A590" s="13"/>
      <c r="B590" s="232"/>
      <c r="C590" s="233"/>
      <c r="D590" s="234" t="s">
        <v>166</v>
      </c>
      <c r="E590" s="235" t="s">
        <v>1</v>
      </c>
      <c r="F590" s="236" t="s">
        <v>833</v>
      </c>
      <c r="G590" s="233"/>
      <c r="H590" s="237">
        <v>8.343</v>
      </c>
      <c r="I590" s="238"/>
      <c r="J590" s="233"/>
      <c r="K590" s="233"/>
      <c r="L590" s="239"/>
      <c r="M590" s="240"/>
      <c r="N590" s="241"/>
      <c r="O590" s="241"/>
      <c r="P590" s="241"/>
      <c r="Q590" s="241"/>
      <c r="R590" s="241"/>
      <c r="S590" s="241"/>
      <c r="T590" s="242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3" t="s">
        <v>166</v>
      </c>
      <c r="AU590" s="243" t="s">
        <v>86</v>
      </c>
      <c r="AV590" s="13" t="s">
        <v>86</v>
      </c>
      <c r="AW590" s="13" t="s">
        <v>32</v>
      </c>
      <c r="AX590" s="13" t="s">
        <v>76</v>
      </c>
      <c r="AY590" s="243" t="s">
        <v>157</v>
      </c>
    </row>
    <row r="591" spans="1:51" s="15" customFormat="1" ht="12">
      <c r="A591" s="15"/>
      <c r="B591" s="255"/>
      <c r="C591" s="256"/>
      <c r="D591" s="234" t="s">
        <v>166</v>
      </c>
      <c r="E591" s="257" t="s">
        <v>1</v>
      </c>
      <c r="F591" s="258" t="s">
        <v>834</v>
      </c>
      <c r="G591" s="256"/>
      <c r="H591" s="257" t="s">
        <v>1</v>
      </c>
      <c r="I591" s="259"/>
      <c r="J591" s="256"/>
      <c r="K591" s="256"/>
      <c r="L591" s="260"/>
      <c r="M591" s="261"/>
      <c r="N591" s="262"/>
      <c r="O591" s="262"/>
      <c r="P591" s="262"/>
      <c r="Q591" s="262"/>
      <c r="R591" s="262"/>
      <c r="S591" s="262"/>
      <c r="T591" s="263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T591" s="264" t="s">
        <v>166</v>
      </c>
      <c r="AU591" s="264" t="s">
        <v>86</v>
      </c>
      <c r="AV591" s="15" t="s">
        <v>84</v>
      </c>
      <c r="AW591" s="15" t="s">
        <v>32</v>
      </c>
      <c r="AX591" s="15" t="s">
        <v>76</v>
      </c>
      <c r="AY591" s="264" t="s">
        <v>157</v>
      </c>
    </row>
    <row r="592" spans="1:51" s="13" customFormat="1" ht="12">
      <c r="A592" s="13"/>
      <c r="B592" s="232"/>
      <c r="C592" s="233"/>
      <c r="D592" s="234" t="s">
        <v>166</v>
      </c>
      <c r="E592" s="235" t="s">
        <v>1</v>
      </c>
      <c r="F592" s="236" t="s">
        <v>835</v>
      </c>
      <c r="G592" s="233"/>
      <c r="H592" s="237">
        <v>32.18</v>
      </c>
      <c r="I592" s="238"/>
      <c r="J592" s="233"/>
      <c r="K592" s="233"/>
      <c r="L592" s="239"/>
      <c r="M592" s="240"/>
      <c r="N592" s="241"/>
      <c r="O592" s="241"/>
      <c r="P592" s="241"/>
      <c r="Q592" s="241"/>
      <c r="R592" s="241"/>
      <c r="S592" s="241"/>
      <c r="T592" s="242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3" t="s">
        <v>166</v>
      </c>
      <c r="AU592" s="243" t="s">
        <v>86</v>
      </c>
      <c r="AV592" s="13" t="s">
        <v>86</v>
      </c>
      <c r="AW592" s="13" t="s">
        <v>32</v>
      </c>
      <c r="AX592" s="13" t="s">
        <v>76</v>
      </c>
      <c r="AY592" s="243" t="s">
        <v>157</v>
      </c>
    </row>
    <row r="593" spans="1:51" s="14" customFormat="1" ht="12">
      <c r="A593" s="14"/>
      <c r="B593" s="244"/>
      <c r="C593" s="245"/>
      <c r="D593" s="234" t="s">
        <v>166</v>
      </c>
      <c r="E593" s="246" t="s">
        <v>1</v>
      </c>
      <c r="F593" s="247" t="s">
        <v>169</v>
      </c>
      <c r="G593" s="245"/>
      <c r="H593" s="248">
        <v>113.712</v>
      </c>
      <c r="I593" s="249"/>
      <c r="J593" s="245"/>
      <c r="K593" s="245"/>
      <c r="L593" s="250"/>
      <c r="M593" s="286"/>
      <c r="N593" s="287"/>
      <c r="O593" s="287"/>
      <c r="P593" s="287"/>
      <c r="Q593" s="287"/>
      <c r="R593" s="287"/>
      <c r="S593" s="287"/>
      <c r="T593" s="288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4" t="s">
        <v>166</v>
      </c>
      <c r="AU593" s="254" t="s">
        <v>86</v>
      </c>
      <c r="AV593" s="14" t="s">
        <v>164</v>
      </c>
      <c r="AW593" s="14" t="s">
        <v>32</v>
      </c>
      <c r="AX593" s="14" t="s">
        <v>84</v>
      </c>
      <c r="AY593" s="254" t="s">
        <v>157</v>
      </c>
    </row>
    <row r="594" spans="1:31" s="2" customFormat="1" ht="6.95" customHeight="1">
      <c r="A594" s="39"/>
      <c r="B594" s="67"/>
      <c r="C594" s="68"/>
      <c r="D594" s="68"/>
      <c r="E594" s="68"/>
      <c r="F594" s="68"/>
      <c r="G594" s="68"/>
      <c r="H594" s="68"/>
      <c r="I594" s="68"/>
      <c r="J594" s="68"/>
      <c r="K594" s="68"/>
      <c r="L594" s="45"/>
      <c r="M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</row>
  </sheetData>
  <sheetProtection password="CC35" sheet="1" objects="1" scenarios="1" formatColumns="0" formatRows="0" autoFilter="0"/>
  <autoFilter ref="C138:K593"/>
  <mergeCells count="9">
    <mergeCell ref="E7:H7"/>
    <mergeCell ref="E9:H9"/>
    <mergeCell ref="E18:H18"/>
    <mergeCell ref="E27:H27"/>
    <mergeCell ref="E85:H85"/>
    <mergeCell ref="E87:H87"/>
    <mergeCell ref="E129:H129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111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veřejného sportoviště Dětřichov, k.ů. Dětřichov u Frýdlantu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836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7. 7. 2021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Obec Dětřichov, Dětřichov č.p.2, Frýdlant 464 01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ROUND((SUM(BE122:BE179)),2)</f>
        <v>0</v>
      </c>
      <c r="G33" s="39"/>
      <c r="H33" s="39"/>
      <c r="I33" s="156">
        <v>0.21</v>
      </c>
      <c r="J33" s="155">
        <f>ROUND(((SUM(BE122:BE179))*I33),2)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ROUND((SUM(BF122:BF179)),2)</f>
        <v>0</v>
      </c>
      <c r="G34" s="39"/>
      <c r="H34" s="39"/>
      <c r="I34" s="156">
        <v>0.15</v>
      </c>
      <c r="J34" s="155">
        <f>ROUND(((SUM(BF122:BF179))*I34),2)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ROUND((SUM(BG122:BG179)),2)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ROUND((SUM(BH122:BH179)),2)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ROUND((SUM(BI122:BI179)),2)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114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5" t="str">
        <f>E7</f>
        <v>Rekonstrukce veřejného sportoviště Dětřichov, k.ů. Dětřichov u Frýdlantu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112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SO 02 - Rekonstrukce atletické dráhy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>Dětřichov u Frýdlantu</v>
      </c>
      <c r="G89" s="41"/>
      <c r="H89" s="41"/>
      <c r="I89" s="33" t="s">
        <v>22</v>
      </c>
      <c r="J89" s="80" t="str">
        <f>IF(J12="","",J12)</f>
        <v>7. 7. 2021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 hidden="1">
      <c r="A91" s="39"/>
      <c r="B91" s="40"/>
      <c r="C91" s="33" t="s">
        <v>24</v>
      </c>
      <c r="D91" s="41"/>
      <c r="E91" s="41"/>
      <c r="F91" s="28" t="str">
        <f>E15</f>
        <v>Obec Dětřichov, Dětřichov č.p.2, Frýdlant 464 01</v>
      </c>
      <c r="G91" s="41"/>
      <c r="H91" s="41"/>
      <c r="I91" s="33" t="s">
        <v>30</v>
      </c>
      <c r="J91" s="37" t="str">
        <f>E21</f>
        <v>J.Mráz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PROPOS Liberec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6" t="s">
        <v>115</v>
      </c>
      <c r="D94" s="177"/>
      <c r="E94" s="177"/>
      <c r="F94" s="177"/>
      <c r="G94" s="177"/>
      <c r="H94" s="177"/>
      <c r="I94" s="177"/>
      <c r="J94" s="178" t="s">
        <v>116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79" t="s">
        <v>117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118</v>
      </c>
    </row>
    <row r="97" spans="1:31" s="9" customFormat="1" ht="24.95" customHeight="1" hidden="1">
      <c r="A97" s="9"/>
      <c r="B97" s="180"/>
      <c r="C97" s="181"/>
      <c r="D97" s="182" t="s">
        <v>119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120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6"/>
      <c r="C99" s="187"/>
      <c r="D99" s="188" t="s">
        <v>121</v>
      </c>
      <c r="E99" s="189"/>
      <c r="F99" s="189"/>
      <c r="G99" s="189"/>
      <c r="H99" s="189"/>
      <c r="I99" s="189"/>
      <c r="J99" s="190">
        <f>J148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6"/>
      <c r="C100" s="187"/>
      <c r="D100" s="188" t="s">
        <v>837</v>
      </c>
      <c r="E100" s="189"/>
      <c r="F100" s="189"/>
      <c r="G100" s="189"/>
      <c r="H100" s="189"/>
      <c r="I100" s="189"/>
      <c r="J100" s="190">
        <f>J152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6"/>
      <c r="C101" s="187"/>
      <c r="D101" s="188" t="s">
        <v>124</v>
      </c>
      <c r="E101" s="189"/>
      <c r="F101" s="189"/>
      <c r="G101" s="189"/>
      <c r="H101" s="189"/>
      <c r="I101" s="189"/>
      <c r="J101" s="190">
        <f>J169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6"/>
      <c r="C102" s="187"/>
      <c r="D102" s="188" t="s">
        <v>126</v>
      </c>
      <c r="E102" s="189"/>
      <c r="F102" s="189"/>
      <c r="G102" s="189"/>
      <c r="H102" s="189"/>
      <c r="I102" s="189"/>
      <c r="J102" s="190">
        <f>J178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 hidden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 hidden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ht="12" hidden="1"/>
    <row r="106" ht="12" hidden="1"/>
    <row r="107" ht="12" hidden="1"/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142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5" t="str">
        <f>E7</f>
        <v>Rekonstrukce veřejného sportoviště Dětřichov, k.ů. Dětřichov u Frýdlantu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112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SO 02 - Rekonstrukce atletické dráhy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Dětřichov u Frýdlantu</v>
      </c>
      <c r="G116" s="41"/>
      <c r="H116" s="41"/>
      <c r="I116" s="33" t="s">
        <v>22</v>
      </c>
      <c r="J116" s="80" t="str">
        <f>IF(J12="","",J12)</f>
        <v>7. 7. 2021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>Obec Dětřichov, Dětřichov č.p.2, Frýdlant 464 01</v>
      </c>
      <c r="G118" s="41"/>
      <c r="H118" s="41"/>
      <c r="I118" s="33" t="s">
        <v>30</v>
      </c>
      <c r="J118" s="37" t="str">
        <f>E21</f>
        <v>J.Mráz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>PROPOS Liberec s.r.o.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143</v>
      </c>
      <c r="D121" s="195" t="s">
        <v>61</v>
      </c>
      <c r="E121" s="195" t="s">
        <v>57</v>
      </c>
      <c r="F121" s="195" t="s">
        <v>58</v>
      </c>
      <c r="G121" s="195" t="s">
        <v>144</v>
      </c>
      <c r="H121" s="195" t="s">
        <v>145</v>
      </c>
      <c r="I121" s="195" t="s">
        <v>146</v>
      </c>
      <c r="J121" s="195" t="s">
        <v>116</v>
      </c>
      <c r="K121" s="196" t="s">
        <v>147</v>
      </c>
      <c r="L121" s="197"/>
      <c r="M121" s="101" t="s">
        <v>1</v>
      </c>
      <c r="N121" s="102" t="s">
        <v>40</v>
      </c>
      <c r="O121" s="102" t="s">
        <v>148</v>
      </c>
      <c r="P121" s="102" t="s">
        <v>149</v>
      </c>
      <c r="Q121" s="102" t="s">
        <v>150</v>
      </c>
      <c r="R121" s="102" t="s">
        <v>151</v>
      </c>
      <c r="S121" s="102" t="s">
        <v>152</v>
      </c>
      <c r="T121" s="103" t="s">
        <v>153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154</v>
      </c>
      <c r="D122" s="41"/>
      <c r="E122" s="41"/>
      <c r="F122" s="41"/>
      <c r="G122" s="41"/>
      <c r="H122" s="41"/>
      <c r="I122" s="41"/>
      <c r="J122" s="198">
        <f>BK122</f>
        <v>0</v>
      </c>
      <c r="K122" s="41"/>
      <c r="L122" s="45"/>
      <c r="M122" s="104"/>
      <c r="N122" s="199"/>
      <c r="O122" s="105"/>
      <c r="P122" s="200">
        <f>P123</f>
        <v>0</v>
      </c>
      <c r="Q122" s="105"/>
      <c r="R122" s="200">
        <f>R123</f>
        <v>62.94320999999999</v>
      </c>
      <c r="S122" s="105"/>
      <c r="T122" s="201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118</v>
      </c>
      <c r="BK122" s="202">
        <f>BK123</f>
        <v>0</v>
      </c>
    </row>
    <row r="123" spans="1:63" s="12" customFormat="1" ht="25.9" customHeight="1">
      <c r="A123" s="12"/>
      <c r="B123" s="203"/>
      <c r="C123" s="204"/>
      <c r="D123" s="205" t="s">
        <v>75</v>
      </c>
      <c r="E123" s="206" t="s">
        <v>155</v>
      </c>
      <c r="F123" s="206" t="s">
        <v>156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P124+P148+P152+P169+P178</f>
        <v>0</v>
      </c>
      <c r="Q123" s="211"/>
      <c r="R123" s="212">
        <f>R124+R148+R152+R169+R178</f>
        <v>62.94320999999999</v>
      </c>
      <c r="S123" s="211"/>
      <c r="T123" s="213">
        <f>T124+T148+T152+T169+T178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84</v>
      </c>
      <c r="AT123" s="215" t="s">
        <v>75</v>
      </c>
      <c r="AU123" s="215" t="s">
        <v>76</v>
      </c>
      <c r="AY123" s="214" t="s">
        <v>157</v>
      </c>
      <c r="BK123" s="216">
        <f>BK124+BK148+BK152+BK169+BK178</f>
        <v>0</v>
      </c>
    </row>
    <row r="124" spans="1:63" s="12" customFormat="1" ht="22.8" customHeight="1">
      <c r="A124" s="12"/>
      <c r="B124" s="203"/>
      <c r="C124" s="204"/>
      <c r="D124" s="205" t="s">
        <v>75</v>
      </c>
      <c r="E124" s="217" t="s">
        <v>84</v>
      </c>
      <c r="F124" s="217" t="s">
        <v>158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SUM(P125:P147)</f>
        <v>0</v>
      </c>
      <c r="Q124" s="211"/>
      <c r="R124" s="212">
        <f>SUM(R125:R147)</f>
        <v>0</v>
      </c>
      <c r="S124" s="211"/>
      <c r="T124" s="213">
        <f>SUM(T125:T147)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84</v>
      </c>
      <c r="AT124" s="215" t="s">
        <v>75</v>
      </c>
      <c r="AU124" s="215" t="s">
        <v>84</v>
      </c>
      <c r="AY124" s="214" t="s">
        <v>157</v>
      </c>
      <c r="BK124" s="216">
        <f>SUM(BK125:BK147)</f>
        <v>0</v>
      </c>
    </row>
    <row r="125" spans="1:65" s="2" customFormat="1" ht="21.75" customHeight="1">
      <c r="A125" s="39"/>
      <c r="B125" s="40"/>
      <c r="C125" s="219" t="s">
        <v>84</v>
      </c>
      <c r="D125" s="219" t="s">
        <v>159</v>
      </c>
      <c r="E125" s="220" t="s">
        <v>838</v>
      </c>
      <c r="F125" s="221" t="s">
        <v>839</v>
      </c>
      <c r="G125" s="222" t="s">
        <v>162</v>
      </c>
      <c r="H125" s="223">
        <v>64.782</v>
      </c>
      <c r="I125" s="224"/>
      <c r="J125" s="225">
        <f>ROUND(I125*H125,2)</f>
        <v>0</v>
      </c>
      <c r="K125" s="221" t="s">
        <v>163</v>
      </c>
      <c r="L125" s="45"/>
      <c r="M125" s="226" t="s">
        <v>1</v>
      </c>
      <c r="N125" s="227" t="s">
        <v>41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164</v>
      </c>
      <c r="AT125" s="230" t="s">
        <v>159</v>
      </c>
      <c r="AU125" s="230" t="s">
        <v>86</v>
      </c>
      <c r="AY125" s="18" t="s">
        <v>157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84</v>
      </c>
      <c r="BK125" s="231">
        <f>ROUND(I125*H125,2)</f>
        <v>0</v>
      </c>
      <c r="BL125" s="18" t="s">
        <v>164</v>
      </c>
      <c r="BM125" s="230" t="s">
        <v>840</v>
      </c>
    </row>
    <row r="126" spans="1:51" s="15" customFormat="1" ht="12">
      <c r="A126" s="15"/>
      <c r="B126" s="255"/>
      <c r="C126" s="256"/>
      <c r="D126" s="234" t="s">
        <v>166</v>
      </c>
      <c r="E126" s="257" t="s">
        <v>1</v>
      </c>
      <c r="F126" s="258" t="s">
        <v>841</v>
      </c>
      <c r="G126" s="256"/>
      <c r="H126" s="257" t="s">
        <v>1</v>
      </c>
      <c r="I126" s="259"/>
      <c r="J126" s="256"/>
      <c r="K126" s="256"/>
      <c r="L126" s="260"/>
      <c r="M126" s="261"/>
      <c r="N126" s="262"/>
      <c r="O126" s="262"/>
      <c r="P126" s="262"/>
      <c r="Q126" s="262"/>
      <c r="R126" s="262"/>
      <c r="S126" s="262"/>
      <c r="T126" s="263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4" t="s">
        <v>166</v>
      </c>
      <c r="AU126" s="264" t="s">
        <v>86</v>
      </c>
      <c r="AV126" s="15" t="s">
        <v>84</v>
      </c>
      <c r="AW126" s="15" t="s">
        <v>32</v>
      </c>
      <c r="AX126" s="15" t="s">
        <v>76</v>
      </c>
      <c r="AY126" s="264" t="s">
        <v>157</v>
      </c>
    </row>
    <row r="127" spans="1:51" s="13" customFormat="1" ht="12">
      <c r="A127" s="13"/>
      <c r="B127" s="232"/>
      <c r="C127" s="233"/>
      <c r="D127" s="234" t="s">
        <v>166</v>
      </c>
      <c r="E127" s="235" t="s">
        <v>1</v>
      </c>
      <c r="F127" s="236" t="s">
        <v>842</v>
      </c>
      <c r="G127" s="233"/>
      <c r="H127" s="237">
        <v>64.782</v>
      </c>
      <c r="I127" s="238"/>
      <c r="J127" s="233"/>
      <c r="K127" s="233"/>
      <c r="L127" s="239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3" t="s">
        <v>166</v>
      </c>
      <c r="AU127" s="243" t="s">
        <v>86</v>
      </c>
      <c r="AV127" s="13" t="s">
        <v>86</v>
      </c>
      <c r="AW127" s="13" t="s">
        <v>32</v>
      </c>
      <c r="AX127" s="13" t="s">
        <v>84</v>
      </c>
      <c r="AY127" s="243" t="s">
        <v>157</v>
      </c>
    </row>
    <row r="128" spans="1:65" s="2" customFormat="1" ht="21.75" customHeight="1">
      <c r="A128" s="39"/>
      <c r="B128" s="40"/>
      <c r="C128" s="219" t="s">
        <v>86</v>
      </c>
      <c r="D128" s="219" t="s">
        <v>159</v>
      </c>
      <c r="E128" s="220" t="s">
        <v>843</v>
      </c>
      <c r="F128" s="221" t="s">
        <v>844</v>
      </c>
      <c r="G128" s="222" t="s">
        <v>162</v>
      </c>
      <c r="H128" s="223">
        <v>113.584</v>
      </c>
      <c r="I128" s="224"/>
      <c r="J128" s="225">
        <f>ROUND(I128*H128,2)</f>
        <v>0</v>
      </c>
      <c r="K128" s="221" t="s">
        <v>163</v>
      </c>
      <c r="L128" s="45"/>
      <c r="M128" s="226" t="s">
        <v>1</v>
      </c>
      <c r="N128" s="227" t="s">
        <v>41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164</v>
      </c>
      <c r="AT128" s="230" t="s">
        <v>159</v>
      </c>
      <c r="AU128" s="230" t="s">
        <v>86</v>
      </c>
      <c r="AY128" s="18" t="s">
        <v>157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164</v>
      </c>
      <c r="BM128" s="230" t="s">
        <v>845</v>
      </c>
    </row>
    <row r="129" spans="1:51" s="13" customFormat="1" ht="12">
      <c r="A129" s="13"/>
      <c r="B129" s="232"/>
      <c r="C129" s="233"/>
      <c r="D129" s="234" t="s">
        <v>166</v>
      </c>
      <c r="E129" s="235" t="s">
        <v>1</v>
      </c>
      <c r="F129" s="236" t="s">
        <v>846</v>
      </c>
      <c r="G129" s="233"/>
      <c r="H129" s="237">
        <v>113.584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166</v>
      </c>
      <c r="AU129" s="243" t="s">
        <v>86</v>
      </c>
      <c r="AV129" s="13" t="s">
        <v>86</v>
      </c>
      <c r="AW129" s="13" t="s">
        <v>32</v>
      </c>
      <c r="AX129" s="13" t="s">
        <v>84</v>
      </c>
      <c r="AY129" s="243" t="s">
        <v>157</v>
      </c>
    </row>
    <row r="130" spans="1:65" s="2" customFormat="1" ht="21.75" customHeight="1">
      <c r="A130" s="39"/>
      <c r="B130" s="40"/>
      <c r="C130" s="219" t="s">
        <v>174</v>
      </c>
      <c r="D130" s="219" t="s">
        <v>159</v>
      </c>
      <c r="E130" s="220" t="s">
        <v>160</v>
      </c>
      <c r="F130" s="221" t="s">
        <v>161</v>
      </c>
      <c r="G130" s="222" t="s">
        <v>162</v>
      </c>
      <c r="H130" s="223">
        <v>4.72</v>
      </c>
      <c r="I130" s="224"/>
      <c r="J130" s="225">
        <f>ROUND(I130*H130,2)</f>
        <v>0</v>
      </c>
      <c r="K130" s="221" t="s">
        <v>163</v>
      </c>
      <c r="L130" s="45"/>
      <c r="M130" s="226" t="s">
        <v>1</v>
      </c>
      <c r="N130" s="227" t="s">
        <v>41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164</v>
      </c>
      <c r="AT130" s="230" t="s">
        <v>159</v>
      </c>
      <c r="AU130" s="230" t="s">
        <v>86</v>
      </c>
      <c r="AY130" s="18" t="s">
        <v>157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84</v>
      </c>
      <c r="BK130" s="231">
        <f>ROUND(I130*H130,2)</f>
        <v>0</v>
      </c>
      <c r="BL130" s="18" t="s">
        <v>164</v>
      </c>
      <c r="BM130" s="230" t="s">
        <v>847</v>
      </c>
    </row>
    <row r="131" spans="1:51" s="13" customFormat="1" ht="12">
      <c r="A131" s="13"/>
      <c r="B131" s="232"/>
      <c r="C131" s="233"/>
      <c r="D131" s="234" t="s">
        <v>166</v>
      </c>
      <c r="E131" s="235" t="s">
        <v>1</v>
      </c>
      <c r="F131" s="236" t="s">
        <v>848</v>
      </c>
      <c r="G131" s="233"/>
      <c r="H131" s="237">
        <v>4.72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166</v>
      </c>
      <c r="AU131" s="243" t="s">
        <v>86</v>
      </c>
      <c r="AV131" s="13" t="s">
        <v>86</v>
      </c>
      <c r="AW131" s="13" t="s">
        <v>32</v>
      </c>
      <c r="AX131" s="13" t="s">
        <v>84</v>
      </c>
      <c r="AY131" s="243" t="s">
        <v>157</v>
      </c>
    </row>
    <row r="132" spans="1:65" s="2" customFormat="1" ht="16.5" customHeight="1">
      <c r="A132" s="39"/>
      <c r="B132" s="40"/>
      <c r="C132" s="219" t="s">
        <v>164</v>
      </c>
      <c r="D132" s="219" t="s">
        <v>159</v>
      </c>
      <c r="E132" s="220" t="s">
        <v>170</v>
      </c>
      <c r="F132" s="221" t="s">
        <v>171</v>
      </c>
      <c r="G132" s="222" t="s">
        <v>162</v>
      </c>
      <c r="H132" s="223">
        <v>179.546</v>
      </c>
      <c r="I132" s="224"/>
      <c r="J132" s="225">
        <f>ROUND(I132*H132,2)</f>
        <v>0</v>
      </c>
      <c r="K132" s="221" t="s">
        <v>163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164</v>
      </c>
      <c r="AT132" s="230" t="s">
        <v>159</v>
      </c>
      <c r="AU132" s="230" t="s">
        <v>86</v>
      </c>
      <c r="AY132" s="18" t="s">
        <v>157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164</v>
      </c>
      <c r="BM132" s="230" t="s">
        <v>849</v>
      </c>
    </row>
    <row r="133" spans="1:51" s="15" customFormat="1" ht="12">
      <c r="A133" s="15"/>
      <c r="B133" s="255"/>
      <c r="C133" s="256"/>
      <c r="D133" s="234" t="s">
        <v>166</v>
      </c>
      <c r="E133" s="257" t="s">
        <v>1</v>
      </c>
      <c r="F133" s="258" t="s">
        <v>850</v>
      </c>
      <c r="G133" s="256"/>
      <c r="H133" s="257" t="s">
        <v>1</v>
      </c>
      <c r="I133" s="259"/>
      <c r="J133" s="256"/>
      <c r="K133" s="256"/>
      <c r="L133" s="260"/>
      <c r="M133" s="261"/>
      <c r="N133" s="262"/>
      <c r="O133" s="262"/>
      <c r="P133" s="262"/>
      <c r="Q133" s="262"/>
      <c r="R133" s="262"/>
      <c r="S133" s="262"/>
      <c r="T133" s="263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4" t="s">
        <v>166</v>
      </c>
      <c r="AU133" s="264" t="s">
        <v>86</v>
      </c>
      <c r="AV133" s="15" t="s">
        <v>84</v>
      </c>
      <c r="AW133" s="15" t="s">
        <v>32</v>
      </c>
      <c r="AX133" s="15" t="s">
        <v>76</v>
      </c>
      <c r="AY133" s="264" t="s">
        <v>157</v>
      </c>
    </row>
    <row r="134" spans="1:51" s="13" customFormat="1" ht="12">
      <c r="A134" s="13"/>
      <c r="B134" s="232"/>
      <c r="C134" s="233"/>
      <c r="D134" s="234" t="s">
        <v>166</v>
      </c>
      <c r="E134" s="235" t="s">
        <v>1</v>
      </c>
      <c r="F134" s="236" t="s">
        <v>851</v>
      </c>
      <c r="G134" s="233"/>
      <c r="H134" s="237">
        <v>178.366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166</v>
      </c>
      <c r="AU134" s="243" t="s">
        <v>86</v>
      </c>
      <c r="AV134" s="13" t="s">
        <v>86</v>
      </c>
      <c r="AW134" s="13" t="s">
        <v>32</v>
      </c>
      <c r="AX134" s="13" t="s">
        <v>76</v>
      </c>
      <c r="AY134" s="243" t="s">
        <v>157</v>
      </c>
    </row>
    <row r="135" spans="1:51" s="15" customFormat="1" ht="12">
      <c r="A135" s="15"/>
      <c r="B135" s="255"/>
      <c r="C135" s="256"/>
      <c r="D135" s="234" t="s">
        <v>166</v>
      </c>
      <c r="E135" s="257" t="s">
        <v>1</v>
      </c>
      <c r="F135" s="258" t="s">
        <v>852</v>
      </c>
      <c r="G135" s="256"/>
      <c r="H135" s="257" t="s">
        <v>1</v>
      </c>
      <c r="I135" s="259"/>
      <c r="J135" s="256"/>
      <c r="K135" s="256"/>
      <c r="L135" s="260"/>
      <c r="M135" s="261"/>
      <c r="N135" s="262"/>
      <c r="O135" s="262"/>
      <c r="P135" s="262"/>
      <c r="Q135" s="262"/>
      <c r="R135" s="262"/>
      <c r="S135" s="262"/>
      <c r="T135" s="263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4" t="s">
        <v>166</v>
      </c>
      <c r="AU135" s="264" t="s">
        <v>86</v>
      </c>
      <c r="AV135" s="15" t="s">
        <v>84</v>
      </c>
      <c r="AW135" s="15" t="s">
        <v>32</v>
      </c>
      <c r="AX135" s="15" t="s">
        <v>76</v>
      </c>
      <c r="AY135" s="264" t="s">
        <v>157</v>
      </c>
    </row>
    <row r="136" spans="1:51" s="13" customFormat="1" ht="12">
      <c r="A136" s="13"/>
      <c r="B136" s="232"/>
      <c r="C136" s="233"/>
      <c r="D136" s="234" t="s">
        <v>166</v>
      </c>
      <c r="E136" s="235" t="s">
        <v>1</v>
      </c>
      <c r="F136" s="236" t="s">
        <v>853</v>
      </c>
      <c r="G136" s="233"/>
      <c r="H136" s="237">
        <v>4.72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166</v>
      </c>
      <c r="AU136" s="243" t="s">
        <v>86</v>
      </c>
      <c r="AV136" s="13" t="s">
        <v>86</v>
      </c>
      <c r="AW136" s="13" t="s">
        <v>32</v>
      </c>
      <c r="AX136" s="13" t="s">
        <v>76</v>
      </c>
      <c r="AY136" s="243" t="s">
        <v>157</v>
      </c>
    </row>
    <row r="137" spans="1:51" s="15" customFormat="1" ht="12">
      <c r="A137" s="15"/>
      <c r="B137" s="255"/>
      <c r="C137" s="256"/>
      <c r="D137" s="234" t="s">
        <v>166</v>
      </c>
      <c r="E137" s="257" t="s">
        <v>1</v>
      </c>
      <c r="F137" s="258" t="s">
        <v>854</v>
      </c>
      <c r="G137" s="256"/>
      <c r="H137" s="257" t="s">
        <v>1</v>
      </c>
      <c r="I137" s="259"/>
      <c r="J137" s="256"/>
      <c r="K137" s="256"/>
      <c r="L137" s="260"/>
      <c r="M137" s="261"/>
      <c r="N137" s="262"/>
      <c r="O137" s="262"/>
      <c r="P137" s="262"/>
      <c r="Q137" s="262"/>
      <c r="R137" s="262"/>
      <c r="S137" s="262"/>
      <c r="T137" s="263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4" t="s">
        <v>166</v>
      </c>
      <c r="AU137" s="264" t="s">
        <v>86</v>
      </c>
      <c r="AV137" s="15" t="s">
        <v>84</v>
      </c>
      <c r="AW137" s="15" t="s">
        <v>32</v>
      </c>
      <c r="AX137" s="15" t="s">
        <v>76</v>
      </c>
      <c r="AY137" s="264" t="s">
        <v>157</v>
      </c>
    </row>
    <row r="138" spans="1:51" s="13" customFormat="1" ht="12">
      <c r="A138" s="13"/>
      <c r="B138" s="232"/>
      <c r="C138" s="233"/>
      <c r="D138" s="234" t="s">
        <v>166</v>
      </c>
      <c r="E138" s="235" t="s">
        <v>1</v>
      </c>
      <c r="F138" s="236" t="s">
        <v>855</v>
      </c>
      <c r="G138" s="233"/>
      <c r="H138" s="237">
        <v>-3.54</v>
      </c>
      <c r="I138" s="238"/>
      <c r="J138" s="233"/>
      <c r="K138" s="233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166</v>
      </c>
      <c r="AU138" s="243" t="s">
        <v>86</v>
      </c>
      <c r="AV138" s="13" t="s">
        <v>86</v>
      </c>
      <c r="AW138" s="13" t="s">
        <v>32</v>
      </c>
      <c r="AX138" s="13" t="s">
        <v>76</v>
      </c>
      <c r="AY138" s="243" t="s">
        <v>157</v>
      </c>
    </row>
    <row r="139" spans="1:51" s="14" customFormat="1" ht="12">
      <c r="A139" s="14"/>
      <c r="B139" s="244"/>
      <c r="C139" s="245"/>
      <c r="D139" s="234" t="s">
        <v>166</v>
      </c>
      <c r="E139" s="246" t="s">
        <v>1</v>
      </c>
      <c r="F139" s="247" t="s">
        <v>169</v>
      </c>
      <c r="G139" s="245"/>
      <c r="H139" s="248">
        <v>179.546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4" t="s">
        <v>166</v>
      </c>
      <c r="AU139" s="254" t="s">
        <v>86</v>
      </c>
      <c r="AV139" s="14" t="s">
        <v>164</v>
      </c>
      <c r="AW139" s="14" t="s">
        <v>32</v>
      </c>
      <c r="AX139" s="14" t="s">
        <v>84</v>
      </c>
      <c r="AY139" s="254" t="s">
        <v>157</v>
      </c>
    </row>
    <row r="140" spans="1:65" s="2" customFormat="1" ht="16.5" customHeight="1">
      <c r="A140" s="39"/>
      <c r="B140" s="40"/>
      <c r="C140" s="219" t="s">
        <v>185</v>
      </c>
      <c r="D140" s="219" t="s">
        <v>159</v>
      </c>
      <c r="E140" s="220" t="s">
        <v>856</v>
      </c>
      <c r="F140" s="221" t="s">
        <v>857</v>
      </c>
      <c r="G140" s="222" t="s">
        <v>162</v>
      </c>
      <c r="H140" s="223">
        <v>3.54</v>
      </c>
      <c r="I140" s="224"/>
      <c r="J140" s="225">
        <f>ROUND(I140*H140,2)</f>
        <v>0</v>
      </c>
      <c r="K140" s="221" t="s">
        <v>163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164</v>
      </c>
      <c r="AT140" s="230" t="s">
        <v>159</v>
      </c>
      <c r="AU140" s="230" t="s">
        <v>86</v>
      </c>
      <c r="AY140" s="18" t="s">
        <v>157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164</v>
      </c>
      <c r="BM140" s="230" t="s">
        <v>858</v>
      </c>
    </row>
    <row r="141" spans="1:51" s="15" customFormat="1" ht="12">
      <c r="A141" s="15"/>
      <c r="B141" s="255"/>
      <c r="C141" s="256"/>
      <c r="D141" s="234" t="s">
        <v>166</v>
      </c>
      <c r="E141" s="257" t="s">
        <v>1</v>
      </c>
      <c r="F141" s="258" t="s">
        <v>859</v>
      </c>
      <c r="G141" s="256"/>
      <c r="H141" s="257" t="s">
        <v>1</v>
      </c>
      <c r="I141" s="259"/>
      <c r="J141" s="256"/>
      <c r="K141" s="256"/>
      <c r="L141" s="260"/>
      <c r="M141" s="261"/>
      <c r="N141" s="262"/>
      <c r="O141" s="262"/>
      <c r="P141" s="262"/>
      <c r="Q141" s="262"/>
      <c r="R141" s="262"/>
      <c r="S141" s="262"/>
      <c r="T141" s="26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4" t="s">
        <v>166</v>
      </c>
      <c r="AU141" s="264" t="s">
        <v>86</v>
      </c>
      <c r="AV141" s="15" t="s">
        <v>84</v>
      </c>
      <c r="AW141" s="15" t="s">
        <v>32</v>
      </c>
      <c r="AX141" s="15" t="s">
        <v>76</v>
      </c>
      <c r="AY141" s="264" t="s">
        <v>157</v>
      </c>
    </row>
    <row r="142" spans="1:51" s="13" customFormat="1" ht="12">
      <c r="A142" s="13"/>
      <c r="B142" s="232"/>
      <c r="C142" s="233"/>
      <c r="D142" s="234" t="s">
        <v>166</v>
      </c>
      <c r="E142" s="235" t="s">
        <v>1</v>
      </c>
      <c r="F142" s="236" t="s">
        <v>860</v>
      </c>
      <c r="G142" s="233"/>
      <c r="H142" s="237">
        <v>3.54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166</v>
      </c>
      <c r="AU142" s="243" t="s">
        <v>86</v>
      </c>
      <c r="AV142" s="13" t="s">
        <v>86</v>
      </c>
      <c r="AW142" s="13" t="s">
        <v>32</v>
      </c>
      <c r="AX142" s="13" t="s">
        <v>84</v>
      </c>
      <c r="AY142" s="243" t="s">
        <v>157</v>
      </c>
    </row>
    <row r="143" spans="1:65" s="2" customFormat="1" ht="16.5" customHeight="1">
      <c r="A143" s="39"/>
      <c r="B143" s="40"/>
      <c r="C143" s="219" t="s">
        <v>189</v>
      </c>
      <c r="D143" s="219" t="s">
        <v>159</v>
      </c>
      <c r="E143" s="220" t="s">
        <v>861</v>
      </c>
      <c r="F143" s="221" t="s">
        <v>862</v>
      </c>
      <c r="G143" s="222" t="s">
        <v>162</v>
      </c>
      <c r="H143" s="223">
        <v>3.54</v>
      </c>
      <c r="I143" s="224"/>
      <c r="J143" s="225">
        <f>ROUND(I143*H143,2)</f>
        <v>0</v>
      </c>
      <c r="K143" s="221" t="s">
        <v>163</v>
      </c>
      <c r="L143" s="45"/>
      <c r="M143" s="226" t="s">
        <v>1</v>
      </c>
      <c r="N143" s="227" t="s">
        <v>41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164</v>
      </c>
      <c r="AT143" s="230" t="s">
        <v>159</v>
      </c>
      <c r="AU143" s="230" t="s">
        <v>86</v>
      </c>
      <c r="AY143" s="18" t="s">
        <v>157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164</v>
      </c>
      <c r="BM143" s="230" t="s">
        <v>863</v>
      </c>
    </row>
    <row r="144" spans="1:51" s="13" customFormat="1" ht="12">
      <c r="A144" s="13"/>
      <c r="B144" s="232"/>
      <c r="C144" s="233"/>
      <c r="D144" s="234" t="s">
        <v>166</v>
      </c>
      <c r="E144" s="235" t="s">
        <v>1</v>
      </c>
      <c r="F144" s="236" t="s">
        <v>864</v>
      </c>
      <c r="G144" s="233"/>
      <c r="H144" s="237">
        <v>4.72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166</v>
      </c>
      <c r="AU144" s="243" t="s">
        <v>86</v>
      </c>
      <c r="AV144" s="13" t="s">
        <v>86</v>
      </c>
      <c r="AW144" s="13" t="s">
        <v>32</v>
      </c>
      <c r="AX144" s="13" t="s">
        <v>76</v>
      </c>
      <c r="AY144" s="243" t="s">
        <v>157</v>
      </c>
    </row>
    <row r="145" spans="1:51" s="15" customFormat="1" ht="12">
      <c r="A145" s="15"/>
      <c r="B145" s="255"/>
      <c r="C145" s="256"/>
      <c r="D145" s="234" t="s">
        <v>166</v>
      </c>
      <c r="E145" s="257" t="s">
        <v>1</v>
      </c>
      <c r="F145" s="258" t="s">
        <v>865</v>
      </c>
      <c r="G145" s="256"/>
      <c r="H145" s="257" t="s">
        <v>1</v>
      </c>
      <c r="I145" s="259"/>
      <c r="J145" s="256"/>
      <c r="K145" s="256"/>
      <c r="L145" s="260"/>
      <c r="M145" s="261"/>
      <c r="N145" s="262"/>
      <c r="O145" s="262"/>
      <c r="P145" s="262"/>
      <c r="Q145" s="262"/>
      <c r="R145" s="262"/>
      <c r="S145" s="262"/>
      <c r="T145" s="263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4" t="s">
        <v>166</v>
      </c>
      <c r="AU145" s="264" t="s">
        <v>86</v>
      </c>
      <c r="AV145" s="15" t="s">
        <v>84</v>
      </c>
      <c r="AW145" s="15" t="s">
        <v>32</v>
      </c>
      <c r="AX145" s="15" t="s">
        <v>76</v>
      </c>
      <c r="AY145" s="264" t="s">
        <v>157</v>
      </c>
    </row>
    <row r="146" spans="1:51" s="13" customFormat="1" ht="12">
      <c r="A146" s="13"/>
      <c r="B146" s="232"/>
      <c r="C146" s="233"/>
      <c r="D146" s="234" t="s">
        <v>166</v>
      </c>
      <c r="E146" s="235" t="s">
        <v>1</v>
      </c>
      <c r="F146" s="236" t="s">
        <v>866</v>
      </c>
      <c r="G146" s="233"/>
      <c r="H146" s="237">
        <v>-1.18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166</v>
      </c>
      <c r="AU146" s="243" t="s">
        <v>86</v>
      </c>
      <c r="AV146" s="13" t="s">
        <v>86</v>
      </c>
      <c r="AW146" s="13" t="s">
        <v>32</v>
      </c>
      <c r="AX146" s="13" t="s">
        <v>76</v>
      </c>
      <c r="AY146" s="243" t="s">
        <v>157</v>
      </c>
    </row>
    <row r="147" spans="1:51" s="14" customFormat="1" ht="12">
      <c r="A147" s="14"/>
      <c r="B147" s="244"/>
      <c r="C147" s="245"/>
      <c r="D147" s="234" t="s">
        <v>166</v>
      </c>
      <c r="E147" s="246" t="s">
        <v>1</v>
      </c>
      <c r="F147" s="247" t="s">
        <v>169</v>
      </c>
      <c r="G147" s="245"/>
      <c r="H147" s="248">
        <v>3.54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166</v>
      </c>
      <c r="AU147" s="254" t="s">
        <v>86</v>
      </c>
      <c r="AV147" s="14" t="s">
        <v>164</v>
      </c>
      <c r="AW147" s="14" t="s">
        <v>32</v>
      </c>
      <c r="AX147" s="14" t="s">
        <v>84</v>
      </c>
      <c r="AY147" s="254" t="s">
        <v>157</v>
      </c>
    </row>
    <row r="148" spans="1:63" s="12" customFormat="1" ht="22.8" customHeight="1">
      <c r="A148" s="12"/>
      <c r="B148" s="203"/>
      <c r="C148" s="204"/>
      <c r="D148" s="205" t="s">
        <v>75</v>
      </c>
      <c r="E148" s="217" t="s">
        <v>86</v>
      </c>
      <c r="F148" s="217" t="s">
        <v>173</v>
      </c>
      <c r="G148" s="204"/>
      <c r="H148" s="204"/>
      <c r="I148" s="207"/>
      <c r="J148" s="218">
        <f>BK148</f>
        <v>0</v>
      </c>
      <c r="K148" s="204"/>
      <c r="L148" s="209"/>
      <c r="M148" s="210"/>
      <c r="N148" s="211"/>
      <c r="O148" s="211"/>
      <c r="P148" s="212">
        <f>SUM(P149:P151)</f>
        <v>0</v>
      </c>
      <c r="Q148" s="211"/>
      <c r="R148" s="212">
        <f>SUM(R149:R151)</f>
        <v>0.23600000000000002</v>
      </c>
      <c r="S148" s="211"/>
      <c r="T148" s="213">
        <f>SUM(T149:T151)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4" t="s">
        <v>84</v>
      </c>
      <c r="AT148" s="215" t="s">
        <v>75</v>
      </c>
      <c r="AU148" s="215" t="s">
        <v>84</v>
      </c>
      <c r="AY148" s="214" t="s">
        <v>157</v>
      </c>
      <c r="BK148" s="216">
        <f>SUM(BK149:BK151)</f>
        <v>0</v>
      </c>
    </row>
    <row r="149" spans="1:65" s="2" customFormat="1" ht="16.5" customHeight="1">
      <c r="A149" s="39"/>
      <c r="B149" s="40"/>
      <c r="C149" s="219" t="s">
        <v>196</v>
      </c>
      <c r="D149" s="219" t="s">
        <v>159</v>
      </c>
      <c r="E149" s="220" t="s">
        <v>867</v>
      </c>
      <c r="F149" s="221" t="s">
        <v>868</v>
      </c>
      <c r="G149" s="222" t="s">
        <v>405</v>
      </c>
      <c r="H149" s="223">
        <v>236</v>
      </c>
      <c r="I149" s="224"/>
      <c r="J149" s="225">
        <f>ROUND(I149*H149,2)</f>
        <v>0</v>
      </c>
      <c r="K149" s="221" t="s">
        <v>1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0.001</v>
      </c>
      <c r="R149" s="228">
        <f>Q149*H149</f>
        <v>0.23600000000000002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164</v>
      </c>
      <c r="AT149" s="230" t="s">
        <v>159</v>
      </c>
      <c r="AU149" s="230" t="s">
        <v>86</v>
      </c>
      <c r="AY149" s="18" t="s">
        <v>157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164</v>
      </c>
      <c r="BM149" s="230" t="s">
        <v>869</v>
      </c>
    </row>
    <row r="150" spans="1:51" s="13" customFormat="1" ht="12">
      <c r="A150" s="13"/>
      <c r="B150" s="232"/>
      <c r="C150" s="233"/>
      <c r="D150" s="234" t="s">
        <v>166</v>
      </c>
      <c r="E150" s="235" t="s">
        <v>1</v>
      </c>
      <c r="F150" s="236" t="s">
        <v>870</v>
      </c>
      <c r="G150" s="233"/>
      <c r="H150" s="237">
        <v>236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166</v>
      </c>
      <c r="AU150" s="243" t="s">
        <v>86</v>
      </c>
      <c r="AV150" s="13" t="s">
        <v>86</v>
      </c>
      <c r="AW150" s="13" t="s">
        <v>32</v>
      </c>
      <c r="AX150" s="13" t="s">
        <v>76</v>
      </c>
      <c r="AY150" s="243" t="s">
        <v>157</v>
      </c>
    </row>
    <row r="151" spans="1:51" s="14" customFormat="1" ht="12">
      <c r="A151" s="14"/>
      <c r="B151" s="244"/>
      <c r="C151" s="245"/>
      <c r="D151" s="234" t="s">
        <v>166</v>
      </c>
      <c r="E151" s="246" t="s">
        <v>1</v>
      </c>
      <c r="F151" s="247" t="s">
        <v>169</v>
      </c>
      <c r="G151" s="245"/>
      <c r="H151" s="248">
        <v>236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4" t="s">
        <v>166</v>
      </c>
      <c r="AU151" s="254" t="s">
        <v>86</v>
      </c>
      <c r="AV151" s="14" t="s">
        <v>164</v>
      </c>
      <c r="AW151" s="14" t="s">
        <v>32</v>
      </c>
      <c r="AX151" s="14" t="s">
        <v>84</v>
      </c>
      <c r="AY151" s="254" t="s">
        <v>157</v>
      </c>
    </row>
    <row r="152" spans="1:63" s="12" customFormat="1" ht="22.8" customHeight="1">
      <c r="A152" s="12"/>
      <c r="B152" s="203"/>
      <c r="C152" s="204"/>
      <c r="D152" s="205" t="s">
        <v>75</v>
      </c>
      <c r="E152" s="217" t="s">
        <v>185</v>
      </c>
      <c r="F152" s="217" t="s">
        <v>871</v>
      </c>
      <c r="G152" s="204"/>
      <c r="H152" s="204"/>
      <c r="I152" s="207"/>
      <c r="J152" s="218">
        <f>BK152</f>
        <v>0</v>
      </c>
      <c r="K152" s="204"/>
      <c r="L152" s="209"/>
      <c r="M152" s="210"/>
      <c r="N152" s="211"/>
      <c r="O152" s="211"/>
      <c r="P152" s="212">
        <f>SUM(P153:P168)</f>
        <v>0</v>
      </c>
      <c r="Q152" s="211"/>
      <c r="R152" s="212">
        <f>SUM(R153:R168)</f>
        <v>6.856800000000001</v>
      </c>
      <c r="S152" s="211"/>
      <c r="T152" s="213">
        <f>SUM(T153:T168)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4" t="s">
        <v>84</v>
      </c>
      <c r="AT152" s="215" t="s">
        <v>75</v>
      </c>
      <c r="AU152" s="215" t="s">
        <v>84</v>
      </c>
      <c r="AY152" s="214" t="s">
        <v>157</v>
      </c>
      <c r="BK152" s="216">
        <f>SUM(BK153:BK168)</f>
        <v>0</v>
      </c>
    </row>
    <row r="153" spans="1:65" s="2" customFormat="1" ht="16.5" customHeight="1">
      <c r="A153" s="39"/>
      <c r="B153" s="40"/>
      <c r="C153" s="219" t="s">
        <v>200</v>
      </c>
      <c r="D153" s="219" t="s">
        <v>159</v>
      </c>
      <c r="E153" s="220" t="s">
        <v>872</v>
      </c>
      <c r="F153" s="221" t="s">
        <v>873</v>
      </c>
      <c r="G153" s="222" t="s">
        <v>182</v>
      </c>
      <c r="H153" s="223">
        <v>439.2</v>
      </c>
      <c r="I153" s="224"/>
      <c r="J153" s="225">
        <f>ROUND(I153*H153,2)</f>
        <v>0</v>
      </c>
      <c r="K153" s="221" t="s">
        <v>163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164</v>
      </c>
      <c r="AT153" s="230" t="s">
        <v>159</v>
      </c>
      <c r="AU153" s="230" t="s">
        <v>86</v>
      </c>
      <c r="AY153" s="18" t="s">
        <v>157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164</v>
      </c>
      <c r="BM153" s="230" t="s">
        <v>874</v>
      </c>
    </row>
    <row r="154" spans="1:51" s="13" customFormat="1" ht="12">
      <c r="A154" s="13"/>
      <c r="B154" s="232"/>
      <c r="C154" s="233"/>
      <c r="D154" s="234" t="s">
        <v>166</v>
      </c>
      <c r="E154" s="235" t="s">
        <v>1</v>
      </c>
      <c r="F154" s="236" t="s">
        <v>875</v>
      </c>
      <c r="G154" s="233"/>
      <c r="H154" s="237">
        <v>439.2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166</v>
      </c>
      <c r="AU154" s="243" t="s">
        <v>86</v>
      </c>
      <c r="AV154" s="13" t="s">
        <v>86</v>
      </c>
      <c r="AW154" s="13" t="s">
        <v>32</v>
      </c>
      <c r="AX154" s="13" t="s">
        <v>84</v>
      </c>
      <c r="AY154" s="243" t="s">
        <v>157</v>
      </c>
    </row>
    <row r="155" spans="1:65" s="2" customFormat="1" ht="16.5" customHeight="1">
      <c r="A155" s="39"/>
      <c r="B155" s="40"/>
      <c r="C155" s="219" t="s">
        <v>206</v>
      </c>
      <c r="D155" s="219" t="s">
        <v>159</v>
      </c>
      <c r="E155" s="220" t="s">
        <v>876</v>
      </c>
      <c r="F155" s="221" t="s">
        <v>877</v>
      </c>
      <c r="G155" s="222" t="s">
        <v>182</v>
      </c>
      <c r="H155" s="223">
        <v>439.2</v>
      </c>
      <c r="I155" s="224"/>
      <c r="J155" s="225">
        <f>ROUND(I155*H155,2)</f>
        <v>0</v>
      </c>
      <c r="K155" s="221" t="s">
        <v>1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164</v>
      </c>
      <c r="AT155" s="230" t="s">
        <v>159</v>
      </c>
      <c r="AU155" s="230" t="s">
        <v>86</v>
      </c>
      <c r="AY155" s="18" t="s">
        <v>157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164</v>
      </c>
      <c r="BM155" s="230" t="s">
        <v>878</v>
      </c>
    </row>
    <row r="156" spans="1:51" s="13" customFormat="1" ht="12">
      <c r="A156" s="13"/>
      <c r="B156" s="232"/>
      <c r="C156" s="233"/>
      <c r="D156" s="234" t="s">
        <v>166</v>
      </c>
      <c r="E156" s="235" t="s">
        <v>1</v>
      </c>
      <c r="F156" s="236" t="s">
        <v>875</v>
      </c>
      <c r="G156" s="233"/>
      <c r="H156" s="237">
        <v>439.2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166</v>
      </c>
      <c r="AU156" s="243" t="s">
        <v>86</v>
      </c>
      <c r="AV156" s="13" t="s">
        <v>86</v>
      </c>
      <c r="AW156" s="13" t="s">
        <v>32</v>
      </c>
      <c r="AX156" s="13" t="s">
        <v>84</v>
      </c>
      <c r="AY156" s="243" t="s">
        <v>157</v>
      </c>
    </row>
    <row r="157" spans="1:65" s="2" customFormat="1" ht="16.5" customHeight="1">
      <c r="A157" s="39"/>
      <c r="B157" s="40"/>
      <c r="C157" s="219" t="s">
        <v>211</v>
      </c>
      <c r="D157" s="219" t="s">
        <v>159</v>
      </c>
      <c r="E157" s="220" t="s">
        <v>879</v>
      </c>
      <c r="F157" s="221" t="s">
        <v>880</v>
      </c>
      <c r="G157" s="222" t="s">
        <v>182</v>
      </c>
      <c r="H157" s="223">
        <v>439.2</v>
      </c>
      <c r="I157" s="224"/>
      <c r="J157" s="225">
        <f>ROUND(I157*H157,2)</f>
        <v>0</v>
      </c>
      <c r="K157" s="221" t="s">
        <v>163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164</v>
      </c>
      <c r="AT157" s="230" t="s">
        <v>159</v>
      </c>
      <c r="AU157" s="230" t="s">
        <v>86</v>
      </c>
      <c r="AY157" s="18" t="s">
        <v>157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164</v>
      </c>
      <c r="BM157" s="230" t="s">
        <v>881</v>
      </c>
    </row>
    <row r="158" spans="1:51" s="13" customFormat="1" ht="12">
      <c r="A158" s="13"/>
      <c r="B158" s="232"/>
      <c r="C158" s="233"/>
      <c r="D158" s="234" t="s">
        <v>166</v>
      </c>
      <c r="E158" s="235" t="s">
        <v>1</v>
      </c>
      <c r="F158" s="236" t="s">
        <v>875</v>
      </c>
      <c r="G158" s="233"/>
      <c r="H158" s="237">
        <v>439.2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166</v>
      </c>
      <c r="AU158" s="243" t="s">
        <v>86</v>
      </c>
      <c r="AV158" s="13" t="s">
        <v>86</v>
      </c>
      <c r="AW158" s="13" t="s">
        <v>32</v>
      </c>
      <c r="AX158" s="13" t="s">
        <v>84</v>
      </c>
      <c r="AY158" s="243" t="s">
        <v>157</v>
      </c>
    </row>
    <row r="159" spans="1:65" s="2" customFormat="1" ht="16.5" customHeight="1">
      <c r="A159" s="39"/>
      <c r="B159" s="40"/>
      <c r="C159" s="219" t="s">
        <v>217</v>
      </c>
      <c r="D159" s="219" t="s">
        <v>159</v>
      </c>
      <c r="E159" s="220" t="s">
        <v>882</v>
      </c>
      <c r="F159" s="221" t="s">
        <v>883</v>
      </c>
      <c r="G159" s="222" t="s">
        <v>182</v>
      </c>
      <c r="H159" s="223">
        <v>439.2</v>
      </c>
      <c r="I159" s="224"/>
      <c r="J159" s="225">
        <f>ROUND(I159*H159,2)</f>
        <v>0</v>
      </c>
      <c r="K159" s="221" t="s">
        <v>1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164</v>
      </c>
      <c r="AT159" s="230" t="s">
        <v>159</v>
      </c>
      <c r="AU159" s="230" t="s">
        <v>86</v>
      </c>
      <c r="AY159" s="18" t="s">
        <v>157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164</v>
      </c>
      <c r="BM159" s="230" t="s">
        <v>884</v>
      </c>
    </row>
    <row r="160" spans="1:51" s="13" customFormat="1" ht="12">
      <c r="A160" s="13"/>
      <c r="B160" s="232"/>
      <c r="C160" s="233"/>
      <c r="D160" s="234" t="s">
        <v>166</v>
      </c>
      <c r="E160" s="235" t="s">
        <v>1</v>
      </c>
      <c r="F160" s="236" t="s">
        <v>875</v>
      </c>
      <c r="G160" s="233"/>
      <c r="H160" s="237">
        <v>439.2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166</v>
      </c>
      <c r="AU160" s="243" t="s">
        <v>86</v>
      </c>
      <c r="AV160" s="13" t="s">
        <v>86</v>
      </c>
      <c r="AW160" s="13" t="s">
        <v>32</v>
      </c>
      <c r="AX160" s="13" t="s">
        <v>84</v>
      </c>
      <c r="AY160" s="243" t="s">
        <v>157</v>
      </c>
    </row>
    <row r="161" spans="1:65" s="2" customFormat="1" ht="16.5" customHeight="1">
      <c r="A161" s="39"/>
      <c r="B161" s="40"/>
      <c r="C161" s="219" t="s">
        <v>224</v>
      </c>
      <c r="D161" s="219" t="s">
        <v>159</v>
      </c>
      <c r="E161" s="220" t="s">
        <v>885</v>
      </c>
      <c r="F161" s="221" t="s">
        <v>886</v>
      </c>
      <c r="G161" s="222" t="s">
        <v>182</v>
      </c>
      <c r="H161" s="223">
        <v>439.2</v>
      </c>
      <c r="I161" s="224"/>
      <c r="J161" s="225">
        <f>ROUND(I161*H161,2)</f>
        <v>0</v>
      </c>
      <c r="K161" s="221" t="s">
        <v>163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164</v>
      </c>
      <c r="AT161" s="230" t="s">
        <v>159</v>
      </c>
      <c r="AU161" s="230" t="s">
        <v>86</v>
      </c>
      <c r="AY161" s="18" t="s">
        <v>157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164</v>
      </c>
      <c r="BM161" s="230" t="s">
        <v>887</v>
      </c>
    </row>
    <row r="162" spans="1:51" s="13" customFormat="1" ht="12">
      <c r="A162" s="13"/>
      <c r="B162" s="232"/>
      <c r="C162" s="233"/>
      <c r="D162" s="234" t="s">
        <v>166</v>
      </c>
      <c r="E162" s="235" t="s">
        <v>1</v>
      </c>
      <c r="F162" s="236" t="s">
        <v>875</v>
      </c>
      <c r="G162" s="233"/>
      <c r="H162" s="237">
        <v>439.2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166</v>
      </c>
      <c r="AU162" s="243" t="s">
        <v>86</v>
      </c>
      <c r="AV162" s="13" t="s">
        <v>86</v>
      </c>
      <c r="AW162" s="13" t="s">
        <v>32</v>
      </c>
      <c r="AX162" s="13" t="s">
        <v>84</v>
      </c>
      <c r="AY162" s="243" t="s">
        <v>157</v>
      </c>
    </row>
    <row r="163" spans="1:65" s="2" customFormat="1" ht="12">
      <c r="A163" s="39"/>
      <c r="B163" s="40"/>
      <c r="C163" s="219" t="s">
        <v>232</v>
      </c>
      <c r="D163" s="219" t="s">
        <v>159</v>
      </c>
      <c r="E163" s="220" t="s">
        <v>888</v>
      </c>
      <c r="F163" s="221" t="s">
        <v>889</v>
      </c>
      <c r="G163" s="222" t="s">
        <v>182</v>
      </c>
      <c r="H163" s="223">
        <v>439.2</v>
      </c>
      <c r="I163" s="224"/>
      <c r="J163" s="225">
        <f>ROUND(I163*H163,2)</f>
        <v>0</v>
      </c>
      <c r="K163" s="221" t="s">
        <v>1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0.01</v>
      </c>
      <c r="R163" s="228">
        <f>Q163*H163</f>
        <v>4.392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164</v>
      </c>
      <c r="AT163" s="230" t="s">
        <v>159</v>
      </c>
      <c r="AU163" s="230" t="s">
        <v>86</v>
      </c>
      <c r="AY163" s="18" t="s">
        <v>157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164</v>
      </c>
      <c r="BM163" s="230" t="s">
        <v>890</v>
      </c>
    </row>
    <row r="164" spans="1:51" s="13" customFormat="1" ht="12">
      <c r="A164" s="13"/>
      <c r="B164" s="232"/>
      <c r="C164" s="233"/>
      <c r="D164" s="234" t="s">
        <v>166</v>
      </c>
      <c r="E164" s="235" t="s">
        <v>1</v>
      </c>
      <c r="F164" s="236" t="s">
        <v>875</v>
      </c>
      <c r="G164" s="233"/>
      <c r="H164" s="237">
        <v>439.2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166</v>
      </c>
      <c r="AU164" s="243" t="s">
        <v>86</v>
      </c>
      <c r="AV164" s="13" t="s">
        <v>86</v>
      </c>
      <c r="AW164" s="13" t="s">
        <v>32</v>
      </c>
      <c r="AX164" s="13" t="s">
        <v>84</v>
      </c>
      <c r="AY164" s="243" t="s">
        <v>157</v>
      </c>
    </row>
    <row r="165" spans="1:65" s="2" customFormat="1" ht="21.75" customHeight="1">
      <c r="A165" s="39"/>
      <c r="B165" s="40"/>
      <c r="C165" s="219" t="s">
        <v>240</v>
      </c>
      <c r="D165" s="219" t="s">
        <v>159</v>
      </c>
      <c r="E165" s="220" t="s">
        <v>891</v>
      </c>
      <c r="F165" s="221" t="s">
        <v>892</v>
      </c>
      <c r="G165" s="222" t="s">
        <v>182</v>
      </c>
      <c r="H165" s="223">
        <v>439.2</v>
      </c>
      <c r="I165" s="224"/>
      <c r="J165" s="225">
        <f>ROUND(I165*H165,2)</f>
        <v>0</v>
      </c>
      <c r="K165" s="221" t="s">
        <v>1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0.004</v>
      </c>
      <c r="R165" s="228">
        <f>Q165*H165</f>
        <v>1.7568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164</v>
      </c>
      <c r="AT165" s="230" t="s">
        <v>159</v>
      </c>
      <c r="AU165" s="230" t="s">
        <v>86</v>
      </c>
      <c r="AY165" s="18" t="s">
        <v>157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164</v>
      </c>
      <c r="BM165" s="230" t="s">
        <v>893</v>
      </c>
    </row>
    <row r="166" spans="1:51" s="13" customFormat="1" ht="12">
      <c r="A166" s="13"/>
      <c r="B166" s="232"/>
      <c r="C166" s="233"/>
      <c r="D166" s="234" t="s">
        <v>166</v>
      </c>
      <c r="E166" s="235" t="s">
        <v>1</v>
      </c>
      <c r="F166" s="236" t="s">
        <v>875</v>
      </c>
      <c r="G166" s="233"/>
      <c r="H166" s="237">
        <v>439.2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166</v>
      </c>
      <c r="AU166" s="243" t="s">
        <v>86</v>
      </c>
      <c r="AV166" s="13" t="s">
        <v>86</v>
      </c>
      <c r="AW166" s="13" t="s">
        <v>32</v>
      </c>
      <c r="AX166" s="13" t="s">
        <v>84</v>
      </c>
      <c r="AY166" s="243" t="s">
        <v>157</v>
      </c>
    </row>
    <row r="167" spans="1:65" s="2" customFormat="1" ht="16.5" customHeight="1">
      <c r="A167" s="39"/>
      <c r="B167" s="40"/>
      <c r="C167" s="219" t="s">
        <v>8</v>
      </c>
      <c r="D167" s="219" t="s">
        <v>159</v>
      </c>
      <c r="E167" s="220" t="s">
        <v>894</v>
      </c>
      <c r="F167" s="221" t="s">
        <v>895</v>
      </c>
      <c r="G167" s="222" t="s">
        <v>405</v>
      </c>
      <c r="H167" s="223">
        <v>472</v>
      </c>
      <c r="I167" s="224"/>
      <c r="J167" s="225">
        <f>ROUND(I167*H167,2)</f>
        <v>0</v>
      </c>
      <c r="K167" s="221" t="s">
        <v>1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0.0015</v>
      </c>
      <c r="R167" s="228">
        <f>Q167*H167</f>
        <v>0.708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164</v>
      </c>
      <c r="AT167" s="230" t="s">
        <v>159</v>
      </c>
      <c r="AU167" s="230" t="s">
        <v>86</v>
      </c>
      <c r="AY167" s="18" t="s">
        <v>157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164</v>
      </c>
      <c r="BM167" s="230" t="s">
        <v>896</v>
      </c>
    </row>
    <row r="168" spans="1:51" s="13" customFormat="1" ht="12">
      <c r="A168" s="13"/>
      <c r="B168" s="232"/>
      <c r="C168" s="233"/>
      <c r="D168" s="234" t="s">
        <v>166</v>
      </c>
      <c r="E168" s="235" t="s">
        <v>1</v>
      </c>
      <c r="F168" s="236" t="s">
        <v>897</v>
      </c>
      <c r="G168" s="233"/>
      <c r="H168" s="237">
        <v>472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166</v>
      </c>
      <c r="AU168" s="243" t="s">
        <v>86</v>
      </c>
      <c r="AV168" s="13" t="s">
        <v>86</v>
      </c>
      <c r="AW168" s="13" t="s">
        <v>32</v>
      </c>
      <c r="AX168" s="13" t="s">
        <v>84</v>
      </c>
      <c r="AY168" s="243" t="s">
        <v>157</v>
      </c>
    </row>
    <row r="169" spans="1:63" s="12" customFormat="1" ht="22.8" customHeight="1">
      <c r="A169" s="12"/>
      <c r="B169" s="203"/>
      <c r="C169" s="204"/>
      <c r="D169" s="205" t="s">
        <v>75</v>
      </c>
      <c r="E169" s="217" t="s">
        <v>206</v>
      </c>
      <c r="F169" s="217" t="s">
        <v>334</v>
      </c>
      <c r="G169" s="204"/>
      <c r="H169" s="204"/>
      <c r="I169" s="207"/>
      <c r="J169" s="218">
        <f>BK169</f>
        <v>0</v>
      </c>
      <c r="K169" s="204"/>
      <c r="L169" s="209"/>
      <c r="M169" s="210"/>
      <c r="N169" s="211"/>
      <c r="O169" s="211"/>
      <c r="P169" s="212">
        <f>SUM(P170:P177)</f>
        <v>0</v>
      </c>
      <c r="Q169" s="211"/>
      <c r="R169" s="212">
        <f>SUM(R170:R177)</f>
        <v>55.85041</v>
      </c>
      <c r="S169" s="211"/>
      <c r="T169" s="213">
        <f>SUM(T170:T177)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4" t="s">
        <v>84</v>
      </c>
      <c r="AT169" s="215" t="s">
        <v>75</v>
      </c>
      <c r="AU169" s="215" t="s">
        <v>84</v>
      </c>
      <c r="AY169" s="214" t="s">
        <v>157</v>
      </c>
      <c r="BK169" s="216">
        <f>SUM(BK170:BK177)</f>
        <v>0</v>
      </c>
    </row>
    <row r="170" spans="1:65" s="2" customFormat="1" ht="16.5" customHeight="1">
      <c r="A170" s="39"/>
      <c r="B170" s="40"/>
      <c r="C170" s="219" t="s">
        <v>254</v>
      </c>
      <c r="D170" s="219" t="s">
        <v>159</v>
      </c>
      <c r="E170" s="220" t="s">
        <v>898</v>
      </c>
      <c r="F170" s="221" t="s">
        <v>899</v>
      </c>
      <c r="G170" s="222" t="s">
        <v>405</v>
      </c>
      <c r="H170" s="223">
        <v>125.32</v>
      </c>
      <c r="I170" s="224"/>
      <c r="J170" s="225">
        <f>ROUND(I170*H170,2)</f>
        <v>0</v>
      </c>
      <c r="K170" s="221" t="s">
        <v>163</v>
      </c>
      <c r="L170" s="45"/>
      <c r="M170" s="226" t="s">
        <v>1</v>
      </c>
      <c r="N170" s="227" t="s">
        <v>41</v>
      </c>
      <c r="O170" s="92"/>
      <c r="P170" s="228">
        <f>O170*H170</f>
        <v>0</v>
      </c>
      <c r="Q170" s="228">
        <v>0.1295</v>
      </c>
      <c r="R170" s="228">
        <f>Q170*H170</f>
        <v>16.228939999999998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164</v>
      </c>
      <c r="AT170" s="230" t="s">
        <v>159</v>
      </c>
      <c r="AU170" s="230" t="s">
        <v>86</v>
      </c>
      <c r="AY170" s="18" t="s">
        <v>157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84</v>
      </c>
      <c r="BK170" s="231">
        <f>ROUND(I170*H170,2)</f>
        <v>0</v>
      </c>
      <c r="BL170" s="18" t="s">
        <v>164</v>
      </c>
      <c r="BM170" s="230" t="s">
        <v>900</v>
      </c>
    </row>
    <row r="171" spans="1:51" s="13" customFormat="1" ht="12">
      <c r="A171" s="13"/>
      <c r="B171" s="232"/>
      <c r="C171" s="233"/>
      <c r="D171" s="234" t="s">
        <v>166</v>
      </c>
      <c r="E171" s="235" t="s">
        <v>1</v>
      </c>
      <c r="F171" s="236" t="s">
        <v>901</v>
      </c>
      <c r="G171" s="233"/>
      <c r="H171" s="237">
        <v>125.32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166</v>
      </c>
      <c r="AU171" s="243" t="s">
        <v>86</v>
      </c>
      <c r="AV171" s="13" t="s">
        <v>86</v>
      </c>
      <c r="AW171" s="13" t="s">
        <v>32</v>
      </c>
      <c r="AX171" s="13" t="s">
        <v>84</v>
      </c>
      <c r="AY171" s="243" t="s">
        <v>157</v>
      </c>
    </row>
    <row r="172" spans="1:65" s="2" customFormat="1" ht="16.5" customHeight="1">
      <c r="A172" s="39"/>
      <c r="B172" s="40"/>
      <c r="C172" s="265" t="s">
        <v>258</v>
      </c>
      <c r="D172" s="265" t="s">
        <v>486</v>
      </c>
      <c r="E172" s="266" t="s">
        <v>902</v>
      </c>
      <c r="F172" s="267" t="s">
        <v>903</v>
      </c>
      <c r="G172" s="268" t="s">
        <v>405</v>
      </c>
      <c r="H172" s="269">
        <v>125.32</v>
      </c>
      <c r="I172" s="270"/>
      <c r="J172" s="271">
        <f>ROUND(I172*H172,2)</f>
        <v>0</v>
      </c>
      <c r="K172" s="267" t="s">
        <v>1</v>
      </c>
      <c r="L172" s="272"/>
      <c r="M172" s="273" t="s">
        <v>1</v>
      </c>
      <c r="N172" s="274" t="s">
        <v>41</v>
      </c>
      <c r="O172" s="92"/>
      <c r="P172" s="228">
        <f>O172*H172</f>
        <v>0</v>
      </c>
      <c r="Q172" s="228">
        <v>0.024</v>
      </c>
      <c r="R172" s="228">
        <f>Q172*H172</f>
        <v>3.0076799999999997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200</v>
      </c>
      <c r="AT172" s="230" t="s">
        <v>486</v>
      </c>
      <c r="AU172" s="230" t="s">
        <v>86</v>
      </c>
      <c r="AY172" s="18" t="s">
        <v>157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164</v>
      </c>
      <c r="BM172" s="230" t="s">
        <v>904</v>
      </c>
    </row>
    <row r="173" spans="1:65" s="2" customFormat="1" ht="16.5" customHeight="1">
      <c r="A173" s="39"/>
      <c r="B173" s="40"/>
      <c r="C173" s="219" t="s">
        <v>275</v>
      </c>
      <c r="D173" s="219" t="s">
        <v>159</v>
      </c>
      <c r="E173" s="220" t="s">
        <v>905</v>
      </c>
      <c r="F173" s="221" t="s">
        <v>906</v>
      </c>
      <c r="G173" s="222" t="s">
        <v>405</v>
      </c>
      <c r="H173" s="223">
        <v>118</v>
      </c>
      <c r="I173" s="224"/>
      <c r="J173" s="225">
        <f>ROUND(I173*H173,2)</f>
        <v>0</v>
      </c>
      <c r="K173" s="221" t="s">
        <v>163</v>
      </c>
      <c r="L173" s="45"/>
      <c r="M173" s="226" t="s">
        <v>1</v>
      </c>
      <c r="N173" s="227" t="s">
        <v>41</v>
      </c>
      <c r="O173" s="92"/>
      <c r="P173" s="228">
        <f>O173*H173</f>
        <v>0</v>
      </c>
      <c r="Q173" s="228">
        <v>0.29221</v>
      </c>
      <c r="R173" s="228">
        <f>Q173*H173</f>
        <v>34.48078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164</v>
      </c>
      <c r="AT173" s="230" t="s">
        <v>159</v>
      </c>
      <c r="AU173" s="230" t="s">
        <v>86</v>
      </c>
      <c r="AY173" s="18" t="s">
        <v>157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84</v>
      </c>
      <c r="BK173" s="231">
        <f>ROUND(I173*H173,2)</f>
        <v>0</v>
      </c>
      <c r="BL173" s="18" t="s">
        <v>164</v>
      </c>
      <c r="BM173" s="230" t="s">
        <v>907</v>
      </c>
    </row>
    <row r="174" spans="1:51" s="13" customFormat="1" ht="12">
      <c r="A174" s="13"/>
      <c r="B174" s="232"/>
      <c r="C174" s="233"/>
      <c r="D174" s="234" t="s">
        <v>166</v>
      </c>
      <c r="E174" s="235" t="s">
        <v>1</v>
      </c>
      <c r="F174" s="236" t="s">
        <v>908</v>
      </c>
      <c r="G174" s="233"/>
      <c r="H174" s="237">
        <v>118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166</v>
      </c>
      <c r="AU174" s="243" t="s">
        <v>86</v>
      </c>
      <c r="AV174" s="13" t="s">
        <v>86</v>
      </c>
      <c r="AW174" s="13" t="s">
        <v>32</v>
      </c>
      <c r="AX174" s="13" t="s">
        <v>84</v>
      </c>
      <c r="AY174" s="243" t="s">
        <v>157</v>
      </c>
    </row>
    <row r="175" spans="1:65" s="2" customFormat="1" ht="16.5" customHeight="1">
      <c r="A175" s="39"/>
      <c r="B175" s="40"/>
      <c r="C175" s="265" t="s">
        <v>288</v>
      </c>
      <c r="D175" s="265" t="s">
        <v>486</v>
      </c>
      <c r="E175" s="266" t="s">
        <v>909</v>
      </c>
      <c r="F175" s="267" t="s">
        <v>910</v>
      </c>
      <c r="G175" s="268" t="s">
        <v>405</v>
      </c>
      <c r="H175" s="269">
        <v>118</v>
      </c>
      <c r="I175" s="270"/>
      <c r="J175" s="271">
        <f>ROUND(I175*H175,2)</f>
        <v>0</v>
      </c>
      <c r="K175" s="267" t="s">
        <v>1</v>
      </c>
      <c r="L175" s="272"/>
      <c r="M175" s="273" t="s">
        <v>1</v>
      </c>
      <c r="N175" s="274" t="s">
        <v>41</v>
      </c>
      <c r="O175" s="92"/>
      <c r="P175" s="228">
        <f>O175*H175</f>
        <v>0</v>
      </c>
      <c r="Q175" s="228">
        <v>0.0156</v>
      </c>
      <c r="R175" s="228">
        <f>Q175*H175</f>
        <v>1.8408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200</v>
      </c>
      <c r="AT175" s="230" t="s">
        <v>486</v>
      </c>
      <c r="AU175" s="230" t="s">
        <v>86</v>
      </c>
      <c r="AY175" s="18" t="s">
        <v>157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84</v>
      </c>
      <c r="BK175" s="231">
        <f>ROUND(I175*H175,2)</f>
        <v>0</v>
      </c>
      <c r="BL175" s="18" t="s">
        <v>164</v>
      </c>
      <c r="BM175" s="230" t="s">
        <v>911</v>
      </c>
    </row>
    <row r="176" spans="1:65" s="2" customFormat="1" ht="12">
      <c r="A176" s="39"/>
      <c r="B176" s="40"/>
      <c r="C176" s="219" t="s">
        <v>294</v>
      </c>
      <c r="D176" s="219" t="s">
        <v>159</v>
      </c>
      <c r="E176" s="220" t="s">
        <v>912</v>
      </c>
      <c r="F176" s="221" t="s">
        <v>913</v>
      </c>
      <c r="G176" s="222" t="s">
        <v>417</v>
      </c>
      <c r="H176" s="223">
        <v>1</v>
      </c>
      <c r="I176" s="224"/>
      <c r="J176" s="225">
        <f>ROUND(I176*H176,2)</f>
        <v>0</v>
      </c>
      <c r="K176" s="221" t="s">
        <v>1</v>
      </c>
      <c r="L176" s="45"/>
      <c r="M176" s="226" t="s">
        <v>1</v>
      </c>
      <c r="N176" s="227" t="s">
        <v>41</v>
      </c>
      <c r="O176" s="92"/>
      <c r="P176" s="228">
        <f>O176*H176</f>
        <v>0</v>
      </c>
      <c r="Q176" s="228">
        <v>0.29221</v>
      </c>
      <c r="R176" s="228">
        <f>Q176*H176</f>
        <v>0.29221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164</v>
      </c>
      <c r="AT176" s="230" t="s">
        <v>159</v>
      </c>
      <c r="AU176" s="230" t="s">
        <v>86</v>
      </c>
      <c r="AY176" s="18" t="s">
        <v>157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84</v>
      </c>
      <c r="BK176" s="231">
        <f>ROUND(I176*H176,2)</f>
        <v>0</v>
      </c>
      <c r="BL176" s="18" t="s">
        <v>164</v>
      </c>
      <c r="BM176" s="230" t="s">
        <v>914</v>
      </c>
    </row>
    <row r="177" spans="1:65" s="2" customFormat="1" ht="21.75" customHeight="1">
      <c r="A177" s="39"/>
      <c r="B177" s="40"/>
      <c r="C177" s="219" t="s">
        <v>7</v>
      </c>
      <c r="D177" s="219" t="s">
        <v>159</v>
      </c>
      <c r="E177" s="220" t="s">
        <v>420</v>
      </c>
      <c r="F177" s="221" t="s">
        <v>421</v>
      </c>
      <c r="G177" s="222" t="s">
        <v>417</v>
      </c>
      <c r="H177" s="223">
        <v>1</v>
      </c>
      <c r="I177" s="224"/>
      <c r="J177" s="225">
        <f>ROUND(I177*H177,2)</f>
        <v>0</v>
      </c>
      <c r="K177" s="221" t="s">
        <v>1</v>
      </c>
      <c r="L177" s="45"/>
      <c r="M177" s="226" t="s">
        <v>1</v>
      </c>
      <c r="N177" s="227" t="s">
        <v>41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164</v>
      </c>
      <c r="AT177" s="230" t="s">
        <v>159</v>
      </c>
      <c r="AU177" s="230" t="s">
        <v>86</v>
      </c>
      <c r="AY177" s="18" t="s">
        <v>157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84</v>
      </c>
      <c r="BK177" s="231">
        <f>ROUND(I177*H177,2)</f>
        <v>0</v>
      </c>
      <c r="BL177" s="18" t="s">
        <v>164</v>
      </c>
      <c r="BM177" s="230" t="s">
        <v>915</v>
      </c>
    </row>
    <row r="178" spans="1:63" s="12" customFormat="1" ht="22.8" customHeight="1">
      <c r="A178" s="12"/>
      <c r="B178" s="203"/>
      <c r="C178" s="204"/>
      <c r="D178" s="205" t="s">
        <v>75</v>
      </c>
      <c r="E178" s="217" t="s">
        <v>467</v>
      </c>
      <c r="F178" s="217" t="s">
        <v>468</v>
      </c>
      <c r="G178" s="204"/>
      <c r="H178" s="204"/>
      <c r="I178" s="207"/>
      <c r="J178" s="218">
        <f>BK178</f>
        <v>0</v>
      </c>
      <c r="K178" s="204"/>
      <c r="L178" s="209"/>
      <c r="M178" s="210"/>
      <c r="N178" s="211"/>
      <c r="O178" s="211"/>
      <c r="P178" s="212">
        <f>P179</f>
        <v>0</v>
      </c>
      <c r="Q178" s="211"/>
      <c r="R178" s="212">
        <f>R179</f>
        <v>0</v>
      </c>
      <c r="S178" s="211"/>
      <c r="T178" s="213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4" t="s">
        <v>84</v>
      </c>
      <c r="AT178" s="215" t="s">
        <v>75</v>
      </c>
      <c r="AU178" s="215" t="s">
        <v>84</v>
      </c>
      <c r="AY178" s="214" t="s">
        <v>157</v>
      </c>
      <c r="BK178" s="216">
        <f>BK179</f>
        <v>0</v>
      </c>
    </row>
    <row r="179" spans="1:65" s="2" customFormat="1" ht="16.5" customHeight="1">
      <c r="A179" s="39"/>
      <c r="B179" s="40"/>
      <c r="C179" s="219" t="s">
        <v>309</v>
      </c>
      <c r="D179" s="219" t="s">
        <v>159</v>
      </c>
      <c r="E179" s="220" t="s">
        <v>916</v>
      </c>
      <c r="F179" s="221" t="s">
        <v>917</v>
      </c>
      <c r="G179" s="222" t="s">
        <v>192</v>
      </c>
      <c r="H179" s="223">
        <v>62.943</v>
      </c>
      <c r="I179" s="224"/>
      <c r="J179" s="225">
        <f>ROUND(I179*H179,2)</f>
        <v>0</v>
      </c>
      <c r="K179" s="221" t="s">
        <v>163</v>
      </c>
      <c r="L179" s="45"/>
      <c r="M179" s="289" t="s">
        <v>1</v>
      </c>
      <c r="N179" s="290" t="s">
        <v>41</v>
      </c>
      <c r="O179" s="291"/>
      <c r="P179" s="292">
        <f>O179*H179</f>
        <v>0</v>
      </c>
      <c r="Q179" s="292">
        <v>0</v>
      </c>
      <c r="R179" s="292">
        <f>Q179*H179</f>
        <v>0</v>
      </c>
      <c r="S179" s="292">
        <v>0</v>
      </c>
      <c r="T179" s="29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164</v>
      </c>
      <c r="AT179" s="230" t="s">
        <v>159</v>
      </c>
      <c r="AU179" s="230" t="s">
        <v>86</v>
      </c>
      <c r="AY179" s="18" t="s">
        <v>157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84</v>
      </c>
      <c r="BK179" s="231">
        <f>ROUND(I179*H179,2)</f>
        <v>0</v>
      </c>
      <c r="BL179" s="18" t="s">
        <v>164</v>
      </c>
      <c r="BM179" s="230" t="s">
        <v>918</v>
      </c>
    </row>
    <row r="180" spans="1:31" s="2" customFormat="1" ht="6.95" customHeight="1">
      <c r="A180" s="39"/>
      <c r="B180" s="67"/>
      <c r="C180" s="68"/>
      <c r="D180" s="68"/>
      <c r="E180" s="68"/>
      <c r="F180" s="68"/>
      <c r="G180" s="68"/>
      <c r="H180" s="68"/>
      <c r="I180" s="68"/>
      <c r="J180" s="68"/>
      <c r="K180" s="68"/>
      <c r="L180" s="45"/>
      <c r="M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</row>
  </sheetData>
  <sheetProtection password="CC35" sheet="1" objects="1" scenarios="1" formatColumns="0" formatRows="0" autoFilter="0"/>
  <autoFilter ref="C121:K17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111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veřejného sportoviště Dětřichov, k.ů. Dětřichov u Frýdlantu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919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7. 7. 2021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Obec Dětřichov, Dětřichov č.p.2, Frýdlant 464 01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ROUND((SUM(BE122:BE197)),2)</f>
        <v>0</v>
      </c>
      <c r="G33" s="39"/>
      <c r="H33" s="39"/>
      <c r="I33" s="156">
        <v>0.21</v>
      </c>
      <c r="J33" s="155">
        <f>ROUND(((SUM(BE122:BE197))*I33),2)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ROUND((SUM(BF122:BF197)),2)</f>
        <v>0</v>
      </c>
      <c r="G34" s="39"/>
      <c r="H34" s="39"/>
      <c r="I34" s="156">
        <v>0.15</v>
      </c>
      <c r="J34" s="155">
        <f>ROUND(((SUM(BF122:BF197))*I34),2)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ROUND((SUM(BG122:BG197)),2)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ROUND((SUM(BH122:BH197)),2)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ROUND((SUM(BI122:BI197)),2)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114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5" t="str">
        <f>E7</f>
        <v>Rekonstrukce veřejného sportoviště Dětřichov, k.ů. Dětřichov u Frýdlantu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112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SO 03 - Rekonstrukce víceúčelového hřiště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>Dětřichov u Frýdlantu</v>
      </c>
      <c r="G89" s="41"/>
      <c r="H89" s="41"/>
      <c r="I89" s="33" t="s">
        <v>22</v>
      </c>
      <c r="J89" s="80" t="str">
        <f>IF(J12="","",J12)</f>
        <v>7. 7. 2021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 hidden="1">
      <c r="A91" s="39"/>
      <c r="B91" s="40"/>
      <c r="C91" s="33" t="s">
        <v>24</v>
      </c>
      <c r="D91" s="41"/>
      <c r="E91" s="41"/>
      <c r="F91" s="28" t="str">
        <f>E15</f>
        <v>Obec Dětřichov, Dětřichov č.p.2, Frýdlant 464 01</v>
      </c>
      <c r="G91" s="41"/>
      <c r="H91" s="41"/>
      <c r="I91" s="33" t="s">
        <v>30</v>
      </c>
      <c r="J91" s="37" t="str">
        <f>E21</f>
        <v>J.Mráz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PROPOS Liberec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6" t="s">
        <v>115</v>
      </c>
      <c r="D94" s="177"/>
      <c r="E94" s="177"/>
      <c r="F94" s="177"/>
      <c r="G94" s="177"/>
      <c r="H94" s="177"/>
      <c r="I94" s="177"/>
      <c r="J94" s="178" t="s">
        <v>116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79" t="s">
        <v>117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118</v>
      </c>
    </row>
    <row r="97" spans="1:31" s="9" customFormat="1" ht="24.95" customHeight="1" hidden="1">
      <c r="A97" s="9"/>
      <c r="B97" s="180"/>
      <c r="C97" s="181"/>
      <c r="D97" s="182" t="s">
        <v>119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120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6"/>
      <c r="C99" s="187"/>
      <c r="D99" s="188" t="s">
        <v>121</v>
      </c>
      <c r="E99" s="189"/>
      <c r="F99" s="189"/>
      <c r="G99" s="189"/>
      <c r="H99" s="189"/>
      <c r="I99" s="189"/>
      <c r="J99" s="190">
        <f>J156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6"/>
      <c r="C100" s="187"/>
      <c r="D100" s="188" t="s">
        <v>837</v>
      </c>
      <c r="E100" s="189"/>
      <c r="F100" s="189"/>
      <c r="G100" s="189"/>
      <c r="H100" s="189"/>
      <c r="I100" s="189"/>
      <c r="J100" s="190">
        <f>J170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6"/>
      <c r="C101" s="187"/>
      <c r="D101" s="188" t="s">
        <v>124</v>
      </c>
      <c r="E101" s="189"/>
      <c r="F101" s="189"/>
      <c r="G101" s="189"/>
      <c r="H101" s="189"/>
      <c r="I101" s="189"/>
      <c r="J101" s="190">
        <f>J187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6"/>
      <c r="C102" s="187"/>
      <c r="D102" s="188" t="s">
        <v>126</v>
      </c>
      <c r="E102" s="189"/>
      <c r="F102" s="189"/>
      <c r="G102" s="189"/>
      <c r="H102" s="189"/>
      <c r="I102" s="189"/>
      <c r="J102" s="190">
        <f>J196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 hidden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 hidden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ht="12" hidden="1"/>
    <row r="106" ht="12" hidden="1"/>
    <row r="107" ht="12" hidden="1"/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142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5" t="str">
        <f>E7</f>
        <v>Rekonstrukce veřejného sportoviště Dětřichov, k.ů. Dětřichov u Frýdlantu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112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SO 03 - Rekonstrukce víceúčelového hřiště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Dětřichov u Frýdlantu</v>
      </c>
      <c r="G116" s="41"/>
      <c r="H116" s="41"/>
      <c r="I116" s="33" t="s">
        <v>22</v>
      </c>
      <c r="J116" s="80" t="str">
        <f>IF(J12="","",J12)</f>
        <v>7. 7. 2021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>Obec Dětřichov, Dětřichov č.p.2, Frýdlant 464 01</v>
      </c>
      <c r="G118" s="41"/>
      <c r="H118" s="41"/>
      <c r="I118" s="33" t="s">
        <v>30</v>
      </c>
      <c r="J118" s="37" t="str">
        <f>E21</f>
        <v>J.Mráz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>PROPOS Liberec s.r.o.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143</v>
      </c>
      <c r="D121" s="195" t="s">
        <v>61</v>
      </c>
      <c r="E121" s="195" t="s">
        <v>57</v>
      </c>
      <c r="F121" s="195" t="s">
        <v>58</v>
      </c>
      <c r="G121" s="195" t="s">
        <v>144</v>
      </c>
      <c r="H121" s="195" t="s">
        <v>145</v>
      </c>
      <c r="I121" s="195" t="s">
        <v>146</v>
      </c>
      <c r="J121" s="195" t="s">
        <v>116</v>
      </c>
      <c r="K121" s="196" t="s">
        <v>147</v>
      </c>
      <c r="L121" s="197"/>
      <c r="M121" s="101" t="s">
        <v>1</v>
      </c>
      <c r="N121" s="102" t="s">
        <v>40</v>
      </c>
      <c r="O121" s="102" t="s">
        <v>148</v>
      </c>
      <c r="P121" s="102" t="s">
        <v>149</v>
      </c>
      <c r="Q121" s="102" t="s">
        <v>150</v>
      </c>
      <c r="R121" s="102" t="s">
        <v>151</v>
      </c>
      <c r="S121" s="102" t="s">
        <v>152</v>
      </c>
      <c r="T121" s="103" t="s">
        <v>153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154</v>
      </c>
      <c r="D122" s="41"/>
      <c r="E122" s="41"/>
      <c r="F122" s="41"/>
      <c r="G122" s="41"/>
      <c r="H122" s="41"/>
      <c r="I122" s="41"/>
      <c r="J122" s="198">
        <f>BK122</f>
        <v>0</v>
      </c>
      <c r="K122" s="41"/>
      <c r="L122" s="45"/>
      <c r="M122" s="104"/>
      <c r="N122" s="199"/>
      <c r="O122" s="105"/>
      <c r="P122" s="200">
        <f>P123</f>
        <v>0</v>
      </c>
      <c r="Q122" s="105"/>
      <c r="R122" s="200">
        <f>R123</f>
        <v>58.27383456</v>
      </c>
      <c r="S122" s="105"/>
      <c r="T122" s="201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118</v>
      </c>
      <c r="BK122" s="202">
        <f>BK123</f>
        <v>0</v>
      </c>
    </row>
    <row r="123" spans="1:63" s="12" customFormat="1" ht="25.9" customHeight="1">
      <c r="A123" s="12"/>
      <c r="B123" s="203"/>
      <c r="C123" s="204"/>
      <c r="D123" s="205" t="s">
        <v>75</v>
      </c>
      <c r="E123" s="206" t="s">
        <v>155</v>
      </c>
      <c r="F123" s="206" t="s">
        <v>156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P124+P156+P170+P187+P196</f>
        <v>0</v>
      </c>
      <c r="Q123" s="211"/>
      <c r="R123" s="212">
        <f>R124+R156+R170+R187+R196</f>
        <v>58.27383456</v>
      </c>
      <c r="S123" s="211"/>
      <c r="T123" s="213">
        <f>T124+T156+T170+T187+T196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84</v>
      </c>
      <c r="AT123" s="215" t="s">
        <v>75</v>
      </c>
      <c r="AU123" s="215" t="s">
        <v>76</v>
      </c>
      <c r="AY123" s="214" t="s">
        <v>157</v>
      </c>
      <c r="BK123" s="216">
        <f>BK124+BK156+BK170+BK187+BK196</f>
        <v>0</v>
      </c>
    </row>
    <row r="124" spans="1:63" s="12" customFormat="1" ht="22.8" customHeight="1">
      <c r="A124" s="12"/>
      <c r="B124" s="203"/>
      <c r="C124" s="204"/>
      <c r="D124" s="205" t="s">
        <v>75</v>
      </c>
      <c r="E124" s="217" t="s">
        <v>84</v>
      </c>
      <c r="F124" s="217" t="s">
        <v>158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SUM(P125:P155)</f>
        <v>0</v>
      </c>
      <c r="Q124" s="211"/>
      <c r="R124" s="212">
        <f>SUM(R125:R155)</f>
        <v>36.038</v>
      </c>
      <c r="S124" s="211"/>
      <c r="T124" s="213">
        <f>SUM(T125:T155)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84</v>
      </c>
      <c r="AT124" s="215" t="s">
        <v>75</v>
      </c>
      <c r="AU124" s="215" t="s">
        <v>84</v>
      </c>
      <c r="AY124" s="214" t="s">
        <v>157</v>
      </c>
      <c r="BK124" s="216">
        <f>SUM(BK125:BK155)</f>
        <v>0</v>
      </c>
    </row>
    <row r="125" spans="1:65" s="2" customFormat="1" ht="21.75" customHeight="1">
      <c r="A125" s="39"/>
      <c r="B125" s="40"/>
      <c r="C125" s="219" t="s">
        <v>84</v>
      </c>
      <c r="D125" s="219" t="s">
        <v>159</v>
      </c>
      <c r="E125" s="220" t="s">
        <v>920</v>
      </c>
      <c r="F125" s="221" t="s">
        <v>921</v>
      </c>
      <c r="G125" s="222" t="s">
        <v>162</v>
      </c>
      <c r="H125" s="223">
        <v>42.9</v>
      </c>
      <c r="I125" s="224"/>
      <c r="J125" s="225">
        <f>ROUND(I125*H125,2)</f>
        <v>0</v>
      </c>
      <c r="K125" s="221" t="s">
        <v>163</v>
      </c>
      <c r="L125" s="45"/>
      <c r="M125" s="226" t="s">
        <v>1</v>
      </c>
      <c r="N125" s="227" t="s">
        <v>41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164</v>
      </c>
      <c r="AT125" s="230" t="s">
        <v>159</v>
      </c>
      <c r="AU125" s="230" t="s">
        <v>86</v>
      </c>
      <c r="AY125" s="18" t="s">
        <v>157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84</v>
      </c>
      <c r="BK125" s="231">
        <f>ROUND(I125*H125,2)</f>
        <v>0</v>
      </c>
      <c r="BL125" s="18" t="s">
        <v>164</v>
      </c>
      <c r="BM125" s="230" t="s">
        <v>922</v>
      </c>
    </row>
    <row r="126" spans="1:51" s="15" customFormat="1" ht="12">
      <c r="A126" s="15"/>
      <c r="B126" s="255"/>
      <c r="C126" s="256"/>
      <c r="D126" s="234" t="s">
        <v>166</v>
      </c>
      <c r="E126" s="257" t="s">
        <v>1</v>
      </c>
      <c r="F126" s="258" t="s">
        <v>923</v>
      </c>
      <c r="G126" s="256"/>
      <c r="H126" s="257" t="s">
        <v>1</v>
      </c>
      <c r="I126" s="259"/>
      <c r="J126" s="256"/>
      <c r="K126" s="256"/>
      <c r="L126" s="260"/>
      <c r="M126" s="261"/>
      <c r="N126" s="262"/>
      <c r="O126" s="262"/>
      <c r="P126" s="262"/>
      <c r="Q126" s="262"/>
      <c r="R126" s="262"/>
      <c r="S126" s="262"/>
      <c r="T126" s="263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4" t="s">
        <v>166</v>
      </c>
      <c r="AU126" s="264" t="s">
        <v>86</v>
      </c>
      <c r="AV126" s="15" t="s">
        <v>84</v>
      </c>
      <c r="AW126" s="15" t="s">
        <v>32</v>
      </c>
      <c r="AX126" s="15" t="s">
        <v>76</v>
      </c>
      <c r="AY126" s="264" t="s">
        <v>157</v>
      </c>
    </row>
    <row r="127" spans="1:51" s="13" customFormat="1" ht="12">
      <c r="A127" s="13"/>
      <c r="B127" s="232"/>
      <c r="C127" s="233"/>
      <c r="D127" s="234" t="s">
        <v>166</v>
      </c>
      <c r="E127" s="235" t="s">
        <v>1</v>
      </c>
      <c r="F127" s="236" t="s">
        <v>924</v>
      </c>
      <c r="G127" s="233"/>
      <c r="H127" s="237">
        <v>42.9</v>
      </c>
      <c r="I127" s="238"/>
      <c r="J127" s="233"/>
      <c r="K127" s="233"/>
      <c r="L127" s="239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3" t="s">
        <v>166</v>
      </c>
      <c r="AU127" s="243" t="s">
        <v>86</v>
      </c>
      <c r="AV127" s="13" t="s">
        <v>86</v>
      </c>
      <c r="AW127" s="13" t="s">
        <v>32</v>
      </c>
      <c r="AX127" s="13" t="s">
        <v>84</v>
      </c>
      <c r="AY127" s="243" t="s">
        <v>157</v>
      </c>
    </row>
    <row r="128" spans="1:65" s="2" customFormat="1" ht="21.75" customHeight="1">
      <c r="A128" s="39"/>
      <c r="B128" s="40"/>
      <c r="C128" s="219" t="s">
        <v>86</v>
      </c>
      <c r="D128" s="219" t="s">
        <v>159</v>
      </c>
      <c r="E128" s="220" t="s">
        <v>925</v>
      </c>
      <c r="F128" s="221" t="s">
        <v>926</v>
      </c>
      <c r="G128" s="222" t="s">
        <v>162</v>
      </c>
      <c r="H128" s="223">
        <v>52.91</v>
      </c>
      <c r="I128" s="224"/>
      <c r="J128" s="225">
        <f>ROUND(I128*H128,2)</f>
        <v>0</v>
      </c>
      <c r="K128" s="221" t="s">
        <v>163</v>
      </c>
      <c r="L128" s="45"/>
      <c r="M128" s="226" t="s">
        <v>1</v>
      </c>
      <c r="N128" s="227" t="s">
        <v>41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164</v>
      </c>
      <c r="AT128" s="230" t="s">
        <v>159</v>
      </c>
      <c r="AU128" s="230" t="s">
        <v>86</v>
      </c>
      <c r="AY128" s="18" t="s">
        <v>157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164</v>
      </c>
      <c r="BM128" s="230" t="s">
        <v>927</v>
      </c>
    </row>
    <row r="129" spans="1:51" s="15" customFormat="1" ht="12">
      <c r="A129" s="15"/>
      <c r="B129" s="255"/>
      <c r="C129" s="256"/>
      <c r="D129" s="234" t="s">
        <v>166</v>
      </c>
      <c r="E129" s="257" t="s">
        <v>1</v>
      </c>
      <c r="F129" s="258" t="s">
        <v>928</v>
      </c>
      <c r="G129" s="256"/>
      <c r="H129" s="257" t="s">
        <v>1</v>
      </c>
      <c r="I129" s="259"/>
      <c r="J129" s="256"/>
      <c r="K129" s="256"/>
      <c r="L129" s="260"/>
      <c r="M129" s="261"/>
      <c r="N129" s="262"/>
      <c r="O129" s="262"/>
      <c r="P129" s="262"/>
      <c r="Q129" s="262"/>
      <c r="R129" s="262"/>
      <c r="S129" s="262"/>
      <c r="T129" s="263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4" t="s">
        <v>166</v>
      </c>
      <c r="AU129" s="264" t="s">
        <v>86</v>
      </c>
      <c r="AV129" s="15" t="s">
        <v>84</v>
      </c>
      <c r="AW129" s="15" t="s">
        <v>32</v>
      </c>
      <c r="AX129" s="15" t="s">
        <v>76</v>
      </c>
      <c r="AY129" s="264" t="s">
        <v>157</v>
      </c>
    </row>
    <row r="130" spans="1:51" s="13" customFormat="1" ht="12">
      <c r="A130" s="13"/>
      <c r="B130" s="232"/>
      <c r="C130" s="233"/>
      <c r="D130" s="234" t="s">
        <v>166</v>
      </c>
      <c r="E130" s="235" t="s">
        <v>1</v>
      </c>
      <c r="F130" s="236" t="s">
        <v>929</v>
      </c>
      <c r="G130" s="233"/>
      <c r="H130" s="237">
        <v>52.91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166</v>
      </c>
      <c r="AU130" s="243" t="s">
        <v>86</v>
      </c>
      <c r="AV130" s="13" t="s">
        <v>86</v>
      </c>
      <c r="AW130" s="13" t="s">
        <v>32</v>
      </c>
      <c r="AX130" s="13" t="s">
        <v>84</v>
      </c>
      <c r="AY130" s="243" t="s">
        <v>157</v>
      </c>
    </row>
    <row r="131" spans="1:65" s="2" customFormat="1" ht="21.75" customHeight="1">
      <c r="A131" s="39"/>
      <c r="B131" s="40"/>
      <c r="C131" s="219" t="s">
        <v>174</v>
      </c>
      <c r="D131" s="219" t="s">
        <v>159</v>
      </c>
      <c r="E131" s="220" t="s">
        <v>160</v>
      </c>
      <c r="F131" s="221" t="s">
        <v>161</v>
      </c>
      <c r="G131" s="222" t="s">
        <v>162</v>
      </c>
      <c r="H131" s="223">
        <v>18.603</v>
      </c>
      <c r="I131" s="224"/>
      <c r="J131" s="225">
        <f>ROUND(I131*H131,2)</f>
        <v>0</v>
      </c>
      <c r="K131" s="221" t="s">
        <v>163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164</v>
      </c>
      <c r="AT131" s="230" t="s">
        <v>159</v>
      </c>
      <c r="AU131" s="230" t="s">
        <v>86</v>
      </c>
      <c r="AY131" s="18" t="s">
        <v>157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164</v>
      </c>
      <c r="BM131" s="230" t="s">
        <v>930</v>
      </c>
    </row>
    <row r="132" spans="1:51" s="13" customFormat="1" ht="12">
      <c r="A132" s="13"/>
      <c r="B132" s="232"/>
      <c r="C132" s="233"/>
      <c r="D132" s="234" t="s">
        <v>166</v>
      </c>
      <c r="E132" s="235" t="s">
        <v>1</v>
      </c>
      <c r="F132" s="236" t="s">
        <v>931</v>
      </c>
      <c r="G132" s="233"/>
      <c r="H132" s="237">
        <v>14.31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166</v>
      </c>
      <c r="AU132" s="243" t="s">
        <v>86</v>
      </c>
      <c r="AV132" s="13" t="s">
        <v>86</v>
      </c>
      <c r="AW132" s="13" t="s">
        <v>32</v>
      </c>
      <c r="AX132" s="13" t="s">
        <v>76</v>
      </c>
      <c r="AY132" s="243" t="s">
        <v>157</v>
      </c>
    </row>
    <row r="133" spans="1:51" s="13" customFormat="1" ht="12">
      <c r="A133" s="13"/>
      <c r="B133" s="232"/>
      <c r="C133" s="233"/>
      <c r="D133" s="234" t="s">
        <v>166</v>
      </c>
      <c r="E133" s="235" t="s">
        <v>1</v>
      </c>
      <c r="F133" s="236" t="s">
        <v>932</v>
      </c>
      <c r="G133" s="233"/>
      <c r="H133" s="237">
        <v>4.293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166</v>
      </c>
      <c r="AU133" s="243" t="s">
        <v>86</v>
      </c>
      <c r="AV133" s="13" t="s">
        <v>86</v>
      </c>
      <c r="AW133" s="13" t="s">
        <v>32</v>
      </c>
      <c r="AX133" s="13" t="s">
        <v>76</v>
      </c>
      <c r="AY133" s="243" t="s">
        <v>157</v>
      </c>
    </row>
    <row r="134" spans="1:51" s="14" customFormat="1" ht="12">
      <c r="A134" s="14"/>
      <c r="B134" s="244"/>
      <c r="C134" s="245"/>
      <c r="D134" s="234" t="s">
        <v>166</v>
      </c>
      <c r="E134" s="246" t="s">
        <v>1</v>
      </c>
      <c r="F134" s="247" t="s">
        <v>169</v>
      </c>
      <c r="G134" s="245"/>
      <c r="H134" s="248">
        <v>18.603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4" t="s">
        <v>166</v>
      </c>
      <c r="AU134" s="254" t="s">
        <v>86</v>
      </c>
      <c r="AV134" s="14" t="s">
        <v>164</v>
      </c>
      <c r="AW134" s="14" t="s">
        <v>32</v>
      </c>
      <c r="AX134" s="14" t="s">
        <v>84</v>
      </c>
      <c r="AY134" s="254" t="s">
        <v>157</v>
      </c>
    </row>
    <row r="135" spans="1:65" s="2" customFormat="1" ht="16.5" customHeight="1">
      <c r="A135" s="39"/>
      <c r="B135" s="40"/>
      <c r="C135" s="219" t="s">
        <v>164</v>
      </c>
      <c r="D135" s="219" t="s">
        <v>159</v>
      </c>
      <c r="E135" s="220" t="s">
        <v>170</v>
      </c>
      <c r="F135" s="221" t="s">
        <v>171</v>
      </c>
      <c r="G135" s="222" t="s">
        <v>162</v>
      </c>
      <c r="H135" s="223">
        <v>114.413</v>
      </c>
      <c r="I135" s="224"/>
      <c r="J135" s="225">
        <f>ROUND(I135*H135,2)</f>
        <v>0</v>
      </c>
      <c r="K135" s="221" t="s">
        <v>163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164</v>
      </c>
      <c r="AT135" s="230" t="s">
        <v>159</v>
      </c>
      <c r="AU135" s="230" t="s">
        <v>86</v>
      </c>
      <c r="AY135" s="18" t="s">
        <v>157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164</v>
      </c>
      <c r="BM135" s="230" t="s">
        <v>933</v>
      </c>
    </row>
    <row r="136" spans="1:51" s="15" customFormat="1" ht="12">
      <c r="A136" s="15"/>
      <c r="B136" s="255"/>
      <c r="C136" s="256"/>
      <c r="D136" s="234" t="s">
        <v>166</v>
      </c>
      <c r="E136" s="257" t="s">
        <v>1</v>
      </c>
      <c r="F136" s="258" t="s">
        <v>850</v>
      </c>
      <c r="G136" s="256"/>
      <c r="H136" s="257" t="s">
        <v>1</v>
      </c>
      <c r="I136" s="259"/>
      <c r="J136" s="256"/>
      <c r="K136" s="256"/>
      <c r="L136" s="260"/>
      <c r="M136" s="261"/>
      <c r="N136" s="262"/>
      <c r="O136" s="262"/>
      <c r="P136" s="262"/>
      <c r="Q136" s="262"/>
      <c r="R136" s="262"/>
      <c r="S136" s="262"/>
      <c r="T136" s="263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4" t="s">
        <v>166</v>
      </c>
      <c r="AU136" s="264" t="s">
        <v>86</v>
      </c>
      <c r="AV136" s="15" t="s">
        <v>84</v>
      </c>
      <c r="AW136" s="15" t="s">
        <v>32</v>
      </c>
      <c r="AX136" s="15" t="s">
        <v>76</v>
      </c>
      <c r="AY136" s="264" t="s">
        <v>157</v>
      </c>
    </row>
    <row r="137" spans="1:51" s="13" customFormat="1" ht="12">
      <c r="A137" s="13"/>
      <c r="B137" s="232"/>
      <c r="C137" s="233"/>
      <c r="D137" s="234" t="s">
        <v>166</v>
      </c>
      <c r="E137" s="235" t="s">
        <v>1</v>
      </c>
      <c r="F137" s="236" t="s">
        <v>934</v>
      </c>
      <c r="G137" s="233"/>
      <c r="H137" s="237">
        <v>95.81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166</v>
      </c>
      <c r="AU137" s="243" t="s">
        <v>86</v>
      </c>
      <c r="AV137" s="13" t="s">
        <v>86</v>
      </c>
      <c r="AW137" s="13" t="s">
        <v>32</v>
      </c>
      <c r="AX137" s="13" t="s">
        <v>76</v>
      </c>
      <c r="AY137" s="243" t="s">
        <v>157</v>
      </c>
    </row>
    <row r="138" spans="1:51" s="15" customFormat="1" ht="12">
      <c r="A138" s="15"/>
      <c r="B138" s="255"/>
      <c r="C138" s="256"/>
      <c r="D138" s="234" t="s">
        <v>166</v>
      </c>
      <c r="E138" s="257" t="s">
        <v>1</v>
      </c>
      <c r="F138" s="258" t="s">
        <v>852</v>
      </c>
      <c r="G138" s="256"/>
      <c r="H138" s="257" t="s">
        <v>1</v>
      </c>
      <c r="I138" s="259"/>
      <c r="J138" s="256"/>
      <c r="K138" s="256"/>
      <c r="L138" s="260"/>
      <c r="M138" s="261"/>
      <c r="N138" s="262"/>
      <c r="O138" s="262"/>
      <c r="P138" s="262"/>
      <c r="Q138" s="262"/>
      <c r="R138" s="262"/>
      <c r="S138" s="262"/>
      <c r="T138" s="263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4" t="s">
        <v>166</v>
      </c>
      <c r="AU138" s="264" t="s">
        <v>86</v>
      </c>
      <c r="AV138" s="15" t="s">
        <v>84</v>
      </c>
      <c r="AW138" s="15" t="s">
        <v>32</v>
      </c>
      <c r="AX138" s="15" t="s">
        <v>76</v>
      </c>
      <c r="AY138" s="264" t="s">
        <v>157</v>
      </c>
    </row>
    <row r="139" spans="1:51" s="13" customFormat="1" ht="12">
      <c r="A139" s="13"/>
      <c r="B139" s="232"/>
      <c r="C139" s="233"/>
      <c r="D139" s="234" t="s">
        <v>166</v>
      </c>
      <c r="E139" s="235" t="s">
        <v>1</v>
      </c>
      <c r="F139" s="236" t="s">
        <v>935</v>
      </c>
      <c r="G139" s="233"/>
      <c r="H139" s="237">
        <v>18.603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166</v>
      </c>
      <c r="AU139" s="243" t="s">
        <v>86</v>
      </c>
      <c r="AV139" s="13" t="s">
        <v>86</v>
      </c>
      <c r="AW139" s="13" t="s">
        <v>32</v>
      </c>
      <c r="AX139" s="13" t="s">
        <v>76</v>
      </c>
      <c r="AY139" s="243" t="s">
        <v>157</v>
      </c>
    </row>
    <row r="140" spans="1:51" s="14" customFormat="1" ht="12">
      <c r="A140" s="14"/>
      <c r="B140" s="244"/>
      <c r="C140" s="245"/>
      <c r="D140" s="234" t="s">
        <v>166</v>
      </c>
      <c r="E140" s="246" t="s">
        <v>1</v>
      </c>
      <c r="F140" s="247" t="s">
        <v>169</v>
      </c>
      <c r="G140" s="245"/>
      <c r="H140" s="248">
        <v>114.413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4" t="s">
        <v>166</v>
      </c>
      <c r="AU140" s="254" t="s">
        <v>86</v>
      </c>
      <c r="AV140" s="14" t="s">
        <v>164</v>
      </c>
      <c r="AW140" s="14" t="s">
        <v>32</v>
      </c>
      <c r="AX140" s="14" t="s">
        <v>84</v>
      </c>
      <c r="AY140" s="254" t="s">
        <v>157</v>
      </c>
    </row>
    <row r="141" spans="1:65" s="2" customFormat="1" ht="16.5" customHeight="1">
      <c r="A141" s="39"/>
      <c r="B141" s="40"/>
      <c r="C141" s="219" t="s">
        <v>185</v>
      </c>
      <c r="D141" s="219" t="s">
        <v>159</v>
      </c>
      <c r="E141" s="220" t="s">
        <v>936</v>
      </c>
      <c r="F141" s="221" t="s">
        <v>937</v>
      </c>
      <c r="G141" s="222" t="s">
        <v>162</v>
      </c>
      <c r="H141" s="223">
        <v>9.302</v>
      </c>
      <c r="I141" s="224"/>
      <c r="J141" s="225">
        <f>ROUND(I141*H141,2)</f>
        <v>0</v>
      </c>
      <c r="K141" s="221" t="s">
        <v>163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164</v>
      </c>
      <c r="AT141" s="230" t="s">
        <v>159</v>
      </c>
      <c r="AU141" s="230" t="s">
        <v>86</v>
      </c>
      <c r="AY141" s="18" t="s">
        <v>157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164</v>
      </c>
      <c r="BM141" s="230" t="s">
        <v>938</v>
      </c>
    </row>
    <row r="142" spans="1:51" s="15" customFormat="1" ht="12">
      <c r="A142" s="15"/>
      <c r="B142" s="255"/>
      <c r="C142" s="256"/>
      <c r="D142" s="234" t="s">
        <v>166</v>
      </c>
      <c r="E142" s="257" t="s">
        <v>1</v>
      </c>
      <c r="F142" s="258" t="s">
        <v>939</v>
      </c>
      <c r="G142" s="256"/>
      <c r="H142" s="257" t="s">
        <v>1</v>
      </c>
      <c r="I142" s="259"/>
      <c r="J142" s="256"/>
      <c r="K142" s="256"/>
      <c r="L142" s="260"/>
      <c r="M142" s="261"/>
      <c r="N142" s="262"/>
      <c r="O142" s="262"/>
      <c r="P142" s="262"/>
      <c r="Q142" s="262"/>
      <c r="R142" s="262"/>
      <c r="S142" s="262"/>
      <c r="T142" s="263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4" t="s">
        <v>166</v>
      </c>
      <c r="AU142" s="264" t="s">
        <v>86</v>
      </c>
      <c r="AV142" s="15" t="s">
        <v>84</v>
      </c>
      <c r="AW142" s="15" t="s">
        <v>32</v>
      </c>
      <c r="AX142" s="15" t="s">
        <v>76</v>
      </c>
      <c r="AY142" s="264" t="s">
        <v>157</v>
      </c>
    </row>
    <row r="143" spans="1:51" s="13" customFormat="1" ht="12">
      <c r="A143" s="13"/>
      <c r="B143" s="232"/>
      <c r="C143" s="233"/>
      <c r="D143" s="234" t="s">
        <v>166</v>
      </c>
      <c r="E143" s="235" t="s">
        <v>1</v>
      </c>
      <c r="F143" s="236" t="s">
        <v>940</v>
      </c>
      <c r="G143" s="233"/>
      <c r="H143" s="237">
        <v>7.155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166</v>
      </c>
      <c r="AU143" s="243" t="s">
        <v>86</v>
      </c>
      <c r="AV143" s="13" t="s">
        <v>86</v>
      </c>
      <c r="AW143" s="13" t="s">
        <v>32</v>
      </c>
      <c r="AX143" s="13" t="s">
        <v>76</v>
      </c>
      <c r="AY143" s="243" t="s">
        <v>157</v>
      </c>
    </row>
    <row r="144" spans="1:51" s="13" customFormat="1" ht="12">
      <c r="A144" s="13"/>
      <c r="B144" s="232"/>
      <c r="C144" s="233"/>
      <c r="D144" s="234" t="s">
        <v>166</v>
      </c>
      <c r="E144" s="235" t="s">
        <v>1</v>
      </c>
      <c r="F144" s="236" t="s">
        <v>941</v>
      </c>
      <c r="G144" s="233"/>
      <c r="H144" s="237">
        <v>2.147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166</v>
      </c>
      <c r="AU144" s="243" t="s">
        <v>86</v>
      </c>
      <c r="AV144" s="13" t="s">
        <v>86</v>
      </c>
      <c r="AW144" s="13" t="s">
        <v>32</v>
      </c>
      <c r="AX144" s="13" t="s">
        <v>76</v>
      </c>
      <c r="AY144" s="243" t="s">
        <v>157</v>
      </c>
    </row>
    <row r="145" spans="1:51" s="14" customFormat="1" ht="12">
      <c r="A145" s="14"/>
      <c r="B145" s="244"/>
      <c r="C145" s="245"/>
      <c r="D145" s="234" t="s">
        <v>166</v>
      </c>
      <c r="E145" s="246" t="s">
        <v>1</v>
      </c>
      <c r="F145" s="247" t="s">
        <v>169</v>
      </c>
      <c r="G145" s="245"/>
      <c r="H145" s="248">
        <v>9.302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4" t="s">
        <v>166</v>
      </c>
      <c r="AU145" s="254" t="s">
        <v>86</v>
      </c>
      <c r="AV145" s="14" t="s">
        <v>164</v>
      </c>
      <c r="AW145" s="14" t="s">
        <v>32</v>
      </c>
      <c r="AX145" s="14" t="s">
        <v>84</v>
      </c>
      <c r="AY145" s="254" t="s">
        <v>157</v>
      </c>
    </row>
    <row r="146" spans="1:65" s="2" customFormat="1" ht="16.5" customHeight="1">
      <c r="A146" s="39"/>
      <c r="B146" s="40"/>
      <c r="C146" s="265" t="s">
        <v>189</v>
      </c>
      <c r="D146" s="265" t="s">
        <v>486</v>
      </c>
      <c r="E146" s="266" t="s">
        <v>942</v>
      </c>
      <c r="F146" s="267" t="s">
        <v>943</v>
      </c>
      <c r="G146" s="268" t="s">
        <v>192</v>
      </c>
      <c r="H146" s="269">
        <v>18.604</v>
      </c>
      <c r="I146" s="270"/>
      <c r="J146" s="271">
        <f>ROUND(I146*H146,2)</f>
        <v>0</v>
      </c>
      <c r="K146" s="267" t="s">
        <v>163</v>
      </c>
      <c r="L146" s="272"/>
      <c r="M146" s="273" t="s">
        <v>1</v>
      </c>
      <c r="N146" s="274" t="s">
        <v>41</v>
      </c>
      <c r="O146" s="92"/>
      <c r="P146" s="228">
        <f>O146*H146</f>
        <v>0</v>
      </c>
      <c r="Q146" s="228">
        <v>1</v>
      </c>
      <c r="R146" s="228">
        <f>Q146*H146</f>
        <v>18.604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200</v>
      </c>
      <c r="AT146" s="230" t="s">
        <v>486</v>
      </c>
      <c r="AU146" s="230" t="s">
        <v>86</v>
      </c>
      <c r="AY146" s="18" t="s">
        <v>157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164</v>
      </c>
      <c r="BM146" s="230" t="s">
        <v>944</v>
      </c>
    </row>
    <row r="147" spans="1:51" s="13" customFormat="1" ht="12">
      <c r="A147" s="13"/>
      <c r="B147" s="232"/>
      <c r="C147" s="233"/>
      <c r="D147" s="234" t="s">
        <v>166</v>
      </c>
      <c r="E147" s="235" t="s">
        <v>1</v>
      </c>
      <c r="F147" s="236" t="s">
        <v>945</v>
      </c>
      <c r="G147" s="233"/>
      <c r="H147" s="237">
        <v>18.604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166</v>
      </c>
      <c r="AU147" s="243" t="s">
        <v>86</v>
      </c>
      <c r="AV147" s="13" t="s">
        <v>86</v>
      </c>
      <c r="AW147" s="13" t="s">
        <v>32</v>
      </c>
      <c r="AX147" s="13" t="s">
        <v>84</v>
      </c>
      <c r="AY147" s="243" t="s">
        <v>157</v>
      </c>
    </row>
    <row r="148" spans="1:65" s="2" customFormat="1" ht="16.5" customHeight="1">
      <c r="A148" s="39"/>
      <c r="B148" s="40"/>
      <c r="C148" s="219" t="s">
        <v>196</v>
      </c>
      <c r="D148" s="219" t="s">
        <v>159</v>
      </c>
      <c r="E148" s="220" t="s">
        <v>861</v>
      </c>
      <c r="F148" s="221" t="s">
        <v>862</v>
      </c>
      <c r="G148" s="222" t="s">
        <v>162</v>
      </c>
      <c r="H148" s="223">
        <v>8.717</v>
      </c>
      <c r="I148" s="224"/>
      <c r="J148" s="225">
        <f>ROUND(I148*H148,2)</f>
        <v>0</v>
      </c>
      <c r="K148" s="221" t="s">
        <v>163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164</v>
      </c>
      <c r="AT148" s="230" t="s">
        <v>159</v>
      </c>
      <c r="AU148" s="230" t="s">
        <v>86</v>
      </c>
      <c r="AY148" s="18" t="s">
        <v>157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164</v>
      </c>
      <c r="BM148" s="230" t="s">
        <v>946</v>
      </c>
    </row>
    <row r="149" spans="1:51" s="13" customFormat="1" ht="12">
      <c r="A149" s="13"/>
      <c r="B149" s="232"/>
      <c r="C149" s="233"/>
      <c r="D149" s="234" t="s">
        <v>166</v>
      </c>
      <c r="E149" s="235" t="s">
        <v>1</v>
      </c>
      <c r="F149" s="236" t="s">
        <v>940</v>
      </c>
      <c r="G149" s="233"/>
      <c r="H149" s="237">
        <v>7.155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166</v>
      </c>
      <c r="AU149" s="243" t="s">
        <v>86</v>
      </c>
      <c r="AV149" s="13" t="s">
        <v>86</v>
      </c>
      <c r="AW149" s="13" t="s">
        <v>32</v>
      </c>
      <c r="AX149" s="13" t="s">
        <v>76</v>
      </c>
      <c r="AY149" s="243" t="s">
        <v>157</v>
      </c>
    </row>
    <row r="150" spans="1:51" s="13" customFormat="1" ht="12">
      <c r="A150" s="13"/>
      <c r="B150" s="232"/>
      <c r="C150" s="233"/>
      <c r="D150" s="234" t="s">
        <v>166</v>
      </c>
      <c r="E150" s="235" t="s">
        <v>1</v>
      </c>
      <c r="F150" s="236" t="s">
        <v>941</v>
      </c>
      <c r="G150" s="233"/>
      <c r="H150" s="237">
        <v>2.147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166</v>
      </c>
      <c r="AU150" s="243" t="s">
        <v>86</v>
      </c>
      <c r="AV150" s="13" t="s">
        <v>86</v>
      </c>
      <c r="AW150" s="13" t="s">
        <v>32</v>
      </c>
      <c r="AX150" s="13" t="s">
        <v>76</v>
      </c>
      <c r="AY150" s="243" t="s">
        <v>157</v>
      </c>
    </row>
    <row r="151" spans="1:51" s="15" customFormat="1" ht="12">
      <c r="A151" s="15"/>
      <c r="B151" s="255"/>
      <c r="C151" s="256"/>
      <c r="D151" s="234" t="s">
        <v>166</v>
      </c>
      <c r="E151" s="257" t="s">
        <v>1</v>
      </c>
      <c r="F151" s="258" t="s">
        <v>865</v>
      </c>
      <c r="G151" s="256"/>
      <c r="H151" s="257" t="s">
        <v>1</v>
      </c>
      <c r="I151" s="259"/>
      <c r="J151" s="256"/>
      <c r="K151" s="256"/>
      <c r="L151" s="260"/>
      <c r="M151" s="261"/>
      <c r="N151" s="262"/>
      <c r="O151" s="262"/>
      <c r="P151" s="262"/>
      <c r="Q151" s="262"/>
      <c r="R151" s="262"/>
      <c r="S151" s="262"/>
      <c r="T151" s="26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4" t="s">
        <v>166</v>
      </c>
      <c r="AU151" s="264" t="s">
        <v>86</v>
      </c>
      <c r="AV151" s="15" t="s">
        <v>84</v>
      </c>
      <c r="AW151" s="15" t="s">
        <v>32</v>
      </c>
      <c r="AX151" s="15" t="s">
        <v>76</v>
      </c>
      <c r="AY151" s="264" t="s">
        <v>157</v>
      </c>
    </row>
    <row r="152" spans="1:51" s="13" customFormat="1" ht="12">
      <c r="A152" s="13"/>
      <c r="B152" s="232"/>
      <c r="C152" s="233"/>
      <c r="D152" s="234" t="s">
        <v>166</v>
      </c>
      <c r="E152" s="235" t="s">
        <v>1</v>
      </c>
      <c r="F152" s="236" t="s">
        <v>947</v>
      </c>
      <c r="G152" s="233"/>
      <c r="H152" s="237">
        <v>-0.585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166</v>
      </c>
      <c r="AU152" s="243" t="s">
        <v>86</v>
      </c>
      <c r="AV152" s="13" t="s">
        <v>86</v>
      </c>
      <c r="AW152" s="13" t="s">
        <v>32</v>
      </c>
      <c r="AX152" s="13" t="s">
        <v>76</v>
      </c>
      <c r="AY152" s="243" t="s">
        <v>157</v>
      </c>
    </row>
    <row r="153" spans="1:51" s="14" customFormat="1" ht="12">
      <c r="A153" s="14"/>
      <c r="B153" s="244"/>
      <c r="C153" s="245"/>
      <c r="D153" s="234" t="s">
        <v>166</v>
      </c>
      <c r="E153" s="246" t="s">
        <v>1</v>
      </c>
      <c r="F153" s="247" t="s">
        <v>169</v>
      </c>
      <c r="G153" s="245"/>
      <c r="H153" s="248">
        <v>8.717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4" t="s">
        <v>166</v>
      </c>
      <c r="AU153" s="254" t="s">
        <v>86</v>
      </c>
      <c r="AV153" s="14" t="s">
        <v>164</v>
      </c>
      <c r="AW153" s="14" t="s">
        <v>32</v>
      </c>
      <c r="AX153" s="14" t="s">
        <v>84</v>
      </c>
      <c r="AY153" s="254" t="s">
        <v>157</v>
      </c>
    </row>
    <row r="154" spans="1:65" s="2" customFormat="1" ht="16.5" customHeight="1">
      <c r="A154" s="39"/>
      <c r="B154" s="40"/>
      <c r="C154" s="265" t="s">
        <v>200</v>
      </c>
      <c r="D154" s="265" t="s">
        <v>486</v>
      </c>
      <c r="E154" s="266" t="s">
        <v>948</v>
      </c>
      <c r="F154" s="267" t="s">
        <v>949</v>
      </c>
      <c r="G154" s="268" t="s">
        <v>192</v>
      </c>
      <c r="H154" s="269">
        <v>17.434</v>
      </c>
      <c r="I154" s="270"/>
      <c r="J154" s="271">
        <f>ROUND(I154*H154,2)</f>
        <v>0</v>
      </c>
      <c r="K154" s="267" t="s">
        <v>163</v>
      </c>
      <c r="L154" s="272"/>
      <c r="M154" s="273" t="s">
        <v>1</v>
      </c>
      <c r="N154" s="274" t="s">
        <v>41</v>
      </c>
      <c r="O154" s="92"/>
      <c r="P154" s="228">
        <f>O154*H154</f>
        <v>0</v>
      </c>
      <c r="Q154" s="228">
        <v>1</v>
      </c>
      <c r="R154" s="228">
        <f>Q154*H154</f>
        <v>17.434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200</v>
      </c>
      <c r="AT154" s="230" t="s">
        <v>486</v>
      </c>
      <c r="AU154" s="230" t="s">
        <v>86</v>
      </c>
      <c r="AY154" s="18" t="s">
        <v>157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164</v>
      </c>
      <c r="BM154" s="230" t="s">
        <v>950</v>
      </c>
    </row>
    <row r="155" spans="1:51" s="13" customFormat="1" ht="12">
      <c r="A155" s="13"/>
      <c r="B155" s="232"/>
      <c r="C155" s="233"/>
      <c r="D155" s="234" t="s">
        <v>166</v>
      </c>
      <c r="E155" s="235" t="s">
        <v>1</v>
      </c>
      <c r="F155" s="236" t="s">
        <v>951</v>
      </c>
      <c r="G155" s="233"/>
      <c r="H155" s="237">
        <v>17.434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166</v>
      </c>
      <c r="AU155" s="243" t="s">
        <v>86</v>
      </c>
      <c r="AV155" s="13" t="s">
        <v>86</v>
      </c>
      <c r="AW155" s="13" t="s">
        <v>32</v>
      </c>
      <c r="AX155" s="13" t="s">
        <v>84</v>
      </c>
      <c r="AY155" s="243" t="s">
        <v>157</v>
      </c>
    </row>
    <row r="156" spans="1:63" s="12" customFormat="1" ht="22.8" customHeight="1">
      <c r="A156" s="12"/>
      <c r="B156" s="203"/>
      <c r="C156" s="204"/>
      <c r="D156" s="205" t="s">
        <v>75</v>
      </c>
      <c r="E156" s="217" t="s">
        <v>86</v>
      </c>
      <c r="F156" s="217" t="s">
        <v>173</v>
      </c>
      <c r="G156" s="204"/>
      <c r="H156" s="204"/>
      <c r="I156" s="207"/>
      <c r="J156" s="218">
        <f>BK156</f>
        <v>0</v>
      </c>
      <c r="K156" s="204"/>
      <c r="L156" s="209"/>
      <c r="M156" s="210"/>
      <c r="N156" s="211"/>
      <c r="O156" s="211"/>
      <c r="P156" s="212">
        <f>SUM(P157:P169)</f>
        <v>0</v>
      </c>
      <c r="Q156" s="211"/>
      <c r="R156" s="212">
        <f>SUM(R157:R169)</f>
        <v>7.574238960000001</v>
      </c>
      <c r="S156" s="211"/>
      <c r="T156" s="213">
        <f>SUM(T157:T169)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4" t="s">
        <v>84</v>
      </c>
      <c r="AT156" s="215" t="s">
        <v>75</v>
      </c>
      <c r="AU156" s="215" t="s">
        <v>84</v>
      </c>
      <c r="AY156" s="214" t="s">
        <v>157</v>
      </c>
      <c r="BK156" s="216">
        <f>SUM(BK157:BK169)</f>
        <v>0</v>
      </c>
    </row>
    <row r="157" spans="1:65" s="2" customFormat="1" ht="16.5" customHeight="1">
      <c r="A157" s="39"/>
      <c r="B157" s="40"/>
      <c r="C157" s="219" t="s">
        <v>206</v>
      </c>
      <c r="D157" s="219" t="s">
        <v>159</v>
      </c>
      <c r="E157" s="220" t="s">
        <v>867</v>
      </c>
      <c r="F157" s="221" t="s">
        <v>868</v>
      </c>
      <c r="G157" s="222" t="s">
        <v>405</v>
      </c>
      <c r="H157" s="223">
        <v>117</v>
      </c>
      <c r="I157" s="224"/>
      <c r="J157" s="225">
        <f>ROUND(I157*H157,2)</f>
        <v>0</v>
      </c>
      <c r="K157" s="221" t="s">
        <v>1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0.001</v>
      </c>
      <c r="R157" s="228">
        <f>Q157*H157</f>
        <v>0.117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164</v>
      </c>
      <c r="AT157" s="230" t="s">
        <v>159</v>
      </c>
      <c r="AU157" s="230" t="s">
        <v>86</v>
      </c>
      <c r="AY157" s="18" t="s">
        <v>157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164</v>
      </c>
      <c r="BM157" s="230" t="s">
        <v>952</v>
      </c>
    </row>
    <row r="158" spans="1:51" s="13" customFormat="1" ht="12">
      <c r="A158" s="13"/>
      <c r="B158" s="232"/>
      <c r="C158" s="233"/>
      <c r="D158" s="234" t="s">
        <v>166</v>
      </c>
      <c r="E158" s="235" t="s">
        <v>1</v>
      </c>
      <c r="F158" s="236" t="s">
        <v>953</v>
      </c>
      <c r="G158" s="233"/>
      <c r="H158" s="237">
        <v>90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166</v>
      </c>
      <c r="AU158" s="243" t="s">
        <v>86</v>
      </c>
      <c r="AV158" s="13" t="s">
        <v>86</v>
      </c>
      <c r="AW158" s="13" t="s">
        <v>32</v>
      </c>
      <c r="AX158" s="13" t="s">
        <v>76</v>
      </c>
      <c r="AY158" s="243" t="s">
        <v>157</v>
      </c>
    </row>
    <row r="159" spans="1:51" s="13" customFormat="1" ht="12">
      <c r="A159" s="13"/>
      <c r="B159" s="232"/>
      <c r="C159" s="233"/>
      <c r="D159" s="234" t="s">
        <v>166</v>
      </c>
      <c r="E159" s="235" t="s">
        <v>1</v>
      </c>
      <c r="F159" s="236" t="s">
        <v>954</v>
      </c>
      <c r="G159" s="233"/>
      <c r="H159" s="237">
        <v>27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166</v>
      </c>
      <c r="AU159" s="243" t="s">
        <v>86</v>
      </c>
      <c r="AV159" s="13" t="s">
        <v>86</v>
      </c>
      <c r="AW159" s="13" t="s">
        <v>32</v>
      </c>
      <c r="AX159" s="13" t="s">
        <v>76</v>
      </c>
      <c r="AY159" s="243" t="s">
        <v>157</v>
      </c>
    </row>
    <row r="160" spans="1:51" s="14" customFormat="1" ht="12">
      <c r="A160" s="14"/>
      <c r="B160" s="244"/>
      <c r="C160" s="245"/>
      <c r="D160" s="234" t="s">
        <v>166</v>
      </c>
      <c r="E160" s="246" t="s">
        <v>1</v>
      </c>
      <c r="F160" s="247" t="s">
        <v>169</v>
      </c>
      <c r="G160" s="245"/>
      <c r="H160" s="248">
        <v>117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4" t="s">
        <v>166</v>
      </c>
      <c r="AU160" s="254" t="s">
        <v>86</v>
      </c>
      <c r="AV160" s="14" t="s">
        <v>164</v>
      </c>
      <c r="AW160" s="14" t="s">
        <v>32</v>
      </c>
      <c r="AX160" s="14" t="s">
        <v>84</v>
      </c>
      <c r="AY160" s="254" t="s">
        <v>157</v>
      </c>
    </row>
    <row r="161" spans="1:65" s="2" customFormat="1" ht="16.5" customHeight="1">
      <c r="A161" s="39"/>
      <c r="B161" s="40"/>
      <c r="C161" s="219" t="s">
        <v>211</v>
      </c>
      <c r="D161" s="219" t="s">
        <v>159</v>
      </c>
      <c r="E161" s="220" t="s">
        <v>955</v>
      </c>
      <c r="F161" s="221" t="s">
        <v>956</v>
      </c>
      <c r="G161" s="222" t="s">
        <v>214</v>
      </c>
      <c r="H161" s="223">
        <v>2</v>
      </c>
      <c r="I161" s="224"/>
      <c r="J161" s="225">
        <f>ROUND(I161*H161,2)</f>
        <v>0</v>
      </c>
      <c r="K161" s="221" t="s">
        <v>1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0.003</v>
      </c>
      <c r="R161" s="228">
        <f>Q161*H161</f>
        <v>0.006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164</v>
      </c>
      <c r="AT161" s="230" t="s">
        <v>159</v>
      </c>
      <c r="AU161" s="230" t="s">
        <v>86</v>
      </c>
      <c r="AY161" s="18" t="s">
        <v>157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164</v>
      </c>
      <c r="BM161" s="230" t="s">
        <v>957</v>
      </c>
    </row>
    <row r="162" spans="1:65" s="2" customFormat="1" ht="16.5" customHeight="1">
      <c r="A162" s="39"/>
      <c r="B162" s="40"/>
      <c r="C162" s="219" t="s">
        <v>217</v>
      </c>
      <c r="D162" s="219" t="s">
        <v>159</v>
      </c>
      <c r="E162" s="220" t="s">
        <v>958</v>
      </c>
      <c r="F162" s="221" t="s">
        <v>959</v>
      </c>
      <c r="G162" s="222" t="s">
        <v>417</v>
      </c>
      <c r="H162" s="223">
        <v>1</v>
      </c>
      <c r="I162" s="224"/>
      <c r="J162" s="225">
        <f>ROUND(I162*H162,2)</f>
        <v>0</v>
      </c>
      <c r="K162" s="221" t="s">
        <v>1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0.00049</v>
      </c>
      <c r="R162" s="228">
        <f>Q162*H162</f>
        <v>0.00049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164</v>
      </c>
      <c r="AT162" s="230" t="s">
        <v>159</v>
      </c>
      <c r="AU162" s="230" t="s">
        <v>86</v>
      </c>
      <c r="AY162" s="18" t="s">
        <v>157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164</v>
      </c>
      <c r="BM162" s="230" t="s">
        <v>960</v>
      </c>
    </row>
    <row r="163" spans="1:65" s="2" customFormat="1" ht="16.5" customHeight="1">
      <c r="A163" s="39"/>
      <c r="B163" s="40"/>
      <c r="C163" s="219" t="s">
        <v>224</v>
      </c>
      <c r="D163" s="219" t="s">
        <v>159</v>
      </c>
      <c r="E163" s="220" t="s">
        <v>961</v>
      </c>
      <c r="F163" s="221" t="s">
        <v>962</v>
      </c>
      <c r="G163" s="222" t="s">
        <v>162</v>
      </c>
      <c r="H163" s="223">
        <v>3.024</v>
      </c>
      <c r="I163" s="224"/>
      <c r="J163" s="225">
        <f>ROUND(I163*H163,2)</f>
        <v>0</v>
      </c>
      <c r="K163" s="221" t="s">
        <v>163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2.45329</v>
      </c>
      <c r="R163" s="228">
        <f>Q163*H163</f>
        <v>7.41874896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164</v>
      </c>
      <c r="AT163" s="230" t="s">
        <v>159</v>
      </c>
      <c r="AU163" s="230" t="s">
        <v>86</v>
      </c>
      <c r="AY163" s="18" t="s">
        <v>157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164</v>
      </c>
      <c r="BM163" s="230" t="s">
        <v>963</v>
      </c>
    </row>
    <row r="164" spans="1:51" s="15" customFormat="1" ht="12">
      <c r="A164" s="15"/>
      <c r="B164" s="255"/>
      <c r="C164" s="256"/>
      <c r="D164" s="234" t="s">
        <v>166</v>
      </c>
      <c r="E164" s="257" t="s">
        <v>1</v>
      </c>
      <c r="F164" s="258" t="s">
        <v>964</v>
      </c>
      <c r="G164" s="256"/>
      <c r="H164" s="257" t="s">
        <v>1</v>
      </c>
      <c r="I164" s="259"/>
      <c r="J164" s="256"/>
      <c r="K164" s="256"/>
      <c r="L164" s="260"/>
      <c r="M164" s="261"/>
      <c r="N164" s="262"/>
      <c r="O164" s="262"/>
      <c r="P164" s="262"/>
      <c r="Q164" s="262"/>
      <c r="R164" s="262"/>
      <c r="S164" s="262"/>
      <c r="T164" s="263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4" t="s">
        <v>166</v>
      </c>
      <c r="AU164" s="264" t="s">
        <v>86</v>
      </c>
      <c r="AV164" s="15" t="s">
        <v>84</v>
      </c>
      <c r="AW164" s="15" t="s">
        <v>32</v>
      </c>
      <c r="AX164" s="15" t="s">
        <v>76</v>
      </c>
      <c r="AY164" s="264" t="s">
        <v>157</v>
      </c>
    </row>
    <row r="165" spans="1:51" s="13" customFormat="1" ht="12">
      <c r="A165" s="13"/>
      <c r="B165" s="232"/>
      <c r="C165" s="233"/>
      <c r="D165" s="234" t="s">
        <v>166</v>
      </c>
      <c r="E165" s="235" t="s">
        <v>1</v>
      </c>
      <c r="F165" s="236" t="s">
        <v>965</v>
      </c>
      <c r="G165" s="233"/>
      <c r="H165" s="237">
        <v>1.024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166</v>
      </c>
      <c r="AU165" s="243" t="s">
        <v>86</v>
      </c>
      <c r="AV165" s="13" t="s">
        <v>86</v>
      </c>
      <c r="AW165" s="13" t="s">
        <v>32</v>
      </c>
      <c r="AX165" s="13" t="s">
        <v>76</v>
      </c>
      <c r="AY165" s="243" t="s">
        <v>157</v>
      </c>
    </row>
    <row r="166" spans="1:51" s="15" customFormat="1" ht="12">
      <c r="A166" s="15"/>
      <c r="B166" s="255"/>
      <c r="C166" s="256"/>
      <c r="D166" s="234" t="s">
        <v>166</v>
      </c>
      <c r="E166" s="257" t="s">
        <v>1</v>
      </c>
      <c r="F166" s="258" t="s">
        <v>966</v>
      </c>
      <c r="G166" s="256"/>
      <c r="H166" s="257" t="s">
        <v>1</v>
      </c>
      <c r="I166" s="259"/>
      <c r="J166" s="256"/>
      <c r="K166" s="256"/>
      <c r="L166" s="260"/>
      <c r="M166" s="261"/>
      <c r="N166" s="262"/>
      <c r="O166" s="262"/>
      <c r="P166" s="262"/>
      <c r="Q166" s="262"/>
      <c r="R166" s="262"/>
      <c r="S166" s="262"/>
      <c r="T166" s="263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4" t="s">
        <v>166</v>
      </c>
      <c r="AU166" s="264" t="s">
        <v>86</v>
      </c>
      <c r="AV166" s="15" t="s">
        <v>84</v>
      </c>
      <c r="AW166" s="15" t="s">
        <v>32</v>
      </c>
      <c r="AX166" s="15" t="s">
        <v>76</v>
      </c>
      <c r="AY166" s="264" t="s">
        <v>157</v>
      </c>
    </row>
    <row r="167" spans="1:51" s="13" customFormat="1" ht="12">
      <c r="A167" s="13"/>
      <c r="B167" s="232"/>
      <c r="C167" s="233"/>
      <c r="D167" s="234" t="s">
        <v>166</v>
      </c>
      <c r="E167" s="235" t="s">
        <v>1</v>
      </c>
      <c r="F167" s="236" t="s">
        <v>967</v>
      </c>
      <c r="G167" s="233"/>
      <c r="H167" s="237">
        <v>2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166</v>
      </c>
      <c r="AU167" s="243" t="s">
        <v>86</v>
      </c>
      <c r="AV167" s="13" t="s">
        <v>86</v>
      </c>
      <c r="AW167" s="13" t="s">
        <v>32</v>
      </c>
      <c r="AX167" s="13" t="s">
        <v>76</v>
      </c>
      <c r="AY167" s="243" t="s">
        <v>157</v>
      </c>
    </row>
    <row r="168" spans="1:51" s="14" customFormat="1" ht="12">
      <c r="A168" s="14"/>
      <c r="B168" s="244"/>
      <c r="C168" s="245"/>
      <c r="D168" s="234" t="s">
        <v>166</v>
      </c>
      <c r="E168" s="246" t="s">
        <v>1</v>
      </c>
      <c r="F168" s="247" t="s">
        <v>169</v>
      </c>
      <c r="G168" s="245"/>
      <c r="H168" s="248">
        <v>3.024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4" t="s">
        <v>166</v>
      </c>
      <c r="AU168" s="254" t="s">
        <v>86</v>
      </c>
      <c r="AV168" s="14" t="s">
        <v>164</v>
      </c>
      <c r="AW168" s="14" t="s">
        <v>32</v>
      </c>
      <c r="AX168" s="14" t="s">
        <v>84</v>
      </c>
      <c r="AY168" s="254" t="s">
        <v>157</v>
      </c>
    </row>
    <row r="169" spans="1:65" s="2" customFormat="1" ht="21.75" customHeight="1">
      <c r="A169" s="39"/>
      <c r="B169" s="40"/>
      <c r="C169" s="219" t="s">
        <v>232</v>
      </c>
      <c r="D169" s="219" t="s">
        <v>159</v>
      </c>
      <c r="E169" s="220" t="s">
        <v>968</v>
      </c>
      <c r="F169" s="221" t="s">
        <v>969</v>
      </c>
      <c r="G169" s="222" t="s">
        <v>214</v>
      </c>
      <c r="H169" s="223">
        <v>4</v>
      </c>
      <c r="I169" s="224"/>
      <c r="J169" s="225">
        <f>ROUND(I169*H169,2)</f>
        <v>0</v>
      </c>
      <c r="K169" s="221" t="s">
        <v>1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0.008</v>
      </c>
      <c r="R169" s="228">
        <f>Q169*H169</f>
        <v>0.032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164</v>
      </c>
      <c r="AT169" s="230" t="s">
        <v>159</v>
      </c>
      <c r="AU169" s="230" t="s">
        <v>86</v>
      </c>
      <c r="AY169" s="18" t="s">
        <v>157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164</v>
      </c>
      <c r="BM169" s="230" t="s">
        <v>970</v>
      </c>
    </row>
    <row r="170" spans="1:63" s="12" customFormat="1" ht="22.8" customHeight="1">
      <c r="A170" s="12"/>
      <c r="B170" s="203"/>
      <c r="C170" s="204"/>
      <c r="D170" s="205" t="s">
        <v>75</v>
      </c>
      <c r="E170" s="217" t="s">
        <v>185</v>
      </c>
      <c r="F170" s="217" t="s">
        <v>871</v>
      </c>
      <c r="G170" s="204"/>
      <c r="H170" s="204"/>
      <c r="I170" s="207"/>
      <c r="J170" s="218">
        <f>BK170</f>
        <v>0</v>
      </c>
      <c r="K170" s="204"/>
      <c r="L170" s="209"/>
      <c r="M170" s="210"/>
      <c r="N170" s="211"/>
      <c r="O170" s="211"/>
      <c r="P170" s="212">
        <f>SUM(P171:P186)</f>
        <v>0</v>
      </c>
      <c r="Q170" s="211"/>
      <c r="R170" s="212">
        <f>SUM(R171:R186)</f>
        <v>3.8689999999999998</v>
      </c>
      <c r="S170" s="211"/>
      <c r="T170" s="213">
        <f>SUM(T171:T186)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4" t="s">
        <v>84</v>
      </c>
      <c r="AT170" s="215" t="s">
        <v>75</v>
      </c>
      <c r="AU170" s="215" t="s">
        <v>84</v>
      </c>
      <c r="AY170" s="214" t="s">
        <v>157</v>
      </c>
      <c r="BK170" s="216">
        <f>SUM(BK171:BK186)</f>
        <v>0</v>
      </c>
    </row>
    <row r="171" spans="1:65" s="2" customFormat="1" ht="16.5" customHeight="1">
      <c r="A171" s="39"/>
      <c r="B171" s="40"/>
      <c r="C171" s="219" t="s">
        <v>240</v>
      </c>
      <c r="D171" s="219" t="s">
        <v>159</v>
      </c>
      <c r="E171" s="220" t="s">
        <v>971</v>
      </c>
      <c r="F171" s="221" t="s">
        <v>972</v>
      </c>
      <c r="G171" s="222" t="s">
        <v>182</v>
      </c>
      <c r="H171" s="223">
        <v>286</v>
      </c>
      <c r="I171" s="224"/>
      <c r="J171" s="225">
        <f>ROUND(I171*H171,2)</f>
        <v>0</v>
      </c>
      <c r="K171" s="221" t="s">
        <v>163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164</v>
      </c>
      <c r="AT171" s="230" t="s">
        <v>159</v>
      </c>
      <c r="AU171" s="230" t="s">
        <v>86</v>
      </c>
      <c r="AY171" s="18" t="s">
        <v>157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164</v>
      </c>
      <c r="BM171" s="230" t="s">
        <v>973</v>
      </c>
    </row>
    <row r="172" spans="1:51" s="13" customFormat="1" ht="12">
      <c r="A172" s="13"/>
      <c r="B172" s="232"/>
      <c r="C172" s="233"/>
      <c r="D172" s="234" t="s">
        <v>166</v>
      </c>
      <c r="E172" s="235" t="s">
        <v>1</v>
      </c>
      <c r="F172" s="236" t="s">
        <v>974</v>
      </c>
      <c r="G172" s="233"/>
      <c r="H172" s="237">
        <v>286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166</v>
      </c>
      <c r="AU172" s="243" t="s">
        <v>86</v>
      </c>
      <c r="AV172" s="13" t="s">
        <v>86</v>
      </c>
      <c r="AW172" s="13" t="s">
        <v>32</v>
      </c>
      <c r="AX172" s="13" t="s">
        <v>84</v>
      </c>
      <c r="AY172" s="243" t="s">
        <v>157</v>
      </c>
    </row>
    <row r="173" spans="1:65" s="2" customFormat="1" ht="16.5" customHeight="1">
      <c r="A173" s="39"/>
      <c r="B173" s="40"/>
      <c r="C173" s="219" t="s">
        <v>8</v>
      </c>
      <c r="D173" s="219" t="s">
        <v>159</v>
      </c>
      <c r="E173" s="220" t="s">
        <v>885</v>
      </c>
      <c r="F173" s="221" t="s">
        <v>886</v>
      </c>
      <c r="G173" s="222" t="s">
        <v>182</v>
      </c>
      <c r="H173" s="223">
        <v>286</v>
      </c>
      <c r="I173" s="224"/>
      <c r="J173" s="225">
        <f>ROUND(I173*H173,2)</f>
        <v>0</v>
      </c>
      <c r="K173" s="221" t="s">
        <v>163</v>
      </c>
      <c r="L173" s="45"/>
      <c r="M173" s="226" t="s">
        <v>1</v>
      </c>
      <c r="N173" s="227" t="s">
        <v>41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164</v>
      </c>
      <c r="AT173" s="230" t="s">
        <v>159</v>
      </c>
      <c r="AU173" s="230" t="s">
        <v>86</v>
      </c>
      <c r="AY173" s="18" t="s">
        <v>157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84</v>
      </c>
      <c r="BK173" s="231">
        <f>ROUND(I173*H173,2)</f>
        <v>0</v>
      </c>
      <c r="BL173" s="18" t="s">
        <v>164</v>
      </c>
      <c r="BM173" s="230" t="s">
        <v>975</v>
      </c>
    </row>
    <row r="174" spans="1:51" s="13" customFormat="1" ht="12">
      <c r="A174" s="13"/>
      <c r="B174" s="232"/>
      <c r="C174" s="233"/>
      <c r="D174" s="234" t="s">
        <v>166</v>
      </c>
      <c r="E174" s="235" t="s">
        <v>1</v>
      </c>
      <c r="F174" s="236" t="s">
        <v>974</v>
      </c>
      <c r="G174" s="233"/>
      <c r="H174" s="237">
        <v>286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166</v>
      </c>
      <c r="AU174" s="243" t="s">
        <v>86</v>
      </c>
      <c r="AV174" s="13" t="s">
        <v>86</v>
      </c>
      <c r="AW174" s="13" t="s">
        <v>32</v>
      </c>
      <c r="AX174" s="13" t="s">
        <v>84</v>
      </c>
      <c r="AY174" s="243" t="s">
        <v>157</v>
      </c>
    </row>
    <row r="175" spans="1:65" s="2" customFormat="1" ht="16.5" customHeight="1">
      <c r="A175" s="39"/>
      <c r="B175" s="40"/>
      <c r="C175" s="219" t="s">
        <v>254</v>
      </c>
      <c r="D175" s="219" t="s">
        <v>159</v>
      </c>
      <c r="E175" s="220" t="s">
        <v>872</v>
      </c>
      <c r="F175" s="221" t="s">
        <v>873</v>
      </c>
      <c r="G175" s="222" t="s">
        <v>182</v>
      </c>
      <c r="H175" s="223">
        <v>286</v>
      </c>
      <c r="I175" s="224"/>
      <c r="J175" s="225">
        <f>ROUND(I175*H175,2)</f>
        <v>0</v>
      </c>
      <c r="K175" s="221" t="s">
        <v>163</v>
      </c>
      <c r="L175" s="45"/>
      <c r="M175" s="226" t="s">
        <v>1</v>
      </c>
      <c r="N175" s="227" t="s">
        <v>41</v>
      </c>
      <c r="O175" s="92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164</v>
      </c>
      <c r="AT175" s="230" t="s">
        <v>159</v>
      </c>
      <c r="AU175" s="230" t="s">
        <v>86</v>
      </c>
      <c r="AY175" s="18" t="s">
        <v>157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84</v>
      </c>
      <c r="BK175" s="231">
        <f>ROUND(I175*H175,2)</f>
        <v>0</v>
      </c>
      <c r="BL175" s="18" t="s">
        <v>164</v>
      </c>
      <c r="BM175" s="230" t="s">
        <v>976</v>
      </c>
    </row>
    <row r="176" spans="1:51" s="13" customFormat="1" ht="12">
      <c r="A176" s="13"/>
      <c r="B176" s="232"/>
      <c r="C176" s="233"/>
      <c r="D176" s="234" t="s">
        <v>166</v>
      </c>
      <c r="E176" s="235" t="s">
        <v>1</v>
      </c>
      <c r="F176" s="236" t="s">
        <v>974</v>
      </c>
      <c r="G176" s="233"/>
      <c r="H176" s="237">
        <v>286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166</v>
      </c>
      <c r="AU176" s="243" t="s">
        <v>86</v>
      </c>
      <c r="AV176" s="13" t="s">
        <v>86</v>
      </c>
      <c r="AW176" s="13" t="s">
        <v>32</v>
      </c>
      <c r="AX176" s="13" t="s">
        <v>84</v>
      </c>
      <c r="AY176" s="243" t="s">
        <v>157</v>
      </c>
    </row>
    <row r="177" spans="1:65" s="2" customFormat="1" ht="16.5" customHeight="1">
      <c r="A177" s="39"/>
      <c r="B177" s="40"/>
      <c r="C177" s="219" t="s">
        <v>258</v>
      </c>
      <c r="D177" s="219" t="s">
        <v>159</v>
      </c>
      <c r="E177" s="220" t="s">
        <v>879</v>
      </c>
      <c r="F177" s="221" t="s">
        <v>880</v>
      </c>
      <c r="G177" s="222" t="s">
        <v>182</v>
      </c>
      <c r="H177" s="223">
        <v>286</v>
      </c>
      <c r="I177" s="224"/>
      <c r="J177" s="225">
        <f>ROUND(I177*H177,2)</f>
        <v>0</v>
      </c>
      <c r="K177" s="221" t="s">
        <v>163</v>
      </c>
      <c r="L177" s="45"/>
      <c r="M177" s="226" t="s">
        <v>1</v>
      </c>
      <c r="N177" s="227" t="s">
        <v>41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164</v>
      </c>
      <c r="AT177" s="230" t="s">
        <v>159</v>
      </c>
      <c r="AU177" s="230" t="s">
        <v>86</v>
      </c>
      <c r="AY177" s="18" t="s">
        <v>157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84</v>
      </c>
      <c r="BK177" s="231">
        <f>ROUND(I177*H177,2)</f>
        <v>0</v>
      </c>
      <c r="BL177" s="18" t="s">
        <v>164</v>
      </c>
      <c r="BM177" s="230" t="s">
        <v>977</v>
      </c>
    </row>
    <row r="178" spans="1:51" s="13" customFormat="1" ht="12">
      <c r="A178" s="13"/>
      <c r="B178" s="232"/>
      <c r="C178" s="233"/>
      <c r="D178" s="234" t="s">
        <v>166</v>
      </c>
      <c r="E178" s="235" t="s">
        <v>1</v>
      </c>
      <c r="F178" s="236" t="s">
        <v>974</v>
      </c>
      <c r="G178" s="233"/>
      <c r="H178" s="237">
        <v>286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166</v>
      </c>
      <c r="AU178" s="243" t="s">
        <v>86</v>
      </c>
      <c r="AV178" s="13" t="s">
        <v>86</v>
      </c>
      <c r="AW178" s="13" t="s">
        <v>32</v>
      </c>
      <c r="AX178" s="13" t="s">
        <v>84</v>
      </c>
      <c r="AY178" s="243" t="s">
        <v>157</v>
      </c>
    </row>
    <row r="179" spans="1:65" s="2" customFormat="1" ht="16.5" customHeight="1">
      <c r="A179" s="39"/>
      <c r="B179" s="40"/>
      <c r="C179" s="219" t="s">
        <v>275</v>
      </c>
      <c r="D179" s="219" t="s">
        <v>159</v>
      </c>
      <c r="E179" s="220" t="s">
        <v>876</v>
      </c>
      <c r="F179" s="221" t="s">
        <v>877</v>
      </c>
      <c r="G179" s="222" t="s">
        <v>182</v>
      </c>
      <c r="H179" s="223">
        <v>286</v>
      </c>
      <c r="I179" s="224"/>
      <c r="J179" s="225">
        <f>ROUND(I179*H179,2)</f>
        <v>0</v>
      </c>
      <c r="K179" s="221" t="s">
        <v>1</v>
      </c>
      <c r="L179" s="45"/>
      <c r="M179" s="226" t="s">
        <v>1</v>
      </c>
      <c r="N179" s="227" t="s">
        <v>41</v>
      </c>
      <c r="O179" s="9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164</v>
      </c>
      <c r="AT179" s="230" t="s">
        <v>159</v>
      </c>
      <c r="AU179" s="230" t="s">
        <v>86</v>
      </c>
      <c r="AY179" s="18" t="s">
        <v>157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84</v>
      </c>
      <c r="BK179" s="231">
        <f>ROUND(I179*H179,2)</f>
        <v>0</v>
      </c>
      <c r="BL179" s="18" t="s">
        <v>164</v>
      </c>
      <c r="BM179" s="230" t="s">
        <v>978</v>
      </c>
    </row>
    <row r="180" spans="1:51" s="13" customFormat="1" ht="12">
      <c r="A180" s="13"/>
      <c r="B180" s="232"/>
      <c r="C180" s="233"/>
      <c r="D180" s="234" t="s">
        <v>166</v>
      </c>
      <c r="E180" s="235" t="s">
        <v>1</v>
      </c>
      <c r="F180" s="236" t="s">
        <v>974</v>
      </c>
      <c r="G180" s="233"/>
      <c r="H180" s="237">
        <v>286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166</v>
      </c>
      <c r="AU180" s="243" t="s">
        <v>86</v>
      </c>
      <c r="AV180" s="13" t="s">
        <v>86</v>
      </c>
      <c r="AW180" s="13" t="s">
        <v>32</v>
      </c>
      <c r="AX180" s="13" t="s">
        <v>84</v>
      </c>
      <c r="AY180" s="243" t="s">
        <v>157</v>
      </c>
    </row>
    <row r="181" spans="1:65" s="2" customFormat="1" ht="16.5" customHeight="1">
      <c r="A181" s="39"/>
      <c r="B181" s="40"/>
      <c r="C181" s="219" t="s">
        <v>288</v>
      </c>
      <c r="D181" s="219" t="s">
        <v>159</v>
      </c>
      <c r="E181" s="220" t="s">
        <v>888</v>
      </c>
      <c r="F181" s="221" t="s">
        <v>979</v>
      </c>
      <c r="G181" s="222" t="s">
        <v>182</v>
      </c>
      <c r="H181" s="223">
        <v>286</v>
      </c>
      <c r="I181" s="224"/>
      <c r="J181" s="225">
        <f>ROUND(I181*H181,2)</f>
        <v>0</v>
      </c>
      <c r="K181" s="221" t="s">
        <v>1</v>
      </c>
      <c r="L181" s="45"/>
      <c r="M181" s="226" t="s">
        <v>1</v>
      </c>
      <c r="N181" s="227" t="s">
        <v>41</v>
      </c>
      <c r="O181" s="92"/>
      <c r="P181" s="228">
        <f>O181*H181</f>
        <v>0</v>
      </c>
      <c r="Q181" s="228">
        <v>0.013</v>
      </c>
      <c r="R181" s="228">
        <f>Q181*H181</f>
        <v>3.718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164</v>
      </c>
      <c r="AT181" s="230" t="s">
        <v>159</v>
      </c>
      <c r="AU181" s="230" t="s">
        <v>86</v>
      </c>
      <c r="AY181" s="18" t="s">
        <v>157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84</v>
      </c>
      <c r="BK181" s="231">
        <f>ROUND(I181*H181,2)</f>
        <v>0</v>
      </c>
      <c r="BL181" s="18" t="s">
        <v>164</v>
      </c>
      <c r="BM181" s="230" t="s">
        <v>980</v>
      </c>
    </row>
    <row r="182" spans="1:51" s="13" customFormat="1" ht="12">
      <c r="A182" s="13"/>
      <c r="B182" s="232"/>
      <c r="C182" s="233"/>
      <c r="D182" s="234" t="s">
        <v>166</v>
      </c>
      <c r="E182" s="235" t="s">
        <v>1</v>
      </c>
      <c r="F182" s="236" t="s">
        <v>974</v>
      </c>
      <c r="G182" s="233"/>
      <c r="H182" s="237">
        <v>286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166</v>
      </c>
      <c r="AU182" s="243" t="s">
        <v>86</v>
      </c>
      <c r="AV182" s="13" t="s">
        <v>86</v>
      </c>
      <c r="AW182" s="13" t="s">
        <v>32</v>
      </c>
      <c r="AX182" s="13" t="s">
        <v>84</v>
      </c>
      <c r="AY182" s="243" t="s">
        <v>157</v>
      </c>
    </row>
    <row r="183" spans="1:65" s="2" customFormat="1" ht="16.5" customHeight="1">
      <c r="A183" s="39"/>
      <c r="B183" s="40"/>
      <c r="C183" s="219" t="s">
        <v>294</v>
      </c>
      <c r="D183" s="219" t="s">
        <v>159</v>
      </c>
      <c r="E183" s="220" t="s">
        <v>981</v>
      </c>
      <c r="F183" s="221" t="s">
        <v>982</v>
      </c>
      <c r="G183" s="222" t="s">
        <v>182</v>
      </c>
      <c r="H183" s="223">
        <v>151</v>
      </c>
      <c r="I183" s="224"/>
      <c r="J183" s="225">
        <f>ROUND(I183*H183,2)</f>
        <v>0</v>
      </c>
      <c r="K183" s="221" t="s">
        <v>1</v>
      </c>
      <c r="L183" s="45"/>
      <c r="M183" s="226" t="s">
        <v>1</v>
      </c>
      <c r="N183" s="227" t="s">
        <v>41</v>
      </c>
      <c r="O183" s="92"/>
      <c r="P183" s="228">
        <f>O183*H183</f>
        <v>0</v>
      </c>
      <c r="Q183" s="228">
        <v>0.001</v>
      </c>
      <c r="R183" s="228">
        <f>Q183*H183</f>
        <v>0.151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164</v>
      </c>
      <c r="AT183" s="230" t="s">
        <v>159</v>
      </c>
      <c r="AU183" s="230" t="s">
        <v>86</v>
      </c>
      <c r="AY183" s="18" t="s">
        <v>157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84</v>
      </c>
      <c r="BK183" s="231">
        <f>ROUND(I183*H183,2)</f>
        <v>0</v>
      </c>
      <c r="BL183" s="18" t="s">
        <v>164</v>
      </c>
      <c r="BM183" s="230" t="s">
        <v>983</v>
      </c>
    </row>
    <row r="184" spans="1:51" s="13" customFormat="1" ht="12">
      <c r="A184" s="13"/>
      <c r="B184" s="232"/>
      <c r="C184" s="233"/>
      <c r="D184" s="234" t="s">
        <v>166</v>
      </c>
      <c r="E184" s="235" t="s">
        <v>1</v>
      </c>
      <c r="F184" s="236" t="s">
        <v>984</v>
      </c>
      <c r="G184" s="233"/>
      <c r="H184" s="237">
        <v>81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166</v>
      </c>
      <c r="AU184" s="243" t="s">
        <v>86</v>
      </c>
      <c r="AV184" s="13" t="s">
        <v>86</v>
      </c>
      <c r="AW184" s="13" t="s">
        <v>32</v>
      </c>
      <c r="AX184" s="13" t="s">
        <v>76</v>
      </c>
      <c r="AY184" s="243" t="s">
        <v>157</v>
      </c>
    </row>
    <row r="185" spans="1:51" s="13" customFormat="1" ht="12">
      <c r="A185" s="13"/>
      <c r="B185" s="232"/>
      <c r="C185" s="233"/>
      <c r="D185" s="234" t="s">
        <v>166</v>
      </c>
      <c r="E185" s="235" t="s">
        <v>1</v>
      </c>
      <c r="F185" s="236" t="s">
        <v>985</v>
      </c>
      <c r="G185" s="233"/>
      <c r="H185" s="237">
        <v>70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166</v>
      </c>
      <c r="AU185" s="243" t="s">
        <v>86</v>
      </c>
      <c r="AV185" s="13" t="s">
        <v>86</v>
      </c>
      <c r="AW185" s="13" t="s">
        <v>32</v>
      </c>
      <c r="AX185" s="13" t="s">
        <v>76</v>
      </c>
      <c r="AY185" s="243" t="s">
        <v>157</v>
      </c>
    </row>
    <row r="186" spans="1:51" s="14" customFormat="1" ht="12">
      <c r="A186" s="14"/>
      <c r="B186" s="244"/>
      <c r="C186" s="245"/>
      <c r="D186" s="234" t="s">
        <v>166</v>
      </c>
      <c r="E186" s="246" t="s">
        <v>1</v>
      </c>
      <c r="F186" s="247" t="s">
        <v>169</v>
      </c>
      <c r="G186" s="245"/>
      <c r="H186" s="248">
        <v>151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4" t="s">
        <v>166</v>
      </c>
      <c r="AU186" s="254" t="s">
        <v>86</v>
      </c>
      <c r="AV186" s="14" t="s">
        <v>164</v>
      </c>
      <c r="AW186" s="14" t="s">
        <v>32</v>
      </c>
      <c r="AX186" s="14" t="s">
        <v>84</v>
      </c>
      <c r="AY186" s="254" t="s">
        <v>157</v>
      </c>
    </row>
    <row r="187" spans="1:63" s="12" customFormat="1" ht="22.8" customHeight="1">
      <c r="A187" s="12"/>
      <c r="B187" s="203"/>
      <c r="C187" s="204"/>
      <c r="D187" s="205" t="s">
        <v>75</v>
      </c>
      <c r="E187" s="217" t="s">
        <v>206</v>
      </c>
      <c r="F187" s="217" t="s">
        <v>334</v>
      </c>
      <c r="G187" s="204"/>
      <c r="H187" s="204"/>
      <c r="I187" s="207"/>
      <c r="J187" s="218">
        <f>BK187</f>
        <v>0</v>
      </c>
      <c r="K187" s="204"/>
      <c r="L187" s="209"/>
      <c r="M187" s="210"/>
      <c r="N187" s="211"/>
      <c r="O187" s="211"/>
      <c r="P187" s="212">
        <f>SUM(P188:P195)</f>
        <v>0</v>
      </c>
      <c r="Q187" s="211"/>
      <c r="R187" s="212">
        <f>SUM(R188:R195)</f>
        <v>10.792595599999999</v>
      </c>
      <c r="S187" s="211"/>
      <c r="T187" s="213">
        <f>SUM(T188:T195)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4" t="s">
        <v>84</v>
      </c>
      <c r="AT187" s="215" t="s">
        <v>75</v>
      </c>
      <c r="AU187" s="215" t="s">
        <v>84</v>
      </c>
      <c r="AY187" s="214" t="s">
        <v>157</v>
      </c>
      <c r="BK187" s="216">
        <f>SUM(BK188:BK195)</f>
        <v>0</v>
      </c>
    </row>
    <row r="188" spans="1:65" s="2" customFormat="1" ht="16.5" customHeight="1">
      <c r="A188" s="39"/>
      <c r="B188" s="40"/>
      <c r="C188" s="219" t="s">
        <v>7</v>
      </c>
      <c r="D188" s="219" t="s">
        <v>159</v>
      </c>
      <c r="E188" s="220" t="s">
        <v>898</v>
      </c>
      <c r="F188" s="221" t="s">
        <v>899</v>
      </c>
      <c r="G188" s="222" t="s">
        <v>405</v>
      </c>
      <c r="H188" s="223">
        <v>70</v>
      </c>
      <c r="I188" s="224"/>
      <c r="J188" s="225">
        <f>ROUND(I188*H188,2)</f>
        <v>0</v>
      </c>
      <c r="K188" s="221" t="s">
        <v>163</v>
      </c>
      <c r="L188" s="45"/>
      <c r="M188" s="226" t="s">
        <v>1</v>
      </c>
      <c r="N188" s="227" t="s">
        <v>41</v>
      </c>
      <c r="O188" s="92"/>
      <c r="P188" s="228">
        <f>O188*H188</f>
        <v>0</v>
      </c>
      <c r="Q188" s="228">
        <v>0.1295</v>
      </c>
      <c r="R188" s="228">
        <f>Q188*H188</f>
        <v>9.065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164</v>
      </c>
      <c r="AT188" s="230" t="s">
        <v>159</v>
      </c>
      <c r="AU188" s="230" t="s">
        <v>86</v>
      </c>
      <c r="AY188" s="18" t="s">
        <v>157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164</v>
      </c>
      <c r="BM188" s="230" t="s">
        <v>986</v>
      </c>
    </row>
    <row r="189" spans="1:51" s="13" customFormat="1" ht="12">
      <c r="A189" s="13"/>
      <c r="B189" s="232"/>
      <c r="C189" s="233"/>
      <c r="D189" s="234" t="s">
        <v>166</v>
      </c>
      <c r="E189" s="235" t="s">
        <v>1</v>
      </c>
      <c r="F189" s="236" t="s">
        <v>985</v>
      </c>
      <c r="G189" s="233"/>
      <c r="H189" s="237">
        <v>70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166</v>
      </c>
      <c r="AU189" s="243" t="s">
        <v>86</v>
      </c>
      <c r="AV189" s="13" t="s">
        <v>86</v>
      </c>
      <c r="AW189" s="13" t="s">
        <v>32</v>
      </c>
      <c r="AX189" s="13" t="s">
        <v>84</v>
      </c>
      <c r="AY189" s="243" t="s">
        <v>157</v>
      </c>
    </row>
    <row r="190" spans="1:65" s="2" customFormat="1" ht="16.5" customHeight="1">
      <c r="A190" s="39"/>
      <c r="B190" s="40"/>
      <c r="C190" s="265" t="s">
        <v>309</v>
      </c>
      <c r="D190" s="265" t="s">
        <v>486</v>
      </c>
      <c r="E190" s="266" t="s">
        <v>902</v>
      </c>
      <c r="F190" s="267" t="s">
        <v>903</v>
      </c>
      <c r="G190" s="268" t="s">
        <v>405</v>
      </c>
      <c r="H190" s="269">
        <v>70</v>
      </c>
      <c r="I190" s="270"/>
      <c r="J190" s="271">
        <f>ROUND(I190*H190,2)</f>
        <v>0</v>
      </c>
      <c r="K190" s="267" t="s">
        <v>1</v>
      </c>
      <c r="L190" s="272"/>
      <c r="M190" s="273" t="s">
        <v>1</v>
      </c>
      <c r="N190" s="274" t="s">
        <v>41</v>
      </c>
      <c r="O190" s="92"/>
      <c r="P190" s="228">
        <f>O190*H190</f>
        <v>0</v>
      </c>
      <c r="Q190" s="228">
        <v>0.024</v>
      </c>
      <c r="R190" s="228">
        <f>Q190*H190</f>
        <v>1.68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200</v>
      </c>
      <c r="AT190" s="230" t="s">
        <v>486</v>
      </c>
      <c r="AU190" s="230" t="s">
        <v>86</v>
      </c>
      <c r="AY190" s="18" t="s">
        <v>157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84</v>
      </c>
      <c r="BK190" s="231">
        <f>ROUND(I190*H190,2)</f>
        <v>0</v>
      </c>
      <c r="BL190" s="18" t="s">
        <v>164</v>
      </c>
      <c r="BM190" s="230" t="s">
        <v>987</v>
      </c>
    </row>
    <row r="191" spans="1:65" s="2" customFormat="1" ht="16.5" customHeight="1">
      <c r="A191" s="39"/>
      <c r="B191" s="40"/>
      <c r="C191" s="219" t="s">
        <v>322</v>
      </c>
      <c r="D191" s="219" t="s">
        <v>159</v>
      </c>
      <c r="E191" s="220" t="s">
        <v>988</v>
      </c>
      <c r="F191" s="221" t="s">
        <v>989</v>
      </c>
      <c r="G191" s="222" t="s">
        <v>182</v>
      </c>
      <c r="H191" s="223">
        <v>132.21</v>
      </c>
      <c r="I191" s="224"/>
      <c r="J191" s="225">
        <f>ROUND(I191*H191,2)</f>
        <v>0</v>
      </c>
      <c r="K191" s="221" t="s">
        <v>163</v>
      </c>
      <c r="L191" s="45"/>
      <c r="M191" s="226" t="s">
        <v>1</v>
      </c>
      <c r="N191" s="227" t="s">
        <v>41</v>
      </c>
      <c r="O191" s="92"/>
      <c r="P191" s="228">
        <f>O191*H191</f>
        <v>0</v>
      </c>
      <c r="Q191" s="228">
        <v>0.00036</v>
      </c>
      <c r="R191" s="228">
        <f>Q191*H191</f>
        <v>0.04759560000000001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164</v>
      </c>
      <c r="AT191" s="230" t="s">
        <v>159</v>
      </c>
      <c r="AU191" s="230" t="s">
        <v>86</v>
      </c>
      <c r="AY191" s="18" t="s">
        <v>157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84</v>
      </c>
      <c r="BK191" s="231">
        <f>ROUND(I191*H191,2)</f>
        <v>0</v>
      </c>
      <c r="BL191" s="18" t="s">
        <v>164</v>
      </c>
      <c r="BM191" s="230" t="s">
        <v>990</v>
      </c>
    </row>
    <row r="192" spans="1:51" s="13" customFormat="1" ht="12">
      <c r="A192" s="13"/>
      <c r="B192" s="232"/>
      <c r="C192" s="233"/>
      <c r="D192" s="234" t="s">
        <v>166</v>
      </c>
      <c r="E192" s="235" t="s">
        <v>1</v>
      </c>
      <c r="F192" s="236" t="s">
        <v>991</v>
      </c>
      <c r="G192" s="233"/>
      <c r="H192" s="237">
        <v>101.7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166</v>
      </c>
      <c r="AU192" s="243" t="s">
        <v>86</v>
      </c>
      <c r="AV192" s="13" t="s">
        <v>86</v>
      </c>
      <c r="AW192" s="13" t="s">
        <v>32</v>
      </c>
      <c r="AX192" s="13" t="s">
        <v>76</v>
      </c>
      <c r="AY192" s="243" t="s">
        <v>157</v>
      </c>
    </row>
    <row r="193" spans="1:51" s="13" customFormat="1" ht="12">
      <c r="A193" s="13"/>
      <c r="B193" s="232"/>
      <c r="C193" s="233"/>
      <c r="D193" s="234" t="s">
        <v>166</v>
      </c>
      <c r="E193" s="235" t="s">
        <v>1</v>
      </c>
      <c r="F193" s="236" t="s">
        <v>992</v>
      </c>
      <c r="G193" s="233"/>
      <c r="H193" s="237">
        <v>30.51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166</v>
      </c>
      <c r="AU193" s="243" t="s">
        <v>86</v>
      </c>
      <c r="AV193" s="13" t="s">
        <v>86</v>
      </c>
      <c r="AW193" s="13" t="s">
        <v>32</v>
      </c>
      <c r="AX193" s="13" t="s">
        <v>76</v>
      </c>
      <c r="AY193" s="243" t="s">
        <v>157</v>
      </c>
    </row>
    <row r="194" spans="1:51" s="14" customFormat="1" ht="12">
      <c r="A194" s="14"/>
      <c r="B194" s="244"/>
      <c r="C194" s="245"/>
      <c r="D194" s="234" t="s">
        <v>166</v>
      </c>
      <c r="E194" s="246" t="s">
        <v>1</v>
      </c>
      <c r="F194" s="247" t="s">
        <v>169</v>
      </c>
      <c r="G194" s="245"/>
      <c r="H194" s="248">
        <v>132.21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4" t="s">
        <v>166</v>
      </c>
      <c r="AU194" s="254" t="s">
        <v>86</v>
      </c>
      <c r="AV194" s="14" t="s">
        <v>164</v>
      </c>
      <c r="AW194" s="14" t="s">
        <v>32</v>
      </c>
      <c r="AX194" s="14" t="s">
        <v>84</v>
      </c>
      <c r="AY194" s="254" t="s">
        <v>157</v>
      </c>
    </row>
    <row r="195" spans="1:65" s="2" customFormat="1" ht="21.75" customHeight="1">
      <c r="A195" s="39"/>
      <c r="B195" s="40"/>
      <c r="C195" s="219" t="s">
        <v>335</v>
      </c>
      <c r="D195" s="219" t="s">
        <v>159</v>
      </c>
      <c r="E195" s="220" t="s">
        <v>420</v>
      </c>
      <c r="F195" s="221" t="s">
        <v>421</v>
      </c>
      <c r="G195" s="222" t="s">
        <v>417</v>
      </c>
      <c r="H195" s="223">
        <v>1</v>
      </c>
      <c r="I195" s="224"/>
      <c r="J195" s="225">
        <f>ROUND(I195*H195,2)</f>
        <v>0</v>
      </c>
      <c r="K195" s="221" t="s">
        <v>1</v>
      </c>
      <c r="L195" s="45"/>
      <c r="M195" s="226" t="s">
        <v>1</v>
      </c>
      <c r="N195" s="227" t="s">
        <v>41</v>
      </c>
      <c r="O195" s="92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164</v>
      </c>
      <c r="AT195" s="230" t="s">
        <v>159</v>
      </c>
      <c r="AU195" s="230" t="s">
        <v>86</v>
      </c>
      <c r="AY195" s="18" t="s">
        <v>157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84</v>
      </c>
      <c r="BK195" s="231">
        <f>ROUND(I195*H195,2)</f>
        <v>0</v>
      </c>
      <c r="BL195" s="18" t="s">
        <v>164</v>
      </c>
      <c r="BM195" s="230" t="s">
        <v>993</v>
      </c>
    </row>
    <row r="196" spans="1:63" s="12" customFormat="1" ht="22.8" customHeight="1">
      <c r="A196" s="12"/>
      <c r="B196" s="203"/>
      <c r="C196" s="204"/>
      <c r="D196" s="205" t="s">
        <v>75</v>
      </c>
      <c r="E196" s="217" t="s">
        <v>467</v>
      </c>
      <c r="F196" s="217" t="s">
        <v>468</v>
      </c>
      <c r="G196" s="204"/>
      <c r="H196" s="204"/>
      <c r="I196" s="207"/>
      <c r="J196" s="218">
        <f>BK196</f>
        <v>0</v>
      </c>
      <c r="K196" s="204"/>
      <c r="L196" s="209"/>
      <c r="M196" s="210"/>
      <c r="N196" s="211"/>
      <c r="O196" s="211"/>
      <c r="P196" s="212">
        <f>P197</f>
        <v>0</v>
      </c>
      <c r="Q196" s="211"/>
      <c r="R196" s="212">
        <f>R197</f>
        <v>0</v>
      </c>
      <c r="S196" s="211"/>
      <c r="T196" s="213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4" t="s">
        <v>84</v>
      </c>
      <c r="AT196" s="215" t="s">
        <v>75</v>
      </c>
      <c r="AU196" s="215" t="s">
        <v>84</v>
      </c>
      <c r="AY196" s="214" t="s">
        <v>157</v>
      </c>
      <c r="BK196" s="216">
        <f>BK197</f>
        <v>0</v>
      </c>
    </row>
    <row r="197" spans="1:65" s="2" customFormat="1" ht="16.5" customHeight="1">
      <c r="A197" s="39"/>
      <c r="B197" s="40"/>
      <c r="C197" s="219" t="s">
        <v>343</v>
      </c>
      <c r="D197" s="219" t="s">
        <v>159</v>
      </c>
      <c r="E197" s="220" t="s">
        <v>916</v>
      </c>
      <c r="F197" s="221" t="s">
        <v>917</v>
      </c>
      <c r="G197" s="222" t="s">
        <v>192</v>
      </c>
      <c r="H197" s="223">
        <v>58.274</v>
      </c>
      <c r="I197" s="224"/>
      <c r="J197" s="225">
        <f>ROUND(I197*H197,2)</f>
        <v>0</v>
      </c>
      <c r="K197" s="221" t="s">
        <v>163</v>
      </c>
      <c r="L197" s="45"/>
      <c r="M197" s="289" t="s">
        <v>1</v>
      </c>
      <c r="N197" s="290" t="s">
        <v>41</v>
      </c>
      <c r="O197" s="291"/>
      <c r="P197" s="292">
        <f>O197*H197</f>
        <v>0</v>
      </c>
      <c r="Q197" s="292">
        <v>0</v>
      </c>
      <c r="R197" s="292">
        <f>Q197*H197</f>
        <v>0</v>
      </c>
      <c r="S197" s="292">
        <v>0</v>
      </c>
      <c r="T197" s="29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164</v>
      </c>
      <c r="AT197" s="230" t="s">
        <v>159</v>
      </c>
      <c r="AU197" s="230" t="s">
        <v>86</v>
      </c>
      <c r="AY197" s="18" t="s">
        <v>157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164</v>
      </c>
      <c r="BM197" s="230" t="s">
        <v>994</v>
      </c>
    </row>
    <row r="198" spans="1:31" s="2" customFormat="1" ht="6.95" customHeight="1">
      <c r="A198" s="39"/>
      <c r="B198" s="67"/>
      <c r="C198" s="68"/>
      <c r="D198" s="68"/>
      <c r="E198" s="68"/>
      <c r="F198" s="68"/>
      <c r="G198" s="68"/>
      <c r="H198" s="68"/>
      <c r="I198" s="68"/>
      <c r="J198" s="68"/>
      <c r="K198" s="68"/>
      <c r="L198" s="45"/>
      <c r="M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</row>
  </sheetData>
  <sheetProtection password="CC35" sheet="1" objects="1" scenarios="1" formatColumns="0" formatRows="0" autoFilter="0"/>
  <autoFilter ref="C121:K197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111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veřejného sportoviště Dětřichov, k.ů. Dětřichov u Frýdlantu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995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7. 7. 2021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Obec Dětřichov, Dětřichov č.p.2, Frýdlant 464 01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ROUND((SUM(BE123:BE192)),2)</f>
        <v>0</v>
      </c>
      <c r="G33" s="39"/>
      <c r="H33" s="39"/>
      <c r="I33" s="156">
        <v>0.21</v>
      </c>
      <c r="J33" s="155">
        <f>ROUND(((SUM(BE123:BE192))*I33),2)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ROUND((SUM(BF123:BF192)),2)</f>
        <v>0</v>
      </c>
      <c r="G34" s="39"/>
      <c r="H34" s="39"/>
      <c r="I34" s="156">
        <v>0.15</v>
      </c>
      <c r="J34" s="155">
        <f>ROUND(((SUM(BF123:BF192))*I34),2)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ROUND((SUM(BG123:BG192)),2)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ROUND((SUM(BH123:BH192)),2)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ROUND((SUM(BI123:BI192)),2)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114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5" t="str">
        <f>E7</f>
        <v>Rekonstrukce veřejného sportoviště Dětřichov, k.ů. Dětřichov u Frýdlantu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112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SO 04 - Skokanský sektor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>Dětřichov u Frýdlantu</v>
      </c>
      <c r="G89" s="41"/>
      <c r="H89" s="41"/>
      <c r="I89" s="33" t="s">
        <v>22</v>
      </c>
      <c r="J89" s="80" t="str">
        <f>IF(J12="","",J12)</f>
        <v>7. 7. 2021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 hidden="1">
      <c r="A91" s="39"/>
      <c r="B91" s="40"/>
      <c r="C91" s="33" t="s">
        <v>24</v>
      </c>
      <c r="D91" s="41"/>
      <c r="E91" s="41"/>
      <c r="F91" s="28" t="str">
        <f>E15</f>
        <v>Obec Dětřichov, Dětřichov č.p.2, Frýdlant 464 01</v>
      </c>
      <c r="G91" s="41"/>
      <c r="H91" s="41"/>
      <c r="I91" s="33" t="s">
        <v>30</v>
      </c>
      <c r="J91" s="37" t="str">
        <f>E21</f>
        <v>J.Mráz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PROPOS Liberec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6" t="s">
        <v>115</v>
      </c>
      <c r="D94" s="177"/>
      <c r="E94" s="177"/>
      <c r="F94" s="177"/>
      <c r="G94" s="177"/>
      <c r="H94" s="177"/>
      <c r="I94" s="177"/>
      <c r="J94" s="178" t="s">
        <v>116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79" t="s">
        <v>117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118</v>
      </c>
    </row>
    <row r="97" spans="1:31" s="9" customFormat="1" ht="24.95" customHeight="1" hidden="1">
      <c r="A97" s="9"/>
      <c r="B97" s="180"/>
      <c r="C97" s="181"/>
      <c r="D97" s="182" t="s">
        <v>119</v>
      </c>
      <c r="E97" s="183"/>
      <c r="F97" s="183"/>
      <c r="G97" s="183"/>
      <c r="H97" s="183"/>
      <c r="I97" s="183"/>
      <c r="J97" s="184">
        <f>J124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120</v>
      </c>
      <c r="E98" s="189"/>
      <c r="F98" s="189"/>
      <c r="G98" s="189"/>
      <c r="H98" s="189"/>
      <c r="I98" s="189"/>
      <c r="J98" s="190">
        <f>J125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6"/>
      <c r="C99" s="187"/>
      <c r="D99" s="188" t="s">
        <v>121</v>
      </c>
      <c r="E99" s="189"/>
      <c r="F99" s="189"/>
      <c r="G99" s="189"/>
      <c r="H99" s="189"/>
      <c r="I99" s="189"/>
      <c r="J99" s="190">
        <f>J146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6"/>
      <c r="C100" s="187"/>
      <c r="D100" s="188" t="s">
        <v>837</v>
      </c>
      <c r="E100" s="189"/>
      <c r="F100" s="189"/>
      <c r="G100" s="189"/>
      <c r="H100" s="189"/>
      <c r="I100" s="189"/>
      <c r="J100" s="190">
        <f>J150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6"/>
      <c r="C101" s="187"/>
      <c r="D101" s="188" t="s">
        <v>123</v>
      </c>
      <c r="E101" s="189"/>
      <c r="F101" s="189"/>
      <c r="G101" s="189"/>
      <c r="H101" s="189"/>
      <c r="I101" s="189"/>
      <c r="J101" s="190">
        <f>J174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6"/>
      <c r="C102" s="187"/>
      <c r="D102" s="188" t="s">
        <v>124</v>
      </c>
      <c r="E102" s="189"/>
      <c r="F102" s="189"/>
      <c r="G102" s="189"/>
      <c r="H102" s="189"/>
      <c r="I102" s="189"/>
      <c r="J102" s="190">
        <f>J177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6"/>
      <c r="C103" s="187"/>
      <c r="D103" s="188" t="s">
        <v>126</v>
      </c>
      <c r="E103" s="189"/>
      <c r="F103" s="189"/>
      <c r="G103" s="189"/>
      <c r="H103" s="189"/>
      <c r="I103" s="189"/>
      <c r="J103" s="190">
        <f>J191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 hidden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 hidden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ht="12" hidden="1"/>
    <row r="107" ht="12" hidden="1"/>
    <row r="108" ht="12" hidden="1"/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142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75" t="str">
        <f>E7</f>
        <v>Rekonstrukce veřejného sportoviště Dětřichov, k.ů. Dětřichov u Frýdlantu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112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SO 04 - Skokanský sektor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>Dětřichov u Frýdlantu</v>
      </c>
      <c r="G117" s="41"/>
      <c r="H117" s="41"/>
      <c r="I117" s="33" t="s">
        <v>22</v>
      </c>
      <c r="J117" s="80" t="str">
        <f>IF(J12="","",J12)</f>
        <v>7. 7. 2021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24</v>
      </c>
      <c r="D119" s="41"/>
      <c r="E119" s="41"/>
      <c r="F119" s="28" t="str">
        <f>E15</f>
        <v>Obec Dětřichov, Dětřichov č.p.2, Frýdlant 464 01</v>
      </c>
      <c r="G119" s="41"/>
      <c r="H119" s="41"/>
      <c r="I119" s="33" t="s">
        <v>30</v>
      </c>
      <c r="J119" s="37" t="str">
        <f>E21</f>
        <v>J.Mráz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5.6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>PROPOS Liberec s.r.o.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92"/>
      <c r="B122" s="193"/>
      <c r="C122" s="194" t="s">
        <v>143</v>
      </c>
      <c r="D122" s="195" t="s">
        <v>61</v>
      </c>
      <c r="E122" s="195" t="s">
        <v>57</v>
      </c>
      <c r="F122" s="195" t="s">
        <v>58</v>
      </c>
      <c r="G122" s="195" t="s">
        <v>144</v>
      </c>
      <c r="H122" s="195" t="s">
        <v>145</v>
      </c>
      <c r="I122" s="195" t="s">
        <v>146</v>
      </c>
      <c r="J122" s="195" t="s">
        <v>116</v>
      </c>
      <c r="K122" s="196" t="s">
        <v>147</v>
      </c>
      <c r="L122" s="197"/>
      <c r="M122" s="101" t="s">
        <v>1</v>
      </c>
      <c r="N122" s="102" t="s">
        <v>40</v>
      </c>
      <c r="O122" s="102" t="s">
        <v>148</v>
      </c>
      <c r="P122" s="102" t="s">
        <v>149</v>
      </c>
      <c r="Q122" s="102" t="s">
        <v>150</v>
      </c>
      <c r="R122" s="102" t="s">
        <v>151</v>
      </c>
      <c r="S122" s="102" t="s">
        <v>152</v>
      </c>
      <c r="T122" s="103" t="s">
        <v>153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9"/>
      <c r="B123" s="40"/>
      <c r="C123" s="108" t="s">
        <v>154</v>
      </c>
      <c r="D123" s="41"/>
      <c r="E123" s="41"/>
      <c r="F123" s="41"/>
      <c r="G123" s="41"/>
      <c r="H123" s="41"/>
      <c r="I123" s="41"/>
      <c r="J123" s="198">
        <f>BK123</f>
        <v>0</v>
      </c>
      <c r="K123" s="41"/>
      <c r="L123" s="45"/>
      <c r="M123" s="104"/>
      <c r="N123" s="199"/>
      <c r="O123" s="105"/>
      <c r="P123" s="200">
        <f>P124</f>
        <v>0</v>
      </c>
      <c r="Q123" s="105"/>
      <c r="R123" s="200">
        <f>R124</f>
        <v>43.96768</v>
      </c>
      <c r="S123" s="105"/>
      <c r="T123" s="201">
        <f>T124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75</v>
      </c>
      <c r="AU123" s="18" t="s">
        <v>118</v>
      </c>
      <c r="BK123" s="202">
        <f>BK124</f>
        <v>0</v>
      </c>
    </row>
    <row r="124" spans="1:63" s="12" customFormat="1" ht="25.9" customHeight="1">
      <c r="A124" s="12"/>
      <c r="B124" s="203"/>
      <c r="C124" s="204"/>
      <c r="D124" s="205" t="s">
        <v>75</v>
      </c>
      <c r="E124" s="206" t="s">
        <v>155</v>
      </c>
      <c r="F124" s="206" t="s">
        <v>156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P125+P146+P150+P174+P177+P191</f>
        <v>0</v>
      </c>
      <c r="Q124" s="211"/>
      <c r="R124" s="212">
        <f>R125+R146+R150+R174+R177+R191</f>
        <v>43.96768</v>
      </c>
      <c r="S124" s="211"/>
      <c r="T124" s="213">
        <f>T125+T146+T150+T174+T177+T191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84</v>
      </c>
      <c r="AT124" s="215" t="s">
        <v>75</v>
      </c>
      <c r="AU124" s="215" t="s">
        <v>76</v>
      </c>
      <c r="AY124" s="214" t="s">
        <v>157</v>
      </c>
      <c r="BK124" s="216">
        <f>BK125+BK146+BK150+BK174+BK177+BK191</f>
        <v>0</v>
      </c>
    </row>
    <row r="125" spans="1:63" s="12" customFormat="1" ht="22.8" customHeight="1">
      <c r="A125" s="12"/>
      <c r="B125" s="203"/>
      <c r="C125" s="204"/>
      <c r="D125" s="205" t="s">
        <v>75</v>
      </c>
      <c r="E125" s="217" t="s">
        <v>84</v>
      </c>
      <c r="F125" s="217" t="s">
        <v>158</v>
      </c>
      <c r="G125" s="204"/>
      <c r="H125" s="204"/>
      <c r="I125" s="207"/>
      <c r="J125" s="218">
        <f>BK125</f>
        <v>0</v>
      </c>
      <c r="K125" s="204"/>
      <c r="L125" s="209"/>
      <c r="M125" s="210"/>
      <c r="N125" s="211"/>
      <c r="O125" s="211"/>
      <c r="P125" s="212">
        <f>SUM(P126:P145)</f>
        <v>0</v>
      </c>
      <c r="Q125" s="211"/>
      <c r="R125" s="212">
        <f>SUM(R126:R145)</f>
        <v>22.4</v>
      </c>
      <c r="S125" s="211"/>
      <c r="T125" s="213">
        <f>SUM(T126:T145)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84</v>
      </c>
      <c r="AT125" s="215" t="s">
        <v>75</v>
      </c>
      <c r="AU125" s="215" t="s">
        <v>84</v>
      </c>
      <c r="AY125" s="214" t="s">
        <v>157</v>
      </c>
      <c r="BK125" s="216">
        <f>SUM(BK126:BK145)</f>
        <v>0</v>
      </c>
    </row>
    <row r="126" spans="1:65" s="2" customFormat="1" ht="21.75" customHeight="1">
      <c r="A126" s="39"/>
      <c r="B126" s="40"/>
      <c r="C126" s="219" t="s">
        <v>84</v>
      </c>
      <c r="D126" s="219" t="s">
        <v>159</v>
      </c>
      <c r="E126" s="220" t="s">
        <v>160</v>
      </c>
      <c r="F126" s="221" t="s">
        <v>161</v>
      </c>
      <c r="G126" s="222" t="s">
        <v>162</v>
      </c>
      <c r="H126" s="223">
        <v>1</v>
      </c>
      <c r="I126" s="224"/>
      <c r="J126" s="225">
        <f>ROUND(I126*H126,2)</f>
        <v>0</v>
      </c>
      <c r="K126" s="221" t="s">
        <v>163</v>
      </c>
      <c r="L126" s="45"/>
      <c r="M126" s="226" t="s">
        <v>1</v>
      </c>
      <c r="N126" s="227" t="s">
        <v>41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164</v>
      </c>
      <c r="AT126" s="230" t="s">
        <v>159</v>
      </c>
      <c r="AU126" s="230" t="s">
        <v>86</v>
      </c>
      <c r="AY126" s="18" t="s">
        <v>157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84</v>
      </c>
      <c r="BK126" s="231">
        <f>ROUND(I126*H126,2)</f>
        <v>0</v>
      </c>
      <c r="BL126" s="18" t="s">
        <v>164</v>
      </c>
      <c r="BM126" s="230" t="s">
        <v>996</v>
      </c>
    </row>
    <row r="127" spans="1:51" s="13" customFormat="1" ht="12">
      <c r="A127" s="13"/>
      <c r="B127" s="232"/>
      <c r="C127" s="233"/>
      <c r="D127" s="234" t="s">
        <v>166</v>
      </c>
      <c r="E127" s="235" t="s">
        <v>1</v>
      </c>
      <c r="F127" s="236" t="s">
        <v>997</v>
      </c>
      <c r="G127" s="233"/>
      <c r="H127" s="237">
        <v>1</v>
      </c>
      <c r="I127" s="238"/>
      <c r="J127" s="233"/>
      <c r="K127" s="233"/>
      <c r="L127" s="239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3" t="s">
        <v>166</v>
      </c>
      <c r="AU127" s="243" t="s">
        <v>86</v>
      </c>
      <c r="AV127" s="13" t="s">
        <v>86</v>
      </c>
      <c r="AW127" s="13" t="s">
        <v>32</v>
      </c>
      <c r="AX127" s="13" t="s">
        <v>84</v>
      </c>
      <c r="AY127" s="243" t="s">
        <v>157</v>
      </c>
    </row>
    <row r="128" spans="1:65" s="2" customFormat="1" ht="21.75" customHeight="1">
      <c r="A128" s="39"/>
      <c r="B128" s="40"/>
      <c r="C128" s="219" t="s">
        <v>86</v>
      </c>
      <c r="D128" s="219" t="s">
        <v>159</v>
      </c>
      <c r="E128" s="220" t="s">
        <v>998</v>
      </c>
      <c r="F128" s="221" t="s">
        <v>999</v>
      </c>
      <c r="G128" s="222" t="s">
        <v>162</v>
      </c>
      <c r="H128" s="223">
        <v>12.597</v>
      </c>
      <c r="I128" s="224"/>
      <c r="J128" s="225">
        <f>ROUND(I128*H128,2)</f>
        <v>0</v>
      </c>
      <c r="K128" s="221" t="s">
        <v>163</v>
      </c>
      <c r="L128" s="45"/>
      <c r="M128" s="226" t="s">
        <v>1</v>
      </c>
      <c r="N128" s="227" t="s">
        <v>41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164</v>
      </c>
      <c r="AT128" s="230" t="s">
        <v>159</v>
      </c>
      <c r="AU128" s="230" t="s">
        <v>86</v>
      </c>
      <c r="AY128" s="18" t="s">
        <v>157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164</v>
      </c>
      <c r="BM128" s="230" t="s">
        <v>1000</v>
      </c>
    </row>
    <row r="129" spans="1:51" s="13" customFormat="1" ht="12">
      <c r="A129" s="13"/>
      <c r="B129" s="232"/>
      <c r="C129" s="233"/>
      <c r="D129" s="234" t="s">
        <v>166</v>
      </c>
      <c r="E129" s="235" t="s">
        <v>1</v>
      </c>
      <c r="F129" s="236" t="s">
        <v>1001</v>
      </c>
      <c r="G129" s="233"/>
      <c r="H129" s="237">
        <v>12.597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166</v>
      </c>
      <c r="AU129" s="243" t="s">
        <v>86</v>
      </c>
      <c r="AV129" s="13" t="s">
        <v>86</v>
      </c>
      <c r="AW129" s="13" t="s">
        <v>32</v>
      </c>
      <c r="AX129" s="13" t="s">
        <v>84</v>
      </c>
      <c r="AY129" s="243" t="s">
        <v>157</v>
      </c>
    </row>
    <row r="130" spans="1:65" s="2" customFormat="1" ht="16.5" customHeight="1">
      <c r="A130" s="39"/>
      <c r="B130" s="40"/>
      <c r="C130" s="219" t="s">
        <v>174</v>
      </c>
      <c r="D130" s="219" t="s">
        <v>159</v>
      </c>
      <c r="E130" s="220" t="s">
        <v>170</v>
      </c>
      <c r="F130" s="221" t="s">
        <v>171</v>
      </c>
      <c r="G130" s="222" t="s">
        <v>162</v>
      </c>
      <c r="H130" s="223">
        <v>12.847</v>
      </c>
      <c r="I130" s="224"/>
      <c r="J130" s="225">
        <f>ROUND(I130*H130,2)</f>
        <v>0</v>
      </c>
      <c r="K130" s="221" t="s">
        <v>163</v>
      </c>
      <c r="L130" s="45"/>
      <c r="M130" s="226" t="s">
        <v>1</v>
      </c>
      <c r="N130" s="227" t="s">
        <v>41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164</v>
      </c>
      <c r="AT130" s="230" t="s">
        <v>159</v>
      </c>
      <c r="AU130" s="230" t="s">
        <v>86</v>
      </c>
      <c r="AY130" s="18" t="s">
        <v>157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84</v>
      </c>
      <c r="BK130" s="231">
        <f>ROUND(I130*H130,2)</f>
        <v>0</v>
      </c>
      <c r="BL130" s="18" t="s">
        <v>164</v>
      </c>
      <c r="BM130" s="230" t="s">
        <v>1002</v>
      </c>
    </row>
    <row r="131" spans="1:51" s="15" customFormat="1" ht="12">
      <c r="A131" s="15"/>
      <c r="B131" s="255"/>
      <c r="C131" s="256"/>
      <c r="D131" s="234" t="s">
        <v>166</v>
      </c>
      <c r="E131" s="257" t="s">
        <v>1</v>
      </c>
      <c r="F131" s="258" t="s">
        <v>1003</v>
      </c>
      <c r="G131" s="256"/>
      <c r="H131" s="257" t="s">
        <v>1</v>
      </c>
      <c r="I131" s="259"/>
      <c r="J131" s="256"/>
      <c r="K131" s="256"/>
      <c r="L131" s="260"/>
      <c r="M131" s="261"/>
      <c r="N131" s="262"/>
      <c r="O131" s="262"/>
      <c r="P131" s="262"/>
      <c r="Q131" s="262"/>
      <c r="R131" s="262"/>
      <c r="S131" s="262"/>
      <c r="T131" s="263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4" t="s">
        <v>166</v>
      </c>
      <c r="AU131" s="264" t="s">
        <v>86</v>
      </c>
      <c r="AV131" s="15" t="s">
        <v>84</v>
      </c>
      <c r="AW131" s="15" t="s">
        <v>32</v>
      </c>
      <c r="AX131" s="15" t="s">
        <v>76</v>
      </c>
      <c r="AY131" s="264" t="s">
        <v>157</v>
      </c>
    </row>
    <row r="132" spans="1:51" s="13" customFormat="1" ht="12">
      <c r="A132" s="13"/>
      <c r="B132" s="232"/>
      <c r="C132" s="233"/>
      <c r="D132" s="234" t="s">
        <v>166</v>
      </c>
      <c r="E132" s="235" t="s">
        <v>1</v>
      </c>
      <c r="F132" s="236" t="s">
        <v>1004</v>
      </c>
      <c r="G132" s="233"/>
      <c r="H132" s="237">
        <v>12.847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166</v>
      </c>
      <c r="AU132" s="243" t="s">
        <v>86</v>
      </c>
      <c r="AV132" s="13" t="s">
        <v>86</v>
      </c>
      <c r="AW132" s="13" t="s">
        <v>32</v>
      </c>
      <c r="AX132" s="13" t="s">
        <v>84</v>
      </c>
      <c r="AY132" s="243" t="s">
        <v>157</v>
      </c>
    </row>
    <row r="133" spans="1:65" s="2" customFormat="1" ht="16.5" customHeight="1">
      <c r="A133" s="39"/>
      <c r="B133" s="40"/>
      <c r="C133" s="219" t="s">
        <v>164</v>
      </c>
      <c r="D133" s="219" t="s">
        <v>159</v>
      </c>
      <c r="E133" s="220" t="s">
        <v>856</v>
      </c>
      <c r="F133" s="221" t="s">
        <v>857</v>
      </c>
      <c r="G133" s="222" t="s">
        <v>162</v>
      </c>
      <c r="H133" s="223">
        <v>0.75</v>
      </c>
      <c r="I133" s="224"/>
      <c r="J133" s="225">
        <f>ROUND(I133*H133,2)</f>
        <v>0</v>
      </c>
      <c r="K133" s="221" t="s">
        <v>163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164</v>
      </c>
      <c r="AT133" s="230" t="s">
        <v>159</v>
      </c>
      <c r="AU133" s="230" t="s">
        <v>86</v>
      </c>
      <c r="AY133" s="18" t="s">
        <v>157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164</v>
      </c>
      <c r="BM133" s="230" t="s">
        <v>1005</v>
      </c>
    </row>
    <row r="134" spans="1:51" s="15" customFormat="1" ht="12">
      <c r="A134" s="15"/>
      <c r="B134" s="255"/>
      <c r="C134" s="256"/>
      <c r="D134" s="234" t="s">
        <v>166</v>
      </c>
      <c r="E134" s="257" t="s">
        <v>1</v>
      </c>
      <c r="F134" s="258" t="s">
        <v>859</v>
      </c>
      <c r="G134" s="256"/>
      <c r="H134" s="257" t="s">
        <v>1</v>
      </c>
      <c r="I134" s="259"/>
      <c r="J134" s="256"/>
      <c r="K134" s="256"/>
      <c r="L134" s="260"/>
      <c r="M134" s="261"/>
      <c r="N134" s="262"/>
      <c r="O134" s="262"/>
      <c r="P134" s="262"/>
      <c r="Q134" s="262"/>
      <c r="R134" s="262"/>
      <c r="S134" s="262"/>
      <c r="T134" s="263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4" t="s">
        <v>166</v>
      </c>
      <c r="AU134" s="264" t="s">
        <v>86</v>
      </c>
      <c r="AV134" s="15" t="s">
        <v>84</v>
      </c>
      <c r="AW134" s="15" t="s">
        <v>32</v>
      </c>
      <c r="AX134" s="15" t="s">
        <v>76</v>
      </c>
      <c r="AY134" s="264" t="s">
        <v>157</v>
      </c>
    </row>
    <row r="135" spans="1:51" s="13" customFormat="1" ht="12">
      <c r="A135" s="13"/>
      <c r="B135" s="232"/>
      <c r="C135" s="233"/>
      <c r="D135" s="234" t="s">
        <v>166</v>
      </c>
      <c r="E135" s="235" t="s">
        <v>1</v>
      </c>
      <c r="F135" s="236" t="s">
        <v>1006</v>
      </c>
      <c r="G135" s="233"/>
      <c r="H135" s="237">
        <v>0.75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166</v>
      </c>
      <c r="AU135" s="243" t="s">
        <v>86</v>
      </c>
      <c r="AV135" s="13" t="s">
        <v>86</v>
      </c>
      <c r="AW135" s="13" t="s">
        <v>32</v>
      </c>
      <c r="AX135" s="13" t="s">
        <v>84</v>
      </c>
      <c r="AY135" s="243" t="s">
        <v>157</v>
      </c>
    </row>
    <row r="136" spans="1:65" s="2" customFormat="1" ht="16.5" customHeight="1">
      <c r="A136" s="39"/>
      <c r="B136" s="40"/>
      <c r="C136" s="219" t="s">
        <v>185</v>
      </c>
      <c r="D136" s="219" t="s">
        <v>159</v>
      </c>
      <c r="E136" s="220" t="s">
        <v>1007</v>
      </c>
      <c r="F136" s="221" t="s">
        <v>1008</v>
      </c>
      <c r="G136" s="222" t="s">
        <v>162</v>
      </c>
      <c r="H136" s="223">
        <v>14</v>
      </c>
      <c r="I136" s="224"/>
      <c r="J136" s="225">
        <f>ROUND(I136*H136,2)</f>
        <v>0</v>
      </c>
      <c r="K136" s="221" t="s">
        <v>163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164</v>
      </c>
      <c r="AT136" s="230" t="s">
        <v>159</v>
      </c>
      <c r="AU136" s="230" t="s">
        <v>86</v>
      </c>
      <c r="AY136" s="18" t="s">
        <v>157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164</v>
      </c>
      <c r="BM136" s="230" t="s">
        <v>1009</v>
      </c>
    </row>
    <row r="137" spans="1:51" s="15" customFormat="1" ht="12">
      <c r="A137" s="15"/>
      <c r="B137" s="255"/>
      <c r="C137" s="256"/>
      <c r="D137" s="234" t="s">
        <v>166</v>
      </c>
      <c r="E137" s="257" t="s">
        <v>1</v>
      </c>
      <c r="F137" s="258" t="s">
        <v>1010</v>
      </c>
      <c r="G137" s="256"/>
      <c r="H137" s="257" t="s">
        <v>1</v>
      </c>
      <c r="I137" s="259"/>
      <c r="J137" s="256"/>
      <c r="K137" s="256"/>
      <c r="L137" s="260"/>
      <c r="M137" s="261"/>
      <c r="N137" s="262"/>
      <c r="O137" s="262"/>
      <c r="P137" s="262"/>
      <c r="Q137" s="262"/>
      <c r="R137" s="262"/>
      <c r="S137" s="262"/>
      <c r="T137" s="263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4" t="s">
        <v>166</v>
      </c>
      <c r="AU137" s="264" t="s">
        <v>86</v>
      </c>
      <c r="AV137" s="15" t="s">
        <v>84</v>
      </c>
      <c r="AW137" s="15" t="s">
        <v>32</v>
      </c>
      <c r="AX137" s="15" t="s">
        <v>76</v>
      </c>
      <c r="AY137" s="264" t="s">
        <v>157</v>
      </c>
    </row>
    <row r="138" spans="1:51" s="13" customFormat="1" ht="12">
      <c r="A138" s="13"/>
      <c r="B138" s="232"/>
      <c r="C138" s="233"/>
      <c r="D138" s="234" t="s">
        <v>166</v>
      </c>
      <c r="E138" s="235" t="s">
        <v>1</v>
      </c>
      <c r="F138" s="236" t="s">
        <v>1011</v>
      </c>
      <c r="G138" s="233"/>
      <c r="H138" s="237">
        <v>14</v>
      </c>
      <c r="I138" s="238"/>
      <c r="J138" s="233"/>
      <c r="K138" s="233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166</v>
      </c>
      <c r="AU138" s="243" t="s">
        <v>86</v>
      </c>
      <c r="AV138" s="13" t="s">
        <v>86</v>
      </c>
      <c r="AW138" s="13" t="s">
        <v>32</v>
      </c>
      <c r="AX138" s="13" t="s">
        <v>84</v>
      </c>
      <c r="AY138" s="243" t="s">
        <v>157</v>
      </c>
    </row>
    <row r="139" spans="1:65" s="2" customFormat="1" ht="16.5" customHeight="1">
      <c r="A139" s="39"/>
      <c r="B139" s="40"/>
      <c r="C139" s="265" t="s">
        <v>189</v>
      </c>
      <c r="D139" s="265" t="s">
        <v>486</v>
      </c>
      <c r="E139" s="266" t="s">
        <v>1012</v>
      </c>
      <c r="F139" s="267" t="s">
        <v>1013</v>
      </c>
      <c r="G139" s="268" t="s">
        <v>192</v>
      </c>
      <c r="H139" s="269">
        <v>22.4</v>
      </c>
      <c r="I139" s="270"/>
      <c r="J139" s="271">
        <f>ROUND(I139*H139,2)</f>
        <v>0</v>
      </c>
      <c r="K139" s="267" t="s">
        <v>1</v>
      </c>
      <c r="L139" s="272"/>
      <c r="M139" s="273" t="s">
        <v>1</v>
      </c>
      <c r="N139" s="274" t="s">
        <v>41</v>
      </c>
      <c r="O139" s="92"/>
      <c r="P139" s="228">
        <f>O139*H139</f>
        <v>0</v>
      </c>
      <c r="Q139" s="228">
        <v>1</v>
      </c>
      <c r="R139" s="228">
        <f>Q139*H139</f>
        <v>22.4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200</v>
      </c>
      <c r="AT139" s="230" t="s">
        <v>486</v>
      </c>
      <c r="AU139" s="230" t="s">
        <v>86</v>
      </c>
      <c r="AY139" s="18" t="s">
        <v>157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164</v>
      </c>
      <c r="BM139" s="230" t="s">
        <v>1014</v>
      </c>
    </row>
    <row r="140" spans="1:51" s="13" customFormat="1" ht="12">
      <c r="A140" s="13"/>
      <c r="B140" s="232"/>
      <c r="C140" s="233"/>
      <c r="D140" s="234" t="s">
        <v>166</v>
      </c>
      <c r="E140" s="235" t="s">
        <v>1</v>
      </c>
      <c r="F140" s="236" t="s">
        <v>1015</v>
      </c>
      <c r="G140" s="233"/>
      <c r="H140" s="237">
        <v>22.4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166</v>
      </c>
      <c r="AU140" s="243" t="s">
        <v>86</v>
      </c>
      <c r="AV140" s="13" t="s">
        <v>86</v>
      </c>
      <c r="AW140" s="13" t="s">
        <v>32</v>
      </c>
      <c r="AX140" s="13" t="s">
        <v>84</v>
      </c>
      <c r="AY140" s="243" t="s">
        <v>157</v>
      </c>
    </row>
    <row r="141" spans="1:65" s="2" customFormat="1" ht="16.5" customHeight="1">
      <c r="A141" s="39"/>
      <c r="B141" s="40"/>
      <c r="C141" s="219" t="s">
        <v>196</v>
      </c>
      <c r="D141" s="219" t="s">
        <v>159</v>
      </c>
      <c r="E141" s="220" t="s">
        <v>861</v>
      </c>
      <c r="F141" s="221" t="s">
        <v>862</v>
      </c>
      <c r="G141" s="222" t="s">
        <v>162</v>
      </c>
      <c r="H141" s="223">
        <v>0.75</v>
      </c>
      <c r="I141" s="224"/>
      <c r="J141" s="225">
        <f>ROUND(I141*H141,2)</f>
        <v>0</v>
      </c>
      <c r="K141" s="221" t="s">
        <v>163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164</v>
      </c>
      <c r="AT141" s="230" t="s">
        <v>159</v>
      </c>
      <c r="AU141" s="230" t="s">
        <v>86</v>
      </c>
      <c r="AY141" s="18" t="s">
        <v>157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164</v>
      </c>
      <c r="BM141" s="230" t="s">
        <v>1016</v>
      </c>
    </row>
    <row r="142" spans="1:51" s="13" customFormat="1" ht="12">
      <c r="A142" s="13"/>
      <c r="B142" s="232"/>
      <c r="C142" s="233"/>
      <c r="D142" s="234" t="s">
        <v>166</v>
      </c>
      <c r="E142" s="235" t="s">
        <v>1</v>
      </c>
      <c r="F142" s="236" t="s">
        <v>1017</v>
      </c>
      <c r="G142" s="233"/>
      <c r="H142" s="237">
        <v>1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166</v>
      </c>
      <c r="AU142" s="243" t="s">
        <v>86</v>
      </c>
      <c r="AV142" s="13" t="s">
        <v>86</v>
      </c>
      <c r="AW142" s="13" t="s">
        <v>32</v>
      </c>
      <c r="AX142" s="13" t="s">
        <v>76</v>
      </c>
      <c r="AY142" s="243" t="s">
        <v>157</v>
      </c>
    </row>
    <row r="143" spans="1:51" s="15" customFormat="1" ht="12">
      <c r="A143" s="15"/>
      <c r="B143" s="255"/>
      <c r="C143" s="256"/>
      <c r="D143" s="234" t="s">
        <v>166</v>
      </c>
      <c r="E143" s="257" t="s">
        <v>1</v>
      </c>
      <c r="F143" s="258" t="s">
        <v>865</v>
      </c>
      <c r="G143" s="256"/>
      <c r="H143" s="257" t="s">
        <v>1</v>
      </c>
      <c r="I143" s="259"/>
      <c r="J143" s="256"/>
      <c r="K143" s="256"/>
      <c r="L143" s="260"/>
      <c r="M143" s="261"/>
      <c r="N143" s="262"/>
      <c r="O143" s="262"/>
      <c r="P143" s="262"/>
      <c r="Q143" s="262"/>
      <c r="R143" s="262"/>
      <c r="S143" s="262"/>
      <c r="T143" s="263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4" t="s">
        <v>166</v>
      </c>
      <c r="AU143" s="264" t="s">
        <v>86</v>
      </c>
      <c r="AV143" s="15" t="s">
        <v>84</v>
      </c>
      <c r="AW143" s="15" t="s">
        <v>32</v>
      </c>
      <c r="AX143" s="15" t="s">
        <v>76</v>
      </c>
      <c r="AY143" s="264" t="s">
        <v>157</v>
      </c>
    </row>
    <row r="144" spans="1:51" s="13" customFormat="1" ht="12">
      <c r="A144" s="13"/>
      <c r="B144" s="232"/>
      <c r="C144" s="233"/>
      <c r="D144" s="234" t="s">
        <v>166</v>
      </c>
      <c r="E144" s="235" t="s">
        <v>1</v>
      </c>
      <c r="F144" s="236" t="s">
        <v>1018</v>
      </c>
      <c r="G144" s="233"/>
      <c r="H144" s="237">
        <v>-0.25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166</v>
      </c>
      <c r="AU144" s="243" t="s">
        <v>86</v>
      </c>
      <c r="AV144" s="13" t="s">
        <v>86</v>
      </c>
      <c r="AW144" s="13" t="s">
        <v>32</v>
      </c>
      <c r="AX144" s="13" t="s">
        <v>76</v>
      </c>
      <c r="AY144" s="243" t="s">
        <v>157</v>
      </c>
    </row>
    <row r="145" spans="1:51" s="14" customFormat="1" ht="12">
      <c r="A145" s="14"/>
      <c r="B145" s="244"/>
      <c r="C145" s="245"/>
      <c r="D145" s="234" t="s">
        <v>166</v>
      </c>
      <c r="E145" s="246" t="s">
        <v>1</v>
      </c>
      <c r="F145" s="247" t="s">
        <v>169</v>
      </c>
      <c r="G145" s="245"/>
      <c r="H145" s="248">
        <v>0.75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4" t="s">
        <v>166</v>
      </c>
      <c r="AU145" s="254" t="s">
        <v>86</v>
      </c>
      <c r="AV145" s="14" t="s">
        <v>164</v>
      </c>
      <c r="AW145" s="14" t="s">
        <v>32</v>
      </c>
      <c r="AX145" s="14" t="s">
        <v>84</v>
      </c>
      <c r="AY145" s="254" t="s">
        <v>157</v>
      </c>
    </row>
    <row r="146" spans="1:63" s="12" customFormat="1" ht="22.8" customHeight="1">
      <c r="A146" s="12"/>
      <c r="B146" s="203"/>
      <c r="C146" s="204"/>
      <c r="D146" s="205" t="s">
        <v>75</v>
      </c>
      <c r="E146" s="217" t="s">
        <v>86</v>
      </c>
      <c r="F146" s="217" t="s">
        <v>173</v>
      </c>
      <c r="G146" s="204"/>
      <c r="H146" s="204"/>
      <c r="I146" s="207"/>
      <c r="J146" s="218">
        <f>BK146</f>
        <v>0</v>
      </c>
      <c r="K146" s="204"/>
      <c r="L146" s="209"/>
      <c r="M146" s="210"/>
      <c r="N146" s="211"/>
      <c r="O146" s="211"/>
      <c r="P146" s="212">
        <f>SUM(P147:P149)</f>
        <v>0</v>
      </c>
      <c r="Q146" s="211"/>
      <c r="R146" s="212">
        <f>SUM(R147:R149)</f>
        <v>0.05</v>
      </c>
      <c r="S146" s="211"/>
      <c r="T146" s="213">
        <f>SUM(T147:T149)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4" t="s">
        <v>84</v>
      </c>
      <c r="AT146" s="215" t="s">
        <v>75</v>
      </c>
      <c r="AU146" s="215" t="s">
        <v>84</v>
      </c>
      <c r="AY146" s="214" t="s">
        <v>157</v>
      </c>
      <c r="BK146" s="216">
        <f>SUM(BK147:BK149)</f>
        <v>0</v>
      </c>
    </row>
    <row r="147" spans="1:65" s="2" customFormat="1" ht="16.5" customHeight="1">
      <c r="A147" s="39"/>
      <c r="B147" s="40"/>
      <c r="C147" s="219" t="s">
        <v>200</v>
      </c>
      <c r="D147" s="219" t="s">
        <v>159</v>
      </c>
      <c r="E147" s="220" t="s">
        <v>867</v>
      </c>
      <c r="F147" s="221" t="s">
        <v>868</v>
      </c>
      <c r="G147" s="222" t="s">
        <v>405</v>
      </c>
      <c r="H147" s="223">
        <v>50</v>
      </c>
      <c r="I147" s="224"/>
      <c r="J147" s="225">
        <f>ROUND(I147*H147,2)</f>
        <v>0</v>
      </c>
      <c r="K147" s="221" t="s">
        <v>1</v>
      </c>
      <c r="L147" s="45"/>
      <c r="M147" s="226" t="s">
        <v>1</v>
      </c>
      <c r="N147" s="227" t="s">
        <v>41</v>
      </c>
      <c r="O147" s="92"/>
      <c r="P147" s="228">
        <f>O147*H147</f>
        <v>0</v>
      </c>
      <c r="Q147" s="228">
        <v>0.001</v>
      </c>
      <c r="R147" s="228">
        <f>Q147*H147</f>
        <v>0.05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164</v>
      </c>
      <c r="AT147" s="230" t="s">
        <v>159</v>
      </c>
      <c r="AU147" s="230" t="s">
        <v>86</v>
      </c>
      <c r="AY147" s="18" t="s">
        <v>157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164</v>
      </c>
      <c r="BM147" s="230" t="s">
        <v>1019</v>
      </c>
    </row>
    <row r="148" spans="1:51" s="13" customFormat="1" ht="12">
      <c r="A148" s="13"/>
      <c r="B148" s="232"/>
      <c r="C148" s="233"/>
      <c r="D148" s="234" t="s">
        <v>166</v>
      </c>
      <c r="E148" s="235" t="s">
        <v>1</v>
      </c>
      <c r="F148" s="236" t="s">
        <v>1020</v>
      </c>
      <c r="G148" s="233"/>
      <c r="H148" s="237">
        <v>50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166</v>
      </c>
      <c r="AU148" s="243" t="s">
        <v>86</v>
      </c>
      <c r="AV148" s="13" t="s">
        <v>86</v>
      </c>
      <c r="AW148" s="13" t="s">
        <v>32</v>
      </c>
      <c r="AX148" s="13" t="s">
        <v>76</v>
      </c>
      <c r="AY148" s="243" t="s">
        <v>157</v>
      </c>
    </row>
    <row r="149" spans="1:51" s="14" customFormat="1" ht="12">
      <c r="A149" s="14"/>
      <c r="B149" s="244"/>
      <c r="C149" s="245"/>
      <c r="D149" s="234" t="s">
        <v>166</v>
      </c>
      <c r="E149" s="246" t="s">
        <v>1</v>
      </c>
      <c r="F149" s="247" t="s">
        <v>169</v>
      </c>
      <c r="G149" s="245"/>
      <c r="H149" s="248">
        <v>50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4" t="s">
        <v>166</v>
      </c>
      <c r="AU149" s="254" t="s">
        <v>86</v>
      </c>
      <c r="AV149" s="14" t="s">
        <v>164</v>
      </c>
      <c r="AW149" s="14" t="s">
        <v>32</v>
      </c>
      <c r="AX149" s="14" t="s">
        <v>84</v>
      </c>
      <c r="AY149" s="254" t="s">
        <v>157</v>
      </c>
    </row>
    <row r="150" spans="1:63" s="12" customFormat="1" ht="22.8" customHeight="1">
      <c r="A150" s="12"/>
      <c r="B150" s="203"/>
      <c r="C150" s="204"/>
      <c r="D150" s="205" t="s">
        <v>75</v>
      </c>
      <c r="E150" s="217" t="s">
        <v>185</v>
      </c>
      <c r="F150" s="217" t="s">
        <v>871</v>
      </c>
      <c r="G150" s="204"/>
      <c r="H150" s="204"/>
      <c r="I150" s="207"/>
      <c r="J150" s="218">
        <f>BK150</f>
        <v>0</v>
      </c>
      <c r="K150" s="204"/>
      <c r="L150" s="209"/>
      <c r="M150" s="210"/>
      <c r="N150" s="211"/>
      <c r="O150" s="211"/>
      <c r="P150" s="212">
        <f>SUM(P151:P173)</f>
        <v>0</v>
      </c>
      <c r="Q150" s="211"/>
      <c r="R150" s="212">
        <f>SUM(R151:R173)</f>
        <v>5.38152</v>
      </c>
      <c r="S150" s="211"/>
      <c r="T150" s="213">
        <f>SUM(T151:T173)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4" t="s">
        <v>84</v>
      </c>
      <c r="AT150" s="215" t="s">
        <v>75</v>
      </c>
      <c r="AU150" s="215" t="s">
        <v>84</v>
      </c>
      <c r="AY150" s="214" t="s">
        <v>157</v>
      </c>
      <c r="BK150" s="216">
        <f>SUM(BK151:BK173)</f>
        <v>0</v>
      </c>
    </row>
    <row r="151" spans="1:65" s="2" customFormat="1" ht="16.5" customHeight="1">
      <c r="A151" s="39"/>
      <c r="B151" s="40"/>
      <c r="C151" s="219" t="s">
        <v>206</v>
      </c>
      <c r="D151" s="219" t="s">
        <v>159</v>
      </c>
      <c r="E151" s="220" t="s">
        <v>1021</v>
      </c>
      <c r="F151" s="221" t="s">
        <v>1022</v>
      </c>
      <c r="G151" s="222" t="s">
        <v>182</v>
      </c>
      <c r="H151" s="223">
        <v>40</v>
      </c>
      <c r="I151" s="224"/>
      <c r="J151" s="225">
        <f>ROUND(I151*H151,2)</f>
        <v>0</v>
      </c>
      <c r="K151" s="221" t="s">
        <v>163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164</v>
      </c>
      <c r="AT151" s="230" t="s">
        <v>159</v>
      </c>
      <c r="AU151" s="230" t="s">
        <v>86</v>
      </c>
      <c r="AY151" s="18" t="s">
        <v>157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164</v>
      </c>
      <c r="BM151" s="230" t="s">
        <v>1023</v>
      </c>
    </row>
    <row r="152" spans="1:51" s="15" customFormat="1" ht="12">
      <c r="A152" s="15"/>
      <c r="B152" s="255"/>
      <c r="C152" s="256"/>
      <c r="D152" s="234" t="s">
        <v>166</v>
      </c>
      <c r="E152" s="257" t="s">
        <v>1</v>
      </c>
      <c r="F152" s="258" t="s">
        <v>1024</v>
      </c>
      <c r="G152" s="256"/>
      <c r="H152" s="257" t="s">
        <v>1</v>
      </c>
      <c r="I152" s="259"/>
      <c r="J152" s="256"/>
      <c r="K152" s="256"/>
      <c r="L152" s="260"/>
      <c r="M152" s="261"/>
      <c r="N152" s="262"/>
      <c r="O152" s="262"/>
      <c r="P152" s="262"/>
      <c r="Q152" s="262"/>
      <c r="R152" s="262"/>
      <c r="S152" s="262"/>
      <c r="T152" s="263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4" t="s">
        <v>166</v>
      </c>
      <c r="AU152" s="264" t="s">
        <v>86</v>
      </c>
      <c r="AV152" s="15" t="s">
        <v>84</v>
      </c>
      <c r="AW152" s="15" t="s">
        <v>32</v>
      </c>
      <c r="AX152" s="15" t="s">
        <v>76</v>
      </c>
      <c r="AY152" s="264" t="s">
        <v>157</v>
      </c>
    </row>
    <row r="153" spans="1:51" s="13" customFormat="1" ht="12">
      <c r="A153" s="13"/>
      <c r="B153" s="232"/>
      <c r="C153" s="233"/>
      <c r="D153" s="234" t="s">
        <v>166</v>
      </c>
      <c r="E153" s="235" t="s">
        <v>1</v>
      </c>
      <c r="F153" s="236" t="s">
        <v>1025</v>
      </c>
      <c r="G153" s="233"/>
      <c r="H153" s="237">
        <v>40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166</v>
      </c>
      <c r="AU153" s="243" t="s">
        <v>86</v>
      </c>
      <c r="AV153" s="13" t="s">
        <v>86</v>
      </c>
      <c r="AW153" s="13" t="s">
        <v>32</v>
      </c>
      <c r="AX153" s="13" t="s">
        <v>84</v>
      </c>
      <c r="AY153" s="243" t="s">
        <v>157</v>
      </c>
    </row>
    <row r="154" spans="1:65" s="2" customFormat="1" ht="12">
      <c r="A154" s="39"/>
      <c r="B154" s="40"/>
      <c r="C154" s="219" t="s">
        <v>211</v>
      </c>
      <c r="D154" s="219" t="s">
        <v>159</v>
      </c>
      <c r="E154" s="220" t="s">
        <v>888</v>
      </c>
      <c r="F154" s="221" t="s">
        <v>889</v>
      </c>
      <c r="G154" s="222" t="s">
        <v>182</v>
      </c>
      <c r="H154" s="223">
        <v>30.5</v>
      </c>
      <c r="I154" s="224"/>
      <c r="J154" s="225">
        <f>ROUND(I154*H154,2)</f>
        <v>0</v>
      </c>
      <c r="K154" s="221" t="s">
        <v>1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0.01839</v>
      </c>
      <c r="R154" s="228">
        <f>Q154*H154</f>
        <v>0.560895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164</v>
      </c>
      <c r="AT154" s="230" t="s">
        <v>159</v>
      </c>
      <c r="AU154" s="230" t="s">
        <v>86</v>
      </c>
      <c r="AY154" s="18" t="s">
        <v>157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164</v>
      </c>
      <c r="BM154" s="230" t="s">
        <v>1026</v>
      </c>
    </row>
    <row r="155" spans="1:51" s="13" customFormat="1" ht="12">
      <c r="A155" s="13"/>
      <c r="B155" s="232"/>
      <c r="C155" s="233"/>
      <c r="D155" s="234" t="s">
        <v>166</v>
      </c>
      <c r="E155" s="235" t="s">
        <v>1</v>
      </c>
      <c r="F155" s="236" t="s">
        <v>1027</v>
      </c>
      <c r="G155" s="233"/>
      <c r="H155" s="237">
        <v>30.5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166</v>
      </c>
      <c r="AU155" s="243" t="s">
        <v>86</v>
      </c>
      <c r="AV155" s="13" t="s">
        <v>86</v>
      </c>
      <c r="AW155" s="13" t="s">
        <v>32</v>
      </c>
      <c r="AX155" s="13" t="s">
        <v>84</v>
      </c>
      <c r="AY155" s="243" t="s">
        <v>157</v>
      </c>
    </row>
    <row r="156" spans="1:65" s="2" customFormat="1" ht="21.75" customHeight="1">
      <c r="A156" s="39"/>
      <c r="B156" s="40"/>
      <c r="C156" s="219" t="s">
        <v>217</v>
      </c>
      <c r="D156" s="219" t="s">
        <v>159</v>
      </c>
      <c r="E156" s="220" t="s">
        <v>891</v>
      </c>
      <c r="F156" s="221" t="s">
        <v>1028</v>
      </c>
      <c r="G156" s="222" t="s">
        <v>182</v>
      </c>
      <c r="H156" s="223">
        <v>30.5</v>
      </c>
      <c r="I156" s="224"/>
      <c r="J156" s="225">
        <f>ROUND(I156*H156,2)</f>
        <v>0</v>
      </c>
      <c r="K156" s="221" t="s">
        <v>1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0.065</v>
      </c>
      <c r="R156" s="228">
        <f>Q156*H156</f>
        <v>1.9825000000000002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164</v>
      </c>
      <c r="AT156" s="230" t="s">
        <v>159</v>
      </c>
      <c r="AU156" s="230" t="s">
        <v>86</v>
      </c>
      <c r="AY156" s="18" t="s">
        <v>157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164</v>
      </c>
      <c r="BM156" s="230" t="s">
        <v>1029</v>
      </c>
    </row>
    <row r="157" spans="1:51" s="13" customFormat="1" ht="12">
      <c r="A157" s="13"/>
      <c r="B157" s="232"/>
      <c r="C157" s="233"/>
      <c r="D157" s="234" t="s">
        <v>166</v>
      </c>
      <c r="E157" s="235" t="s">
        <v>1</v>
      </c>
      <c r="F157" s="236" t="s">
        <v>1027</v>
      </c>
      <c r="G157" s="233"/>
      <c r="H157" s="237">
        <v>30.5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166</v>
      </c>
      <c r="AU157" s="243" t="s">
        <v>86</v>
      </c>
      <c r="AV157" s="13" t="s">
        <v>86</v>
      </c>
      <c r="AW157" s="13" t="s">
        <v>32</v>
      </c>
      <c r="AX157" s="13" t="s">
        <v>84</v>
      </c>
      <c r="AY157" s="243" t="s">
        <v>157</v>
      </c>
    </row>
    <row r="158" spans="1:65" s="2" customFormat="1" ht="16.5" customHeight="1">
      <c r="A158" s="39"/>
      <c r="B158" s="40"/>
      <c r="C158" s="219" t="s">
        <v>224</v>
      </c>
      <c r="D158" s="219" t="s">
        <v>159</v>
      </c>
      <c r="E158" s="220" t="s">
        <v>971</v>
      </c>
      <c r="F158" s="221" t="s">
        <v>972</v>
      </c>
      <c r="G158" s="222" t="s">
        <v>182</v>
      </c>
      <c r="H158" s="223">
        <v>30.5</v>
      </c>
      <c r="I158" s="224"/>
      <c r="J158" s="225">
        <f>ROUND(I158*H158,2)</f>
        <v>0</v>
      </c>
      <c r="K158" s="221" t="s">
        <v>163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164</v>
      </c>
      <c r="AT158" s="230" t="s">
        <v>159</v>
      </c>
      <c r="AU158" s="230" t="s">
        <v>86</v>
      </c>
      <c r="AY158" s="18" t="s">
        <v>157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164</v>
      </c>
      <c r="BM158" s="230" t="s">
        <v>1030</v>
      </c>
    </row>
    <row r="159" spans="1:51" s="13" customFormat="1" ht="12">
      <c r="A159" s="13"/>
      <c r="B159" s="232"/>
      <c r="C159" s="233"/>
      <c r="D159" s="234" t="s">
        <v>166</v>
      </c>
      <c r="E159" s="235" t="s">
        <v>1</v>
      </c>
      <c r="F159" s="236" t="s">
        <v>1027</v>
      </c>
      <c r="G159" s="233"/>
      <c r="H159" s="237">
        <v>30.5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166</v>
      </c>
      <c r="AU159" s="243" t="s">
        <v>86</v>
      </c>
      <c r="AV159" s="13" t="s">
        <v>86</v>
      </c>
      <c r="AW159" s="13" t="s">
        <v>32</v>
      </c>
      <c r="AX159" s="13" t="s">
        <v>84</v>
      </c>
      <c r="AY159" s="243" t="s">
        <v>157</v>
      </c>
    </row>
    <row r="160" spans="1:65" s="2" customFormat="1" ht="16.5" customHeight="1">
      <c r="A160" s="39"/>
      <c r="B160" s="40"/>
      <c r="C160" s="219" t="s">
        <v>232</v>
      </c>
      <c r="D160" s="219" t="s">
        <v>159</v>
      </c>
      <c r="E160" s="220" t="s">
        <v>885</v>
      </c>
      <c r="F160" s="221" t="s">
        <v>886</v>
      </c>
      <c r="G160" s="222" t="s">
        <v>182</v>
      </c>
      <c r="H160" s="223">
        <v>30.5</v>
      </c>
      <c r="I160" s="224"/>
      <c r="J160" s="225">
        <f>ROUND(I160*H160,2)</f>
        <v>0</v>
      </c>
      <c r="K160" s="221" t="s">
        <v>163</v>
      </c>
      <c r="L160" s="45"/>
      <c r="M160" s="226" t="s">
        <v>1</v>
      </c>
      <c r="N160" s="227" t="s">
        <v>41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164</v>
      </c>
      <c r="AT160" s="230" t="s">
        <v>159</v>
      </c>
      <c r="AU160" s="230" t="s">
        <v>86</v>
      </c>
      <c r="AY160" s="18" t="s">
        <v>157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84</v>
      </c>
      <c r="BK160" s="231">
        <f>ROUND(I160*H160,2)</f>
        <v>0</v>
      </c>
      <c r="BL160" s="18" t="s">
        <v>164</v>
      </c>
      <c r="BM160" s="230" t="s">
        <v>1031</v>
      </c>
    </row>
    <row r="161" spans="1:51" s="13" customFormat="1" ht="12">
      <c r="A161" s="13"/>
      <c r="B161" s="232"/>
      <c r="C161" s="233"/>
      <c r="D161" s="234" t="s">
        <v>166</v>
      </c>
      <c r="E161" s="235" t="s">
        <v>1</v>
      </c>
      <c r="F161" s="236" t="s">
        <v>1027</v>
      </c>
      <c r="G161" s="233"/>
      <c r="H161" s="237">
        <v>30.5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166</v>
      </c>
      <c r="AU161" s="243" t="s">
        <v>86</v>
      </c>
      <c r="AV161" s="13" t="s">
        <v>86</v>
      </c>
      <c r="AW161" s="13" t="s">
        <v>32</v>
      </c>
      <c r="AX161" s="13" t="s">
        <v>84</v>
      </c>
      <c r="AY161" s="243" t="s">
        <v>157</v>
      </c>
    </row>
    <row r="162" spans="1:65" s="2" customFormat="1" ht="16.5" customHeight="1">
      <c r="A162" s="39"/>
      <c r="B162" s="40"/>
      <c r="C162" s="219" t="s">
        <v>240</v>
      </c>
      <c r="D162" s="219" t="s">
        <v>159</v>
      </c>
      <c r="E162" s="220" t="s">
        <v>872</v>
      </c>
      <c r="F162" s="221" t="s">
        <v>873</v>
      </c>
      <c r="G162" s="222" t="s">
        <v>182</v>
      </c>
      <c r="H162" s="223">
        <v>30.5</v>
      </c>
      <c r="I162" s="224"/>
      <c r="J162" s="225">
        <f>ROUND(I162*H162,2)</f>
        <v>0</v>
      </c>
      <c r="K162" s="221" t="s">
        <v>163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164</v>
      </c>
      <c r="AT162" s="230" t="s">
        <v>159</v>
      </c>
      <c r="AU162" s="230" t="s">
        <v>86</v>
      </c>
      <c r="AY162" s="18" t="s">
        <v>157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164</v>
      </c>
      <c r="BM162" s="230" t="s">
        <v>1032</v>
      </c>
    </row>
    <row r="163" spans="1:51" s="13" customFormat="1" ht="12">
      <c r="A163" s="13"/>
      <c r="B163" s="232"/>
      <c r="C163" s="233"/>
      <c r="D163" s="234" t="s">
        <v>166</v>
      </c>
      <c r="E163" s="235" t="s">
        <v>1</v>
      </c>
      <c r="F163" s="236" t="s">
        <v>1027</v>
      </c>
      <c r="G163" s="233"/>
      <c r="H163" s="237">
        <v>30.5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166</v>
      </c>
      <c r="AU163" s="243" t="s">
        <v>86</v>
      </c>
      <c r="AV163" s="13" t="s">
        <v>86</v>
      </c>
      <c r="AW163" s="13" t="s">
        <v>32</v>
      </c>
      <c r="AX163" s="13" t="s">
        <v>84</v>
      </c>
      <c r="AY163" s="243" t="s">
        <v>157</v>
      </c>
    </row>
    <row r="164" spans="1:65" s="2" customFormat="1" ht="16.5" customHeight="1">
      <c r="A164" s="39"/>
      <c r="B164" s="40"/>
      <c r="C164" s="219" t="s">
        <v>8</v>
      </c>
      <c r="D164" s="219" t="s">
        <v>159</v>
      </c>
      <c r="E164" s="220" t="s">
        <v>879</v>
      </c>
      <c r="F164" s="221" t="s">
        <v>880</v>
      </c>
      <c r="G164" s="222" t="s">
        <v>182</v>
      </c>
      <c r="H164" s="223">
        <v>30.5</v>
      </c>
      <c r="I164" s="224"/>
      <c r="J164" s="225">
        <f>ROUND(I164*H164,2)</f>
        <v>0</v>
      </c>
      <c r="K164" s="221" t="s">
        <v>163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164</v>
      </c>
      <c r="AT164" s="230" t="s">
        <v>159</v>
      </c>
      <c r="AU164" s="230" t="s">
        <v>86</v>
      </c>
      <c r="AY164" s="18" t="s">
        <v>157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164</v>
      </c>
      <c r="BM164" s="230" t="s">
        <v>1033</v>
      </c>
    </row>
    <row r="165" spans="1:51" s="13" customFormat="1" ht="12">
      <c r="A165" s="13"/>
      <c r="B165" s="232"/>
      <c r="C165" s="233"/>
      <c r="D165" s="234" t="s">
        <v>166</v>
      </c>
      <c r="E165" s="235" t="s">
        <v>1</v>
      </c>
      <c r="F165" s="236" t="s">
        <v>1027</v>
      </c>
      <c r="G165" s="233"/>
      <c r="H165" s="237">
        <v>30.5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166</v>
      </c>
      <c r="AU165" s="243" t="s">
        <v>86</v>
      </c>
      <c r="AV165" s="13" t="s">
        <v>86</v>
      </c>
      <c r="AW165" s="13" t="s">
        <v>32</v>
      </c>
      <c r="AX165" s="13" t="s">
        <v>84</v>
      </c>
      <c r="AY165" s="243" t="s">
        <v>157</v>
      </c>
    </row>
    <row r="166" spans="1:65" s="2" customFormat="1" ht="16.5" customHeight="1">
      <c r="A166" s="39"/>
      <c r="B166" s="40"/>
      <c r="C166" s="219" t="s">
        <v>254</v>
      </c>
      <c r="D166" s="219" t="s">
        <v>159</v>
      </c>
      <c r="E166" s="220" t="s">
        <v>876</v>
      </c>
      <c r="F166" s="221" t="s">
        <v>877</v>
      </c>
      <c r="G166" s="222" t="s">
        <v>182</v>
      </c>
      <c r="H166" s="223">
        <v>30.5</v>
      </c>
      <c r="I166" s="224"/>
      <c r="J166" s="225">
        <f>ROUND(I166*H166,2)</f>
        <v>0</v>
      </c>
      <c r="K166" s="221" t="s">
        <v>1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164</v>
      </c>
      <c r="AT166" s="230" t="s">
        <v>159</v>
      </c>
      <c r="AU166" s="230" t="s">
        <v>86</v>
      </c>
      <c r="AY166" s="18" t="s">
        <v>157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164</v>
      </c>
      <c r="BM166" s="230" t="s">
        <v>1034</v>
      </c>
    </row>
    <row r="167" spans="1:51" s="13" customFormat="1" ht="12">
      <c r="A167" s="13"/>
      <c r="B167" s="232"/>
      <c r="C167" s="233"/>
      <c r="D167" s="234" t="s">
        <v>166</v>
      </c>
      <c r="E167" s="235" t="s">
        <v>1</v>
      </c>
      <c r="F167" s="236" t="s">
        <v>1027</v>
      </c>
      <c r="G167" s="233"/>
      <c r="H167" s="237">
        <v>30.5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166</v>
      </c>
      <c r="AU167" s="243" t="s">
        <v>86</v>
      </c>
      <c r="AV167" s="13" t="s">
        <v>86</v>
      </c>
      <c r="AW167" s="13" t="s">
        <v>32</v>
      </c>
      <c r="AX167" s="13" t="s">
        <v>84</v>
      </c>
      <c r="AY167" s="243" t="s">
        <v>157</v>
      </c>
    </row>
    <row r="168" spans="1:65" s="2" customFormat="1" ht="16.5" customHeight="1">
      <c r="A168" s="39"/>
      <c r="B168" s="40"/>
      <c r="C168" s="219" t="s">
        <v>258</v>
      </c>
      <c r="D168" s="219" t="s">
        <v>159</v>
      </c>
      <c r="E168" s="220" t="s">
        <v>1035</v>
      </c>
      <c r="F168" s="221" t="s">
        <v>1036</v>
      </c>
      <c r="G168" s="222" t="s">
        <v>182</v>
      </c>
      <c r="H168" s="223">
        <v>12.5</v>
      </c>
      <c r="I168" s="224"/>
      <c r="J168" s="225">
        <f>ROUND(I168*H168,2)</f>
        <v>0</v>
      </c>
      <c r="K168" s="221" t="s">
        <v>163</v>
      </c>
      <c r="L168" s="45"/>
      <c r="M168" s="226" t="s">
        <v>1</v>
      </c>
      <c r="N168" s="227" t="s">
        <v>41</v>
      </c>
      <c r="O168" s="92"/>
      <c r="P168" s="228">
        <f>O168*H168</f>
        <v>0</v>
      </c>
      <c r="Q168" s="228">
        <v>0.08425</v>
      </c>
      <c r="R168" s="228">
        <f>Q168*H168</f>
        <v>1.053125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164</v>
      </c>
      <c r="AT168" s="230" t="s">
        <v>159</v>
      </c>
      <c r="AU168" s="230" t="s">
        <v>86</v>
      </c>
      <c r="AY168" s="18" t="s">
        <v>157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84</v>
      </c>
      <c r="BK168" s="231">
        <f>ROUND(I168*H168,2)</f>
        <v>0</v>
      </c>
      <c r="BL168" s="18" t="s">
        <v>164</v>
      </c>
      <c r="BM168" s="230" t="s">
        <v>1037</v>
      </c>
    </row>
    <row r="169" spans="1:51" s="15" customFormat="1" ht="12">
      <c r="A169" s="15"/>
      <c r="B169" s="255"/>
      <c r="C169" s="256"/>
      <c r="D169" s="234" t="s">
        <v>166</v>
      </c>
      <c r="E169" s="257" t="s">
        <v>1</v>
      </c>
      <c r="F169" s="258" t="s">
        <v>1038</v>
      </c>
      <c r="G169" s="256"/>
      <c r="H169" s="257" t="s">
        <v>1</v>
      </c>
      <c r="I169" s="259"/>
      <c r="J169" s="256"/>
      <c r="K169" s="256"/>
      <c r="L169" s="260"/>
      <c r="M169" s="261"/>
      <c r="N169" s="262"/>
      <c r="O169" s="262"/>
      <c r="P169" s="262"/>
      <c r="Q169" s="262"/>
      <c r="R169" s="262"/>
      <c r="S169" s="262"/>
      <c r="T169" s="263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4" t="s">
        <v>166</v>
      </c>
      <c r="AU169" s="264" t="s">
        <v>86</v>
      </c>
      <c r="AV169" s="15" t="s">
        <v>84</v>
      </c>
      <c r="AW169" s="15" t="s">
        <v>32</v>
      </c>
      <c r="AX169" s="15" t="s">
        <v>76</v>
      </c>
      <c r="AY169" s="264" t="s">
        <v>157</v>
      </c>
    </row>
    <row r="170" spans="1:51" s="13" customFormat="1" ht="12">
      <c r="A170" s="13"/>
      <c r="B170" s="232"/>
      <c r="C170" s="233"/>
      <c r="D170" s="234" t="s">
        <v>166</v>
      </c>
      <c r="E170" s="235" t="s">
        <v>1</v>
      </c>
      <c r="F170" s="236" t="s">
        <v>1039</v>
      </c>
      <c r="G170" s="233"/>
      <c r="H170" s="237">
        <v>12.5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166</v>
      </c>
      <c r="AU170" s="243" t="s">
        <v>86</v>
      </c>
      <c r="AV170" s="13" t="s">
        <v>86</v>
      </c>
      <c r="AW170" s="13" t="s">
        <v>32</v>
      </c>
      <c r="AX170" s="13" t="s">
        <v>84</v>
      </c>
      <c r="AY170" s="243" t="s">
        <v>157</v>
      </c>
    </row>
    <row r="171" spans="1:65" s="2" customFormat="1" ht="16.5" customHeight="1">
      <c r="A171" s="39"/>
      <c r="B171" s="40"/>
      <c r="C171" s="265" t="s">
        <v>275</v>
      </c>
      <c r="D171" s="265" t="s">
        <v>486</v>
      </c>
      <c r="E171" s="266" t="s">
        <v>1040</v>
      </c>
      <c r="F171" s="267" t="s">
        <v>1041</v>
      </c>
      <c r="G171" s="268" t="s">
        <v>182</v>
      </c>
      <c r="H171" s="269">
        <v>12.75</v>
      </c>
      <c r="I171" s="270"/>
      <c r="J171" s="271">
        <f>ROUND(I171*H171,2)</f>
        <v>0</v>
      </c>
      <c r="K171" s="267" t="s">
        <v>163</v>
      </c>
      <c r="L171" s="272"/>
      <c r="M171" s="273" t="s">
        <v>1</v>
      </c>
      <c r="N171" s="274" t="s">
        <v>41</v>
      </c>
      <c r="O171" s="92"/>
      <c r="P171" s="228">
        <f>O171*H171</f>
        <v>0</v>
      </c>
      <c r="Q171" s="228">
        <v>0.14</v>
      </c>
      <c r="R171" s="228">
        <f>Q171*H171</f>
        <v>1.7850000000000001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200</v>
      </c>
      <c r="AT171" s="230" t="s">
        <v>486</v>
      </c>
      <c r="AU171" s="230" t="s">
        <v>86</v>
      </c>
      <c r="AY171" s="18" t="s">
        <v>157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164</v>
      </c>
      <c r="BM171" s="230" t="s">
        <v>1042</v>
      </c>
    </row>
    <row r="172" spans="1:47" s="2" customFormat="1" ht="12">
      <c r="A172" s="39"/>
      <c r="B172" s="40"/>
      <c r="C172" s="41"/>
      <c r="D172" s="234" t="s">
        <v>1043</v>
      </c>
      <c r="E172" s="41"/>
      <c r="F172" s="294" t="s">
        <v>1044</v>
      </c>
      <c r="G172" s="41"/>
      <c r="H172" s="41"/>
      <c r="I172" s="295"/>
      <c r="J172" s="41"/>
      <c r="K172" s="41"/>
      <c r="L172" s="45"/>
      <c r="M172" s="296"/>
      <c r="N172" s="297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1043</v>
      </c>
      <c r="AU172" s="18" t="s">
        <v>86</v>
      </c>
    </row>
    <row r="173" spans="1:51" s="13" customFormat="1" ht="12">
      <c r="A173" s="13"/>
      <c r="B173" s="232"/>
      <c r="C173" s="233"/>
      <c r="D173" s="234" t="s">
        <v>166</v>
      </c>
      <c r="E173" s="233"/>
      <c r="F173" s="236" t="s">
        <v>1045</v>
      </c>
      <c r="G173" s="233"/>
      <c r="H173" s="237">
        <v>12.75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166</v>
      </c>
      <c r="AU173" s="243" t="s">
        <v>86</v>
      </c>
      <c r="AV173" s="13" t="s">
        <v>86</v>
      </c>
      <c r="AW173" s="13" t="s">
        <v>4</v>
      </c>
      <c r="AX173" s="13" t="s">
        <v>84</v>
      </c>
      <c r="AY173" s="243" t="s">
        <v>157</v>
      </c>
    </row>
    <row r="174" spans="1:63" s="12" customFormat="1" ht="22.8" customHeight="1">
      <c r="A174" s="12"/>
      <c r="B174" s="203"/>
      <c r="C174" s="204"/>
      <c r="D174" s="205" t="s">
        <v>75</v>
      </c>
      <c r="E174" s="217" t="s">
        <v>189</v>
      </c>
      <c r="F174" s="217" t="s">
        <v>253</v>
      </c>
      <c r="G174" s="204"/>
      <c r="H174" s="204"/>
      <c r="I174" s="207"/>
      <c r="J174" s="218">
        <f>BK174</f>
        <v>0</v>
      </c>
      <c r="K174" s="204"/>
      <c r="L174" s="209"/>
      <c r="M174" s="210"/>
      <c r="N174" s="211"/>
      <c r="O174" s="211"/>
      <c r="P174" s="212">
        <f>SUM(P175:P176)</f>
        <v>0</v>
      </c>
      <c r="Q174" s="211"/>
      <c r="R174" s="212">
        <f>SUM(R175:R176)</f>
        <v>0.0132</v>
      </c>
      <c r="S174" s="211"/>
      <c r="T174" s="213">
        <f>SUM(T175:T176)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4" t="s">
        <v>84</v>
      </c>
      <c r="AT174" s="215" t="s">
        <v>75</v>
      </c>
      <c r="AU174" s="215" t="s">
        <v>84</v>
      </c>
      <c r="AY174" s="214" t="s">
        <v>157</v>
      </c>
      <c r="BK174" s="216">
        <f>SUM(BK175:BK176)</f>
        <v>0</v>
      </c>
    </row>
    <row r="175" spans="1:65" s="2" customFormat="1" ht="16.5" customHeight="1">
      <c r="A175" s="39"/>
      <c r="B175" s="40"/>
      <c r="C175" s="219" t="s">
        <v>288</v>
      </c>
      <c r="D175" s="219" t="s">
        <v>159</v>
      </c>
      <c r="E175" s="220" t="s">
        <v>1046</v>
      </c>
      <c r="F175" s="221" t="s">
        <v>1047</v>
      </c>
      <c r="G175" s="222" t="s">
        <v>182</v>
      </c>
      <c r="H175" s="223">
        <v>40</v>
      </c>
      <c r="I175" s="224"/>
      <c r="J175" s="225">
        <f>ROUND(I175*H175,2)</f>
        <v>0</v>
      </c>
      <c r="K175" s="221" t="s">
        <v>163</v>
      </c>
      <c r="L175" s="45"/>
      <c r="M175" s="226" t="s">
        <v>1</v>
      </c>
      <c r="N175" s="227" t="s">
        <v>41</v>
      </c>
      <c r="O175" s="92"/>
      <c r="P175" s="228">
        <f>O175*H175</f>
        <v>0</v>
      </c>
      <c r="Q175" s="228">
        <v>0.00033</v>
      </c>
      <c r="R175" s="228">
        <f>Q175*H175</f>
        <v>0.0132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164</v>
      </c>
      <c r="AT175" s="230" t="s">
        <v>159</v>
      </c>
      <c r="AU175" s="230" t="s">
        <v>86</v>
      </c>
      <c r="AY175" s="18" t="s">
        <v>157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84</v>
      </c>
      <c r="BK175" s="231">
        <f>ROUND(I175*H175,2)</f>
        <v>0</v>
      </c>
      <c r="BL175" s="18" t="s">
        <v>164</v>
      </c>
      <c r="BM175" s="230" t="s">
        <v>1048</v>
      </c>
    </row>
    <row r="176" spans="1:51" s="13" customFormat="1" ht="12">
      <c r="A176" s="13"/>
      <c r="B176" s="232"/>
      <c r="C176" s="233"/>
      <c r="D176" s="234" t="s">
        <v>166</v>
      </c>
      <c r="E176" s="235" t="s">
        <v>1</v>
      </c>
      <c r="F176" s="236" t="s">
        <v>1049</v>
      </c>
      <c r="G176" s="233"/>
      <c r="H176" s="237">
        <v>40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166</v>
      </c>
      <c r="AU176" s="243" t="s">
        <v>86</v>
      </c>
      <c r="AV176" s="13" t="s">
        <v>86</v>
      </c>
      <c r="AW176" s="13" t="s">
        <v>32</v>
      </c>
      <c r="AX176" s="13" t="s">
        <v>84</v>
      </c>
      <c r="AY176" s="243" t="s">
        <v>157</v>
      </c>
    </row>
    <row r="177" spans="1:63" s="12" customFormat="1" ht="22.8" customHeight="1">
      <c r="A177" s="12"/>
      <c r="B177" s="203"/>
      <c r="C177" s="204"/>
      <c r="D177" s="205" t="s">
        <v>75</v>
      </c>
      <c r="E177" s="217" t="s">
        <v>206</v>
      </c>
      <c r="F177" s="217" t="s">
        <v>334</v>
      </c>
      <c r="G177" s="204"/>
      <c r="H177" s="204"/>
      <c r="I177" s="207"/>
      <c r="J177" s="218">
        <f>BK177</f>
        <v>0</v>
      </c>
      <c r="K177" s="204"/>
      <c r="L177" s="209"/>
      <c r="M177" s="210"/>
      <c r="N177" s="211"/>
      <c r="O177" s="211"/>
      <c r="P177" s="212">
        <f>SUM(P178:P190)</f>
        <v>0</v>
      </c>
      <c r="Q177" s="211"/>
      <c r="R177" s="212">
        <f>SUM(R178:R190)</f>
        <v>16.122960000000003</v>
      </c>
      <c r="S177" s="211"/>
      <c r="T177" s="213">
        <f>SUM(T178:T190)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4" t="s">
        <v>84</v>
      </c>
      <c r="AT177" s="215" t="s">
        <v>75</v>
      </c>
      <c r="AU177" s="215" t="s">
        <v>84</v>
      </c>
      <c r="AY177" s="214" t="s">
        <v>157</v>
      </c>
      <c r="BK177" s="216">
        <f>SUM(BK178:BK190)</f>
        <v>0</v>
      </c>
    </row>
    <row r="178" spans="1:65" s="2" customFormat="1" ht="16.5" customHeight="1">
      <c r="A178" s="39"/>
      <c r="B178" s="40"/>
      <c r="C178" s="219" t="s">
        <v>294</v>
      </c>
      <c r="D178" s="219" t="s">
        <v>159</v>
      </c>
      <c r="E178" s="220" t="s">
        <v>898</v>
      </c>
      <c r="F178" s="221" t="s">
        <v>899</v>
      </c>
      <c r="G178" s="222" t="s">
        <v>405</v>
      </c>
      <c r="H178" s="223">
        <v>53</v>
      </c>
      <c r="I178" s="224"/>
      <c r="J178" s="225">
        <f>ROUND(I178*H178,2)</f>
        <v>0</v>
      </c>
      <c r="K178" s="221" t="s">
        <v>163</v>
      </c>
      <c r="L178" s="45"/>
      <c r="M178" s="226" t="s">
        <v>1</v>
      </c>
      <c r="N178" s="227" t="s">
        <v>41</v>
      </c>
      <c r="O178" s="92"/>
      <c r="P178" s="228">
        <f>O178*H178</f>
        <v>0</v>
      </c>
      <c r="Q178" s="228">
        <v>0.1295</v>
      </c>
      <c r="R178" s="228">
        <f>Q178*H178</f>
        <v>6.8635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164</v>
      </c>
      <c r="AT178" s="230" t="s">
        <v>159</v>
      </c>
      <c r="AU178" s="230" t="s">
        <v>86</v>
      </c>
      <c r="AY178" s="18" t="s">
        <v>157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84</v>
      </c>
      <c r="BK178" s="231">
        <f>ROUND(I178*H178,2)</f>
        <v>0</v>
      </c>
      <c r="BL178" s="18" t="s">
        <v>164</v>
      </c>
      <c r="BM178" s="230" t="s">
        <v>1050</v>
      </c>
    </row>
    <row r="179" spans="1:51" s="15" customFormat="1" ht="12">
      <c r="A179" s="15"/>
      <c r="B179" s="255"/>
      <c r="C179" s="256"/>
      <c r="D179" s="234" t="s">
        <v>166</v>
      </c>
      <c r="E179" s="257" t="s">
        <v>1</v>
      </c>
      <c r="F179" s="258" t="s">
        <v>1051</v>
      </c>
      <c r="G179" s="256"/>
      <c r="H179" s="257" t="s">
        <v>1</v>
      </c>
      <c r="I179" s="259"/>
      <c r="J179" s="256"/>
      <c r="K179" s="256"/>
      <c r="L179" s="260"/>
      <c r="M179" s="261"/>
      <c r="N179" s="262"/>
      <c r="O179" s="262"/>
      <c r="P179" s="262"/>
      <c r="Q179" s="262"/>
      <c r="R179" s="262"/>
      <c r="S179" s="262"/>
      <c r="T179" s="263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4" t="s">
        <v>166</v>
      </c>
      <c r="AU179" s="264" t="s">
        <v>86</v>
      </c>
      <c r="AV179" s="15" t="s">
        <v>84</v>
      </c>
      <c r="AW179" s="15" t="s">
        <v>32</v>
      </c>
      <c r="AX179" s="15" t="s">
        <v>76</v>
      </c>
      <c r="AY179" s="264" t="s">
        <v>157</v>
      </c>
    </row>
    <row r="180" spans="1:51" s="13" customFormat="1" ht="12">
      <c r="A180" s="13"/>
      <c r="B180" s="232"/>
      <c r="C180" s="233"/>
      <c r="D180" s="234" t="s">
        <v>166</v>
      </c>
      <c r="E180" s="235" t="s">
        <v>1</v>
      </c>
      <c r="F180" s="236" t="s">
        <v>1052</v>
      </c>
      <c r="G180" s="233"/>
      <c r="H180" s="237">
        <v>26.22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166</v>
      </c>
      <c r="AU180" s="243" t="s">
        <v>86</v>
      </c>
      <c r="AV180" s="13" t="s">
        <v>86</v>
      </c>
      <c r="AW180" s="13" t="s">
        <v>32</v>
      </c>
      <c r="AX180" s="13" t="s">
        <v>76</v>
      </c>
      <c r="AY180" s="243" t="s">
        <v>157</v>
      </c>
    </row>
    <row r="181" spans="1:51" s="15" customFormat="1" ht="12">
      <c r="A181" s="15"/>
      <c r="B181" s="255"/>
      <c r="C181" s="256"/>
      <c r="D181" s="234" t="s">
        <v>166</v>
      </c>
      <c r="E181" s="257" t="s">
        <v>1</v>
      </c>
      <c r="F181" s="258" t="s">
        <v>1038</v>
      </c>
      <c r="G181" s="256"/>
      <c r="H181" s="257" t="s">
        <v>1</v>
      </c>
      <c r="I181" s="259"/>
      <c r="J181" s="256"/>
      <c r="K181" s="256"/>
      <c r="L181" s="260"/>
      <c r="M181" s="261"/>
      <c r="N181" s="262"/>
      <c r="O181" s="262"/>
      <c r="P181" s="262"/>
      <c r="Q181" s="262"/>
      <c r="R181" s="262"/>
      <c r="S181" s="262"/>
      <c r="T181" s="263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4" t="s">
        <v>166</v>
      </c>
      <c r="AU181" s="264" t="s">
        <v>86</v>
      </c>
      <c r="AV181" s="15" t="s">
        <v>84</v>
      </c>
      <c r="AW181" s="15" t="s">
        <v>32</v>
      </c>
      <c r="AX181" s="15" t="s">
        <v>76</v>
      </c>
      <c r="AY181" s="264" t="s">
        <v>157</v>
      </c>
    </row>
    <row r="182" spans="1:51" s="13" customFormat="1" ht="12">
      <c r="A182" s="13"/>
      <c r="B182" s="232"/>
      <c r="C182" s="233"/>
      <c r="D182" s="234" t="s">
        <v>166</v>
      </c>
      <c r="E182" s="235" t="s">
        <v>1</v>
      </c>
      <c r="F182" s="236" t="s">
        <v>1053</v>
      </c>
      <c r="G182" s="233"/>
      <c r="H182" s="237">
        <v>26.78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166</v>
      </c>
      <c r="AU182" s="243" t="s">
        <v>86</v>
      </c>
      <c r="AV182" s="13" t="s">
        <v>86</v>
      </c>
      <c r="AW182" s="13" t="s">
        <v>32</v>
      </c>
      <c r="AX182" s="13" t="s">
        <v>76</v>
      </c>
      <c r="AY182" s="243" t="s">
        <v>157</v>
      </c>
    </row>
    <row r="183" spans="1:51" s="14" customFormat="1" ht="12">
      <c r="A183" s="14"/>
      <c r="B183" s="244"/>
      <c r="C183" s="245"/>
      <c r="D183" s="234" t="s">
        <v>166</v>
      </c>
      <c r="E183" s="246" t="s">
        <v>1</v>
      </c>
      <c r="F183" s="247" t="s">
        <v>169</v>
      </c>
      <c r="G183" s="245"/>
      <c r="H183" s="248">
        <v>53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4" t="s">
        <v>166</v>
      </c>
      <c r="AU183" s="254" t="s">
        <v>86</v>
      </c>
      <c r="AV183" s="14" t="s">
        <v>164</v>
      </c>
      <c r="AW183" s="14" t="s">
        <v>32</v>
      </c>
      <c r="AX183" s="14" t="s">
        <v>84</v>
      </c>
      <c r="AY183" s="254" t="s">
        <v>157</v>
      </c>
    </row>
    <row r="184" spans="1:65" s="2" customFormat="1" ht="16.5" customHeight="1">
      <c r="A184" s="39"/>
      <c r="B184" s="40"/>
      <c r="C184" s="265" t="s">
        <v>7</v>
      </c>
      <c r="D184" s="265" t="s">
        <v>486</v>
      </c>
      <c r="E184" s="266" t="s">
        <v>902</v>
      </c>
      <c r="F184" s="267" t="s">
        <v>903</v>
      </c>
      <c r="G184" s="268" t="s">
        <v>405</v>
      </c>
      <c r="H184" s="269">
        <v>53</v>
      </c>
      <c r="I184" s="270"/>
      <c r="J184" s="271">
        <f>ROUND(I184*H184,2)</f>
        <v>0</v>
      </c>
      <c r="K184" s="267" t="s">
        <v>1</v>
      </c>
      <c r="L184" s="272"/>
      <c r="M184" s="273" t="s">
        <v>1</v>
      </c>
      <c r="N184" s="274" t="s">
        <v>41</v>
      </c>
      <c r="O184" s="92"/>
      <c r="P184" s="228">
        <f>O184*H184</f>
        <v>0</v>
      </c>
      <c r="Q184" s="228">
        <v>0.024</v>
      </c>
      <c r="R184" s="228">
        <f>Q184*H184</f>
        <v>1.272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200</v>
      </c>
      <c r="AT184" s="230" t="s">
        <v>486</v>
      </c>
      <c r="AU184" s="230" t="s">
        <v>86</v>
      </c>
      <c r="AY184" s="18" t="s">
        <v>157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84</v>
      </c>
      <c r="BK184" s="231">
        <f>ROUND(I184*H184,2)</f>
        <v>0</v>
      </c>
      <c r="BL184" s="18" t="s">
        <v>164</v>
      </c>
      <c r="BM184" s="230" t="s">
        <v>1054</v>
      </c>
    </row>
    <row r="185" spans="1:51" s="13" customFormat="1" ht="12">
      <c r="A185" s="13"/>
      <c r="B185" s="232"/>
      <c r="C185" s="233"/>
      <c r="D185" s="234" t="s">
        <v>166</v>
      </c>
      <c r="E185" s="235" t="s">
        <v>1</v>
      </c>
      <c r="F185" s="236" t="s">
        <v>1055</v>
      </c>
      <c r="G185" s="233"/>
      <c r="H185" s="237">
        <v>53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166</v>
      </c>
      <c r="AU185" s="243" t="s">
        <v>86</v>
      </c>
      <c r="AV185" s="13" t="s">
        <v>86</v>
      </c>
      <c r="AW185" s="13" t="s">
        <v>32</v>
      </c>
      <c r="AX185" s="13" t="s">
        <v>84</v>
      </c>
      <c r="AY185" s="243" t="s">
        <v>157</v>
      </c>
    </row>
    <row r="186" spans="1:65" s="2" customFormat="1" ht="16.5" customHeight="1">
      <c r="A186" s="39"/>
      <c r="B186" s="40"/>
      <c r="C186" s="219" t="s">
        <v>309</v>
      </c>
      <c r="D186" s="219" t="s">
        <v>159</v>
      </c>
      <c r="E186" s="220" t="s">
        <v>905</v>
      </c>
      <c r="F186" s="221" t="s">
        <v>906</v>
      </c>
      <c r="G186" s="222" t="s">
        <v>405</v>
      </c>
      <c r="H186" s="223">
        <v>25</v>
      </c>
      <c r="I186" s="224"/>
      <c r="J186" s="225">
        <f>ROUND(I186*H186,2)</f>
        <v>0</v>
      </c>
      <c r="K186" s="221" t="s">
        <v>163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0.29221</v>
      </c>
      <c r="R186" s="228">
        <f>Q186*H186</f>
        <v>7.305250000000001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164</v>
      </c>
      <c r="AT186" s="230" t="s">
        <v>159</v>
      </c>
      <c r="AU186" s="230" t="s">
        <v>86</v>
      </c>
      <c r="AY186" s="18" t="s">
        <v>157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164</v>
      </c>
      <c r="BM186" s="230" t="s">
        <v>1056</v>
      </c>
    </row>
    <row r="187" spans="1:51" s="13" customFormat="1" ht="12">
      <c r="A187" s="13"/>
      <c r="B187" s="232"/>
      <c r="C187" s="233"/>
      <c r="D187" s="234" t="s">
        <v>166</v>
      </c>
      <c r="E187" s="235" t="s">
        <v>1</v>
      </c>
      <c r="F187" s="236" t="s">
        <v>1057</v>
      </c>
      <c r="G187" s="233"/>
      <c r="H187" s="237">
        <v>25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166</v>
      </c>
      <c r="AU187" s="243" t="s">
        <v>86</v>
      </c>
      <c r="AV187" s="13" t="s">
        <v>86</v>
      </c>
      <c r="AW187" s="13" t="s">
        <v>32</v>
      </c>
      <c r="AX187" s="13" t="s">
        <v>84</v>
      </c>
      <c r="AY187" s="243" t="s">
        <v>157</v>
      </c>
    </row>
    <row r="188" spans="1:65" s="2" customFormat="1" ht="16.5" customHeight="1">
      <c r="A188" s="39"/>
      <c r="B188" s="40"/>
      <c r="C188" s="265" t="s">
        <v>322</v>
      </c>
      <c r="D188" s="265" t="s">
        <v>486</v>
      </c>
      <c r="E188" s="266" t="s">
        <v>909</v>
      </c>
      <c r="F188" s="267" t="s">
        <v>910</v>
      </c>
      <c r="G188" s="268" t="s">
        <v>405</v>
      </c>
      <c r="H188" s="269">
        <v>25</v>
      </c>
      <c r="I188" s="270"/>
      <c r="J188" s="271">
        <f>ROUND(I188*H188,2)</f>
        <v>0</v>
      </c>
      <c r="K188" s="267" t="s">
        <v>1</v>
      </c>
      <c r="L188" s="272"/>
      <c r="M188" s="273" t="s">
        <v>1</v>
      </c>
      <c r="N188" s="274" t="s">
        <v>41</v>
      </c>
      <c r="O188" s="92"/>
      <c r="P188" s="228">
        <f>O188*H188</f>
        <v>0</v>
      </c>
      <c r="Q188" s="228">
        <v>0.0156</v>
      </c>
      <c r="R188" s="228">
        <f>Q188*H188</f>
        <v>0.38999999999999996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200</v>
      </c>
      <c r="AT188" s="230" t="s">
        <v>486</v>
      </c>
      <c r="AU188" s="230" t="s">
        <v>86</v>
      </c>
      <c r="AY188" s="18" t="s">
        <v>157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164</v>
      </c>
      <c r="BM188" s="230" t="s">
        <v>1058</v>
      </c>
    </row>
    <row r="189" spans="1:65" s="2" customFormat="1" ht="12">
      <c r="A189" s="39"/>
      <c r="B189" s="40"/>
      <c r="C189" s="219" t="s">
        <v>335</v>
      </c>
      <c r="D189" s="219" t="s">
        <v>159</v>
      </c>
      <c r="E189" s="220" t="s">
        <v>912</v>
      </c>
      <c r="F189" s="221" t="s">
        <v>913</v>
      </c>
      <c r="G189" s="222" t="s">
        <v>417</v>
      </c>
      <c r="H189" s="223">
        <v>1</v>
      </c>
      <c r="I189" s="224"/>
      <c r="J189" s="225">
        <f>ROUND(I189*H189,2)</f>
        <v>0</v>
      </c>
      <c r="K189" s="221" t="s">
        <v>1</v>
      </c>
      <c r="L189" s="45"/>
      <c r="M189" s="226" t="s">
        <v>1</v>
      </c>
      <c r="N189" s="227" t="s">
        <v>41</v>
      </c>
      <c r="O189" s="92"/>
      <c r="P189" s="228">
        <f>O189*H189</f>
        <v>0</v>
      </c>
      <c r="Q189" s="228">
        <v>0.29221</v>
      </c>
      <c r="R189" s="228">
        <f>Q189*H189</f>
        <v>0.29221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164</v>
      </c>
      <c r="AT189" s="230" t="s">
        <v>159</v>
      </c>
      <c r="AU189" s="230" t="s">
        <v>86</v>
      </c>
      <c r="AY189" s="18" t="s">
        <v>157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84</v>
      </c>
      <c r="BK189" s="231">
        <f>ROUND(I189*H189,2)</f>
        <v>0</v>
      </c>
      <c r="BL189" s="18" t="s">
        <v>164</v>
      </c>
      <c r="BM189" s="230" t="s">
        <v>1059</v>
      </c>
    </row>
    <row r="190" spans="1:65" s="2" customFormat="1" ht="21.75" customHeight="1">
      <c r="A190" s="39"/>
      <c r="B190" s="40"/>
      <c r="C190" s="219" t="s">
        <v>343</v>
      </c>
      <c r="D190" s="219" t="s">
        <v>159</v>
      </c>
      <c r="E190" s="220" t="s">
        <v>420</v>
      </c>
      <c r="F190" s="221" t="s">
        <v>421</v>
      </c>
      <c r="G190" s="222" t="s">
        <v>417</v>
      </c>
      <c r="H190" s="223">
        <v>1</v>
      </c>
      <c r="I190" s="224"/>
      <c r="J190" s="225">
        <f>ROUND(I190*H190,2)</f>
        <v>0</v>
      </c>
      <c r="K190" s="221" t="s">
        <v>1</v>
      </c>
      <c r="L190" s="45"/>
      <c r="M190" s="226" t="s">
        <v>1</v>
      </c>
      <c r="N190" s="227" t="s">
        <v>41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164</v>
      </c>
      <c r="AT190" s="230" t="s">
        <v>159</v>
      </c>
      <c r="AU190" s="230" t="s">
        <v>86</v>
      </c>
      <c r="AY190" s="18" t="s">
        <v>157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84</v>
      </c>
      <c r="BK190" s="231">
        <f>ROUND(I190*H190,2)</f>
        <v>0</v>
      </c>
      <c r="BL190" s="18" t="s">
        <v>164</v>
      </c>
      <c r="BM190" s="230" t="s">
        <v>1060</v>
      </c>
    </row>
    <row r="191" spans="1:63" s="12" customFormat="1" ht="22.8" customHeight="1">
      <c r="A191" s="12"/>
      <c r="B191" s="203"/>
      <c r="C191" s="204"/>
      <c r="D191" s="205" t="s">
        <v>75</v>
      </c>
      <c r="E191" s="217" t="s">
        <v>467</v>
      </c>
      <c r="F191" s="217" t="s">
        <v>468</v>
      </c>
      <c r="G191" s="204"/>
      <c r="H191" s="204"/>
      <c r="I191" s="207"/>
      <c r="J191" s="218">
        <f>BK191</f>
        <v>0</v>
      </c>
      <c r="K191" s="204"/>
      <c r="L191" s="209"/>
      <c r="M191" s="210"/>
      <c r="N191" s="211"/>
      <c r="O191" s="211"/>
      <c r="P191" s="212">
        <f>P192</f>
        <v>0</v>
      </c>
      <c r="Q191" s="211"/>
      <c r="R191" s="212">
        <f>R192</f>
        <v>0</v>
      </c>
      <c r="S191" s="211"/>
      <c r="T191" s="213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4" t="s">
        <v>84</v>
      </c>
      <c r="AT191" s="215" t="s">
        <v>75</v>
      </c>
      <c r="AU191" s="215" t="s">
        <v>84</v>
      </c>
      <c r="AY191" s="214" t="s">
        <v>157</v>
      </c>
      <c r="BK191" s="216">
        <f>BK192</f>
        <v>0</v>
      </c>
    </row>
    <row r="192" spans="1:65" s="2" customFormat="1" ht="16.5" customHeight="1">
      <c r="A192" s="39"/>
      <c r="B192" s="40"/>
      <c r="C192" s="219" t="s">
        <v>348</v>
      </c>
      <c r="D192" s="219" t="s">
        <v>159</v>
      </c>
      <c r="E192" s="220" t="s">
        <v>916</v>
      </c>
      <c r="F192" s="221" t="s">
        <v>917</v>
      </c>
      <c r="G192" s="222" t="s">
        <v>192</v>
      </c>
      <c r="H192" s="223">
        <v>43.968</v>
      </c>
      <c r="I192" s="224"/>
      <c r="J192" s="225">
        <f>ROUND(I192*H192,2)</f>
        <v>0</v>
      </c>
      <c r="K192" s="221" t="s">
        <v>163</v>
      </c>
      <c r="L192" s="45"/>
      <c r="M192" s="289" t="s">
        <v>1</v>
      </c>
      <c r="N192" s="290" t="s">
        <v>41</v>
      </c>
      <c r="O192" s="291"/>
      <c r="P192" s="292">
        <f>O192*H192</f>
        <v>0</v>
      </c>
      <c r="Q192" s="292">
        <v>0</v>
      </c>
      <c r="R192" s="292">
        <f>Q192*H192</f>
        <v>0</v>
      </c>
      <c r="S192" s="292">
        <v>0</v>
      </c>
      <c r="T192" s="29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164</v>
      </c>
      <c r="AT192" s="230" t="s">
        <v>159</v>
      </c>
      <c r="AU192" s="230" t="s">
        <v>86</v>
      </c>
      <c r="AY192" s="18" t="s">
        <v>157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84</v>
      </c>
      <c r="BK192" s="231">
        <f>ROUND(I192*H192,2)</f>
        <v>0</v>
      </c>
      <c r="BL192" s="18" t="s">
        <v>164</v>
      </c>
      <c r="BM192" s="230" t="s">
        <v>1061</v>
      </c>
    </row>
    <row r="193" spans="1:31" s="2" customFormat="1" ht="6.95" customHeight="1">
      <c r="A193" s="39"/>
      <c r="B193" s="67"/>
      <c r="C193" s="68"/>
      <c r="D193" s="68"/>
      <c r="E193" s="68"/>
      <c r="F193" s="68"/>
      <c r="G193" s="68"/>
      <c r="H193" s="68"/>
      <c r="I193" s="68"/>
      <c r="J193" s="68"/>
      <c r="K193" s="68"/>
      <c r="L193" s="45"/>
      <c r="M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</row>
  </sheetData>
  <sheetProtection password="CC35" sheet="1" objects="1" scenarios="1" formatColumns="0" formatRows="0" autoFilter="0"/>
  <autoFilter ref="C122:K19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111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veřejného sportoviště Dětřichov, k.ů. Dětřichov u Frýdlantu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1062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7. 7. 2021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Obec Dětřichov, Dětřichov č.p.2, Frýdlant 464 01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ROUND((SUM(BE125:BE192)),2)</f>
        <v>0</v>
      </c>
      <c r="G33" s="39"/>
      <c r="H33" s="39"/>
      <c r="I33" s="156">
        <v>0.21</v>
      </c>
      <c r="J33" s="155">
        <f>ROUND(((SUM(BE125:BE192))*I33),2)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ROUND((SUM(BF125:BF192)),2)</f>
        <v>0</v>
      </c>
      <c r="G34" s="39"/>
      <c r="H34" s="39"/>
      <c r="I34" s="156">
        <v>0.15</v>
      </c>
      <c r="J34" s="155">
        <f>ROUND(((SUM(BF125:BF192))*I34),2)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ROUND((SUM(BG125:BG192)),2)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ROUND((SUM(BH125:BH192)),2)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ROUND((SUM(BI125:BI192)),2)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114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5" t="str">
        <f>E7</f>
        <v>Rekonstrukce veřejného sportoviště Dětřichov, k.ů. Dětřichov u Frýdlantu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112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SO 05 - Rekonstrukce malého hřiště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>Dětřichov u Frýdlantu</v>
      </c>
      <c r="G89" s="41"/>
      <c r="H89" s="41"/>
      <c r="I89" s="33" t="s">
        <v>22</v>
      </c>
      <c r="J89" s="80" t="str">
        <f>IF(J12="","",J12)</f>
        <v>7. 7. 2021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 hidden="1">
      <c r="A91" s="39"/>
      <c r="B91" s="40"/>
      <c r="C91" s="33" t="s">
        <v>24</v>
      </c>
      <c r="D91" s="41"/>
      <c r="E91" s="41"/>
      <c r="F91" s="28" t="str">
        <f>E15</f>
        <v>Obec Dětřichov, Dětřichov č.p.2, Frýdlant 464 01</v>
      </c>
      <c r="G91" s="41"/>
      <c r="H91" s="41"/>
      <c r="I91" s="33" t="s">
        <v>30</v>
      </c>
      <c r="J91" s="37" t="str">
        <f>E21</f>
        <v>J.Mráz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PROPOS Liberec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6" t="s">
        <v>115</v>
      </c>
      <c r="D94" s="177"/>
      <c r="E94" s="177"/>
      <c r="F94" s="177"/>
      <c r="G94" s="177"/>
      <c r="H94" s="177"/>
      <c r="I94" s="177"/>
      <c r="J94" s="178" t="s">
        <v>116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79" t="s">
        <v>117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118</v>
      </c>
    </row>
    <row r="97" spans="1:31" s="9" customFormat="1" ht="24.95" customHeight="1" hidden="1">
      <c r="A97" s="9"/>
      <c r="B97" s="180"/>
      <c r="C97" s="181"/>
      <c r="D97" s="182" t="s">
        <v>119</v>
      </c>
      <c r="E97" s="183"/>
      <c r="F97" s="183"/>
      <c r="G97" s="183"/>
      <c r="H97" s="183"/>
      <c r="I97" s="183"/>
      <c r="J97" s="184">
        <f>J126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120</v>
      </c>
      <c r="E98" s="189"/>
      <c r="F98" s="189"/>
      <c r="G98" s="189"/>
      <c r="H98" s="189"/>
      <c r="I98" s="189"/>
      <c r="J98" s="190">
        <f>J127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6"/>
      <c r="C99" s="187"/>
      <c r="D99" s="188" t="s">
        <v>121</v>
      </c>
      <c r="E99" s="189"/>
      <c r="F99" s="189"/>
      <c r="G99" s="189"/>
      <c r="H99" s="189"/>
      <c r="I99" s="189"/>
      <c r="J99" s="190">
        <f>J153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6"/>
      <c r="C100" s="187"/>
      <c r="D100" s="188" t="s">
        <v>837</v>
      </c>
      <c r="E100" s="189"/>
      <c r="F100" s="189"/>
      <c r="G100" s="189"/>
      <c r="H100" s="189"/>
      <c r="I100" s="189"/>
      <c r="J100" s="190">
        <f>J159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6"/>
      <c r="C101" s="187"/>
      <c r="D101" s="188" t="s">
        <v>124</v>
      </c>
      <c r="E101" s="189"/>
      <c r="F101" s="189"/>
      <c r="G101" s="189"/>
      <c r="H101" s="189"/>
      <c r="I101" s="189"/>
      <c r="J101" s="190">
        <f>J171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6"/>
      <c r="C102" s="187"/>
      <c r="D102" s="188" t="s">
        <v>125</v>
      </c>
      <c r="E102" s="189"/>
      <c r="F102" s="189"/>
      <c r="G102" s="189"/>
      <c r="H102" s="189"/>
      <c r="I102" s="189"/>
      <c r="J102" s="190">
        <f>J179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6"/>
      <c r="C103" s="187"/>
      <c r="D103" s="188" t="s">
        <v>126</v>
      </c>
      <c r="E103" s="189"/>
      <c r="F103" s="189"/>
      <c r="G103" s="189"/>
      <c r="H103" s="189"/>
      <c r="I103" s="189"/>
      <c r="J103" s="190">
        <f>J186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180"/>
      <c r="C104" s="181"/>
      <c r="D104" s="182" t="s">
        <v>127</v>
      </c>
      <c r="E104" s="183"/>
      <c r="F104" s="183"/>
      <c r="G104" s="183"/>
      <c r="H104" s="183"/>
      <c r="I104" s="183"/>
      <c r="J104" s="184">
        <f>J188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 hidden="1">
      <c r="A105" s="10"/>
      <c r="B105" s="186"/>
      <c r="C105" s="187"/>
      <c r="D105" s="188" t="s">
        <v>140</v>
      </c>
      <c r="E105" s="189"/>
      <c r="F105" s="189"/>
      <c r="G105" s="189"/>
      <c r="H105" s="189"/>
      <c r="I105" s="189"/>
      <c r="J105" s="190">
        <f>J189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 hidden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 hidden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ht="12" hidden="1"/>
    <row r="109" ht="12" hidden="1"/>
    <row r="110" ht="12" hidden="1"/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142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75" t="str">
        <f>E7</f>
        <v>Rekonstrukce veřejného sportoviště Dětřichov, k.ů. Dětřichov u Frýdlantu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112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E9</f>
        <v>SO 05 - Rekonstrukce malého hřiště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F12</f>
        <v>Dětřichov u Frýdlantu</v>
      </c>
      <c r="G119" s="41"/>
      <c r="H119" s="41"/>
      <c r="I119" s="33" t="s">
        <v>22</v>
      </c>
      <c r="J119" s="80" t="str">
        <f>IF(J12="","",J12)</f>
        <v>7. 7. 2021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24</v>
      </c>
      <c r="D121" s="41"/>
      <c r="E121" s="41"/>
      <c r="F121" s="28" t="str">
        <f>E15</f>
        <v>Obec Dětřichov, Dětřichov č.p.2, Frýdlant 464 01</v>
      </c>
      <c r="G121" s="41"/>
      <c r="H121" s="41"/>
      <c r="I121" s="33" t="s">
        <v>30</v>
      </c>
      <c r="J121" s="37" t="str">
        <f>E21</f>
        <v>J.Mráz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5.65" customHeight="1">
      <c r="A122" s="39"/>
      <c r="B122" s="40"/>
      <c r="C122" s="33" t="s">
        <v>28</v>
      </c>
      <c r="D122" s="41"/>
      <c r="E122" s="41"/>
      <c r="F122" s="28" t="str">
        <f>IF(E18="","",E18)</f>
        <v>Vyplň údaj</v>
      </c>
      <c r="G122" s="41"/>
      <c r="H122" s="41"/>
      <c r="I122" s="33" t="s">
        <v>33</v>
      </c>
      <c r="J122" s="37" t="str">
        <f>E24</f>
        <v>PROPOS Liberec s.r.o.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192"/>
      <c r="B124" s="193"/>
      <c r="C124" s="194" t="s">
        <v>143</v>
      </c>
      <c r="D124" s="195" t="s">
        <v>61</v>
      </c>
      <c r="E124" s="195" t="s">
        <v>57</v>
      </c>
      <c r="F124" s="195" t="s">
        <v>58</v>
      </c>
      <c r="G124" s="195" t="s">
        <v>144</v>
      </c>
      <c r="H124" s="195" t="s">
        <v>145</v>
      </c>
      <c r="I124" s="195" t="s">
        <v>146</v>
      </c>
      <c r="J124" s="195" t="s">
        <v>116</v>
      </c>
      <c r="K124" s="196" t="s">
        <v>147</v>
      </c>
      <c r="L124" s="197"/>
      <c r="M124" s="101" t="s">
        <v>1</v>
      </c>
      <c r="N124" s="102" t="s">
        <v>40</v>
      </c>
      <c r="O124" s="102" t="s">
        <v>148</v>
      </c>
      <c r="P124" s="102" t="s">
        <v>149</v>
      </c>
      <c r="Q124" s="102" t="s">
        <v>150</v>
      </c>
      <c r="R124" s="102" t="s">
        <v>151</v>
      </c>
      <c r="S124" s="102" t="s">
        <v>152</v>
      </c>
      <c r="T124" s="103" t="s">
        <v>153</v>
      </c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</row>
    <row r="125" spans="1:63" s="2" customFormat="1" ht="22.8" customHeight="1">
      <c r="A125" s="39"/>
      <c r="B125" s="40"/>
      <c r="C125" s="108" t="s">
        <v>154</v>
      </c>
      <c r="D125" s="41"/>
      <c r="E125" s="41"/>
      <c r="F125" s="41"/>
      <c r="G125" s="41"/>
      <c r="H125" s="41"/>
      <c r="I125" s="41"/>
      <c r="J125" s="198">
        <f>BK125</f>
        <v>0</v>
      </c>
      <c r="K125" s="41"/>
      <c r="L125" s="45"/>
      <c r="M125" s="104"/>
      <c r="N125" s="199"/>
      <c r="O125" s="105"/>
      <c r="P125" s="200">
        <f>P126+P188</f>
        <v>0</v>
      </c>
      <c r="Q125" s="105"/>
      <c r="R125" s="200">
        <f>R126+R188</f>
        <v>12.1934096</v>
      </c>
      <c r="S125" s="105"/>
      <c r="T125" s="201">
        <f>T126+T188</f>
        <v>32.64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118</v>
      </c>
      <c r="BK125" s="202">
        <f>BK126+BK188</f>
        <v>0</v>
      </c>
    </row>
    <row r="126" spans="1:63" s="12" customFormat="1" ht="25.9" customHeight="1">
      <c r="A126" s="12"/>
      <c r="B126" s="203"/>
      <c r="C126" s="204"/>
      <c r="D126" s="205" t="s">
        <v>75</v>
      </c>
      <c r="E126" s="206" t="s">
        <v>155</v>
      </c>
      <c r="F126" s="206" t="s">
        <v>156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P127+P153+P159+P171+P179+P186</f>
        <v>0</v>
      </c>
      <c r="Q126" s="211"/>
      <c r="R126" s="212">
        <f>R127+R153+R159+R171+R179+R186</f>
        <v>12.1928996</v>
      </c>
      <c r="S126" s="211"/>
      <c r="T126" s="213">
        <f>T127+T153+T159+T171+T179+T186</f>
        <v>32.64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84</v>
      </c>
      <c r="AT126" s="215" t="s">
        <v>75</v>
      </c>
      <c r="AU126" s="215" t="s">
        <v>76</v>
      </c>
      <c r="AY126" s="214" t="s">
        <v>157</v>
      </c>
      <c r="BK126" s="216">
        <f>BK127+BK153+BK159+BK171+BK179+BK186</f>
        <v>0</v>
      </c>
    </row>
    <row r="127" spans="1:63" s="12" customFormat="1" ht="22.8" customHeight="1">
      <c r="A127" s="12"/>
      <c r="B127" s="203"/>
      <c r="C127" s="204"/>
      <c r="D127" s="205" t="s">
        <v>75</v>
      </c>
      <c r="E127" s="217" t="s">
        <v>84</v>
      </c>
      <c r="F127" s="217" t="s">
        <v>158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SUM(P128:P152)</f>
        <v>0</v>
      </c>
      <c r="Q127" s="211"/>
      <c r="R127" s="212">
        <f>SUM(R128:R152)</f>
        <v>6.734</v>
      </c>
      <c r="S127" s="211"/>
      <c r="T127" s="213">
        <f>SUM(T128:T152)</f>
        <v>32.64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84</v>
      </c>
      <c r="AT127" s="215" t="s">
        <v>75</v>
      </c>
      <c r="AU127" s="215" t="s">
        <v>84</v>
      </c>
      <c r="AY127" s="214" t="s">
        <v>157</v>
      </c>
      <c r="BK127" s="216">
        <f>SUM(BK128:BK152)</f>
        <v>0</v>
      </c>
    </row>
    <row r="128" spans="1:65" s="2" customFormat="1" ht="16.5" customHeight="1">
      <c r="A128" s="39"/>
      <c r="B128" s="40"/>
      <c r="C128" s="219" t="s">
        <v>84</v>
      </c>
      <c r="D128" s="219" t="s">
        <v>159</v>
      </c>
      <c r="E128" s="220" t="s">
        <v>1063</v>
      </c>
      <c r="F128" s="221" t="s">
        <v>1064</v>
      </c>
      <c r="G128" s="222" t="s">
        <v>182</v>
      </c>
      <c r="H128" s="223">
        <v>48</v>
      </c>
      <c r="I128" s="224"/>
      <c r="J128" s="225">
        <f>ROUND(I128*H128,2)</f>
        <v>0</v>
      </c>
      <c r="K128" s="221" t="s">
        <v>1</v>
      </c>
      <c r="L128" s="45"/>
      <c r="M128" s="226" t="s">
        <v>1</v>
      </c>
      <c r="N128" s="227" t="s">
        <v>41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0.44</v>
      </c>
      <c r="T128" s="229">
        <f>S128*H128</f>
        <v>21.12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164</v>
      </c>
      <c r="AT128" s="230" t="s">
        <v>159</v>
      </c>
      <c r="AU128" s="230" t="s">
        <v>86</v>
      </c>
      <c r="AY128" s="18" t="s">
        <v>157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164</v>
      </c>
      <c r="BM128" s="230" t="s">
        <v>1065</v>
      </c>
    </row>
    <row r="129" spans="1:51" s="13" customFormat="1" ht="12">
      <c r="A129" s="13"/>
      <c r="B129" s="232"/>
      <c r="C129" s="233"/>
      <c r="D129" s="234" t="s">
        <v>166</v>
      </c>
      <c r="E129" s="235" t="s">
        <v>1</v>
      </c>
      <c r="F129" s="236" t="s">
        <v>1066</v>
      </c>
      <c r="G129" s="233"/>
      <c r="H129" s="237">
        <v>48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166</v>
      </c>
      <c r="AU129" s="243" t="s">
        <v>86</v>
      </c>
      <c r="AV129" s="13" t="s">
        <v>86</v>
      </c>
      <c r="AW129" s="13" t="s">
        <v>32</v>
      </c>
      <c r="AX129" s="13" t="s">
        <v>84</v>
      </c>
      <c r="AY129" s="243" t="s">
        <v>157</v>
      </c>
    </row>
    <row r="130" spans="1:65" s="2" customFormat="1" ht="16.5" customHeight="1">
      <c r="A130" s="39"/>
      <c r="B130" s="40"/>
      <c r="C130" s="219" t="s">
        <v>86</v>
      </c>
      <c r="D130" s="219" t="s">
        <v>159</v>
      </c>
      <c r="E130" s="220" t="s">
        <v>1067</v>
      </c>
      <c r="F130" s="221" t="s">
        <v>1068</v>
      </c>
      <c r="G130" s="222" t="s">
        <v>182</v>
      </c>
      <c r="H130" s="223">
        <v>48</v>
      </c>
      <c r="I130" s="224"/>
      <c r="J130" s="225">
        <f>ROUND(I130*H130,2)</f>
        <v>0</v>
      </c>
      <c r="K130" s="221" t="s">
        <v>163</v>
      </c>
      <c r="L130" s="45"/>
      <c r="M130" s="226" t="s">
        <v>1</v>
      </c>
      <c r="N130" s="227" t="s">
        <v>41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0.24</v>
      </c>
      <c r="T130" s="229">
        <f>S130*H130</f>
        <v>11.52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164</v>
      </c>
      <c r="AT130" s="230" t="s">
        <v>159</v>
      </c>
      <c r="AU130" s="230" t="s">
        <v>86</v>
      </c>
      <c r="AY130" s="18" t="s">
        <v>157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84</v>
      </c>
      <c r="BK130" s="231">
        <f>ROUND(I130*H130,2)</f>
        <v>0</v>
      </c>
      <c r="BL130" s="18" t="s">
        <v>164</v>
      </c>
      <c r="BM130" s="230" t="s">
        <v>1069</v>
      </c>
    </row>
    <row r="131" spans="1:51" s="13" customFormat="1" ht="12">
      <c r="A131" s="13"/>
      <c r="B131" s="232"/>
      <c r="C131" s="233"/>
      <c r="D131" s="234" t="s">
        <v>166</v>
      </c>
      <c r="E131" s="235" t="s">
        <v>1</v>
      </c>
      <c r="F131" s="236" t="s">
        <v>1066</v>
      </c>
      <c r="G131" s="233"/>
      <c r="H131" s="237">
        <v>48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166</v>
      </c>
      <c r="AU131" s="243" t="s">
        <v>86</v>
      </c>
      <c r="AV131" s="13" t="s">
        <v>86</v>
      </c>
      <c r="AW131" s="13" t="s">
        <v>32</v>
      </c>
      <c r="AX131" s="13" t="s">
        <v>84</v>
      </c>
      <c r="AY131" s="243" t="s">
        <v>157</v>
      </c>
    </row>
    <row r="132" spans="1:65" s="2" customFormat="1" ht="21.75" customHeight="1">
      <c r="A132" s="39"/>
      <c r="B132" s="40"/>
      <c r="C132" s="219" t="s">
        <v>174</v>
      </c>
      <c r="D132" s="219" t="s">
        <v>159</v>
      </c>
      <c r="E132" s="220" t="s">
        <v>160</v>
      </c>
      <c r="F132" s="221" t="s">
        <v>161</v>
      </c>
      <c r="G132" s="222" t="s">
        <v>162</v>
      </c>
      <c r="H132" s="223">
        <v>3.498</v>
      </c>
      <c r="I132" s="224"/>
      <c r="J132" s="225">
        <f>ROUND(I132*H132,2)</f>
        <v>0</v>
      </c>
      <c r="K132" s="221" t="s">
        <v>163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164</v>
      </c>
      <c r="AT132" s="230" t="s">
        <v>159</v>
      </c>
      <c r="AU132" s="230" t="s">
        <v>86</v>
      </c>
      <c r="AY132" s="18" t="s">
        <v>157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164</v>
      </c>
      <c r="BM132" s="230" t="s">
        <v>1070</v>
      </c>
    </row>
    <row r="133" spans="1:51" s="13" customFormat="1" ht="12">
      <c r="A133" s="13"/>
      <c r="B133" s="232"/>
      <c r="C133" s="233"/>
      <c r="D133" s="234" t="s">
        <v>166</v>
      </c>
      <c r="E133" s="235" t="s">
        <v>1</v>
      </c>
      <c r="F133" s="236" t="s">
        <v>1071</v>
      </c>
      <c r="G133" s="233"/>
      <c r="H133" s="237">
        <v>3.498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166</v>
      </c>
      <c r="AU133" s="243" t="s">
        <v>86</v>
      </c>
      <c r="AV133" s="13" t="s">
        <v>86</v>
      </c>
      <c r="AW133" s="13" t="s">
        <v>32</v>
      </c>
      <c r="AX133" s="13" t="s">
        <v>84</v>
      </c>
      <c r="AY133" s="243" t="s">
        <v>157</v>
      </c>
    </row>
    <row r="134" spans="1:65" s="2" customFormat="1" ht="16.5" customHeight="1">
      <c r="A134" s="39"/>
      <c r="B134" s="40"/>
      <c r="C134" s="219" t="s">
        <v>164</v>
      </c>
      <c r="D134" s="219" t="s">
        <v>159</v>
      </c>
      <c r="E134" s="220" t="s">
        <v>170</v>
      </c>
      <c r="F134" s="221" t="s">
        <v>171</v>
      </c>
      <c r="G134" s="222" t="s">
        <v>162</v>
      </c>
      <c r="H134" s="223">
        <v>14.778</v>
      </c>
      <c r="I134" s="224"/>
      <c r="J134" s="225">
        <f>ROUND(I134*H134,2)</f>
        <v>0</v>
      </c>
      <c r="K134" s="221" t="s">
        <v>163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164</v>
      </c>
      <c r="AT134" s="230" t="s">
        <v>159</v>
      </c>
      <c r="AU134" s="230" t="s">
        <v>86</v>
      </c>
      <c r="AY134" s="18" t="s">
        <v>157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164</v>
      </c>
      <c r="BM134" s="230" t="s">
        <v>1072</v>
      </c>
    </row>
    <row r="135" spans="1:51" s="15" customFormat="1" ht="12">
      <c r="A135" s="15"/>
      <c r="B135" s="255"/>
      <c r="C135" s="256"/>
      <c r="D135" s="234" t="s">
        <v>166</v>
      </c>
      <c r="E135" s="257" t="s">
        <v>1</v>
      </c>
      <c r="F135" s="258" t="s">
        <v>850</v>
      </c>
      <c r="G135" s="256"/>
      <c r="H135" s="257" t="s">
        <v>1</v>
      </c>
      <c r="I135" s="259"/>
      <c r="J135" s="256"/>
      <c r="K135" s="256"/>
      <c r="L135" s="260"/>
      <c r="M135" s="261"/>
      <c r="N135" s="262"/>
      <c r="O135" s="262"/>
      <c r="P135" s="262"/>
      <c r="Q135" s="262"/>
      <c r="R135" s="262"/>
      <c r="S135" s="262"/>
      <c r="T135" s="263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4" t="s">
        <v>166</v>
      </c>
      <c r="AU135" s="264" t="s">
        <v>86</v>
      </c>
      <c r="AV135" s="15" t="s">
        <v>84</v>
      </c>
      <c r="AW135" s="15" t="s">
        <v>32</v>
      </c>
      <c r="AX135" s="15" t="s">
        <v>76</v>
      </c>
      <c r="AY135" s="264" t="s">
        <v>157</v>
      </c>
    </row>
    <row r="136" spans="1:51" s="13" customFormat="1" ht="12">
      <c r="A136" s="13"/>
      <c r="B136" s="232"/>
      <c r="C136" s="233"/>
      <c r="D136" s="234" t="s">
        <v>166</v>
      </c>
      <c r="E136" s="235" t="s">
        <v>1</v>
      </c>
      <c r="F136" s="236" t="s">
        <v>1073</v>
      </c>
      <c r="G136" s="233"/>
      <c r="H136" s="237">
        <v>11.28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166</v>
      </c>
      <c r="AU136" s="243" t="s">
        <v>86</v>
      </c>
      <c r="AV136" s="13" t="s">
        <v>86</v>
      </c>
      <c r="AW136" s="13" t="s">
        <v>32</v>
      </c>
      <c r="AX136" s="13" t="s">
        <v>76</v>
      </c>
      <c r="AY136" s="243" t="s">
        <v>157</v>
      </c>
    </row>
    <row r="137" spans="1:51" s="15" customFormat="1" ht="12">
      <c r="A137" s="15"/>
      <c r="B137" s="255"/>
      <c r="C137" s="256"/>
      <c r="D137" s="234" t="s">
        <v>166</v>
      </c>
      <c r="E137" s="257" t="s">
        <v>1</v>
      </c>
      <c r="F137" s="258" t="s">
        <v>852</v>
      </c>
      <c r="G137" s="256"/>
      <c r="H137" s="257" t="s">
        <v>1</v>
      </c>
      <c r="I137" s="259"/>
      <c r="J137" s="256"/>
      <c r="K137" s="256"/>
      <c r="L137" s="260"/>
      <c r="M137" s="261"/>
      <c r="N137" s="262"/>
      <c r="O137" s="262"/>
      <c r="P137" s="262"/>
      <c r="Q137" s="262"/>
      <c r="R137" s="262"/>
      <c r="S137" s="262"/>
      <c r="T137" s="263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4" t="s">
        <v>166</v>
      </c>
      <c r="AU137" s="264" t="s">
        <v>86</v>
      </c>
      <c r="AV137" s="15" t="s">
        <v>84</v>
      </c>
      <c r="AW137" s="15" t="s">
        <v>32</v>
      </c>
      <c r="AX137" s="15" t="s">
        <v>76</v>
      </c>
      <c r="AY137" s="264" t="s">
        <v>157</v>
      </c>
    </row>
    <row r="138" spans="1:51" s="13" customFormat="1" ht="12">
      <c r="A138" s="13"/>
      <c r="B138" s="232"/>
      <c r="C138" s="233"/>
      <c r="D138" s="234" t="s">
        <v>166</v>
      </c>
      <c r="E138" s="235" t="s">
        <v>1</v>
      </c>
      <c r="F138" s="236" t="s">
        <v>1074</v>
      </c>
      <c r="G138" s="233"/>
      <c r="H138" s="237">
        <v>3.498</v>
      </c>
      <c r="I138" s="238"/>
      <c r="J138" s="233"/>
      <c r="K138" s="233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166</v>
      </c>
      <c r="AU138" s="243" t="s">
        <v>86</v>
      </c>
      <c r="AV138" s="13" t="s">
        <v>86</v>
      </c>
      <c r="AW138" s="13" t="s">
        <v>32</v>
      </c>
      <c r="AX138" s="13" t="s">
        <v>76</v>
      </c>
      <c r="AY138" s="243" t="s">
        <v>157</v>
      </c>
    </row>
    <row r="139" spans="1:51" s="14" customFormat="1" ht="12">
      <c r="A139" s="14"/>
      <c r="B139" s="244"/>
      <c r="C139" s="245"/>
      <c r="D139" s="234" t="s">
        <v>166</v>
      </c>
      <c r="E139" s="246" t="s">
        <v>1</v>
      </c>
      <c r="F139" s="247" t="s">
        <v>169</v>
      </c>
      <c r="G139" s="245"/>
      <c r="H139" s="248">
        <v>14.778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4" t="s">
        <v>166</v>
      </c>
      <c r="AU139" s="254" t="s">
        <v>86</v>
      </c>
      <c r="AV139" s="14" t="s">
        <v>164</v>
      </c>
      <c r="AW139" s="14" t="s">
        <v>32</v>
      </c>
      <c r="AX139" s="14" t="s">
        <v>84</v>
      </c>
      <c r="AY139" s="254" t="s">
        <v>157</v>
      </c>
    </row>
    <row r="140" spans="1:65" s="2" customFormat="1" ht="16.5" customHeight="1">
      <c r="A140" s="39"/>
      <c r="B140" s="40"/>
      <c r="C140" s="219" t="s">
        <v>185</v>
      </c>
      <c r="D140" s="219" t="s">
        <v>159</v>
      </c>
      <c r="E140" s="220" t="s">
        <v>936</v>
      </c>
      <c r="F140" s="221" t="s">
        <v>937</v>
      </c>
      <c r="G140" s="222" t="s">
        <v>162</v>
      </c>
      <c r="H140" s="223">
        <v>1.749</v>
      </c>
      <c r="I140" s="224"/>
      <c r="J140" s="225">
        <f>ROUND(I140*H140,2)</f>
        <v>0</v>
      </c>
      <c r="K140" s="221" t="s">
        <v>163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164</v>
      </c>
      <c r="AT140" s="230" t="s">
        <v>159</v>
      </c>
      <c r="AU140" s="230" t="s">
        <v>86</v>
      </c>
      <c r="AY140" s="18" t="s">
        <v>157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164</v>
      </c>
      <c r="BM140" s="230" t="s">
        <v>1075</v>
      </c>
    </row>
    <row r="141" spans="1:51" s="15" customFormat="1" ht="12">
      <c r="A141" s="15"/>
      <c r="B141" s="255"/>
      <c r="C141" s="256"/>
      <c r="D141" s="234" t="s">
        <v>166</v>
      </c>
      <c r="E141" s="257" t="s">
        <v>1</v>
      </c>
      <c r="F141" s="258" t="s">
        <v>939</v>
      </c>
      <c r="G141" s="256"/>
      <c r="H141" s="257" t="s">
        <v>1</v>
      </c>
      <c r="I141" s="259"/>
      <c r="J141" s="256"/>
      <c r="K141" s="256"/>
      <c r="L141" s="260"/>
      <c r="M141" s="261"/>
      <c r="N141" s="262"/>
      <c r="O141" s="262"/>
      <c r="P141" s="262"/>
      <c r="Q141" s="262"/>
      <c r="R141" s="262"/>
      <c r="S141" s="262"/>
      <c r="T141" s="26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4" t="s">
        <v>166</v>
      </c>
      <c r="AU141" s="264" t="s">
        <v>86</v>
      </c>
      <c r="AV141" s="15" t="s">
        <v>84</v>
      </c>
      <c r="AW141" s="15" t="s">
        <v>32</v>
      </c>
      <c r="AX141" s="15" t="s">
        <v>76</v>
      </c>
      <c r="AY141" s="264" t="s">
        <v>157</v>
      </c>
    </row>
    <row r="142" spans="1:51" s="13" customFormat="1" ht="12">
      <c r="A142" s="13"/>
      <c r="B142" s="232"/>
      <c r="C142" s="233"/>
      <c r="D142" s="234" t="s">
        <v>166</v>
      </c>
      <c r="E142" s="235" t="s">
        <v>1</v>
      </c>
      <c r="F142" s="236" t="s">
        <v>1076</v>
      </c>
      <c r="G142" s="233"/>
      <c r="H142" s="237">
        <v>1.749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166</v>
      </c>
      <c r="AU142" s="243" t="s">
        <v>86</v>
      </c>
      <c r="AV142" s="13" t="s">
        <v>86</v>
      </c>
      <c r="AW142" s="13" t="s">
        <v>32</v>
      </c>
      <c r="AX142" s="13" t="s">
        <v>76</v>
      </c>
      <c r="AY142" s="243" t="s">
        <v>157</v>
      </c>
    </row>
    <row r="143" spans="1:51" s="14" customFormat="1" ht="12">
      <c r="A143" s="14"/>
      <c r="B143" s="244"/>
      <c r="C143" s="245"/>
      <c r="D143" s="234" t="s">
        <v>166</v>
      </c>
      <c r="E143" s="246" t="s">
        <v>1</v>
      </c>
      <c r="F143" s="247" t="s">
        <v>169</v>
      </c>
      <c r="G143" s="245"/>
      <c r="H143" s="248">
        <v>1.749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166</v>
      </c>
      <c r="AU143" s="254" t="s">
        <v>86</v>
      </c>
      <c r="AV143" s="14" t="s">
        <v>164</v>
      </c>
      <c r="AW143" s="14" t="s">
        <v>32</v>
      </c>
      <c r="AX143" s="14" t="s">
        <v>84</v>
      </c>
      <c r="AY143" s="254" t="s">
        <v>157</v>
      </c>
    </row>
    <row r="144" spans="1:65" s="2" customFormat="1" ht="16.5" customHeight="1">
      <c r="A144" s="39"/>
      <c r="B144" s="40"/>
      <c r="C144" s="265" t="s">
        <v>189</v>
      </c>
      <c r="D144" s="265" t="s">
        <v>486</v>
      </c>
      <c r="E144" s="266" t="s">
        <v>942</v>
      </c>
      <c r="F144" s="267" t="s">
        <v>943</v>
      </c>
      <c r="G144" s="268" t="s">
        <v>192</v>
      </c>
      <c r="H144" s="269">
        <v>3.588</v>
      </c>
      <c r="I144" s="270"/>
      <c r="J144" s="271">
        <f>ROUND(I144*H144,2)</f>
        <v>0</v>
      </c>
      <c r="K144" s="267" t="s">
        <v>163</v>
      </c>
      <c r="L144" s="272"/>
      <c r="M144" s="273" t="s">
        <v>1</v>
      </c>
      <c r="N144" s="274" t="s">
        <v>41</v>
      </c>
      <c r="O144" s="92"/>
      <c r="P144" s="228">
        <f>O144*H144</f>
        <v>0</v>
      </c>
      <c r="Q144" s="228">
        <v>1</v>
      </c>
      <c r="R144" s="228">
        <f>Q144*H144</f>
        <v>3.588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200</v>
      </c>
      <c r="AT144" s="230" t="s">
        <v>486</v>
      </c>
      <c r="AU144" s="230" t="s">
        <v>86</v>
      </c>
      <c r="AY144" s="18" t="s">
        <v>157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164</v>
      </c>
      <c r="BM144" s="230" t="s">
        <v>1077</v>
      </c>
    </row>
    <row r="145" spans="1:51" s="13" customFormat="1" ht="12">
      <c r="A145" s="13"/>
      <c r="B145" s="232"/>
      <c r="C145" s="233"/>
      <c r="D145" s="234" t="s">
        <v>166</v>
      </c>
      <c r="E145" s="235" t="s">
        <v>1</v>
      </c>
      <c r="F145" s="236" t="s">
        <v>1078</v>
      </c>
      <c r="G145" s="233"/>
      <c r="H145" s="237">
        <v>3.588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166</v>
      </c>
      <c r="AU145" s="243" t="s">
        <v>86</v>
      </c>
      <c r="AV145" s="13" t="s">
        <v>86</v>
      </c>
      <c r="AW145" s="13" t="s">
        <v>32</v>
      </c>
      <c r="AX145" s="13" t="s">
        <v>84</v>
      </c>
      <c r="AY145" s="243" t="s">
        <v>157</v>
      </c>
    </row>
    <row r="146" spans="1:65" s="2" customFormat="1" ht="16.5" customHeight="1">
      <c r="A146" s="39"/>
      <c r="B146" s="40"/>
      <c r="C146" s="219" t="s">
        <v>196</v>
      </c>
      <c r="D146" s="219" t="s">
        <v>159</v>
      </c>
      <c r="E146" s="220" t="s">
        <v>861</v>
      </c>
      <c r="F146" s="221" t="s">
        <v>862</v>
      </c>
      <c r="G146" s="222" t="s">
        <v>162</v>
      </c>
      <c r="H146" s="223">
        <v>1.573</v>
      </c>
      <c r="I146" s="224"/>
      <c r="J146" s="225">
        <f>ROUND(I146*H146,2)</f>
        <v>0</v>
      </c>
      <c r="K146" s="221" t="s">
        <v>163</v>
      </c>
      <c r="L146" s="45"/>
      <c r="M146" s="226" t="s">
        <v>1</v>
      </c>
      <c r="N146" s="227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164</v>
      </c>
      <c r="AT146" s="230" t="s">
        <v>159</v>
      </c>
      <c r="AU146" s="230" t="s">
        <v>86</v>
      </c>
      <c r="AY146" s="18" t="s">
        <v>157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164</v>
      </c>
      <c r="BM146" s="230" t="s">
        <v>1079</v>
      </c>
    </row>
    <row r="147" spans="1:51" s="13" customFormat="1" ht="12">
      <c r="A147" s="13"/>
      <c r="B147" s="232"/>
      <c r="C147" s="233"/>
      <c r="D147" s="234" t="s">
        <v>166</v>
      </c>
      <c r="E147" s="235" t="s">
        <v>1</v>
      </c>
      <c r="F147" s="236" t="s">
        <v>1076</v>
      </c>
      <c r="G147" s="233"/>
      <c r="H147" s="237">
        <v>1.749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166</v>
      </c>
      <c r="AU147" s="243" t="s">
        <v>86</v>
      </c>
      <c r="AV147" s="13" t="s">
        <v>86</v>
      </c>
      <c r="AW147" s="13" t="s">
        <v>32</v>
      </c>
      <c r="AX147" s="13" t="s">
        <v>76</v>
      </c>
      <c r="AY147" s="243" t="s">
        <v>157</v>
      </c>
    </row>
    <row r="148" spans="1:51" s="15" customFormat="1" ht="12">
      <c r="A148" s="15"/>
      <c r="B148" s="255"/>
      <c r="C148" s="256"/>
      <c r="D148" s="234" t="s">
        <v>166</v>
      </c>
      <c r="E148" s="257" t="s">
        <v>1</v>
      </c>
      <c r="F148" s="258" t="s">
        <v>865</v>
      </c>
      <c r="G148" s="256"/>
      <c r="H148" s="257" t="s">
        <v>1</v>
      </c>
      <c r="I148" s="259"/>
      <c r="J148" s="256"/>
      <c r="K148" s="256"/>
      <c r="L148" s="260"/>
      <c r="M148" s="261"/>
      <c r="N148" s="262"/>
      <c r="O148" s="262"/>
      <c r="P148" s="262"/>
      <c r="Q148" s="262"/>
      <c r="R148" s="262"/>
      <c r="S148" s="262"/>
      <c r="T148" s="263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4" t="s">
        <v>166</v>
      </c>
      <c r="AU148" s="264" t="s">
        <v>86</v>
      </c>
      <c r="AV148" s="15" t="s">
        <v>84</v>
      </c>
      <c r="AW148" s="15" t="s">
        <v>32</v>
      </c>
      <c r="AX148" s="15" t="s">
        <v>76</v>
      </c>
      <c r="AY148" s="264" t="s">
        <v>157</v>
      </c>
    </row>
    <row r="149" spans="1:51" s="13" customFormat="1" ht="12">
      <c r="A149" s="13"/>
      <c r="B149" s="232"/>
      <c r="C149" s="233"/>
      <c r="D149" s="234" t="s">
        <v>166</v>
      </c>
      <c r="E149" s="235" t="s">
        <v>1</v>
      </c>
      <c r="F149" s="236" t="s">
        <v>1080</v>
      </c>
      <c r="G149" s="233"/>
      <c r="H149" s="237">
        <v>-0.176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166</v>
      </c>
      <c r="AU149" s="243" t="s">
        <v>86</v>
      </c>
      <c r="AV149" s="13" t="s">
        <v>86</v>
      </c>
      <c r="AW149" s="13" t="s">
        <v>32</v>
      </c>
      <c r="AX149" s="13" t="s">
        <v>76</v>
      </c>
      <c r="AY149" s="243" t="s">
        <v>157</v>
      </c>
    </row>
    <row r="150" spans="1:51" s="14" customFormat="1" ht="12">
      <c r="A150" s="14"/>
      <c r="B150" s="244"/>
      <c r="C150" s="245"/>
      <c r="D150" s="234" t="s">
        <v>166</v>
      </c>
      <c r="E150" s="246" t="s">
        <v>1</v>
      </c>
      <c r="F150" s="247" t="s">
        <v>169</v>
      </c>
      <c r="G150" s="245"/>
      <c r="H150" s="248">
        <v>1.573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4" t="s">
        <v>166</v>
      </c>
      <c r="AU150" s="254" t="s">
        <v>86</v>
      </c>
      <c r="AV150" s="14" t="s">
        <v>164</v>
      </c>
      <c r="AW150" s="14" t="s">
        <v>32</v>
      </c>
      <c r="AX150" s="14" t="s">
        <v>84</v>
      </c>
      <c r="AY150" s="254" t="s">
        <v>157</v>
      </c>
    </row>
    <row r="151" spans="1:65" s="2" customFormat="1" ht="16.5" customHeight="1">
      <c r="A151" s="39"/>
      <c r="B151" s="40"/>
      <c r="C151" s="265" t="s">
        <v>200</v>
      </c>
      <c r="D151" s="265" t="s">
        <v>486</v>
      </c>
      <c r="E151" s="266" t="s">
        <v>948</v>
      </c>
      <c r="F151" s="267" t="s">
        <v>949</v>
      </c>
      <c r="G151" s="268" t="s">
        <v>192</v>
      </c>
      <c r="H151" s="269">
        <v>3.146</v>
      </c>
      <c r="I151" s="270"/>
      <c r="J151" s="271">
        <f>ROUND(I151*H151,2)</f>
        <v>0</v>
      </c>
      <c r="K151" s="267" t="s">
        <v>163</v>
      </c>
      <c r="L151" s="272"/>
      <c r="M151" s="273" t="s">
        <v>1</v>
      </c>
      <c r="N151" s="274" t="s">
        <v>41</v>
      </c>
      <c r="O151" s="92"/>
      <c r="P151" s="228">
        <f>O151*H151</f>
        <v>0</v>
      </c>
      <c r="Q151" s="228">
        <v>1</v>
      </c>
      <c r="R151" s="228">
        <f>Q151*H151</f>
        <v>3.146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200</v>
      </c>
      <c r="AT151" s="230" t="s">
        <v>486</v>
      </c>
      <c r="AU151" s="230" t="s">
        <v>86</v>
      </c>
      <c r="AY151" s="18" t="s">
        <v>157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164</v>
      </c>
      <c r="BM151" s="230" t="s">
        <v>1081</v>
      </c>
    </row>
    <row r="152" spans="1:51" s="13" customFormat="1" ht="12">
      <c r="A152" s="13"/>
      <c r="B152" s="232"/>
      <c r="C152" s="233"/>
      <c r="D152" s="234" t="s">
        <v>166</v>
      </c>
      <c r="E152" s="235" t="s">
        <v>1</v>
      </c>
      <c r="F152" s="236" t="s">
        <v>1082</v>
      </c>
      <c r="G152" s="233"/>
      <c r="H152" s="237">
        <v>3.146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166</v>
      </c>
      <c r="AU152" s="243" t="s">
        <v>86</v>
      </c>
      <c r="AV152" s="13" t="s">
        <v>86</v>
      </c>
      <c r="AW152" s="13" t="s">
        <v>32</v>
      </c>
      <c r="AX152" s="13" t="s">
        <v>84</v>
      </c>
      <c r="AY152" s="243" t="s">
        <v>157</v>
      </c>
    </row>
    <row r="153" spans="1:63" s="12" customFormat="1" ht="22.8" customHeight="1">
      <c r="A153" s="12"/>
      <c r="B153" s="203"/>
      <c r="C153" s="204"/>
      <c r="D153" s="205" t="s">
        <v>75</v>
      </c>
      <c r="E153" s="217" t="s">
        <v>86</v>
      </c>
      <c r="F153" s="217" t="s">
        <v>173</v>
      </c>
      <c r="G153" s="204"/>
      <c r="H153" s="204"/>
      <c r="I153" s="207"/>
      <c r="J153" s="218">
        <f>BK153</f>
        <v>0</v>
      </c>
      <c r="K153" s="204"/>
      <c r="L153" s="209"/>
      <c r="M153" s="210"/>
      <c r="N153" s="211"/>
      <c r="O153" s="211"/>
      <c r="P153" s="212">
        <f>SUM(P154:P158)</f>
        <v>0</v>
      </c>
      <c r="Q153" s="211"/>
      <c r="R153" s="212">
        <f>SUM(R154:R158)</f>
        <v>0.02549</v>
      </c>
      <c r="S153" s="211"/>
      <c r="T153" s="213">
        <f>SUM(T154:T158)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4" t="s">
        <v>84</v>
      </c>
      <c r="AT153" s="215" t="s">
        <v>75</v>
      </c>
      <c r="AU153" s="215" t="s">
        <v>84</v>
      </c>
      <c r="AY153" s="214" t="s">
        <v>157</v>
      </c>
      <c r="BK153" s="216">
        <f>SUM(BK154:BK158)</f>
        <v>0</v>
      </c>
    </row>
    <row r="154" spans="1:65" s="2" customFormat="1" ht="16.5" customHeight="1">
      <c r="A154" s="39"/>
      <c r="B154" s="40"/>
      <c r="C154" s="219" t="s">
        <v>206</v>
      </c>
      <c r="D154" s="219" t="s">
        <v>159</v>
      </c>
      <c r="E154" s="220" t="s">
        <v>867</v>
      </c>
      <c r="F154" s="221" t="s">
        <v>1083</v>
      </c>
      <c r="G154" s="222" t="s">
        <v>405</v>
      </c>
      <c r="H154" s="223">
        <v>22</v>
      </c>
      <c r="I154" s="224"/>
      <c r="J154" s="225">
        <f>ROUND(I154*H154,2)</f>
        <v>0</v>
      </c>
      <c r="K154" s="221" t="s">
        <v>1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0.001</v>
      </c>
      <c r="R154" s="228">
        <f>Q154*H154</f>
        <v>0.022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164</v>
      </c>
      <c r="AT154" s="230" t="s">
        <v>159</v>
      </c>
      <c r="AU154" s="230" t="s">
        <v>86</v>
      </c>
      <c r="AY154" s="18" t="s">
        <v>157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164</v>
      </c>
      <c r="BM154" s="230" t="s">
        <v>1084</v>
      </c>
    </row>
    <row r="155" spans="1:51" s="13" customFormat="1" ht="12">
      <c r="A155" s="13"/>
      <c r="B155" s="232"/>
      <c r="C155" s="233"/>
      <c r="D155" s="234" t="s">
        <v>166</v>
      </c>
      <c r="E155" s="235" t="s">
        <v>1</v>
      </c>
      <c r="F155" s="236" t="s">
        <v>1085</v>
      </c>
      <c r="G155" s="233"/>
      <c r="H155" s="237">
        <v>22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166</v>
      </c>
      <c r="AU155" s="243" t="s">
        <v>86</v>
      </c>
      <c r="AV155" s="13" t="s">
        <v>86</v>
      </c>
      <c r="AW155" s="13" t="s">
        <v>32</v>
      </c>
      <c r="AX155" s="13" t="s">
        <v>76</v>
      </c>
      <c r="AY155" s="243" t="s">
        <v>157</v>
      </c>
    </row>
    <row r="156" spans="1:51" s="14" customFormat="1" ht="12">
      <c r="A156" s="14"/>
      <c r="B156" s="244"/>
      <c r="C156" s="245"/>
      <c r="D156" s="234" t="s">
        <v>166</v>
      </c>
      <c r="E156" s="246" t="s">
        <v>1</v>
      </c>
      <c r="F156" s="247" t="s">
        <v>169</v>
      </c>
      <c r="G156" s="245"/>
      <c r="H156" s="248">
        <v>22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4" t="s">
        <v>166</v>
      </c>
      <c r="AU156" s="254" t="s">
        <v>86</v>
      </c>
      <c r="AV156" s="14" t="s">
        <v>164</v>
      </c>
      <c r="AW156" s="14" t="s">
        <v>32</v>
      </c>
      <c r="AX156" s="14" t="s">
        <v>84</v>
      </c>
      <c r="AY156" s="254" t="s">
        <v>157</v>
      </c>
    </row>
    <row r="157" spans="1:65" s="2" customFormat="1" ht="16.5" customHeight="1">
      <c r="A157" s="39"/>
      <c r="B157" s="40"/>
      <c r="C157" s="219" t="s">
        <v>211</v>
      </c>
      <c r="D157" s="219" t="s">
        <v>159</v>
      </c>
      <c r="E157" s="220" t="s">
        <v>955</v>
      </c>
      <c r="F157" s="221" t="s">
        <v>956</v>
      </c>
      <c r="G157" s="222" t="s">
        <v>214</v>
      </c>
      <c r="H157" s="223">
        <v>1</v>
      </c>
      <c r="I157" s="224"/>
      <c r="J157" s="225">
        <f>ROUND(I157*H157,2)</f>
        <v>0</v>
      </c>
      <c r="K157" s="221" t="s">
        <v>1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0.003</v>
      </c>
      <c r="R157" s="228">
        <f>Q157*H157</f>
        <v>0.003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164</v>
      </c>
      <c r="AT157" s="230" t="s">
        <v>159</v>
      </c>
      <c r="AU157" s="230" t="s">
        <v>86</v>
      </c>
      <c r="AY157" s="18" t="s">
        <v>157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164</v>
      </c>
      <c r="BM157" s="230" t="s">
        <v>1086</v>
      </c>
    </row>
    <row r="158" spans="1:65" s="2" customFormat="1" ht="16.5" customHeight="1">
      <c r="A158" s="39"/>
      <c r="B158" s="40"/>
      <c r="C158" s="219" t="s">
        <v>217</v>
      </c>
      <c r="D158" s="219" t="s">
        <v>159</v>
      </c>
      <c r="E158" s="220" t="s">
        <v>958</v>
      </c>
      <c r="F158" s="221" t="s">
        <v>959</v>
      </c>
      <c r="G158" s="222" t="s">
        <v>417</v>
      </c>
      <c r="H158" s="223">
        <v>1</v>
      </c>
      <c r="I158" s="224"/>
      <c r="J158" s="225">
        <f>ROUND(I158*H158,2)</f>
        <v>0</v>
      </c>
      <c r="K158" s="221" t="s">
        <v>1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0.00049</v>
      </c>
      <c r="R158" s="228">
        <f>Q158*H158</f>
        <v>0.00049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164</v>
      </c>
      <c r="AT158" s="230" t="s">
        <v>159</v>
      </c>
      <c r="AU158" s="230" t="s">
        <v>86</v>
      </c>
      <c r="AY158" s="18" t="s">
        <v>157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164</v>
      </c>
      <c r="BM158" s="230" t="s">
        <v>1087</v>
      </c>
    </row>
    <row r="159" spans="1:63" s="12" customFormat="1" ht="22.8" customHeight="1">
      <c r="A159" s="12"/>
      <c r="B159" s="203"/>
      <c r="C159" s="204"/>
      <c r="D159" s="205" t="s">
        <v>75</v>
      </c>
      <c r="E159" s="217" t="s">
        <v>185</v>
      </c>
      <c r="F159" s="217" t="s">
        <v>871</v>
      </c>
      <c r="G159" s="204"/>
      <c r="H159" s="204"/>
      <c r="I159" s="207"/>
      <c r="J159" s="218">
        <f>BK159</f>
        <v>0</v>
      </c>
      <c r="K159" s="204"/>
      <c r="L159" s="209"/>
      <c r="M159" s="210"/>
      <c r="N159" s="211"/>
      <c r="O159" s="211"/>
      <c r="P159" s="212">
        <f>SUM(P160:P170)</f>
        <v>0</v>
      </c>
      <c r="Q159" s="211"/>
      <c r="R159" s="212">
        <f>SUM(R160:R170)</f>
        <v>1.4391299999999998</v>
      </c>
      <c r="S159" s="211"/>
      <c r="T159" s="213">
        <f>SUM(T160:T170)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4" t="s">
        <v>84</v>
      </c>
      <c r="AT159" s="215" t="s">
        <v>75</v>
      </c>
      <c r="AU159" s="215" t="s">
        <v>84</v>
      </c>
      <c r="AY159" s="214" t="s">
        <v>157</v>
      </c>
      <c r="BK159" s="216">
        <f>SUM(BK160:BK170)</f>
        <v>0</v>
      </c>
    </row>
    <row r="160" spans="1:65" s="2" customFormat="1" ht="16.5" customHeight="1">
      <c r="A160" s="39"/>
      <c r="B160" s="40"/>
      <c r="C160" s="219" t="s">
        <v>224</v>
      </c>
      <c r="D160" s="219" t="s">
        <v>159</v>
      </c>
      <c r="E160" s="220" t="s">
        <v>872</v>
      </c>
      <c r="F160" s="221" t="s">
        <v>873</v>
      </c>
      <c r="G160" s="222" t="s">
        <v>182</v>
      </c>
      <c r="H160" s="223">
        <v>48</v>
      </c>
      <c r="I160" s="224"/>
      <c r="J160" s="225">
        <f>ROUND(I160*H160,2)</f>
        <v>0</v>
      </c>
      <c r="K160" s="221" t="s">
        <v>163</v>
      </c>
      <c r="L160" s="45"/>
      <c r="M160" s="226" t="s">
        <v>1</v>
      </c>
      <c r="N160" s="227" t="s">
        <v>41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164</v>
      </c>
      <c r="AT160" s="230" t="s">
        <v>159</v>
      </c>
      <c r="AU160" s="230" t="s">
        <v>86</v>
      </c>
      <c r="AY160" s="18" t="s">
        <v>157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84</v>
      </c>
      <c r="BK160" s="231">
        <f>ROUND(I160*H160,2)</f>
        <v>0</v>
      </c>
      <c r="BL160" s="18" t="s">
        <v>164</v>
      </c>
      <c r="BM160" s="230" t="s">
        <v>1088</v>
      </c>
    </row>
    <row r="161" spans="1:51" s="13" customFormat="1" ht="12">
      <c r="A161" s="13"/>
      <c r="B161" s="232"/>
      <c r="C161" s="233"/>
      <c r="D161" s="234" t="s">
        <v>166</v>
      </c>
      <c r="E161" s="235" t="s">
        <v>1</v>
      </c>
      <c r="F161" s="236" t="s">
        <v>1066</v>
      </c>
      <c r="G161" s="233"/>
      <c r="H161" s="237">
        <v>48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166</v>
      </c>
      <c r="AU161" s="243" t="s">
        <v>86</v>
      </c>
      <c r="AV161" s="13" t="s">
        <v>86</v>
      </c>
      <c r="AW161" s="13" t="s">
        <v>32</v>
      </c>
      <c r="AX161" s="13" t="s">
        <v>84</v>
      </c>
      <c r="AY161" s="243" t="s">
        <v>157</v>
      </c>
    </row>
    <row r="162" spans="1:65" s="2" customFormat="1" ht="16.5" customHeight="1">
      <c r="A162" s="39"/>
      <c r="B162" s="40"/>
      <c r="C162" s="219" t="s">
        <v>232</v>
      </c>
      <c r="D162" s="219" t="s">
        <v>159</v>
      </c>
      <c r="E162" s="220" t="s">
        <v>879</v>
      </c>
      <c r="F162" s="221" t="s">
        <v>880</v>
      </c>
      <c r="G162" s="222" t="s">
        <v>182</v>
      </c>
      <c r="H162" s="223">
        <v>48</v>
      </c>
      <c r="I162" s="224"/>
      <c r="J162" s="225">
        <f>ROUND(I162*H162,2)</f>
        <v>0</v>
      </c>
      <c r="K162" s="221" t="s">
        <v>163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164</v>
      </c>
      <c r="AT162" s="230" t="s">
        <v>159</v>
      </c>
      <c r="AU162" s="230" t="s">
        <v>86</v>
      </c>
      <c r="AY162" s="18" t="s">
        <v>157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164</v>
      </c>
      <c r="BM162" s="230" t="s">
        <v>1089</v>
      </c>
    </row>
    <row r="163" spans="1:51" s="13" customFormat="1" ht="12">
      <c r="A163" s="13"/>
      <c r="B163" s="232"/>
      <c r="C163" s="233"/>
      <c r="D163" s="234" t="s">
        <v>166</v>
      </c>
      <c r="E163" s="235" t="s">
        <v>1</v>
      </c>
      <c r="F163" s="236" t="s">
        <v>1066</v>
      </c>
      <c r="G163" s="233"/>
      <c r="H163" s="237">
        <v>48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166</v>
      </c>
      <c r="AU163" s="243" t="s">
        <v>86</v>
      </c>
      <c r="AV163" s="13" t="s">
        <v>86</v>
      </c>
      <c r="AW163" s="13" t="s">
        <v>32</v>
      </c>
      <c r="AX163" s="13" t="s">
        <v>84</v>
      </c>
      <c r="AY163" s="243" t="s">
        <v>157</v>
      </c>
    </row>
    <row r="164" spans="1:65" s="2" customFormat="1" ht="16.5" customHeight="1">
      <c r="A164" s="39"/>
      <c r="B164" s="40"/>
      <c r="C164" s="219" t="s">
        <v>240</v>
      </c>
      <c r="D164" s="219" t="s">
        <v>159</v>
      </c>
      <c r="E164" s="220" t="s">
        <v>885</v>
      </c>
      <c r="F164" s="221" t="s">
        <v>886</v>
      </c>
      <c r="G164" s="222" t="s">
        <v>182</v>
      </c>
      <c r="H164" s="223">
        <v>48</v>
      </c>
      <c r="I164" s="224"/>
      <c r="J164" s="225">
        <f>ROUND(I164*H164,2)</f>
        <v>0</v>
      </c>
      <c r="K164" s="221" t="s">
        <v>163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164</v>
      </c>
      <c r="AT164" s="230" t="s">
        <v>159</v>
      </c>
      <c r="AU164" s="230" t="s">
        <v>86</v>
      </c>
      <c r="AY164" s="18" t="s">
        <v>157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164</v>
      </c>
      <c r="BM164" s="230" t="s">
        <v>1090</v>
      </c>
    </row>
    <row r="165" spans="1:51" s="13" customFormat="1" ht="12">
      <c r="A165" s="13"/>
      <c r="B165" s="232"/>
      <c r="C165" s="233"/>
      <c r="D165" s="234" t="s">
        <v>166</v>
      </c>
      <c r="E165" s="235" t="s">
        <v>1</v>
      </c>
      <c r="F165" s="236" t="s">
        <v>1066</v>
      </c>
      <c r="G165" s="233"/>
      <c r="H165" s="237">
        <v>48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166</v>
      </c>
      <c r="AU165" s="243" t="s">
        <v>86</v>
      </c>
      <c r="AV165" s="13" t="s">
        <v>86</v>
      </c>
      <c r="AW165" s="13" t="s">
        <v>32</v>
      </c>
      <c r="AX165" s="13" t="s">
        <v>84</v>
      </c>
      <c r="AY165" s="243" t="s">
        <v>157</v>
      </c>
    </row>
    <row r="166" spans="1:65" s="2" customFormat="1" ht="16.5" customHeight="1">
      <c r="A166" s="39"/>
      <c r="B166" s="40"/>
      <c r="C166" s="219" t="s">
        <v>8</v>
      </c>
      <c r="D166" s="219" t="s">
        <v>159</v>
      </c>
      <c r="E166" s="220" t="s">
        <v>1091</v>
      </c>
      <c r="F166" s="221" t="s">
        <v>1092</v>
      </c>
      <c r="G166" s="222" t="s">
        <v>182</v>
      </c>
      <c r="H166" s="223">
        <v>48</v>
      </c>
      <c r="I166" s="224"/>
      <c r="J166" s="225">
        <f>ROUND(I166*H166,2)</f>
        <v>0</v>
      </c>
      <c r="K166" s="221" t="s">
        <v>163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164</v>
      </c>
      <c r="AT166" s="230" t="s">
        <v>159</v>
      </c>
      <c r="AU166" s="230" t="s">
        <v>86</v>
      </c>
      <c r="AY166" s="18" t="s">
        <v>157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164</v>
      </c>
      <c r="BM166" s="230" t="s">
        <v>1093</v>
      </c>
    </row>
    <row r="167" spans="1:51" s="13" customFormat="1" ht="12">
      <c r="A167" s="13"/>
      <c r="B167" s="232"/>
      <c r="C167" s="233"/>
      <c r="D167" s="234" t="s">
        <v>166</v>
      </c>
      <c r="E167" s="235" t="s">
        <v>1</v>
      </c>
      <c r="F167" s="236" t="s">
        <v>1066</v>
      </c>
      <c r="G167" s="233"/>
      <c r="H167" s="237">
        <v>48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166</v>
      </c>
      <c r="AU167" s="243" t="s">
        <v>86</v>
      </c>
      <c r="AV167" s="13" t="s">
        <v>86</v>
      </c>
      <c r="AW167" s="13" t="s">
        <v>32</v>
      </c>
      <c r="AX167" s="13" t="s">
        <v>84</v>
      </c>
      <c r="AY167" s="243" t="s">
        <v>157</v>
      </c>
    </row>
    <row r="168" spans="1:65" s="2" customFormat="1" ht="16.5" customHeight="1">
      <c r="A168" s="39"/>
      <c r="B168" s="40"/>
      <c r="C168" s="219" t="s">
        <v>254</v>
      </c>
      <c r="D168" s="219" t="s">
        <v>159</v>
      </c>
      <c r="E168" s="220" t="s">
        <v>1094</v>
      </c>
      <c r="F168" s="221" t="s">
        <v>1095</v>
      </c>
      <c r="G168" s="222" t="s">
        <v>182</v>
      </c>
      <c r="H168" s="223">
        <v>48</v>
      </c>
      <c r="I168" s="224"/>
      <c r="J168" s="225">
        <f>ROUND(I168*H168,2)</f>
        <v>0</v>
      </c>
      <c r="K168" s="221" t="s">
        <v>1</v>
      </c>
      <c r="L168" s="45"/>
      <c r="M168" s="226" t="s">
        <v>1</v>
      </c>
      <c r="N168" s="227" t="s">
        <v>41</v>
      </c>
      <c r="O168" s="92"/>
      <c r="P168" s="228">
        <f>O168*H168</f>
        <v>0</v>
      </c>
      <c r="Q168" s="228">
        <v>0.02937</v>
      </c>
      <c r="R168" s="228">
        <f>Q168*H168</f>
        <v>1.40976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164</v>
      </c>
      <c r="AT168" s="230" t="s">
        <v>159</v>
      </c>
      <c r="AU168" s="230" t="s">
        <v>86</v>
      </c>
      <c r="AY168" s="18" t="s">
        <v>157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84</v>
      </c>
      <c r="BK168" s="231">
        <f>ROUND(I168*H168,2)</f>
        <v>0</v>
      </c>
      <c r="BL168" s="18" t="s">
        <v>164</v>
      </c>
      <c r="BM168" s="230" t="s">
        <v>1096</v>
      </c>
    </row>
    <row r="169" spans="1:51" s="13" customFormat="1" ht="12">
      <c r="A169" s="13"/>
      <c r="B169" s="232"/>
      <c r="C169" s="233"/>
      <c r="D169" s="234" t="s">
        <v>166</v>
      </c>
      <c r="E169" s="235" t="s">
        <v>1</v>
      </c>
      <c r="F169" s="236" t="s">
        <v>1066</v>
      </c>
      <c r="G169" s="233"/>
      <c r="H169" s="237">
        <v>48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166</v>
      </c>
      <c r="AU169" s="243" t="s">
        <v>86</v>
      </c>
      <c r="AV169" s="13" t="s">
        <v>86</v>
      </c>
      <c r="AW169" s="13" t="s">
        <v>32</v>
      </c>
      <c r="AX169" s="13" t="s">
        <v>84</v>
      </c>
      <c r="AY169" s="243" t="s">
        <v>157</v>
      </c>
    </row>
    <row r="170" spans="1:65" s="2" customFormat="1" ht="16.5" customHeight="1">
      <c r="A170" s="39"/>
      <c r="B170" s="40"/>
      <c r="C170" s="219" t="s">
        <v>258</v>
      </c>
      <c r="D170" s="219" t="s">
        <v>159</v>
      </c>
      <c r="E170" s="220" t="s">
        <v>1097</v>
      </c>
      <c r="F170" s="221" t="s">
        <v>1098</v>
      </c>
      <c r="G170" s="222" t="s">
        <v>417</v>
      </c>
      <c r="H170" s="223">
        <v>1</v>
      </c>
      <c r="I170" s="224"/>
      <c r="J170" s="225">
        <f>ROUND(I170*H170,2)</f>
        <v>0</v>
      </c>
      <c r="K170" s="221" t="s">
        <v>1</v>
      </c>
      <c r="L170" s="45"/>
      <c r="M170" s="226" t="s">
        <v>1</v>
      </c>
      <c r="N170" s="227" t="s">
        <v>41</v>
      </c>
      <c r="O170" s="92"/>
      <c r="P170" s="228">
        <f>O170*H170</f>
        <v>0</v>
      </c>
      <c r="Q170" s="228">
        <v>0.02937</v>
      </c>
      <c r="R170" s="228">
        <f>Q170*H170</f>
        <v>0.02937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164</v>
      </c>
      <c r="AT170" s="230" t="s">
        <v>159</v>
      </c>
      <c r="AU170" s="230" t="s">
        <v>86</v>
      </c>
      <c r="AY170" s="18" t="s">
        <v>157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84</v>
      </c>
      <c r="BK170" s="231">
        <f>ROUND(I170*H170,2)</f>
        <v>0</v>
      </c>
      <c r="BL170" s="18" t="s">
        <v>164</v>
      </c>
      <c r="BM170" s="230" t="s">
        <v>1099</v>
      </c>
    </row>
    <row r="171" spans="1:63" s="12" customFormat="1" ht="22.8" customHeight="1">
      <c r="A171" s="12"/>
      <c r="B171" s="203"/>
      <c r="C171" s="204"/>
      <c r="D171" s="205" t="s">
        <v>75</v>
      </c>
      <c r="E171" s="217" t="s">
        <v>206</v>
      </c>
      <c r="F171" s="217" t="s">
        <v>334</v>
      </c>
      <c r="G171" s="204"/>
      <c r="H171" s="204"/>
      <c r="I171" s="207"/>
      <c r="J171" s="218">
        <f>BK171</f>
        <v>0</v>
      </c>
      <c r="K171" s="204"/>
      <c r="L171" s="209"/>
      <c r="M171" s="210"/>
      <c r="N171" s="211"/>
      <c r="O171" s="211"/>
      <c r="P171" s="212">
        <f>SUM(P172:P178)</f>
        <v>0</v>
      </c>
      <c r="Q171" s="211"/>
      <c r="R171" s="212">
        <f>SUM(R172:R178)</f>
        <v>3.9942796</v>
      </c>
      <c r="S171" s="211"/>
      <c r="T171" s="213">
        <f>SUM(T172:T178)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4" t="s">
        <v>84</v>
      </c>
      <c r="AT171" s="215" t="s">
        <v>75</v>
      </c>
      <c r="AU171" s="215" t="s">
        <v>84</v>
      </c>
      <c r="AY171" s="214" t="s">
        <v>157</v>
      </c>
      <c r="BK171" s="216">
        <f>SUM(BK172:BK178)</f>
        <v>0</v>
      </c>
    </row>
    <row r="172" spans="1:65" s="2" customFormat="1" ht="16.5" customHeight="1">
      <c r="A172" s="39"/>
      <c r="B172" s="40"/>
      <c r="C172" s="219" t="s">
        <v>275</v>
      </c>
      <c r="D172" s="219" t="s">
        <v>159</v>
      </c>
      <c r="E172" s="220" t="s">
        <v>898</v>
      </c>
      <c r="F172" s="221" t="s">
        <v>899</v>
      </c>
      <c r="G172" s="222" t="s">
        <v>405</v>
      </c>
      <c r="H172" s="223">
        <v>22</v>
      </c>
      <c r="I172" s="224"/>
      <c r="J172" s="225">
        <f>ROUND(I172*H172,2)</f>
        <v>0</v>
      </c>
      <c r="K172" s="221" t="s">
        <v>163</v>
      </c>
      <c r="L172" s="45"/>
      <c r="M172" s="226" t="s">
        <v>1</v>
      </c>
      <c r="N172" s="227" t="s">
        <v>41</v>
      </c>
      <c r="O172" s="92"/>
      <c r="P172" s="228">
        <f>O172*H172</f>
        <v>0</v>
      </c>
      <c r="Q172" s="228">
        <v>0.1295</v>
      </c>
      <c r="R172" s="228">
        <f>Q172*H172</f>
        <v>2.849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164</v>
      </c>
      <c r="AT172" s="230" t="s">
        <v>159</v>
      </c>
      <c r="AU172" s="230" t="s">
        <v>86</v>
      </c>
      <c r="AY172" s="18" t="s">
        <v>157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164</v>
      </c>
      <c r="BM172" s="230" t="s">
        <v>1100</v>
      </c>
    </row>
    <row r="173" spans="1:51" s="13" customFormat="1" ht="12">
      <c r="A173" s="13"/>
      <c r="B173" s="232"/>
      <c r="C173" s="233"/>
      <c r="D173" s="234" t="s">
        <v>166</v>
      </c>
      <c r="E173" s="235" t="s">
        <v>1</v>
      </c>
      <c r="F173" s="236" t="s">
        <v>1101</v>
      </c>
      <c r="G173" s="233"/>
      <c r="H173" s="237">
        <v>22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166</v>
      </c>
      <c r="AU173" s="243" t="s">
        <v>86</v>
      </c>
      <c r="AV173" s="13" t="s">
        <v>86</v>
      </c>
      <c r="AW173" s="13" t="s">
        <v>32</v>
      </c>
      <c r="AX173" s="13" t="s">
        <v>84</v>
      </c>
      <c r="AY173" s="243" t="s">
        <v>157</v>
      </c>
    </row>
    <row r="174" spans="1:65" s="2" customFormat="1" ht="16.5" customHeight="1">
      <c r="A174" s="39"/>
      <c r="B174" s="40"/>
      <c r="C174" s="265" t="s">
        <v>288</v>
      </c>
      <c r="D174" s="265" t="s">
        <v>486</v>
      </c>
      <c r="E174" s="266" t="s">
        <v>1102</v>
      </c>
      <c r="F174" s="267" t="s">
        <v>1103</v>
      </c>
      <c r="G174" s="268" t="s">
        <v>405</v>
      </c>
      <c r="H174" s="269">
        <v>22</v>
      </c>
      <c r="I174" s="270"/>
      <c r="J174" s="271">
        <f>ROUND(I174*H174,2)</f>
        <v>0</v>
      </c>
      <c r="K174" s="267" t="s">
        <v>163</v>
      </c>
      <c r="L174" s="272"/>
      <c r="M174" s="273" t="s">
        <v>1</v>
      </c>
      <c r="N174" s="274" t="s">
        <v>41</v>
      </c>
      <c r="O174" s="92"/>
      <c r="P174" s="228">
        <f>O174*H174</f>
        <v>0</v>
      </c>
      <c r="Q174" s="228">
        <v>0.048</v>
      </c>
      <c r="R174" s="228">
        <f>Q174*H174</f>
        <v>1.056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200</v>
      </c>
      <c r="AT174" s="230" t="s">
        <v>486</v>
      </c>
      <c r="AU174" s="230" t="s">
        <v>86</v>
      </c>
      <c r="AY174" s="18" t="s">
        <v>157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164</v>
      </c>
      <c r="BM174" s="230" t="s">
        <v>1104</v>
      </c>
    </row>
    <row r="175" spans="1:65" s="2" customFormat="1" ht="16.5" customHeight="1">
      <c r="A175" s="39"/>
      <c r="B175" s="40"/>
      <c r="C175" s="219" t="s">
        <v>294</v>
      </c>
      <c r="D175" s="219" t="s">
        <v>159</v>
      </c>
      <c r="E175" s="220" t="s">
        <v>988</v>
      </c>
      <c r="F175" s="221" t="s">
        <v>989</v>
      </c>
      <c r="G175" s="222" t="s">
        <v>182</v>
      </c>
      <c r="H175" s="223">
        <v>24.86</v>
      </c>
      <c r="I175" s="224"/>
      <c r="J175" s="225">
        <f>ROUND(I175*H175,2)</f>
        <v>0</v>
      </c>
      <c r="K175" s="221" t="s">
        <v>163</v>
      </c>
      <c r="L175" s="45"/>
      <c r="M175" s="226" t="s">
        <v>1</v>
      </c>
      <c r="N175" s="227" t="s">
        <v>41</v>
      </c>
      <c r="O175" s="92"/>
      <c r="P175" s="228">
        <f>O175*H175</f>
        <v>0</v>
      </c>
      <c r="Q175" s="228">
        <v>0.00036</v>
      </c>
      <c r="R175" s="228">
        <f>Q175*H175</f>
        <v>0.0089496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164</v>
      </c>
      <c r="AT175" s="230" t="s">
        <v>159</v>
      </c>
      <c r="AU175" s="230" t="s">
        <v>86</v>
      </c>
      <c r="AY175" s="18" t="s">
        <v>157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84</v>
      </c>
      <c r="BK175" s="231">
        <f>ROUND(I175*H175,2)</f>
        <v>0</v>
      </c>
      <c r="BL175" s="18" t="s">
        <v>164</v>
      </c>
      <c r="BM175" s="230" t="s">
        <v>1105</v>
      </c>
    </row>
    <row r="176" spans="1:51" s="13" customFormat="1" ht="12">
      <c r="A176" s="13"/>
      <c r="B176" s="232"/>
      <c r="C176" s="233"/>
      <c r="D176" s="234" t="s">
        <v>166</v>
      </c>
      <c r="E176" s="235" t="s">
        <v>1</v>
      </c>
      <c r="F176" s="236" t="s">
        <v>1106</v>
      </c>
      <c r="G176" s="233"/>
      <c r="H176" s="237">
        <v>24.86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166</v>
      </c>
      <c r="AU176" s="243" t="s">
        <v>86</v>
      </c>
      <c r="AV176" s="13" t="s">
        <v>86</v>
      </c>
      <c r="AW176" s="13" t="s">
        <v>32</v>
      </c>
      <c r="AX176" s="13" t="s">
        <v>84</v>
      </c>
      <c r="AY176" s="243" t="s">
        <v>157</v>
      </c>
    </row>
    <row r="177" spans="1:65" s="2" customFormat="1" ht="16.5" customHeight="1">
      <c r="A177" s="39"/>
      <c r="B177" s="40"/>
      <c r="C177" s="219" t="s">
        <v>7</v>
      </c>
      <c r="D177" s="219" t="s">
        <v>159</v>
      </c>
      <c r="E177" s="220" t="s">
        <v>1107</v>
      </c>
      <c r="F177" s="221" t="s">
        <v>1108</v>
      </c>
      <c r="G177" s="222" t="s">
        <v>214</v>
      </c>
      <c r="H177" s="223">
        <v>1</v>
      </c>
      <c r="I177" s="224"/>
      <c r="J177" s="225">
        <f>ROUND(I177*H177,2)</f>
        <v>0</v>
      </c>
      <c r="K177" s="221" t="s">
        <v>1</v>
      </c>
      <c r="L177" s="45"/>
      <c r="M177" s="226" t="s">
        <v>1</v>
      </c>
      <c r="N177" s="227" t="s">
        <v>41</v>
      </c>
      <c r="O177" s="92"/>
      <c r="P177" s="228">
        <f>O177*H177</f>
        <v>0</v>
      </c>
      <c r="Q177" s="228">
        <v>0.08033</v>
      </c>
      <c r="R177" s="228">
        <f>Q177*H177</f>
        <v>0.08033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164</v>
      </c>
      <c r="AT177" s="230" t="s">
        <v>159</v>
      </c>
      <c r="AU177" s="230" t="s">
        <v>86</v>
      </c>
      <c r="AY177" s="18" t="s">
        <v>157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84</v>
      </c>
      <c r="BK177" s="231">
        <f>ROUND(I177*H177,2)</f>
        <v>0</v>
      </c>
      <c r="BL177" s="18" t="s">
        <v>164</v>
      </c>
      <c r="BM177" s="230" t="s">
        <v>1109</v>
      </c>
    </row>
    <row r="178" spans="1:65" s="2" customFormat="1" ht="21.75" customHeight="1">
      <c r="A178" s="39"/>
      <c r="B178" s="40"/>
      <c r="C178" s="219" t="s">
        <v>309</v>
      </c>
      <c r="D178" s="219" t="s">
        <v>159</v>
      </c>
      <c r="E178" s="220" t="s">
        <v>420</v>
      </c>
      <c r="F178" s="221" t="s">
        <v>421</v>
      </c>
      <c r="G178" s="222" t="s">
        <v>417</v>
      </c>
      <c r="H178" s="223">
        <v>1</v>
      </c>
      <c r="I178" s="224"/>
      <c r="J178" s="225">
        <f>ROUND(I178*H178,2)</f>
        <v>0</v>
      </c>
      <c r="K178" s="221" t="s">
        <v>1</v>
      </c>
      <c r="L178" s="45"/>
      <c r="M178" s="226" t="s">
        <v>1</v>
      </c>
      <c r="N178" s="227" t="s">
        <v>41</v>
      </c>
      <c r="O178" s="92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164</v>
      </c>
      <c r="AT178" s="230" t="s">
        <v>159</v>
      </c>
      <c r="AU178" s="230" t="s">
        <v>86</v>
      </c>
      <c r="AY178" s="18" t="s">
        <v>157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84</v>
      </c>
      <c r="BK178" s="231">
        <f>ROUND(I178*H178,2)</f>
        <v>0</v>
      </c>
      <c r="BL178" s="18" t="s">
        <v>164</v>
      </c>
      <c r="BM178" s="230" t="s">
        <v>1110</v>
      </c>
    </row>
    <row r="179" spans="1:63" s="12" customFormat="1" ht="22.8" customHeight="1">
      <c r="A179" s="12"/>
      <c r="B179" s="203"/>
      <c r="C179" s="204"/>
      <c r="D179" s="205" t="s">
        <v>75</v>
      </c>
      <c r="E179" s="217" t="s">
        <v>423</v>
      </c>
      <c r="F179" s="217" t="s">
        <v>424</v>
      </c>
      <c r="G179" s="204"/>
      <c r="H179" s="204"/>
      <c r="I179" s="207"/>
      <c r="J179" s="218">
        <f>BK179</f>
        <v>0</v>
      </c>
      <c r="K179" s="204"/>
      <c r="L179" s="209"/>
      <c r="M179" s="210"/>
      <c r="N179" s="211"/>
      <c r="O179" s="211"/>
      <c r="P179" s="212">
        <f>SUM(P180:P185)</f>
        <v>0</v>
      </c>
      <c r="Q179" s="211"/>
      <c r="R179" s="212">
        <f>SUM(R180:R185)</f>
        <v>0</v>
      </c>
      <c r="S179" s="211"/>
      <c r="T179" s="213">
        <f>SUM(T180:T185)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4" t="s">
        <v>84</v>
      </c>
      <c r="AT179" s="215" t="s">
        <v>75</v>
      </c>
      <c r="AU179" s="215" t="s">
        <v>84</v>
      </c>
      <c r="AY179" s="214" t="s">
        <v>157</v>
      </c>
      <c r="BK179" s="216">
        <f>SUM(BK180:BK185)</f>
        <v>0</v>
      </c>
    </row>
    <row r="180" spans="1:65" s="2" customFormat="1" ht="16.5" customHeight="1">
      <c r="A180" s="39"/>
      <c r="B180" s="40"/>
      <c r="C180" s="219" t="s">
        <v>322</v>
      </c>
      <c r="D180" s="219" t="s">
        <v>159</v>
      </c>
      <c r="E180" s="220" t="s">
        <v>1111</v>
      </c>
      <c r="F180" s="221" t="s">
        <v>1112</v>
      </c>
      <c r="G180" s="222" t="s">
        <v>192</v>
      </c>
      <c r="H180" s="223">
        <v>32.64</v>
      </c>
      <c r="I180" s="224"/>
      <c r="J180" s="225">
        <f>ROUND(I180*H180,2)</f>
        <v>0</v>
      </c>
      <c r="K180" s="221" t="s">
        <v>163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164</v>
      </c>
      <c r="AT180" s="230" t="s">
        <v>159</v>
      </c>
      <c r="AU180" s="230" t="s">
        <v>86</v>
      </c>
      <c r="AY180" s="18" t="s">
        <v>157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164</v>
      </c>
      <c r="BM180" s="230" t="s">
        <v>1113</v>
      </c>
    </row>
    <row r="181" spans="1:51" s="15" customFormat="1" ht="12">
      <c r="A181" s="15"/>
      <c r="B181" s="255"/>
      <c r="C181" s="256"/>
      <c r="D181" s="234" t="s">
        <v>166</v>
      </c>
      <c r="E181" s="257" t="s">
        <v>1</v>
      </c>
      <c r="F181" s="258" t="s">
        <v>1114</v>
      </c>
      <c r="G181" s="256"/>
      <c r="H181" s="257" t="s">
        <v>1</v>
      </c>
      <c r="I181" s="259"/>
      <c r="J181" s="256"/>
      <c r="K181" s="256"/>
      <c r="L181" s="260"/>
      <c r="M181" s="261"/>
      <c r="N181" s="262"/>
      <c r="O181" s="262"/>
      <c r="P181" s="262"/>
      <c r="Q181" s="262"/>
      <c r="R181" s="262"/>
      <c r="S181" s="262"/>
      <c r="T181" s="263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4" t="s">
        <v>166</v>
      </c>
      <c r="AU181" s="264" t="s">
        <v>86</v>
      </c>
      <c r="AV181" s="15" t="s">
        <v>84</v>
      </c>
      <c r="AW181" s="15" t="s">
        <v>32</v>
      </c>
      <c r="AX181" s="15" t="s">
        <v>76</v>
      </c>
      <c r="AY181" s="264" t="s">
        <v>157</v>
      </c>
    </row>
    <row r="182" spans="1:51" s="13" customFormat="1" ht="12">
      <c r="A182" s="13"/>
      <c r="B182" s="232"/>
      <c r="C182" s="233"/>
      <c r="D182" s="234" t="s">
        <v>166</v>
      </c>
      <c r="E182" s="235" t="s">
        <v>1</v>
      </c>
      <c r="F182" s="236" t="s">
        <v>1115</v>
      </c>
      <c r="G182" s="233"/>
      <c r="H182" s="237">
        <v>11.52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166</v>
      </c>
      <c r="AU182" s="243" t="s">
        <v>86</v>
      </c>
      <c r="AV182" s="13" t="s">
        <v>86</v>
      </c>
      <c r="AW182" s="13" t="s">
        <v>32</v>
      </c>
      <c r="AX182" s="13" t="s">
        <v>76</v>
      </c>
      <c r="AY182" s="243" t="s">
        <v>157</v>
      </c>
    </row>
    <row r="183" spans="1:51" s="15" customFormat="1" ht="12">
      <c r="A183" s="15"/>
      <c r="B183" s="255"/>
      <c r="C183" s="256"/>
      <c r="D183" s="234" t="s">
        <v>166</v>
      </c>
      <c r="E183" s="257" t="s">
        <v>1</v>
      </c>
      <c r="F183" s="258" t="s">
        <v>1116</v>
      </c>
      <c r="G183" s="256"/>
      <c r="H183" s="257" t="s">
        <v>1</v>
      </c>
      <c r="I183" s="259"/>
      <c r="J183" s="256"/>
      <c r="K183" s="256"/>
      <c r="L183" s="260"/>
      <c r="M183" s="261"/>
      <c r="N183" s="262"/>
      <c r="O183" s="262"/>
      <c r="P183" s="262"/>
      <c r="Q183" s="262"/>
      <c r="R183" s="262"/>
      <c r="S183" s="262"/>
      <c r="T183" s="263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4" t="s">
        <v>166</v>
      </c>
      <c r="AU183" s="264" t="s">
        <v>86</v>
      </c>
      <c r="AV183" s="15" t="s">
        <v>84</v>
      </c>
      <c r="AW183" s="15" t="s">
        <v>32</v>
      </c>
      <c r="AX183" s="15" t="s">
        <v>76</v>
      </c>
      <c r="AY183" s="264" t="s">
        <v>157</v>
      </c>
    </row>
    <row r="184" spans="1:51" s="13" customFormat="1" ht="12">
      <c r="A184" s="13"/>
      <c r="B184" s="232"/>
      <c r="C184" s="233"/>
      <c r="D184" s="234" t="s">
        <v>166</v>
      </c>
      <c r="E184" s="235" t="s">
        <v>1</v>
      </c>
      <c r="F184" s="236" t="s">
        <v>1117</v>
      </c>
      <c r="G184" s="233"/>
      <c r="H184" s="237">
        <v>21.12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166</v>
      </c>
      <c r="AU184" s="243" t="s">
        <v>86</v>
      </c>
      <c r="AV184" s="13" t="s">
        <v>86</v>
      </c>
      <c r="AW184" s="13" t="s">
        <v>32</v>
      </c>
      <c r="AX184" s="13" t="s">
        <v>76</v>
      </c>
      <c r="AY184" s="243" t="s">
        <v>157</v>
      </c>
    </row>
    <row r="185" spans="1:51" s="14" customFormat="1" ht="12">
      <c r="A185" s="14"/>
      <c r="B185" s="244"/>
      <c r="C185" s="245"/>
      <c r="D185" s="234" t="s">
        <v>166</v>
      </c>
      <c r="E185" s="246" t="s">
        <v>1</v>
      </c>
      <c r="F185" s="247" t="s">
        <v>169</v>
      </c>
      <c r="G185" s="245"/>
      <c r="H185" s="248">
        <v>32.64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4" t="s">
        <v>166</v>
      </c>
      <c r="AU185" s="254" t="s">
        <v>86</v>
      </c>
      <c r="AV185" s="14" t="s">
        <v>164</v>
      </c>
      <c r="AW185" s="14" t="s">
        <v>32</v>
      </c>
      <c r="AX185" s="14" t="s">
        <v>84</v>
      </c>
      <c r="AY185" s="254" t="s">
        <v>157</v>
      </c>
    </row>
    <row r="186" spans="1:63" s="12" customFormat="1" ht="22.8" customHeight="1">
      <c r="A186" s="12"/>
      <c r="B186" s="203"/>
      <c r="C186" s="204"/>
      <c r="D186" s="205" t="s">
        <v>75</v>
      </c>
      <c r="E186" s="217" t="s">
        <v>467</v>
      </c>
      <c r="F186" s="217" t="s">
        <v>468</v>
      </c>
      <c r="G186" s="204"/>
      <c r="H186" s="204"/>
      <c r="I186" s="207"/>
      <c r="J186" s="218">
        <f>BK186</f>
        <v>0</v>
      </c>
      <c r="K186" s="204"/>
      <c r="L186" s="209"/>
      <c r="M186" s="210"/>
      <c r="N186" s="211"/>
      <c r="O186" s="211"/>
      <c r="P186" s="212">
        <f>P187</f>
        <v>0</v>
      </c>
      <c r="Q186" s="211"/>
      <c r="R186" s="212">
        <f>R187</f>
        <v>0</v>
      </c>
      <c r="S186" s="211"/>
      <c r="T186" s="213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4" t="s">
        <v>84</v>
      </c>
      <c r="AT186" s="215" t="s">
        <v>75</v>
      </c>
      <c r="AU186" s="215" t="s">
        <v>84</v>
      </c>
      <c r="AY186" s="214" t="s">
        <v>157</v>
      </c>
      <c r="BK186" s="216">
        <f>BK187</f>
        <v>0</v>
      </c>
    </row>
    <row r="187" spans="1:65" s="2" customFormat="1" ht="16.5" customHeight="1">
      <c r="A187" s="39"/>
      <c r="B187" s="40"/>
      <c r="C187" s="219" t="s">
        <v>335</v>
      </c>
      <c r="D187" s="219" t="s">
        <v>159</v>
      </c>
      <c r="E187" s="220" t="s">
        <v>916</v>
      </c>
      <c r="F187" s="221" t="s">
        <v>917</v>
      </c>
      <c r="G187" s="222" t="s">
        <v>192</v>
      </c>
      <c r="H187" s="223">
        <v>12.193</v>
      </c>
      <c r="I187" s="224"/>
      <c r="J187" s="225">
        <f>ROUND(I187*H187,2)</f>
        <v>0</v>
      </c>
      <c r="K187" s="221" t="s">
        <v>163</v>
      </c>
      <c r="L187" s="45"/>
      <c r="M187" s="226" t="s">
        <v>1</v>
      </c>
      <c r="N187" s="227" t="s">
        <v>41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164</v>
      </c>
      <c r="AT187" s="230" t="s">
        <v>159</v>
      </c>
      <c r="AU187" s="230" t="s">
        <v>86</v>
      </c>
      <c r="AY187" s="18" t="s">
        <v>157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84</v>
      </c>
      <c r="BK187" s="231">
        <f>ROUND(I187*H187,2)</f>
        <v>0</v>
      </c>
      <c r="BL187" s="18" t="s">
        <v>164</v>
      </c>
      <c r="BM187" s="230" t="s">
        <v>1118</v>
      </c>
    </row>
    <row r="188" spans="1:63" s="12" customFormat="1" ht="25.9" customHeight="1">
      <c r="A188" s="12"/>
      <c r="B188" s="203"/>
      <c r="C188" s="204"/>
      <c r="D188" s="205" t="s">
        <v>75</v>
      </c>
      <c r="E188" s="206" t="s">
        <v>473</v>
      </c>
      <c r="F188" s="206" t="s">
        <v>474</v>
      </c>
      <c r="G188" s="204"/>
      <c r="H188" s="204"/>
      <c r="I188" s="207"/>
      <c r="J188" s="208">
        <f>BK188</f>
        <v>0</v>
      </c>
      <c r="K188" s="204"/>
      <c r="L188" s="209"/>
      <c r="M188" s="210"/>
      <c r="N188" s="211"/>
      <c r="O188" s="211"/>
      <c r="P188" s="212">
        <f>P189</f>
        <v>0</v>
      </c>
      <c r="Q188" s="211"/>
      <c r="R188" s="212">
        <f>R189</f>
        <v>0.00051</v>
      </c>
      <c r="S188" s="211"/>
      <c r="T188" s="213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4" t="s">
        <v>86</v>
      </c>
      <c r="AT188" s="215" t="s">
        <v>75</v>
      </c>
      <c r="AU188" s="215" t="s">
        <v>76</v>
      </c>
      <c r="AY188" s="214" t="s">
        <v>157</v>
      </c>
      <c r="BK188" s="216">
        <f>BK189</f>
        <v>0</v>
      </c>
    </row>
    <row r="189" spans="1:63" s="12" customFormat="1" ht="22.8" customHeight="1">
      <c r="A189" s="12"/>
      <c r="B189" s="203"/>
      <c r="C189" s="204"/>
      <c r="D189" s="205" t="s">
        <v>75</v>
      </c>
      <c r="E189" s="217" t="s">
        <v>810</v>
      </c>
      <c r="F189" s="217" t="s">
        <v>811</v>
      </c>
      <c r="G189" s="204"/>
      <c r="H189" s="204"/>
      <c r="I189" s="207"/>
      <c r="J189" s="218">
        <f>BK189</f>
        <v>0</v>
      </c>
      <c r="K189" s="204"/>
      <c r="L189" s="209"/>
      <c r="M189" s="210"/>
      <c r="N189" s="211"/>
      <c r="O189" s="211"/>
      <c r="P189" s="212">
        <f>SUM(P190:P192)</f>
        <v>0</v>
      </c>
      <c r="Q189" s="211"/>
      <c r="R189" s="212">
        <f>SUM(R190:R192)</f>
        <v>0.00051</v>
      </c>
      <c r="S189" s="211"/>
      <c r="T189" s="213">
        <f>SUM(T190:T192)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4" t="s">
        <v>86</v>
      </c>
      <c r="AT189" s="215" t="s">
        <v>75</v>
      </c>
      <c r="AU189" s="215" t="s">
        <v>84</v>
      </c>
      <c r="AY189" s="214" t="s">
        <v>157</v>
      </c>
      <c r="BK189" s="216">
        <f>SUM(BK190:BK192)</f>
        <v>0</v>
      </c>
    </row>
    <row r="190" spans="1:65" s="2" customFormat="1" ht="16.5" customHeight="1">
      <c r="A190" s="39"/>
      <c r="B190" s="40"/>
      <c r="C190" s="219" t="s">
        <v>343</v>
      </c>
      <c r="D190" s="219" t="s">
        <v>159</v>
      </c>
      <c r="E190" s="220" t="s">
        <v>1119</v>
      </c>
      <c r="F190" s="221" t="s">
        <v>1120</v>
      </c>
      <c r="G190" s="222" t="s">
        <v>182</v>
      </c>
      <c r="H190" s="223">
        <v>3</v>
      </c>
      <c r="I190" s="224"/>
      <c r="J190" s="225">
        <f>ROUND(I190*H190,2)</f>
        <v>0</v>
      </c>
      <c r="K190" s="221" t="s">
        <v>1</v>
      </c>
      <c r="L190" s="45"/>
      <c r="M190" s="226" t="s">
        <v>1</v>
      </c>
      <c r="N190" s="227" t="s">
        <v>41</v>
      </c>
      <c r="O190" s="92"/>
      <c r="P190" s="228">
        <f>O190*H190</f>
        <v>0</v>
      </c>
      <c r="Q190" s="228">
        <v>0.00017</v>
      </c>
      <c r="R190" s="228">
        <f>Q190*H190</f>
        <v>0.00051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254</v>
      </c>
      <c r="AT190" s="230" t="s">
        <v>159</v>
      </c>
      <c r="AU190" s="230" t="s">
        <v>86</v>
      </c>
      <c r="AY190" s="18" t="s">
        <v>157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84</v>
      </c>
      <c r="BK190" s="231">
        <f>ROUND(I190*H190,2)</f>
        <v>0</v>
      </c>
      <c r="BL190" s="18" t="s">
        <v>254</v>
      </c>
      <c r="BM190" s="230" t="s">
        <v>1121</v>
      </c>
    </row>
    <row r="191" spans="1:51" s="15" customFormat="1" ht="12">
      <c r="A191" s="15"/>
      <c r="B191" s="255"/>
      <c r="C191" s="256"/>
      <c r="D191" s="234" t="s">
        <v>166</v>
      </c>
      <c r="E191" s="257" t="s">
        <v>1</v>
      </c>
      <c r="F191" s="258" t="s">
        <v>651</v>
      </c>
      <c r="G191" s="256"/>
      <c r="H191" s="257" t="s">
        <v>1</v>
      </c>
      <c r="I191" s="259"/>
      <c r="J191" s="256"/>
      <c r="K191" s="256"/>
      <c r="L191" s="260"/>
      <c r="M191" s="261"/>
      <c r="N191" s="262"/>
      <c r="O191" s="262"/>
      <c r="P191" s="262"/>
      <c r="Q191" s="262"/>
      <c r="R191" s="262"/>
      <c r="S191" s="262"/>
      <c r="T191" s="263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4" t="s">
        <v>166</v>
      </c>
      <c r="AU191" s="264" t="s">
        <v>86</v>
      </c>
      <c r="AV191" s="15" t="s">
        <v>84</v>
      </c>
      <c r="AW191" s="15" t="s">
        <v>32</v>
      </c>
      <c r="AX191" s="15" t="s">
        <v>76</v>
      </c>
      <c r="AY191" s="264" t="s">
        <v>157</v>
      </c>
    </row>
    <row r="192" spans="1:51" s="13" customFormat="1" ht="12">
      <c r="A192" s="13"/>
      <c r="B192" s="232"/>
      <c r="C192" s="233"/>
      <c r="D192" s="234" t="s">
        <v>166</v>
      </c>
      <c r="E192" s="235" t="s">
        <v>1</v>
      </c>
      <c r="F192" s="236" t="s">
        <v>1122</v>
      </c>
      <c r="G192" s="233"/>
      <c r="H192" s="237">
        <v>3</v>
      </c>
      <c r="I192" s="238"/>
      <c r="J192" s="233"/>
      <c r="K192" s="233"/>
      <c r="L192" s="239"/>
      <c r="M192" s="298"/>
      <c r="N192" s="299"/>
      <c r="O192" s="299"/>
      <c r="P192" s="299"/>
      <c r="Q192" s="299"/>
      <c r="R192" s="299"/>
      <c r="S192" s="299"/>
      <c r="T192" s="30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166</v>
      </c>
      <c r="AU192" s="243" t="s">
        <v>86</v>
      </c>
      <c r="AV192" s="13" t="s">
        <v>86</v>
      </c>
      <c r="AW192" s="13" t="s">
        <v>32</v>
      </c>
      <c r="AX192" s="13" t="s">
        <v>84</v>
      </c>
      <c r="AY192" s="243" t="s">
        <v>157</v>
      </c>
    </row>
    <row r="193" spans="1:31" s="2" customFormat="1" ht="6.95" customHeight="1">
      <c r="A193" s="39"/>
      <c r="B193" s="67"/>
      <c r="C193" s="68"/>
      <c r="D193" s="68"/>
      <c r="E193" s="68"/>
      <c r="F193" s="68"/>
      <c r="G193" s="68"/>
      <c r="H193" s="68"/>
      <c r="I193" s="68"/>
      <c r="J193" s="68"/>
      <c r="K193" s="68"/>
      <c r="L193" s="45"/>
      <c r="M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</row>
  </sheetData>
  <sheetProtection password="CC35" sheet="1" objects="1" scenarios="1" formatColumns="0" formatRows="0" autoFilter="0"/>
  <autoFilter ref="C124:K192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111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veřejného sportoviště Dětřichov, k.ů. Dětřichov u Frýdlantu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1123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7. 7. 2021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Obec Dětřichov, Dětřichov č.p.2, Frýdlant 464 01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ROUND((SUM(BE125:BE176)),2)</f>
        <v>0</v>
      </c>
      <c r="G33" s="39"/>
      <c r="H33" s="39"/>
      <c r="I33" s="156">
        <v>0.21</v>
      </c>
      <c r="J33" s="155">
        <f>ROUND(((SUM(BE125:BE176))*I33),2)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ROUND((SUM(BF125:BF176)),2)</f>
        <v>0</v>
      </c>
      <c r="G34" s="39"/>
      <c r="H34" s="39"/>
      <c r="I34" s="156">
        <v>0.15</v>
      </c>
      <c r="J34" s="155">
        <f>ROUND(((SUM(BF125:BF176))*I34),2)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ROUND((SUM(BG125:BG176)),2)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ROUND((SUM(BH125:BH176)),2)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ROUND((SUM(BI125:BI176)),2)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114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5" t="str">
        <f>E7</f>
        <v>Rekonstrukce veřejného sportoviště Dětřichov, k.ů. Dětřichov u Frýdlantu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112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SO 06 - Rekonstrukce tribuny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>Dětřichov u Frýdlantu</v>
      </c>
      <c r="G89" s="41"/>
      <c r="H89" s="41"/>
      <c r="I89" s="33" t="s">
        <v>22</v>
      </c>
      <c r="J89" s="80" t="str">
        <f>IF(J12="","",J12)</f>
        <v>7. 7. 2021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 hidden="1">
      <c r="A91" s="39"/>
      <c r="B91" s="40"/>
      <c r="C91" s="33" t="s">
        <v>24</v>
      </c>
      <c r="D91" s="41"/>
      <c r="E91" s="41"/>
      <c r="F91" s="28" t="str">
        <f>E15</f>
        <v>Obec Dětřichov, Dětřichov č.p.2, Frýdlant 464 01</v>
      </c>
      <c r="G91" s="41"/>
      <c r="H91" s="41"/>
      <c r="I91" s="33" t="s">
        <v>30</v>
      </c>
      <c r="J91" s="37" t="str">
        <f>E21</f>
        <v>J.Mráz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PROPOS Liberec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6" t="s">
        <v>115</v>
      </c>
      <c r="D94" s="177"/>
      <c r="E94" s="177"/>
      <c r="F94" s="177"/>
      <c r="G94" s="177"/>
      <c r="H94" s="177"/>
      <c r="I94" s="177"/>
      <c r="J94" s="178" t="s">
        <v>116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79" t="s">
        <v>117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118</v>
      </c>
    </row>
    <row r="97" spans="1:31" s="9" customFormat="1" ht="24.95" customHeight="1" hidden="1">
      <c r="A97" s="9"/>
      <c r="B97" s="180"/>
      <c r="C97" s="181"/>
      <c r="D97" s="182" t="s">
        <v>119</v>
      </c>
      <c r="E97" s="183"/>
      <c r="F97" s="183"/>
      <c r="G97" s="183"/>
      <c r="H97" s="183"/>
      <c r="I97" s="183"/>
      <c r="J97" s="184">
        <f>J126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120</v>
      </c>
      <c r="E98" s="189"/>
      <c r="F98" s="189"/>
      <c r="G98" s="189"/>
      <c r="H98" s="189"/>
      <c r="I98" s="189"/>
      <c r="J98" s="190">
        <f>J127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6"/>
      <c r="C99" s="187"/>
      <c r="D99" s="188" t="s">
        <v>121</v>
      </c>
      <c r="E99" s="189"/>
      <c r="F99" s="189"/>
      <c r="G99" s="189"/>
      <c r="H99" s="189"/>
      <c r="I99" s="189"/>
      <c r="J99" s="190">
        <f>J134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6"/>
      <c r="C100" s="187"/>
      <c r="D100" s="188" t="s">
        <v>122</v>
      </c>
      <c r="E100" s="189"/>
      <c r="F100" s="189"/>
      <c r="G100" s="189"/>
      <c r="H100" s="189"/>
      <c r="I100" s="189"/>
      <c r="J100" s="190">
        <f>J143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6"/>
      <c r="C101" s="187"/>
      <c r="D101" s="188" t="s">
        <v>837</v>
      </c>
      <c r="E101" s="189"/>
      <c r="F101" s="189"/>
      <c r="G101" s="189"/>
      <c r="H101" s="189"/>
      <c r="I101" s="189"/>
      <c r="J101" s="190">
        <f>J148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6"/>
      <c r="C102" s="187"/>
      <c r="D102" s="188" t="s">
        <v>124</v>
      </c>
      <c r="E102" s="189"/>
      <c r="F102" s="189"/>
      <c r="G102" s="189"/>
      <c r="H102" s="189"/>
      <c r="I102" s="189"/>
      <c r="J102" s="190">
        <f>J162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6"/>
      <c r="C103" s="187"/>
      <c r="D103" s="188" t="s">
        <v>125</v>
      </c>
      <c r="E103" s="189"/>
      <c r="F103" s="189"/>
      <c r="G103" s="189"/>
      <c r="H103" s="189"/>
      <c r="I103" s="189"/>
      <c r="J103" s="190">
        <f>J168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180"/>
      <c r="C104" s="181"/>
      <c r="D104" s="182" t="s">
        <v>127</v>
      </c>
      <c r="E104" s="183"/>
      <c r="F104" s="183"/>
      <c r="G104" s="183"/>
      <c r="H104" s="183"/>
      <c r="I104" s="183"/>
      <c r="J104" s="184">
        <f>J172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 hidden="1">
      <c r="A105" s="10"/>
      <c r="B105" s="186"/>
      <c r="C105" s="187"/>
      <c r="D105" s="188" t="s">
        <v>1124</v>
      </c>
      <c r="E105" s="189"/>
      <c r="F105" s="189"/>
      <c r="G105" s="189"/>
      <c r="H105" s="189"/>
      <c r="I105" s="189"/>
      <c r="J105" s="190">
        <f>J173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 hidden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 hidden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ht="12" hidden="1"/>
    <row r="109" ht="12" hidden="1"/>
    <row r="110" ht="12" hidden="1"/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142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75" t="str">
        <f>E7</f>
        <v>Rekonstrukce veřejného sportoviště Dětřichov, k.ů. Dětřichov u Frýdlantu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112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E9</f>
        <v>SO 06 - Rekonstrukce tribuny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F12</f>
        <v>Dětřichov u Frýdlantu</v>
      </c>
      <c r="G119" s="41"/>
      <c r="H119" s="41"/>
      <c r="I119" s="33" t="s">
        <v>22</v>
      </c>
      <c r="J119" s="80" t="str">
        <f>IF(J12="","",J12)</f>
        <v>7. 7. 2021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24</v>
      </c>
      <c r="D121" s="41"/>
      <c r="E121" s="41"/>
      <c r="F121" s="28" t="str">
        <f>E15</f>
        <v>Obec Dětřichov, Dětřichov č.p.2, Frýdlant 464 01</v>
      </c>
      <c r="G121" s="41"/>
      <c r="H121" s="41"/>
      <c r="I121" s="33" t="s">
        <v>30</v>
      </c>
      <c r="J121" s="37" t="str">
        <f>E21</f>
        <v>J.Mráz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5.65" customHeight="1">
      <c r="A122" s="39"/>
      <c r="B122" s="40"/>
      <c r="C122" s="33" t="s">
        <v>28</v>
      </c>
      <c r="D122" s="41"/>
      <c r="E122" s="41"/>
      <c r="F122" s="28" t="str">
        <f>IF(E18="","",E18)</f>
        <v>Vyplň údaj</v>
      </c>
      <c r="G122" s="41"/>
      <c r="H122" s="41"/>
      <c r="I122" s="33" t="s">
        <v>33</v>
      </c>
      <c r="J122" s="37" t="str">
        <f>E24</f>
        <v>PROPOS Liberec s.r.o.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192"/>
      <c r="B124" s="193"/>
      <c r="C124" s="194" t="s">
        <v>143</v>
      </c>
      <c r="D124" s="195" t="s">
        <v>61</v>
      </c>
      <c r="E124" s="195" t="s">
        <v>57</v>
      </c>
      <c r="F124" s="195" t="s">
        <v>58</v>
      </c>
      <c r="G124" s="195" t="s">
        <v>144</v>
      </c>
      <c r="H124" s="195" t="s">
        <v>145</v>
      </c>
      <c r="I124" s="195" t="s">
        <v>146</v>
      </c>
      <c r="J124" s="195" t="s">
        <v>116</v>
      </c>
      <c r="K124" s="196" t="s">
        <v>147</v>
      </c>
      <c r="L124" s="197"/>
      <c r="M124" s="101" t="s">
        <v>1</v>
      </c>
      <c r="N124" s="102" t="s">
        <v>40</v>
      </c>
      <c r="O124" s="102" t="s">
        <v>148</v>
      </c>
      <c r="P124" s="102" t="s">
        <v>149</v>
      </c>
      <c r="Q124" s="102" t="s">
        <v>150</v>
      </c>
      <c r="R124" s="102" t="s">
        <v>151</v>
      </c>
      <c r="S124" s="102" t="s">
        <v>152</v>
      </c>
      <c r="T124" s="103" t="s">
        <v>153</v>
      </c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</row>
    <row r="125" spans="1:63" s="2" customFormat="1" ht="22.8" customHeight="1">
      <c r="A125" s="39"/>
      <c r="B125" s="40"/>
      <c r="C125" s="108" t="s">
        <v>154</v>
      </c>
      <c r="D125" s="41"/>
      <c r="E125" s="41"/>
      <c r="F125" s="41"/>
      <c r="G125" s="41"/>
      <c r="H125" s="41"/>
      <c r="I125" s="41"/>
      <c r="J125" s="198">
        <f>BK125</f>
        <v>0</v>
      </c>
      <c r="K125" s="41"/>
      <c r="L125" s="45"/>
      <c r="M125" s="104"/>
      <c r="N125" s="199"/>
      <c r="O125" s="105"/>
      <c r="P125" s="200">
        <f>P126+P172</f>
        <v>0</v>
      </c>
      <c r="Q125" s="105"/>
      <c r="R125" s="200">
        <f>R126+R172</f>
        <v>134.95158595</v>
      </c>
      <c r="S125" s="105"/>
      <c r="T125" s="201">
        <f>T126+T172</f>
        <v>129.6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118</v>
      </c>
      <c r="BK125" s="202">
        <f>BK126+BK172</f>
        <v>0</v>
      </c>
    </row>
    <row r="126" spans="1:63" s="12" customFormat="1" ht="25.9" customHeight="1">
      <c r="A126" s="12"/>
      <c r="B126" s="203"/>
      <c r="C126" s="204"/>
      <c r="D126" s="205" t="s">
        <v>75</v>
      </c>
      <c r="E126" s="206" t="s">
        <v>155</v>
      </c>
      <c r="F126" s="206" t="s">
        <v>156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P127+P134+P143+P148+P162+P168</f>
        <v>0</v>
      </c>
      <c r="Q126" s="211"/>
      <c r="R126" s="212">
        <f>R127+R134+R143+R148+R162+R168</f>
        <v>134.95158595</v>
      </c>
      <c r="S126" s="211"/>
      <c r="T126" s="213">
        <f>T127+T134+T143+T148+T162+T168</f>
        <v>129.6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84</v>
      </c>
      <c r="AT126" s="215" t="s">
        <v>75</v>
      </c>
      <c r="AU126" s="215" t="s">
        <v>76</v>
      </c>
      <c r="AY126" s="214" t="s">
        <v>157</v>
      </c>
      <c r="BK126" s="216">
        <f>BK127+BK134+BK143+BK148+BK162+BK168</f>
        <v>0</v>
      </c>
    </row>
    <row r="127" spans="1:63" s="12" customFormat="1" ht="22.8" customHeight="1">
      <c r="A127" s="12"/>
      <c r="B127" s="203"/>
      <c r="C127" s="204"/>
      <c r="D127" s="205" t="s">
        <v>75</v>
      </c>
      <c r="E127" s="217" t="s">
        <v>84</v>
      </c>
      <c r="F127" s="217" t="s">
        <v>158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SUM(P128:P133)</f>
        <v>0</v>
      </c>
      <c r="Q127" s="211"/>
      <c r="R127" s="212">
        <f>SUM(R128:R133)</f>
        <v>0</v>
      </c>
      <c r="S127" s="211"/>
      <c r="T127" s="213">
        <f>SUM(T128:T133)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84</v>
      </c>
      <c r="AT127" s="215" t="s">
        <v>75</v>
      </c>
      <c r="AU127" s="215" t="s">
        <v>84</v>
      </c>
      <c r="AY127" s="214" t="s">
        <v>157</v>
      </c>
      <c r="BK127" s="216">
        <f>SUM(BK128:BK133)</f>
        <v>0</v>
      </c>
    </row>
    <row r="128" spans="1:65" s="2" customFormat="1" ht="21.75" customHeight="1">
      <c r="A128" s="39"/>
      <c r="B128" s="40"/>
      <c r="C128" s="219" t="s">
        <v>84</v>
      </c>
      <c r="D128" s="219" t="s">
        <v>159</v>
      </c>
      <c r="E128" s="220" t="s">
        <v>1125</v>
      </c>
      <c r="F128" s="221" t="s">
        <v>1126</v>
      </c>
      <c r="G128" s="222" t="s">
        <v>162</v>
      </c>
      <c r="H128" s="223">
        <v>19.295</v>
      </c>
      <c r="I128" s="224"/>
      <c r="J128" s="225">
        <f>ROUND(I128*H128,2)</f>
        <v>0</v>
      </c>
      <c r="K128" s="221" t="s">
        <v>163</v>
      </c>
      <c r="L128" s="45"/>
      <c r="M128" s="226" t="s">
        <v>1</v>
      </c>
      <c r="N128" s="227" t="s">
        <v>41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164</v>
      </c>
      <c r="AT128" s="230" t="s">
        <v>159</v>
      </c>
      <c r="AU128" s="230" t="s">
        <v>86</v>
      </c>
      <c r="AY128" s="18" t="s">
        <v>157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164</v>
      </c>
      <c r="BM128" s="230" t="s">
        <v>1127</v>
      </c>
    </row>
    <row r="129" spans="1:51" s="15" customFormat="1" ht="12">
      <c r="A129" s="15"/>
      <c r="B129" s="255"/>
      <c r="C129" s="256"/>
      <c r="D129" s="234" t="s">
        <v>166</v>
      </c>
      <c r="E129" s="257" t="s">
        <v>1</v>
      </c>
      <c r="F129" s="258" t="s">
        <v>651</v>
      </c>
      <c r="G129" s="256"/>
      <c r="H129" s="257" t="s">
        <v>1</v>
      </c>
      <c r="I129" s="259"/>
      <c r="J129" s="256"/>
      <c r="K129" s="256"/>
      <c r="L129" s="260"/>
      <c r="M129" s="261"/>
      <c r="N129" s="262"/>
      <c r="O129" s="262"/>
      <c r="P129" s="262"/>
      <c r="Q129" s="262"/>
      <c r="R129" s="262"/>
      <c r="S129" s="262"/>
      <c r="T129" s="263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4" t="s">
        <v>166</v>
      </c>
      <c r="AU129" s="264" t="s">
        <v>86</v>
      </c>
      <c r="AV129" s="15" t="s">
        <v>84</v>
      </c>
      <c r="AW129" s="15" t="s">
        <v>32</v>
      </c>
      <c r="AX129" s="15" t="s">
        <v>76</v>
      </c>
      <c r="AY129" s="264" t="s">
        <v>157</v>
      </c>
    </row>
    <row r="130" spans="1:51" s="13" customFormat="1" ht="12">
      <c r="A130" s="13"/>
      <c r="B130" s="232"/>
      <c r="C130" s="233"/>
      <c r="D130" s="234" t="s">
        <v>166</v>
      </c>
      <c r="E130" s="235" t="s">
        <v>1</v>
      </c>
      <c r="F130" s="236" t="s">
        <v>1128</v>
      </c>
      <c r="G130" s="233"/>
      <c r="H130" s="237">
        <v>5.382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166</v>
      </c>
      <c r="AU130" s="243" t="s">
        <v>86</v>
      </c>
      <c r="AV130" s="13" t="s">
        <v>86</v>
      </c>
      <c r="AW130" s="13" t="s">
        <v>32</v>
      </c>
      <c r="AX130" s="13" t="s">
        <v>76</v>
      </c>
      <c r="AY130" s="243" t="s">
        <v>157</v>
      </c>
    </row>
    <row r="131" spans="1:51" s="13" customFormat="1" ht="12">
      <c r="A131" s="13"/>
      <c r="B131" s="232"/>
      <c r="C131" s="233"/>
      <c r="D131" s="234" t="s">
        <v>166</v>
      </c>
      <c r="E131" s="235" t="s">
        <v>1</v>
      </c>
      <c r="F131" s="236" t="s">
        <v>1129</v>
      </c>
      <c r="G131" s="233"/>
      <c r="H131" s="237">
        <v>13.913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166</v>
      </c>
      <c r="AU131" s="243" t="s">
        <v>86</v>
      </c>
      <c r="AV131" s="13" t="s">
        <v>86</v>
      </c>
      <c r="AW131" s="13" t="s">
        <v>32</v>
      </c>
      <c r="AX131" s="13" t="s">
        <v>76</v>
      </c>
      <c r="AY131" s="243" t="s">
        <v>157</v>
      </c>
    </row>
    <row r="132" spans="1:51" s="14" customFormat="1" ht="12">
      <c r="A132" s="14"/>
      <c r="B132" s="244"/>
      <c r="C132" s="245"/>
      <c r="D132" s="234" t="s">
        <v>166</v>
      </c>
      <c r="E132" s="246" t="s">
        <v>1</v>
      </c>
      <c r="F132" s="247" t="s">
        <v>169</v>
      </c>
      <c r="G132" s="245"/>
      <c r="H132" s="248">
        <v>19.295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4" t="s">
        <v>166</v>
      </c>
      <c r="AU132" s="254" t="s">
        <v>86</v>
      </c>
      <c r="AV132" s="14" t="s">
        <v>164</v>
      </c>
      <c r="AW132" s="14" t="s">
        <v>32</v>
      </c>
      <c r="AX132" s="14" t="s">
        <v>84</v>
      </c>
      <c r="AY132" s="254" t="s">
        <v>157</v>
      </c>
    </row>
    <row r="133" spans="1:65" s="2" customFormat="1" ht="16.5" customHeight="1">
      <c r="A133" s="39"/>
      <c r="B133" s="40"/>
      <c r="C133" s="219" t="s">
        <v>86</v>
      </c>
      <c r="D133" s="219" t="s">
        <v>159</v>
      </c>
      <c r="E133" s="220" t="s">
        <v>170</v>
      </c>
      <c r="F133" s="221" t="s">
        <v>171</v>
      </c>
      <c r="G133" s="222" t="s">
        <v>162</v>
      </c>
      <c r="H133" s="223">
        <v>19.295</v>
      </c>
      <c r="I133" s="224"/>
      <c r="J133" s="225">
        <f>ROUND(I133*H133,2)</f>
        <v>0</v>
      </c>
      <c r="K133" s="221" t="s">
        <v>163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164</v>
      </c>
      <c r="AT133" s="230" t="s">
        <v>159</v>
      </c>
      <c r="AU133" s="230" t="s">
        <v>86</v>
      </c>
      <c r="AY133" s="18" t="s">
        <v>157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164</v>
      </c>
      <c r="BM133" s="230" t="s">
        <v>1130</v>
      </c>
    </row>
    <row r="134" spans="1:63" s="12" customFormat="1" ht="22.8" customHeight="1">
      <c r="A134" s="12"/>
      <c r="B134" s="203"/>
      <c r="C134" s="204"/>
      <c r="D134" s="205" t="s">
        <v>75</v>
      </c>
      <c r="E134" s="217" t="s">
        <v>86</v>
      </c>
      <c r="F134" s="217" t="s">
        <v>173</v>
      </c>
      <c r="G134" s="204"/>
      <c r="H134" s="204"/>
      <c r="I134" s="207"/>
      <c r="J134" s="218">
        <f>BK134</f>
        <v>0</v>
      </c>
      <c r="K134" s="204"/>
      <c r="L134" s="209"/>
      <c r="M134" s="210"/>
      <c r="N134" s="211"/>
      <c r="O134" s="211"/>
      <c r="P134" s="212">
        <f>SUM(P135:P142)</f>
        <v>0</v>
      </c>
      <c r="Q134" s="211"/>
      <c r="R134" s="212">
        <f>SUM(R135:R142)</f>
        <v>117.73217595</v>
      </c>
      <c r="S134" s="211"/>
      <c r="T134" s="213">
        <f>SUM(T135:T142)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84</v>
      </c>
      <c r="AT134" s="215" t="s">
        <v>75</v>
      </c>
      <c r="AU134" s="215" t="s">
        <v>84</v>
      </c>
      <c r="AY134" s="214" t="s">
        <v>157</v>
      </c>
      <c r="BK134" s="216">
        <f>SUM(BK135:BK142)</f>
        <v>0</v>
      </c>
    </row>
    <row r="135" spans="1:65" s="2" customFormat="1" ht="16.5" customHeight="1">
      <c r="A135" s="39"/>
      <c r="B135" s="40"/>
      <c r="C135" s="219" t="s">
        <v>174</v>
      </c>
      <c r="D135" s="219" t="s">
        <v>159</v>
      </c>
      <c r="E135" s="220" t="s">
        <v>197</v>
      </c>
      <c r="F135" s="221" t="s">
        <v>198</v>
      </c>
      <c r="G135" s="222" t="s">
        <v>162</v>
      </c>
      <c r="H135" s="223">
        <v>47.925</v>
      </c>
      <c r="I135" s="224"/>
      <c r="J135" s="225">
        <f>ROUND(I135*H135,2)</f>
        <v>0</v>
      </c>
      <c r="K135" s="221" t="s">
        <v>163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2.45329</v>
      </c>
      <c r="R135" s="228">
        <f>Q135*H135</f>
        <v>117.57392324999999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164</v>
      </c>
      <c r="AT135" s="230" t="s">
        <v>159</v>
      </c>
      <c r="AU135" s="230" t="s">
        <v>86</v>
      </c>
      <c r="AY135" s="18" t="s">
        <v>157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164</v>
      </c>
      <c r="BM135" s="230" t="s">
        <v>1131</v>
      </c>
    </row>
    <row r="136" spans="1:51" s="15" customFormat="1" ht="12">
      <c r="A136" s="15"/>
      <c r="B136" s="255"/>
      <c r="C136" s="256"/>
      <c r="D136" s="234" t="s">
        <v>166</v>
      </c>
      <c r="E136" s="257" t="s">
        <v>1</v>
      </c>
      <c r="F136" s="258" t="s">
        <v>1132</v>
      </c>
      <c r="G136" s="256"/>
      <c r="H136" s="257" t="s">
        <v>1</v>
      </c>
      <c r="I136" s="259"/>
      <c r="J136" s="256"/>
      <c r="K136" s="256"/>
      <c r="L136" s="260"/>
      <c r="M136" s="261"/>
      <c r="N136" s="262"/>
      <c r="O136" s="262"/>
      <c r="P136" s="262"/>
      <c r="Q136" s="262"/>
      <c r="R136" s="262"/>
      <c r="S136" s="262"/>
      <c r="T136" s="263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4" t="s">
        <v>166</v>
      </c>
      <c r="AU136" s="264" t="s">
        <v>86</v>
      </c>
      <c r="AV136" s="15" t="s">
        <v>84</v>
      </c>
      <c r="AW136" s="15" t="s">
        <v>32</v>
      </c>
      <c r="AX136" s="15" t="s">
        <v>76</v>
      </c>
      <c r="AY136" s="264" t="s">
        <v>157</v>
      </c>
    </row>
    <row r="137" spans="1:51" s="13" customFormat="1" ht="12">
      <c r="A137" s="13"/>
      <c r="B137" s="232"/>
      <c r="C137" s="233"/>
      <c r="D137" s="234" t="s">
        <v>166</v>
      </c>
      <c r="E137" s="235" t="s">
        <v>1</v>
      </c>
      <c r="F137" s="236" t="s">
        <v>1133</v>
      </c>
      <c r="G137" s="233"/>
      <c r="H137" s="237">
        <v>47.925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166</v>
      </c>
      <c r="AU137" s="243" t="s">
        <v>86</v>
      </c>
      <c r="AV137" s="13" t="s">
        <v>86</v>
      </c>
      <c r="AW137" s="13" t="s">
        <v>32</v>
      </c>
      <c r="AX137" s="13" t="s">
        <v>84</v>
      </c>
      <c r="AY137" s="243" t="s">
        <v>157</v>
      </c>
    </row>
    <row r="138" spans="1:65" s="2" customFormat="1" ht="16.5" customHeight="1">
      <c r="A138" s="39"/>
      <c r="B138" s="40"/>
      <c r="C138" s="219" t="s">
        <v>164</v>
      </c>
      <c r="D138" s="219" t="s">
        <v>159</v>
      </c>
      <c r="E138" s="220" t="s">
        <v>201</v>
      </c>
      <c r="F138" s="221" t="s">
        <v>202</v>
      </c>
      <c r="G138" s="222" t="s">
        <v>182</v>
      </c>
      <c r="H138" s="223">
        <v>58.83</v>
      </c>
      <c r="I138" s="224"/>
      <c r="J138" s="225">
        <f>ROUND(I138*H138,2)</f>
        <v>0</v>
      </c>
      <c r="K138" s="221" t="s">
        <v>163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0.00269</v>
      </c>
      <c r="R138" s="228">
        <f>Q138*H138</f>
        <v>0.1582527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164</v>
      </c>
      <c r="AT138" s="230" t="s">
        <v>159</v>
      </c>
      <c r="AU138" s="230" t="s">
        <v>86</v>
      </c>
      <c r="AY138" s="18" t="s">
        <v>157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164</v>
      </c>
      <c r="BM138" s="230" t="s">
        <v>1134</v>
      </c>
    </row>
    <row r="139" spans="1:51" s="13" customFormat="1" ht="12">
      <c r="A139" s="13"/>
      <c r="B139" s="232"/>
      <c r="C139" s="233"/>
      <c r="D139" s="234" t="s">
        <v>166</v>
      </c>
      <c r="E139" s="235" t="s">
        <v>1</v>
      </c>
      <c r="F139" s="236" t="s">
        <v>1135</v>
      </c>
      <c r="G139" s="233"/>
      <c r="H139" s="237">
        <v>12.03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166</v>
      </c>
      <c r="AU139" s="243" t="s">
        <v>86</v>
      </c>
      <c r="AV139" s="13" t="s">
        <v>86</v>
      </c>
      <c r="AW139" s="13" t="s">
        <v>32</v>
      </c>
      <c r="AX139" s="13" t="s">
        <v>76</v>
      </c>
      <c r="AY139" s="243" t="s">
        <v>157</v>
      </c>
    </row>
    <row r="140" spans="1:51" s="13" customFormat="1" ht="12">
      <c r="A140" s="13"/>
      <c r="B140" s="232"/>
      <c r="C140" s="233"/>
      <c r="D140" s="234" t="s">
        <v>166</v>
      </c>
      <c r="E140" s="235" t="s">
        <v>1</v>
      </c>
      <c r="F140" s="236" t="s">
        <v>1136</v>
      </c>
      <c r="G140" s="233"/>
      <c r="H140" s="237">
        <v>46.8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166</v>
      </c>
      <c r="AU140" s="243" t="s">
        <v>86</v>
      </c>
      <c r="AV140" s="13" t="s">
        <v>86</v>
      </c>
      <c r="AW140" s="13" t="s">
        <v>32</v>
      </c>
      <c r="AX140" s="13" t="s">
        <v>76</v>
      </c>
      <c r="AY140" s="243" t="s">
        <v>157</v>
      </c>
    </row>
    <row r="141" spans="1:51" s="14" customFormat="1" ht="12">
      <c r="A141" s="14"/>
      <c r="B141" s="244"/>
      <c r="C141" s="245"/>
      <c r="D141" s="234" t="s">
        <v>166</v>
      </c>
      <c r="E141" s="246" t="s">
        <v>1</v>
      </c>
      <c r="F141" s="247" t="s">
        <v>169</v>
      </c>
      <c r="G141" s="245"/>
      <c r="H141" s="248">
        <v>58.83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4" t="s">
        <v>166</v>
      </c>
      <c r="AU141" s="254" t="s">
        <v>86</v>
      </c>
      <c r="AV141" s="14" t="s">
        <v>164</v>
      </c>
      <c r="AW141" s="14" t="s">
        <v>32</v>
      </c>
      <c r="AX141" s="14" t="s">
        <v>84</v>
      </c>
      <c r="AY141" s="254" t="s">
        <v>157</v>
      </c>
    </row>
    <row r="142" spans="1:65" s="2" customFormat="1" ht="16.5" customHeight="1">
      <c r="A142" s="39"/>
      <c r="B142" s="40"/>
      <c r="C142" s="219" t="s">
        <v>185</v>
      </c>
      <c r="D142" s="219" t="s">
        <v>159</v>
      </c>
      <c r="E142" s="220" t="s">
        <v>207</v>
      </c>
      <c r="F142" s="221" t="s">
        <v>208</v>
      </c>
      <c r="G142" s="222" t="s">
        <v>182</v>
      </c>
      <c r="H142" s="223">
        <v>58.83</v>
      </c>
      <c r="I142" s="224"/>
      <c r="J142" s="225">
        <f>ROUND(I142*H142,2)</f>
        <v>0</v>
      </c>
      <c r="K142" s="221" t="s">
        <v>163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164</v>
      </c>
      <c r="AT142" s="230" t="s">
        <v>159</v>
      </c>
      <c r="AU142" s="230" t="s">
        <v>86</v>
      </c>
      <c r="AY142" s="18" t="s">
        <v>157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164</v>
      </c>
      <c r="BM142" s="230" t="s">
        <v>1137</v>
      </c>
    </row>
    <row r="143" spans="1:63" s="12" customFormat="1" ht="22.8" customHeight="1">
      <c r="A143" s="12"/>
      <c r="B143" s="203"/>
      <c r="C143" s="204"/>
      <c r="D143" s="205" t="s">
        <v>75</v>
      </c>
      <c r="E143" s="217" t="s">
        <v>174</v>
      </c>
      <c r="F143" s="217" t="s">
        <v>210</v>
      </c>
      <c r="G143" s="204"/>
      <c r="H143" s="204"/>
      <c r="I143" s="207"/>
      <c r="J143" s="218">
        <f>BK143</f>
        <v>0</v>
      </c>
      <c r="K143" s="204"/>
      <c r="L143" s="209"/>
      <c r="M143" s="210"/>
      <c r="N143" s="211"/>
      <c r="O143" s="211"/>
      <c r="P143" s="212">
        <f>SUM(P144:P147)</f>
        <v>0</v>
      </c>
      <c r="Q143" s="211"/>
      <c r="R143" s="212">
        <f>SUM(R144:R147)</f>
        <v>6.04782</v>
      </c>
      <c r="S143" s="211"/>
      <c r="T143" s="213">
        <f>SUM(T144:T147)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4" t="s">
        <v>84</v>
      </c>
      <c r="AT143" s="215" t="s">
        <v>75</v>
      </c>
      <c r="AU143" s="215" t="s">
        <v>84</v>
      </c>
      <c r="AY143" s="214" t="s">
        <v>157</v>
      </c>
      <c r="BK143" s="216">
        <f>SUM(BK144:BK147)</f>
        <v>0</v>
      </c>
    </row>
    <row r="144" spans="1:65" s="2" customFormat="1" ht="16.5" customHeight="1">
      <c r="A144" s="39"/>
      <c r="B144" s="40"/>
      <c r="C144" s="219" t="s">
        <v>189</v>
      </c>
      <c r="D144" s="219" t="s">
        <v>159</v>
      </c>
      <c r="E144" s="220" t="s">
        <v>1138</v>
      </c>
      <c r="F144" s="221" t="s">
        <v>1139</v>
      </c>
      <c r="G144" s="222" t="s">
        <v>405</v>
      </c>
      <c r="H144" s="223">
        <v>18</v>
      </c>
      <c r="I144" s="224"/>
      <c r="J144" s="225">
        <f>ROUND(I144*H144,2)</f>
        <v>0</v>
      </c>
      <c r="K144" s="221" t="s">
        <v>163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0.12064</v>
      </c>
      <c r="R144" s="228">
        <f>Q144*H144</f>
        <v>2.17152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164</v>
      </c>
      <c r="AT144" s="230" t="s">
        <v>159</v>
      </c>
      <c r="AU144" s="230" t="s">
        <v>86</v>
      </c>
      <c r="AY144" s="18" t="s">
        <v>157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164</v>
      </c>
      <c r="BM144" s="230" t="s">
        <v>1140</v>
      </c>
    </row>
    <row r="145" spans="1:51" s="13" customFormat="1" ht="12">
      <c r="A145" s="13"/>
      <c r="B145" s="232"/>
      <c r="C145" s="233"/>
      <c r="D145" s="234" t="s">
        <v>166</v>
      </c>
      <c r="E145" s="235" t="s">
        <v>1</v>
      </c>
      <c r="F145" s="236" t="s">
        <v>1141</v>
      </c>
      <c r="G145" s="233"/>
      <c r="H145" s="237">
        <v>18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166</v>
      </c>
      <c r="AU145" s="243" t="s">
        <v>86</v>
      </c>
      <c r="AV145" s="13" t="s">
        <v>86</v>
      </c>
      <c r="AW145" s="13" t="s">
        <v>32</v>
      </c>
      <c r="AX145" s="13" t="s">
        <v>84</v>
      </c>
      <c r="AY145" s="243" t="s">
        <v>157</v>
      </c>
    </row>
    <row r="146" spans="1:65" s="2" customFormat="1" ht="16.5" customHeight="1">
      <c r="A146" s="39"/>
      <c r="B146" s="40"/>
      <c r="C146" s="265" t="s">
        <v>196</v>
      </c>
      <c r="D146" s="265" t="s">
        <v>486</v>
      </c>
      <c r="E146" s="266" t="s">
        <v>1142</v>
      </c>
      <c r="F146" s="267" t="s">
        <v>1143</v>
      </c>
      <c r="G146" s="268" t="s">
        <v>214</v>
      </c>
      <c r="H146" s="269">
        <v>106.2</v>
      </c>
      <c r="I146" s="270"/>
      <c r="J146" s="271">
        <f>ROUND(I146*H146,2)</f>
        <v>0</v>
      </c>
      <c r="K146" s="267" t="s">
        <v>163</v>
      </c>
      <c r="L146" s="272"/>
      <c r="M146" s="273" t="s">
        <v>1</v>
      </c>
      <c r="N146" s="274" t="s">
        <v>41</v>
      </c>
      <c r="O146" s="92"/>
      <c r="P146" s="228">
        <f>O146*H146</f>
        <v>0</v>
      </c>
      <c r="Q146" s="228">
        <v>0.0365</v>
      </c>
      <c r="R146" s="228">
        <f>Q146*H146</f>
        <v>3.8763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200</v>
      </c>
      <c r="AT146" s="230" t="s">
        <v>486</v>
      </c>
      <c r="AU146" s="230" t="s">
        <v>86</v>
      </c>
      <c r="AY146" s="18" t="s">
        <v>157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164</v>
      </c>
      <c r="BM146" s="230" t="s">
        <v>1144</v>
      </c>
    </row>
    <row r="147" spans="1:51" s="13" customFormat="1" ht="12">
      <c r="A147" s="13"/>
      <c r="B147" s="232"/>
      <c r="C147" s="233"/>
      <c r="D147" s="234" t="s">
        <v>166</v>
      </c>
      <c r="E147" s="233"/>
      <c r="F147" s="236" t="s">
        <v>1145</v>
      </c>
      <c r="G147" s="233"/>
      <c r="H147" s="237">
        <v>106.2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166</v>
      </c>
      <c r="AU147" s="243" t="s">
        <v>86</v>
      </c>
      <c r="AV147" s="13" t="s">
        <v>86</v>
      </c>
      <c r="AW147" s="13" t="s">
        <v>4</v>
      </c>
      <c r="AX147" s="13" t="s">
        <v>84</v>
      </c>
      <c r="AY147" s="243" t="s">
        <v>157</v>
      </c>
    </row>
    <row r="148" spans="1:63" s="12" customFormat="1" ht="22.8" customHeight="1">
      <c r="A148" s="12"/>
      <c r="B148" s="203"/>
      <c r="C148" s="204"/>
      <c r="D148" s="205" t="s">
        <v>75</v>
      </c>
      <c r="E148" s="217" t="s">
        <v>185</v>
      </c>
      <c r="F148" s="217" t="s">
        <v>871</v>
      </c>
      <c r="G148" s="204"/>
      <c r="H148" s="204"/>
      <c r="I148" s="207"/>
      <c r="J148" s="218">
        <f>BK148</f>
        <v>0</v>
      </c>
      <c r="K148" s="204"/>
      <c r="L148" s="209"/>
      <c r="M148" s="210"/>
      <c r="N148" s="211"/>
      <c r="O148" s="211"/>
      <c r="P148" s="212">
        <f>SUM(P149:P161)</f>
        <v>0</v>
      </c>
      <c r="Q148" s="211"/>
      <c r="R148" s="212">
        <f>SUM(R149:R161)</f>
        <v>11.17159</v>
      </c>
      <c r="S148" s="211"/>
      <c r="T148" s="213">
        <f>SUM(T149:T161)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4" t="s">
        <v>84</v>
      </c>
      <c r="AT148" s="215" t="s">
        <v>75</v>
      </c>
      <c r="AU148" s="215" t="s">
        <v>84</v>
      </c>
      <c r="AY148" s="214" t="s">
        <v>157</v>
      </c>
      <c r="BK148" s="216">
        <f>SUM(BK149:BK161)</f>
        <v>0</v>
      </c>
    </row>
    <row r="149" spans="1:65" s="2" customFormat="1" ht="16.5" customHeight="1">
      <c r="A149" s="39"/>
      <c r="B149" s="40"/>
      <c r="C149" s="219" t="s">
        <v>200</v>
      </c>
      <c r="D149" s="219" t="s">
        <v>159</v>
      </c>
      <c r="E149" s="220" t="s">
        <v>1146</v>
      </c>
      <c r="F149" s="221" t="s">
        <v>1147</v>
      </c>
      <c r="G149" s="222" t="s">
        <v>182</v>
      </c>
      <c r="H149" s="223">
        <v>55.68</v>
      </c>
      <c r="I149" s="224"/>
      <c r="J149" s="225">
        <f>ROUND(I149*H149,2)</f>
        <v>0</v>
      </c>
      <c r="K149" s="221" t="s">
        <v>163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164</v>
      </c>
      <c r="AT149" s="230" t="s">
        <v>159</v>
      </c>
      <c r="AU149" s="230" t="s">
        <v>86</v>
      </c>
      <c r="AY149" s="18" t="s">
        <v>157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164</v>
      </c>
      <c r="BM149" s="230" t="s">
        <v>1148</v>
      </c>
    </row>
    <row r="150" spans="1:51" s="13" customFormat="1" ht="12">
      <c r="A150" s="13"/>
      <c r="B150" s="232"/>
      <c r="C150" s="233"/>
      <c r="D150" s="234" t="s">
        <v>166</v>
      </c>
      <c r="E150" s="235" t="s">
        <v>1</v>
      </c>
      <c r="F150" s="236" t="s">
        <v>1149</v>
      </c>
      <c r="G150" s="233"/>
      <c r="H150" s="237">
        <v>52.08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166</v>
      </c>
      <c r="AU150" s="243" t="s">
        <v>86</v>
      </c>
      <c r="AV150" s="13" t="s">
        <v>86</v>
      </c>
      <c r="AW150" s="13" t="s">
        <v>32</v>
      </c>
      <c r="AX150" s="13" t="s">
        <v>76</v>
      </c>
      <c r="AY150" s="243" t="s">
        <v>157</v>
      </c>
    </row>
    <row r="151" spans="1:51" s="13" customFormat="1" ht="12">
      <c r="A151" s="13"/>
      <c r="B151" s="232"/>
      <c r="C151" s="233"/>
      <c r="D151" s="234" t="s">
        <v>166</v>
      </c>
      <c r="E151" s="235" t="s">
        <v>1</v>
      </c>
      <c r="F151" s="236" t="s">
        <v>1150</v>
      </c>
      <c r="G151" s="233"/>
      <c r="H151" s="237">
        <v>3.6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166</v>
      </c>
      <c r="AU151" s="243" t="s">
        <v>86</v>
      </c>
      <c r="AV151" s="13" t="s">
        <v>86</v>
      </c>
      <c r="AW151" s="13" t="s">
        <v>32</v>
      </c>
      <c r="AX151" s="13" t="s">
        <v>76</v>
      </c>
      <c r="AY151" s="243" t="s">
        <v>157</v>
      </c>
    </row>
    <row r="152" spans="1:51" s="14" customFormat="1" ht="12">
      <c r="A152" s="14"/>
      <c r="B152" s="244"/>
      <c r="C152" s="245"/>
      <c r="D152" s="234" t="s">
        <v>166</v>
      </c>
      <c r="E152" s="246" t="s">
        <v>1</v>
      </c>
      <c r="F152" s="247" t="s">
        <v>169</v>
      </c>
      <c r="G152" s="245"/>
      <c r="H152" s="248">
        <v>55.68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4" t="s">
        <v>166</v>
      </c>
      <c r="AU152" s="254" t="s">
        <v>86</v>
      </c>
      <c r="AV152" s="14" t="s">
        <v>164</v>
      </c>
      <c r="AW152" s="14" t="s">
        <v>32</v>
      </c>
      <c r="AX152" s="14" t="s">
        <v>84</v>
      </c>
      <c r="AY152" s="254" t="s">
        <v>157</v>
      </c>
    </row>
    <row r="153" spans="1:65" s="2" customFormat="1" ht="16.5" customHeight="1">
      <c r="A153" s="39"/>
      <c r="B153" s="40"/>
      <c r="C153" s="219" t="s">
        <v>206</v>
      </c>
      <c r="D153" s="219" t="s">
        <v>159</v>
      </c>
      <c r="E153" s="220" t="s">
        <v>1021</v>
      </c>
      <c r="F153" s="221" t="s">
        <v>1022</v>
      </c>
      <c r="G153" s="222" t="s">
        <v>182</v>
      </c>
      <c r="H153" s="223">
        <v>55.68</v>
      </c>
      <c r="I153" s="224"/>
      <c r="J153" s="225">
        <f>ROUND(I153*H153,2)</f>
        <v>0</v>
      </c>
      <c r="K153" s="221" t="s">
        <v>163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164</v>
      </c>
      <c r="AT153" s="230" t="s">
        <v>159</v>
      </c>
      <c r="AU153" s="230" t="s">
        <v>86</v>
      </c>
      <c r="AY153" s="18" t="s">
        <v>157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164</v>
      </c>
      <c r="BM153" s="230" t="s">
        <v>1151</v>
      </c>
    </row>
    <row r="154" spans="1:51" s="13" customFormat="1" ht="12">
      <c r="A154" s="13"/>
      <c r="B154" s="232"/>
      <c r="C154" s="233"/>
      <c r="D154" s="234" t="s">
        <v>166</v>
      </c>
      <c r="E154" s="235" t="s">
        <v>1</v>
      </c>
      <c r="F154" s="236" t="s">
        <v>1149</v>
      </c>
      <c r="G154" s="233"/>
      <c r="H154" s="237">
        <v>52.08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166</v>
      </c>
      <c r="AU154" s="243" t="s">
        <v>86</v>
      </c>
      <c r="AV154" s="13" t="s">
        <v>86</v>
      </c>
      <c r="AW154" s="13" t="s">
        <v>32</v>
      </c>
      <c r="AX154" s="13" t="s">
        <v>76</v>
      </c>
      <c r="AY154" s="243" t="s">
        <v>157</v>
      </c>
    </row>
    <row r="155" spans="1:51" s="13" customFormat="1" ht="12">
      <c r="A155" s="13"/>
      <c r="B155" s="232"/>
      <c r="C155" s="233"/>
      <c r="D155" s="234" t="s">
        <v>166</v>
      </c>
      <c r="E155" s="235" t="s">
        <v>1</v>
      </c>
      <c r="F155" s="236" t="s">
        <v>1150</v>
      </c>
      <c r="G155" s="233"/>
      <c r="H155" s="237">
        <v>3.6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166</v>
      </c>
      <c r="AU155" s="243" t="s">
        <v>86</v>
      </c>
      <c r="AV155" s="13" t="s">
        <v>86</v>
      </c>
      <c r="AW155" s="13" t="s">
        <v>32</v>
      </c>
      <c r="AX155" s="13" t="s">
        <v>76</v>
      </c>
      <c r="AY155" s="243" t="s">
        <v>157</v>
      </c>
    </row>
    <row r="156" spans="1:51" s="14" customFormat="1" ht="12">
      <c r="A156" s="14"/>
      <c r="B156" s="244"/>
      <c r="C156" s="245"/>
      <c r="D156" s="234" t="s">
        <v>166</v>
      </c>
      <c r="E156" s="246" t="s">
        <v>1</v>
      </c>
      <c r="F156" s="247" t="s">
        <v>169</v>
      </c>
      <c r="G156" s="245"/>
      <c r="H156" s="248">
        <v>55.68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4" t="s">
        <v>166</v>
      </c>
      <c r="AU156" s="254" t="s">
        <v>86</v>
      </c>
      <c r="AV156" s="14" t="s">
        <v>164</v>
      </c>
      <c r="AW156" s="14" t="s">
        <v>32</v>
      </c>
      <c r="AX156" s="14" t="s">
        <v>84</v>
      </c>
      <c r="AY156" s="254" t="s">
        <v>157</v>
      </c>
    </row>
    <row r="157" spans="1:65" s="2" customFormat="1" ht="16.5" customHeight="1">
      <c r="A157" s="39"/>
      <c r="B157" s="40"/>
      <c r="C157" s="219" t="s">
        <v>211</v>
      </c>
      <c r="D157" s="219" t="s">
        <v>159</v>
      </c>
      <c r="E157" s="220" t="s">
        <v>1152</v>
      </c>
      <c r="F157" s="221" t="s">
        <v>1153</v>
      </c>
      <c r="G157" s="222" t="s">
        <v>182</v>
      </c>
      <c r="H157" s="223">
        <v>55.68</v>
      </c>
      <c r="I157" s="224"/>
      <c r="J157" s="225">
        <f>ROUND(I157*H157,2)</f>
        <v>0</v>
      </c>
      <c r="K157" s="221" t="s">
        <v>163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0.08425</v>
      </c>
      <c r="R157" s="228">
        <f>Q157*H157</f>
        <v>4.69104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164</v>
      </c>
      <c r="AT157" s="230" t="s">
        <v>159</v>
      </c>
      <c r="AU157" s="230" t="s">
        <v>86</v>
      </c>
      <c r="AY157" s="18" t="s">
        <v>157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164</v>
      </c>
      <c r="BM157" s="230" t="s">
        <v>1154</v>
      </c>
    </row>
    <row r="158" spans="1:51" s="13" customFormat="1" ht="12">
      <c r="A158" s="13"/>
      <c r="B158" s="232"/>
      <c r="C158" s="233"/>
      <c r="D158" s="234" t="s">
        <v>166</v>
      </c>
      <c r="E158" s="235" t="s">
        <v>1</v>
      </c>
      <c r="F158" s="236" t="s">
        <v>1149</v>
      </c>
      <c r="G158" s="233"/>
      <c r="H158" s="237">
        <v>52.08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166</v>
      </c>
      <c r="AU158" s="243" t="s">
        <v>86</v>
      </c>
      <c r="AV158" s="13" t="s">
        <v>86</v>
      </c>
      <c r="AW158" s="13" t="s">
        <v>32</v>
      </c>
      <c r="AX158" s="13" t="s">
        <v>76</v>
      </c>
      <c r="AY158" s="243" t="s">
        <v>157</v>
      </c>
    </row>
    <row r="159" spans="1:51" s="13" customFormat="1" ht="12">
      <c r="A159" s="13"/>
      <c r="B159" s="232"/>
      <c r="C159" s="233"/>
      <c r="D159" s="234" t="s">
        <v>166</v>
      </c>
      <c r="E159" s="235" t="s">
        <v>1</v>
      </c>
      <c r="F159" s="236" t="s">
        <v>1150</v>
      </c>
      <c r="G159" s="233"/>
      <c r="H159" s="237">
        <v>3.6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166</v>
      </c>
      <c r="AU159" s="243" t="s">
        <v>86</v>
      </c>
      <c r="AV159" s="13" t="s">
        <v>86</v>
      </c>
      <c r="AW159" s="13" t="s">
        <v>32</v>
      </c>
      <c r="AX159" s="13" t="s">
        <v>76</v>
      </c>
      <c r="AY159" s="243" t="s">
        <v>157</v>
      </c>
    </row>
    <row r="160" spans="1:51" s="14" customFormat="1" ht="12">
      <c r="A160" s="14"/>
      <c r="B160" s="244"/>
      <c r="C160" s="245"/>
      <c r="D160" s="234" t="s">
        <v>166</v>
      </c>
      <c r="E160" s="246" t="s">
        <v>1</v>
      </c>
      <c r="F160" s="247" t="s">
        <v>169</v>
      </c>
      <c r="G160" s="245"/>
      <c r="H160" s="248">
        <v>55.68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4" t="s">
        <v>166</v>
      </c>
      <c r="AU160" s="254" t="s">
        <v>86</v>
      </c>
      <c r="AV160" s="14" t="s">
        <v>164</v>
      </c>
      <c r="AW160" s="14" t="s">
        <v>32</v>
      </c>
      <c r="AX160" s="14" t="s">
        <v>84</v>
      </c>
      <c r="AY160" s="254" t="s">
        <v>157</v>
      </c>
    </row>
    <row r="161" spans="1:65" s="2" customFormat="1" ht="16.5" customHeight="1">
      <c r="A161" s="39"/>
      <c r="B161" s="40"/>
      <c r="C161" s="265" t="s">
        <v>217</v>
      </c>
      <c r="D161" s="265" t="s">
        <v>486</v>
      </c>
      <c r="E161" s="266" t="s">
        <v>1155</v>
      </c>
      <c r="F161" s="267" t="s">
        <v>1156</v>
      </c>
      <c r="G161" s="268" t="s">
        <v>182</v>
      </c>
      <c r="H161" s="269">
        <v>57.35</v>
      </c>
      <c r="I161" s="270"/>
      <c r="J161" s="271">
        <f>ROUND(I161*H161,2)</f>
        <v>0</v>
      </c>
      <c r="K161" s="267" t="s">
        <v>163</v>
      </c>
      <c r="L161" s="272"/>
      <c r="M161" s="273" t="s">
        <v>1</v>
      </c>
      <c r="N161" s="274" t="s">
        <v>41</v>
      </c>
      <c r="O161" s="92"/>
      <c r="P161" s="228">
        <f>O161*H161</f>
        <v>0</v>
      </c>
      <c r="Q161" s="228">
        <v>0.113</v>
      </c>
      <c r="R161" s="228">
        <f>Q161*H161</f>
        <v>6.48055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200</v>
      </c>
      <c r="AT161" s="230" t="s">
        <v>486</v>
      </c>
      <c r="AU161" s="230" t="s">
        <v>86</v>
      </c>
      <c r="AY161" s="18" t="s">
        <v>157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164</v>
      </c>
      <c r="BM161" s="230" t="s">
        <v>1157</v>
      </c>
    </row>
    <row r="162" spans="1:63" s="12" customFormat="1" ht="22.8" customHeight="1">
      <c r="A162" s="12"/>
      <c r="B162" s="203"/>
      <c r="C162" s="204"/>
      <c r="D162" s="205" t="s">
        <v>75</v>
      </c>
      <c r="E162" s="217" t="s">
        <v>206</v>
      </c>
      <c r="F162" s="217" t="s">
        <v>334</v>
      </c>
      <c r="G162" s="204"/>
      <c r="H162" s="204"/>
      <c r="I162" s="207"/>
      <c r="J162" s="218">
        <f>BK162</f>
        <v>0</v>
      </c>
      <c r="K162" s="204"/>
      <c r="L162" s="209"/>
      <c r="M162" s="210"/>
      <c r="N162" s="211"/>
      <c r="O162" s="211"/>
      <c r="P162" s="212">
        <f>SUM(P163:P167)</f>
        <v>0</v>
      </c>
      <c r="Q162" s="211"/>
      <c r="R162" s="212">
        <f>SUM(R163:R167)</f>
        <v>0</v>
      </c>
      <c r="S162" s="211"/>
      <c r="T162" s="213">
        <f>SUM(T163:T167)</f>
        <v>129.6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4" t="s">
        <v>84</v>
      </c>
      <c r="AT162" s="215" t="s">
        <v>75</v>
      </c>
      <c r="AU162" s="215" t="s">
        <v>84</v>
      </c>
      <c r="AY162" s="214" t="s">
        <v>157</v>
      </c>
      <c r="BK162" s="216">
        <f>SUM(BK163:BK167)</f>
        <v>0</v>
      </c>
    </row>
    <row r="163" spans="1:65" s="2" customFormat="1" ht="16.5" customHeight="1">
      <c r="A163" s="39"/>
      <c r="B163" s="40"/>
      <c r="C163" s="219" t="s">
        <v>224</v>
      </c>
      <c r="D163" s="219" t="s">
        <v>159</v>
      </c>
      <c r="E163" s="220" t="s">
        <v>1158</v>
      </c>
      <c r="F163" s="221" t="s">
        <v>1159</v>
      </c>
      <c r="G163" s="222" t="s">
        <v>162</v>
      </c>
      <c r="H163" s="223">
        <v>64.8</v>
      </c>
      <c r="I163" s="224"/>
      <c r="J163" s="225">
        <f>ROUND(I163*H163,2)</f>
        <v>0</v>
      </c>
      <c r="K163" s="221" t="s">
        <v>163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2</v>
      </c>
      <c r="T163" s="229">
        <f>S163*H163</f>
        <v>129.6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164</v>
      </c>
      <c r="AT163" s="230" t="s">
        <v>159</v>
      </c>
      <c r="AU163" s="230" t="s">
        <v>86</v>
      </c>
      <c r="AY163" s="18" t="s">
        <v>157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164</v>
      </c>
      <c r="BM163" s="230" t="s">
        <v>1160</v>
      </c>
    </row>
    <row r="164" spans="1:51" s="15" customFormat="1" ht="12">
      <c r="A164" s="15"/>
      <c r="B164" s="255"/>
      <c r="C164" s="256"/>
      <c r="D164" s="234" t="s">
        <v>166</v>
      </c>
      <c r="E164" s="257" t="s">
        <v>1</v>
      </c>
      <c r="F164" s="258" t="s">
        <v>1161</v>
      </c>
      <c r="G164" s="256"/>
      <c r="H164" s="257" t="s">
        <v>1</v>
      </c>
      <c r="I164" s="259"/>
      <c r="J164" s="256"/>
      <c r="K164" s="256"/>
      <c r="L164" s="260"/>
      <c r="M164" s="261"/>
      <c r="N164" s="262"/>
      <c r="O164" s="262"/>
      <c r="P164" s="262"/>
      <c r="Q164" s="262"/>
      <c r="R164" s="262"/>
      <c r="S164" s="262"/>
      <c r="T164" s="263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4" t="s">
        <v>166</v>
      </c>
      <c r="AU164" s="264" t="s">
        <v>86</v>
      </c>
      <c r="AV164" s="15" t="s">
        <v>84</v>
      </c>
      <c r="AW164" s="15" t="s">
        <v>32</v>
      </c>
      <c r="AX164" s="15" t="s">
        <v>76</v>
      </c>
      <c r="AY164" s="264" t="s">
        <v>157</v>
      </c>
    </row>
    <row r="165" spans="1:51" s="13" customFormat="1" ht="12">
      <c r="A165" s="13"/>
      <c r="B165" s="232"/>
      <c r="C165" s="233"/>
      <c r="D165" s="234" t="s">
        <v>166</v>
      </c>
      <c r="E165" s="235" t="s">
        <v>1</v>
      </c>
      <c r="F165" s="236" t="s">
        <v>1162</v>
      </c>
      <c r="G165" s="233"/>
      <c r="H165" s="237">
        <v>64.8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166</v>
      </c>
      <c r="AU165" s="243" t="s">
        <v>86</v>
      </c>
      <c r="AV165" s="13" t="s">
        <v>86</v>
      </c>
      <c r="AW165" s="13" t="s">
        <v>32</v>
      </c>
      <c r="AX165" s="13" t="s">
        <v>84</v>
      </c>
      <c r="AY165" s="243" t="s">
        <v>157</v>
      </c>
    </row>
    <row r="166" spans="1:65" s="2" customFormat="1" ht="12">
      <c r="A166" s="39"/>
      <c r="B166" s="40"/>
      <c r="C166" s="219" t="s">
        <v>232</v>
      </c>
      <c r="D166" s="219" t="s">
        <v>159</v>
      </c>
      <c r="E166" s="220" t="s">
        <v>1163</v>
      </c>
      <c r="F166" s="221" t="s">
        <v>1164</v>
      </c>
      <c r="G166" s="222" t="s">
        <v>214</v>
      </c>
      <c r="H166" s="223">
        <v>139</v>
      </c>
      <c r="I166" s="224"/>
      <c r="J166" s="225">
        <f>ROUND(I166*H166,2)</f>
        <v>0</v>
      </c>
      <c r="K166" s="221" t="s">
        <v>1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164</v>
      </c>
      <c r="AT166" s="230" t="s">
        <v>159</v>
      </c>
      <c r="AU166" s="230" t="s">
        <v>86</v>
      </c>
      <c r="AY166" s="18" t="s">
        <v>157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164</v>
      </c>
      <c r="BM166" s="230" t="s">
        <v>1165</v>
      </c>
    </row>
    <row r="167" spans="1:65" s="2" customFormat="1" ht="21.75" customHeight="1">
      <c r="A167" s="39"/>
      <c r="B167" s="40"/>
      <c r="C167" s="219" t="s">
        <v>240</v>
      </c>
      <c r="D167" s="219" t="s">
        <v>159</v>
      </c>
      <c r="E167" s="220" t="s">
        <v>420</v>
      </c>
      <c r="F167" s="221" t="s">
        <v>421</v>
      </c>
      <c r="G167" s="222" t="s">
        <v>417</v>
      </c>
      <c r="H167" s="223">
        <v>1</v>
      </c>
      <c r="I167" s="224"/>
      <c r="J167" s="225">
        <f>ROUND(I167*H167,2)</f>
        <v>0</v>
      </c>
      <c r="K167" s="221" t="s">
        <v>1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164</v>
      </c>
      <c r="AT167" s="230" t="s">
        <v>159</v>
      </c>
      <c r="AU167" s="230" t="s">
        <v>86</v>
      </c>
      <c r="AY167" s="18" t="s">
        <v>157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164</v>
      </c>
      <c r="BM167" s="230" t="s">
        <v>1166</v>
      </c>
    </row>
    <row r="168" spans="1:63" s="12" customFormat="1" ht="22.8" customHeight="1">
      <c r="A168" s="12"/>
      <c r="B168" s="203"/>
      <c r="C168" s="204"/>
      <c r="D168" s="205" t="s">
        <v>75</v>
      </c>
      <c r="E168" s="217" t="s">
        <v>423</v>
      </c>
      <c r="F168" s="217" t="s">
        <v>424</v>
      </c>
      <c r="G168" s="204"/>
      <c r="H168" s="204"/>
      <c r="I168" s="207"/>
      <c r="J168" s="218">
        <f>BK168</f>
        <v>0</v>
      </c>
      <c r="K168" s="204"/>
      <c r="L168" s="209"/>
      <c r="M168" s="210"/>
      <c r="N168" s="211"/>
      <c r="O168" s="211"/>
      <c r="P168" s="212">
        <f>SUM(P169:P171)</f>
        <v>0</v>
      </c>
      <c r="Q168" s="211"/>
      <c r="R168" s="212">
        <f>SUM(R169:R171)</f>
        <v>0</v>
      </c>
      <c r="S168" s="211"/>
      <c r="T168" s="213">
        <f>SUM(T169:T171)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4" t="s">
        <v>84</v>
      </c>
      <c r="AT168" s="215" t="s">
        <v>75</v>
      </c>
      <c r="AU168" s="215" t="s">
        <v>84</v>
      </c>
      <c r="AY168" s="214" t="s">
        <v>157</v>
      </c>
      <c r="BK168" s="216">
        <f>SUM(BK169:BK171)</f>
        <v>0</v>
      </c>
    </row>
    <row r="169" spans="1:65" s="2" customFormat="1" ht="16.5" customHeight="1">
      <c r="A169" s="39"/>
      <c r="B169" s="40"/>
      <c r="C169" s="219" t="s">
        <v>8</v>
      </c>
      <c r="D169" s="219" t="s">
        <v>159</v>
      </c>
      <c r="E169" s="220" t="s">
        <v>434</v>
      </c>
      <c r="F169" s="221" t="s">
        <v>1167</v>
      </c>
      <c r="G169" s="222" t="s">
        <v>192</v>
      </c>
      <c r="H169" s="223">
        <v>129.6</v>
      </c>
      <c r="I169" s="224"/>
      <c r="J169" s="225">
        <f>ROUND(I169*H169,2)</f>
        <v>0</v>
      </c>
      <c r="K169" s="221" t="s">
        <v>1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164</v>
      </c>
      <c r="AT169" s="230" t="s">
        <v>159</v>
      </c>
      <c r="AU169" s="230" t="s">
        <v>86</v>
      </c>
      <c r="AY169" s="18" t="s">
        <v>157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164</v>
      </c>
      <c r="BM169" s="230" t="s">
        <v>1168</v>
      </c>
    </row>
    <row r="170" spans="1:65" s="2" customFormat="1" ht="16.5" customHeight="1">
      <c r="A170" s="39"/>
      <c r="B170" s="40"/>
      <c r="C170" s="219" t="s">
        <v>254</v>
      </c>
      <c r="D170" s="219" t="s">
        <v>159</v>
      </c>
      <c r="E170" s="220" t="s">
        <v>430</v>
      </c>
      <c r="F170" s="221" t="s">
        <v>431</v>
      </c>
      <c r="G170" s="222" t="s">
        <v>192</v>
      </c>
      <c r="H170" s="223">
        <v>129.6</v>
      </c>
      <c r="I170" s="224"/>
      <c r="J170" s="225">
        <f>ROUND(I170*H170,2)</f>
        <v>0</v>
      </c>
      <c r="K170" s="221" t="s">
        <v>163</v>
      </c>
      <c r="L170" s="45"/>
      <c r="M170" s="226" t="s">
        <v>1</v>
      </c>
      <c r="N170" s="227" t="s">
        <v>41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164</v>
      </c>
      <c r="AT170" s="230" t="s">
        <v>159</v>
      </c>
      <c r="AU170" s="230" t="s">
        <v>86</v>
      </c>
      <c r="AY170" s="18" t="s">
        <v>157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84</v>
      </c>
      <c r="BK170" s="231">
        <f>ROUND(I170*H170,2)</f>
        <v>0</v>
      </c>
      <c r="BL170" s="18" t="s">
        <v>164</v>
      </c>
      <c r="BM170" s="230" t="s">
        <v>1169</v>
      </c>
    </row>
    <row r="171" spans="1:65" s="2" customFormat="1" ht="21.75" customHeight="1">
      <c r="A171" s="39"/>
      <c r="B171" s="40"/>
      <c r="C171" s="219" t="s">
        <v>258</v>
      </c>
      <c r="D171" s="219" t="s">
        <v>159</v>
      </c>
      <c r="E171" s="220" t="s">
        <v>438</v>
      </c>
      <c r="F171" s="221" t="s">
        <v>439</v>
      </c>
      <c r="G171" s="222" t="s">
        <v>192</v>
      </c>
      <c r="H171" s="223">
        <v>129.6</v>
      </c>
      <c r="I171" s="224"/>
      <c r="J171" s="225">
        <f>ROUND(I171*H171,2)</f>
        <v>0</v>
      </c>
      <c r="K171" s="221" t="s">
        <v>163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164</v>
      </c>
      <c r="AT171" s="230" t="s">
        <v>159</v>
      </c>
      <c r="AU171" s="230" t="s">
        <v>86</v>
      </c>
      <c r="AY171" s="18" t="s">
        <v>157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164</v>
      </c>
      <c r="BM171" s="230" t="s">
        <v>1170</v>
      </c>
    </row>
    <row r="172" spans="1:63" s="12" customFormat="1" ht="25.9" customHeight="1">
      <c r="A172" s="12"/>
      <c r="B172" s="203"/>
      <c r="C172" s="204"/>
      <c r="D172" s="205" t="s">
        <v>75</v>
      </c>
      <c r="E172" s="206" t="s">
        <v>473</v>
      </c>
      <c r="F172" s="206" t="s">
        <v>474</v>
      </c>
      <c r="G172" s="204"/>
      <c r="H172" s="204"/>
      <c r="I172" s="207"/>
      <c r="J172" s="208">
        <f>BK172</f>
        <v>0</v>
      </c>
      <c r="K172" s="204"/>
      <c r="L172" s="209"/>
      <c r="M172" s="210"/>
      <c r="N172" s="211"/>
      <c r="O172" s="211"/>
      <c r="P172" s="212">
        <f>P173</f>
        <v>0</v>
      </c>
      <c r="Q172" s="211"/>
      <c r="R172" s="212">
        <f>R173</f>
        <v>0</v>
      </c>
      <c r="S172" s="211"/>
      <c r="T172" s="213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4" t="s">
        <v>86</v>
      </c>
      <c r="AT172" s="215" t="s">
        <v>75</v>
      </c>
      <c r="AU172" s="215" t="s">
        <v>76</v>
      </c>
      <c r="AY172" s="214" t="s">
        <v>157</v>
      </c>
      <c r="BK172" s="216">
        <f>BK173</f>
        <v>0</v>
      </c>
    </row>
    <row r="173" spans="1:63" s="12" customFormat="1" ht="22.8" customHeight="1">
      <c r="A173" s="12"/>
      <c r="B173" s="203"/>
      <c r="C173" s="204"/>
      <c r="D173" s="205" t="s">
        <v>75</v>
      </c>
      <c r="E173" s="217" t="s">
        <v>1171</v>
      </c>
      <c r="F173" s="217" t="s">
        <v>1172</v>
      </c>
      <c r="G173" s="204"/>
      <c r="H173" s="204"/>
      <c r="I173" s="207"/>
      <c r="J173" s="218">
        <f>BK173</f>
        <v>0</v>
      </c>
      <c r="K173" s="204"/>
      <c r="L173" s="209"/>
      <c r="M173" s="210"/>
      <c r="N173" s="211"/>
      <c r="O173" s="211"/>
      <c r="P173" s="212">
        <f>SUM(P174:P176)</f>
        <v>0</v>
      </c>
      <c r="Q173" s="211"/>
      <c r="R173" s="212">
        <f>SUM(R174:R176)</f>
        <v>0</v>
      </c>
      <c r="S173" s="211"/>
      <c r="T173" s="213">
        <f>SUM(T174:T176)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4" t="s">
        <v>86</v>
      </c>
      <c r="AT173" s="215" t="s">
        <v>75</v>
      </c>
      <c r="AU173" s="215" t="s">
        <v>84</v>
      </c>
      <c r="AY173" s="214" t="s">
        <v>157</v>
      </c>
      <c r="BK173" s="216">
        <f>SUM(BK174:BK176)</f>
        <v>0</v>
      </c>
    </row>
    <row r="174" spans="1:65" s="2" customFormat="1" ht="16.5" customHeight="1">
      <c r="A174" s="39"/>
      <c r="B174" s="40"/>
      <c r="C174" s="219" t="s">
        <v>275</v>
      </c>
      <c r="D174" s="219" t="s">
        <v>159</v>
      </c>
      <c r="E174" s="220" t="s">
        <v>1173</v>
      </c>
      <c r="F174" s="221" t="s">
        <v>1174</v>
      </c>
      <c r="G174" s="222" t="s">
        <v>405</v>
      </c>
      <c r="H174" s="223">
        <v>26</v>
      </c>
      <c r="I174" s="224"/>
      <c r="J174" s="225">
        <f>ROUND(I174*H174,2)</f>
        <v>0</v>
      </c>
      <c r="K174" s="221" t="s">
        <v>1</v>
      </c>
      <c r="L174" s="45"/>
      <c r="M174" s="226" t="s">
        <v>1</v>
      </c>
      <c r="N174" s="227" t="s">
        <v>41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254</v>
      </c>
      <c r="AT174" s="230" t="s">
        <v>159</v>
      </c>
      <c r="AU174" s="230" t="s">
        <v>86</v>
      </c>
      <c r="AY174" s="18" t="s">
        <v>157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254</v>
      </c>
      <c r="BM174" s="230" t="s">
        <v>1175</v>
      </c>
    </row>
    <row r="175" spans="1:51" s="15" customFormat="1" ht="12">
      <c r="A175" s="15"/>
      <c r="B175" s="255"/>
      <c r="C175" s="256"/>
      <c r="D175" s="234" t="s">
        <v>166</v>
      </c>
      <c r="E175" s="257" t="s">
        <v>1</v>
      </c>
      <c r="F175" s="258" t="s">
        <v>651</v>
      </c>
      <c r="G175" s="256"/>
      <c r="H175" s="257" t="s">
        <v>1</v>
      </c>
      <c r="I175" s="259"/>
      <c r="J175" s="256"/>
      <c r="K175" s="256"/>
      <c r="L175" s="260"/>
      <c r="M175" s="261"/>
      <c r="N175" s="262"/>
      <c r="O175" s="262"/>
      <c r="P175" s="262"/>
      <c r="Q175" s="262"/>
      <c r="R175" s="262"/>
      <c r="S175" s="262"/>
      <c r="T175" s="263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4" t="s">
        <v>166</v>
      </c>
      <c r="AU175" s="264" t="s">
        <v>86</v>
      </c>
      <c r="AV175" s="15" t="s">
        <v>84</v>
      </c>
      <c r="AW175" s="15" t="s">
        <v>32</v>
      </c>
      <c r="AX175" s="15" t="s">
        <v>76</v>
      </c>
      <c r="AY175" s="264" t="s">
        <v>157</v>
      </c>
    </row>
    <row r="176" spans="1:51" s="13" customFormat="1" ht="12">
      <c r="A176" s="13"/>
      <c r="B176" s="232"/>
      <c r="C176" s="233"/>
      <c r="D176" s="234" t="s">
        <v>166</v>
      </c>
      <c r="E176" s="235" t="s">
        <v>1</v>
      </c>
      <c r="F176" s="236" t="s">
        <v>1176</v>
      </c>
      <c r="G176" s="233"/>
      <c r="H176" s="237">
        <v>26</v>
      </c>
      <c r="I176" s="238"/>
      <c r="J176" s="233"/>
      <c r="K176" s="233"/>
      <c r="L176" s="239"/>
      <c r="M176" s="298"/>
      <c r="N176" s="299"/>
      <c r="O176" s="299"/>
      <c r="P176" s="299"/>
      <c r="Q176" s="299"/>
      <c r="R176" s="299"/>
      <c r="S176" s="299"/>
      <c r="T176" s="30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166</v>
      </c>
      <c r="AU176" s="243" t="s">
        <v>86</v>
      </c>
      <c r="AV176" s="13" t="s">
        <v>86</v>
      </c>
      <c r="AW176" s="13" t="s">
        <v>32</v>
      </c>
      <c r="AX176" s="13" t="s">
        <v>84</v>
      </c>
      <c r="AY176" s="243" t="s">
        <v>157</v>
      </c>
    </row>
    <row r="177" spans="1:31" s="2" customFormat="1" ht="6.95" customHeight="1">
      <c r="A177" s="39"/>
      <c r="B177" s="67"/>
      <c r="C177" s="68"/>
      <c r="D177" s="68"/>
      <c r="E177" s="68"/>
      <c r="F177" s="68"/>
      <c r="G177" s="68"/>
      <c r="H177" s="68"/>
      <c r="I177" s="68"/>
      <c r="J177" s="68"/>
      <c r="K177" s="68"/>
      <c r="L177" s="45"/>
      <c r="M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</row>
  </sheetData>
  <sheetProtection password="CC35" sheet="1" objects="1" scenarios="1" formatColumns="0" formatRows="0" autoFilter="0"/>
  <autoFilter ref="C124:K176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111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veřejného sportoviště Dětřichov, k.ů. Dětřichov u Frýdlantu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1177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7. 7. 2021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Obec Dětřichov, Dětřichov č.p.2, Frýdlant 464 01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ROUND((SUM(BE122:BE199)),2)</f>
        <v>0</v>
      </c>
      <c r="G33" s="39"/>
      <c r="H33" s="39"/>
      <c r="I33" s="156">
        <v>0.21</v>
      </c>
      <c r="J33" s="155">
        <f>ROUND(((SUM(BE122:BE199))*I33),2)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ROUND((SUM(BF122:BF199)),2)</f>
        <v>0</v>
      </c>
      <c r="G34" s="39"/>
      <c r="H34" s="39"/>
      <c r="I34" s="156">
        <v>0.15</v>
      </c>
      <c r="J34" s="155">
        <f>ROUND(((SUM(BF122:BF199))*I34),2)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ROUND((SUM(BG122:BG199)),2)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ROUND((SUM(BH122:BH199)),2)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ROUND((SUM(BI122:BI199)),2)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114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5" t="str">
        <f>E7</f>
        <v>Rekonstrukce veřejného sportoviště Dětřichov, k.ů. Dětřichov u Frýdlantu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112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SO 07 - Venkovní posilovna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>Dětřichov u Frýdlantu</v>
      </c>
      <c r="G89" s="41"/>
      <c r="H89" s="41"/>
      <c r="I89" s="33" t="s">
        <v>22</v>
      </c>
      <c r="J89" s="80" t="str">
        <f>IF(J12="","",J12)</f>
        <v>7. 7. 2021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 hidden="1">
      <c r="A91" s="39"/>
      <c r="B91" s="40"/>
      <c r="C91" s="33" t="s">
        <v>24</v>
      </c>
      <c r="D91" s="41"/>
      <c r="E91" s="41"/>
      <c r="F91" s="28" t="str">
        <f>E15</f>
        <v>Obec Dětřichov, Dětřichov č.p.2, Frýdlant 464 01</v>
      </c>
      <c r="G91" s="41"/>
      <c r="H91" s="41"/>
      <c r="I91" s="33" t="s">
        <v>30</v>
      </c>
      <c r="J91" s="37" t="str">
        <f>E21</f>
        <v>J.Mráz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PROPOS Liberec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6" t="s">
        <v>115</v>
      </c>
      <c r="D94" s="177"/>
      <c r="E94" s="177"/>
      <c r="F94" s="177"/>
      <c r="G94" s="177"/>
      <c r="H94" s="177"/>
      <c r="I94" s="177"/>
      <c r="J94" s="178" t="s">
        <v>116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79" t="s">
        <v>117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118</v>
      </c>
    </row>
    <row r="97" spans="1:31" s="9" customFormat="1" ht="24.95" customHeight="1" hidden="1">
      <c r="A97" s="9"/>
      <c r="B97" s="180"/>
      <c r="C97" s="181"/>
      <c r="D97" s="182" t="s">
        <v>119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120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6"/>
      <c r="C99" s="187"/>
      <c r="D99" s="188" t="s">
        <v>122</v>
      </c>
      <c r="E99" s="189"/>
      <c r="F99" s="189"/>
      <c r="G99" s="189"/>
      <c r="H99" s="189"/>
      <c r="I99" s="189"/>
      <c r="J99" s="190">
        <f>J161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6"/>
      <c r="C100" s="187"/>
      <c r="D100" s="188" t="s">
        <v>837</v>
      </c>
      <c r="E100" s="189"/>
      <c r="F100" s="189"/>
      <c r="G100" s="189"/>
      <c r="H100" s="189"/>
      <c r="I100" s="189"/>
      <c r="J100" s="190">
        <f>J175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6"/>
      <c r="C101" s="187"/>
      <c r="D101" s="188" t="s">
        <v>124</v>
      </c>
      <c r="E101" s="189"/>
      <c r="F101" s="189"/>
      <c r="G101" s="189"/>
      <c r="H101" s="189"/>
      <c r="I101" s="189"/>
      <c r="J101" s="190">
        <f>J196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6"/>
      <c r="C102" s="187"/>
      <c r="D102" s="188" t="s">
        <v>126</v>
      </c>
      <c r="E102" s="189"/>
      <c r="F102" s="189"/>
      <c r="G102" s="189"/>
      <c r="H102" s="189"/>
      <c r="I102" s="189"/>
      <c r="J102" s="190">
        <f>J198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 hidden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 hidden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ht="12" hidden="1"/>
    <row r="106" ht="12" hidden="1"/>
    <row r="107" ht="12" hidden="1"/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142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5" t="str">
        <f>E7</f>
        <v>Rekonstrukce veřejného sportoviště Dětřichov, k.ů. Dětřichov u Frýdlantu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112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SO 07 - Venkovní posilovna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Dětřichov u Frýdlantu</v>
      </c>
      <c r="G116" s="41"/>
      <c r="H116" s="41"/>
      <c r="I116" s="33" t="s">
        <v>22</v>
      </c>
      <c r="J116" s="80" t="str">
        <f>IF(J12="","",J12)</f>
        <v>7. 7. 2021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>Obec Dětřichov, Dětřichov č.p.2, Frýdlant 464 01</v>
      </c>
      <c r="G118" s="41"/>
      <c r="H118" s="41"/>
      <c r="I118" s="33" t="s">
        <v>30</v>
      </c>
      <c r="J118" s="37" t="str">
        <f>E21</f>
        <v>J.Mráz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>PROPOS Liberec s.r.o.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143</v>
      </c>
      <c r="D121" s="195" t="s">
        <v>61</v>
      </c>
      <c r="E121" s="195" t="s">
        <v>57</v>
      </c>
      <c r="F121" s="195" t="s">
        <v>58</v>
      </c>
      <c r="G121" s="195" t="s">
        <v>144</v>
      </c>
      <c r="H121" s="195" t="s">
        <v>145</v>
      </c>
      <c r="I121" s="195" t="s">
        <v>146</v>
      </c>
      <c r="J121" s="195" t="s">
        <v>116</v>
      </c>
      <c r="K121" s="196" t="s">
        <v>147</v>
      </c>
      <c r="L121" s="197"/>
      <c r="M121" s="101" t="s">
        <v>1</v>
      </c>
      <c r="N121" s="102" t="s">
        <v>40</v>
      </c>
      <c r="O121" s="102" t="s">
        <v>148</v>
      </c>
      <c r="P121" s="102" t="s">
        <v>149</v>
      </c>
      <c r="Q121" s="102" t="s">
        <v>150</v>
      </c>
      <c r="R121" s="102" t="s">
        <v>151</v>
      </c>
      <c r="S121" s="102" t="s">
        <v>152</v>
      </c>
      <c r="T121" s="103" t="s">
        <v>153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154</v>
      </c>
      <c r="D122" s="41"/>
      <c r="E122" s="41"/>
      <c r="F122" s="41"/>
      <c r="G122" s="41"/>
      <c r="H122" s="41"/>
      <c r="I122" s="41"/>
      <c r="J122" s="198">
        <f>BK122</f>
        <v>0</v>
      </c>
      <c r="K122" s="41"/>
      <c r="L122" s="45"/>
      <c r="M122" s="104"/>
      <c r="N122" s="199"/>
      <c r="O122" s="105"/>
      <c r="P122" s="200">
        <f>P123</f>
        <v>0</v>
      </c>
      <c r="Q122" s="105"/>
      <c r="R122" s="200">
        <f>R123</f>
        <v>28.504687999999998</v>
      </c>
      <c r="S122" s="105"/>
      <c r="T122" s="201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118</v>
      </c>
      <c r="BK122" s="202">
        <f>BK123</f>
        <v>0</v>
      </c>
    </row>
    <row r="123" spans="1:63" s="12" customFormat="1" ht="25.9" customHeight="1">
      <c r="A123" s="12"/>
      <c r="B123" s="203"/>
      <c r="C123" s="204"/>
      <c r="D123" s="205" t="s">
        <v>75</v>
      </c>
      <c r="E123" s="206" t="s">
        <v>155</v>
      </c>
      <c r="F123" s="206" t="s">
        <v>156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P124+P161+P175+P196+P198</f>
        <v>0</v>
      </c>
      <c r="Q123" s="211"/>
      <c r="R123" s="212">
        <f>R124+R161+R175+R196+R198</f>
        <v>28.504687999999998</v>
      </c>
      <c r="S123" s="211"/>
      <c r="T123" s="213">
        <f>T124+T161+T175+T196+T198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84</v>
      </c>
      <c r="AT123" s="215" t="s">
        <v>75</v>
      </c>
      <c r="AU123" s="215" t="s">
        <v>76</v>
      </c>
      <c r="AY123" s="214" t="s">
        <v>157</v>
      </c>
      <c r="BK123" s="216">
        <f>BK124+BK161+BK175+BK196+BK198</f>
        <v>0</v>
      </c>
    </row>
    <row r="124" spans="1:63" s="12" customFormat="1" ht="22.8" customHeight="1">
      <c r="A124" s="12"/>
      <c r="B124" s="203"/>
      <c r="C124" s="204"/>
      <c r="D124" s="205" t="s">
        <v>75</v>
      </c>
      <c r="E124" s="217" t="s">
        <v>84</v>
      </c>
      <c r="F124" s="217" t="s">
        <v>158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SUM(P125:P160)</f>
        <v>0</v>
      </c>
      <c r="Q124" s="211"/>
      <c r="R124" s="212">
        <f>SUM(R125:R160)</f>
        <v>0</v>
      </c>
      <c r="S124" s="211"/>
      <c r="T124" s="213">
        <f>SUM(T125:T160)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84</v>
      </c>
      <c r="AT124" s="215" t="s">
        <v>75</v>
      </c>
      <c r="AU124" s="215" t="s">
        <v>84</v>
      </c>
      <c r="AY124" s="214" t="s">
        <v>157</v>
      </c>
      <c r="BK124" s="216">
        <f>SUM(BK125:BK160)</f>
        <v>0</v>
      </c>
    </row>
    <row r="125" spans="1:65" s="2" customFormat="1" ht="16.5" customHeight="1">
      <c r="A125" s="39"/>
      <c r="B125" s="40"/>
      <c r="C125" s="219" t="s">
        <v>84</v>
      </c>
      <c r="D125" s="219" t="s">
        <v>159</v>
      </c>
      <c r="E125" s="220" t="s">
        <v>1178</v>
      </c>
      <c r="F125" s="221" t="s">
        <v>1179</v>
      </c>
      <c r="G125" s="222" t="s">
        <v>182</v>
      </c>
      <c r="H125" s="223">
        <v>91.52</v>
      </c>
      <c r="I125" s="224"/>
      <c r="J125" s="225">
        <f>ROUND(I125*H125,2)</f>
        <v>0</v>
      </c>
      <c r="K125" s="221" t="s">
        <v>163</v>
      </c>
      <c r="L125" s="45"/>
      <c r="M125" s="226" t="s">
        <v>1</v>
      </c>
      <c r="N125" s="227" t="s">
        <v>41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164</v>
      </c>
      <c r="AT125" s="230" t="s">
        <v>159</v>
      </c>
      <c r="AU125" s="230" t="s">
        <v>86</v>
      </c>
      <c r="AY125" s="18" t="s">
        <v>157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84</v>
      </c>
      <c r="BK125" s="231">
        <f>ROUND(I125*H125,2)</f>
        <v>0</v>
      </c>
      <c r="BL125" s="18" t="s">
        <v>164</v>
      </c>
      <c r="BM125" s="230" t="s">
        <v>1180</v>
      </c>
    </row>
    <row r="126" spans="1:51" s="15" customFormat="1" ht="12">
      <c r="A126" s="15"/>
      <c r="B126" s="255"/>
      <c r="C126" s="256"/>
      <c r="D126" s="234" t="s">
        <v>166</v>
      </c>
      <c r="E126" s="257" t="s">
        <v>1</v>
      </c>
      <c r="F126" s="258" t="s">
        <v>1181</v>
      </c>
      <c r="G126" s="256"/>
      <c r="H126" s="257" t="s">
        <v>1</v>
      </c>
      <c r="I126" s="259"/>
      <c r="J126" s="256"/>
      <c r="K126" s="256"/>
      <c r="L126" s="260"/>
      <c r="M126" s="261"/>
      <c r="N126" s="262"/>
      <c r="O126" s="262"/>
      <c r="P126" s="262"/>
      <c r="Q126" s="262"/>
      <c r="R126" s="262"/>
      <c r="S126" s="262"/>
      <c r="T126" s="263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4" t="s">
        <v>166</v>
      </c>
      <c r="AU126" s="264" t="s">
        <v>86</v>
      </c>
      <c r="AV126" s="15" t="s">
        <v>84</v>
      </c>
      <c r="AW126" s="15" t="s">
        <v>32</v>
      </c>
      <c r="AX126" s="15" t="s">
        <v>76</v>
      </c>
      <c r="AY126" s="264" t="s">
        <v>157</v>
      </c>
    </row>
    <row r="127" spans="1:51" s="13" customFormat="1" ht="12">
      <c r="A127" s="13"/>
      <c r="B127" s="232"/>
      <c r="C127" s="233"/>
      <c r="D127" s="234" t="s">
        <v>166</v>
      </c>
      <c r="E127" s="235" t="s">
        <v>1</v>
      </c>
      <c r="F127" s="236" t="s">
        <v>1182</v>
      </c>
      <c r="G127" s="233"/>
      <c r="H127" s="237">
        <v>45.76</v>
      </c>
      <c r="I127" s="238"/>
      <c r="J127" s="233"/>
      <c r="K127" s="233"/>
      <c r="L127" s="239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3" t="s">
        <v>166</v>
      </c>
      <c r="AU127" s="243" t="s">
        <v>86</v>
      </c>
      <c r="AV127" s="13" t="s">
        <v>86</v>
      </c>
      <c r="AW127" s="13" t="s">
        <v>32</v>
      </c>
      <c r="AX127" s="13" t="s">
        <v>76</v>
      </c>
      <c r="AY127" s="243" t="s">
        <v>157</v>
      </c>
    </row>
    <row r="128" spans="1:51" s="15" customFormat="1" ht="12">
      <c r="A128" s="15"/>
      <c r="B128" s="255"/>
      <c r="C128" s="256"/>
      <c r="D128" s="234" t="s">
        <v>166</v>
      </c>
      <c r="E128" s="257" t="s">
        <v>1</v>
      </c>
      <c r="F128" s="258" t="s">
        <v>1183</v>
      </c>
      <c r="G128" s="256"/>
      <c r="H128" s="257" t="s">
        <v>1</v>
      </c>
      <c r="I128" s="259"/>
      <c r="J128" s="256"/>
      <c r="K128" s="256"/>
      <c r="L128" s="260"/>
      <c r="M128" s="261"/>
      <c r="N128" s="262"/>
      <c r="O128" s="262"/>
      <c r="P128" s="262"/>
      <c r="Q128" s="262"/>
      <c r="R128" s="262"/>
      <c r="S128" s="262"/>
      <c r="T128" s="263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4" t="s">
        <v>166</v>
      </c>
      <c r="AU128" s="264" t="s">
        <v>86</v>
      </c>
      <c r="AV128" s="15" t="s">
        <v>84</v>
      </c>
      <c r="AW128" s="15" t="s">
        <v>32</v>
      </c>
      <c r="AX128" s="15" t="s">
        <v>76</v>
      </c>
      <c r="AY128" s="264" t="s">
        <v>157</v>
      </c>
    </row>
    <row r="129" spans="1:51" s="13" customFormat="1" ht="12">
      <c r="A129" s="13"/>
      <c r="B129" s="232"/>
      <c r="C129" s="233"/>
      <c r="D129" s="234" t="s">
        <v>166</v>
      </c>
      <c r="E129" s="235" t="s">
        <v>1</v>
      </c>
      <c r="F129" s="236" t="s">
        <v>1182</v>
      </c>
      <c r="G129" s="233"/>
      <c r="H129" s="237">
        <v>45.76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166</v>
      </c>
      <c r="AU129" s="243" t="s">
        <v>86</v>
      </c>
      <c r="AV129" s="13" t="s">
        <v>86</v>
      </c>
      <c r="AW129" s="13" t="s">
        <v>32</v>
      </c>
      <c r="AX129" s="13" t="s">
        <v>76</v>
      </c>
      <c r="AY129" s="243" t="s">
        <v>157</v>
      </c>
    </row>
    <row r="130" spans="1:51" s="14" customFormat="1" ht="12">
      <c r="A130" s="14"/>
      <c r="B130" s="244"/>
      <c r="C130" s="245"/>
      <c r="D130" s="234" t="s">
        <v>166</v>
      </c>
      <c r="E130" s="246" t="s">
        <v>1</v>
      </c>
      <c r="F130" s="247" t="s">
        <v>169</v>
      </c>
      <c r="G130" s="245"/>
      <c r="H130" s="248">
        <v>91.52</v>
      </c>
      <c r="I130" s="249"/>
      <c r="J130" s="245"/>
      <c r="K130" s="245"/>
      <c r="L130" s="250"/>
      <c r="M130" s="251"/>
      <c r="N130" s="252"/>
      <c r="O130" s="252"/>
      <c r="P130" s="252"/>
      <c r="Q130" s="252"/>
      <c r="R130" s="252"/>
      <c r="S130" s="252"/>
      <c r="T130" s="25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4" t="s">
        <v>166</v>
      </c>
      <c r="AU130" s="254" t="s">
        <v>86</v>
      </c>
      <c r="AV130" s="14" t="s">
        <v>164</v>
      </c>
      <c r="AW130" s="14" t="s">
        <v>32</v>
      </c>
      <c r="AX130" s="14" t="s">
        <v>84</v>
      </c>
      <c r="AY130" s="254" t="s">
        <v>157</v>
      </c>
    </row>
    <row r="131" spans="1:65" s="2" customFormat="1" ht="21.75" customHeight="1">
      <c r="A131" s="39"/>
      <c r="B131" s="40"/>
      <c r="C131" s="219" t="s">
        <v>86</v>
      </c>
      <c r="D131" s="219" t="s">
        <v>159</v>
      </c>
      <c r="E131" s="220" t="s">
        <v>1184</v>
      </c>
      <c r="F131" s="221" t="s">
        <v>1185</v>
      </c>
      <c r="G131" s="222" t="s">
        <v>162</v>
      </c>
      <c r="H131" s="223">
        <v>12.8</v>
      </c>
      <c r="I131" s="224"/>
      <c r="J131" s="225">
        <f>ROUND(I131*H131,2)</f>
        <v>0</v>
      </c>
      <c r="K131" s="221" t="s">
        <v>163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164</v>
      </c>
      <c r="AT131" s="230" t="s">
        <v>159</v>
      </c>
      <c r="AU131" s="230" t="s">
        <v>86</v>
      </c>
      <c r="AY131" s="18" t="s">
        <v>157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164</v>
      </c>
      <c r="BM131" s="230" t="s">
        <v>1186</v>
      </c>
    </row>
    <row r="132" spans="1:51" s="15" customFormat="1" ht="12">
      <c r="A132" s="15"/>
      <c r="B132" s="255"/>
      <c r="C132" s="256"/>
      <c r="D132" s="234" t="s">
        <v>166</v>
      </c>
      <c r="E132" s="257" t="s">
        <v>1</v>
      </c>
      <c r="F132" s="258" t="s">
        <v>1187</v>
      </c>
      <c r="G132" s="256"/>
      <c r="H132" s="257" t="s">
        <v>1</v>
      </c>
      <c r="I132" s="259"/>
      <c r="J132" s="256"/>
      <c r="K132" s="256"/>
      <c r="L132" s="260"/>
      <c r="M132" s="261"/>
      <c r="N132" s="262"/>
      <c r="O132" s="262"/>
      <c r="P132" s="262"/>
      <c r="Q132" s="262"/>
      <c r="R132" s="262"/>
      <c r="S132" s="262"/>
      <c r="T132" s="263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4" t="s">
        <v>166</v>
      </c>
      <c r="AU132" s="264" t="s">
        <v>86</v>
      </c>
      <c r="AV132" s="15" t="s">
        <v>84</v>
      </c>
      <c r="AW132" s="15" t="s">
        <v>32</v>
      </c>
      <c r="AX132" s="15" t="s">
        <v>76</v>
      </c>
      <c r="AY132" s="264" t="s">
        <v>157</v>
      </c>
    </row>
    <row r="133" spans="1:51" s="13" customFormat="1" ht="12">
      <c r="A133" s="13"/>
      <c r="B133" s="232"/>
      <c r="C133" s="233"/>
      <c r="D133" s="234" t="s">
        <v>166</v>
      </c>
      <c r="E133" s="235" t="s">
        <v>1</v>
      </c>
      <c r="F133" s="236" t="s">
        <v>1188</v>
      </c>
      <c r="G133" s="233"/>
      <c r="H133" s="237">
        <v>6.4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166</v>
      </c>
      <c r="AU133" s="243" t="s">
        <v>86</v>
      </c>
      <c r="AV133" s="13" t="s">
        <v>86</v>
      </c>
      <c r="AW133" s="13" t="s">
        <v>32</v>
      </c>
      <c r="AX133" s="13" t="s">
        <v>76</v>
      </c>
      <c r="AY133" s="243" t="s">
        <v>157</v>
      </c>
    </row>
    <row r="134" spans="1:51" s="15" customFormat="1" ht="12">
      <c r="A134" s="15"/>
      <c r="B134" s="255"/>
      <c r="C134" s="256"/>
      <c r="D134" s="234" t="s">
        <v>166</v>
      </c>
      <c r="E134" s="257" t="s">
        <v>1</v>
      </c>
      <c r="F134" s="258" t="s">
        <v>1183</v>
      </c>
      <c r="G134" s="256"/>
      <c r="H134" s="257" t="s">
        <v>1</v>
      </c>
      <c r="I134" s="259"/>
      <c r="J134" s="256"/>
      <c r="K134" s="256"/>
      <c r="L134" s="260"/>
      <c r="M134" s="261"/>
      <c r="N134" s="262"/>
      <c r="O134" s="262"/>
      <c r="P134" s="262"/>
      <c r="Q134" s="262"/>
      <c r="R134" s="262"/>
      <c r="S134" s="262"/>
      <c r="T134" s="263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4" t="s">
        <v>166</v>
      </c>
      <c r="AU134" s="264" t="s">
        <v>86</v>
      </c>
      <c r="AV134" s="15" t="s">
        <v>84</v>
      </c>
      <c r="AW134" s="15" t="s">
        <v>32</v>
      </c>
      <c r="AX134" s="15" t="s">
        <v>76</v>
      </c>
      <c r="AY134" s="264" t="s">
        <v>157</v>
      </c>
    </row>
    <row r="135" spans="1:51" s="13" customFormat="1" ht="12">
      <c r="A135" s="13"/>
      <c r="B135" s="232"/>
      <c r="C135" s="233"/>
      <c r="D135" s="234" t="s">
        <v>166</v>
      </c>
      <c r="E135" s="235" t="s">
        <v>1</v>
      </c>
      <c r="F135" s="236" t="s">
        <v>1188</v>
      </c>
      <c r="G135" s="233"/>
      <c r="H135" s="237">
        <v>6.4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166</v>
      </c>
      <c r="AU135" s="243" t="s">
        <v>86</v>
      </c>
      <c r="AV135" s="13" t="s">
        <v>86</v>
      </c>
      <c r="AW135" s="13" t="s">
        <v>32</v>
      </c>
      <c r="AX135" s="13" t="s">
        <v>76</v>
      </c>
      <c r="AY135" s="243" t="s">
        <v>157</v>
      </c>
    </row>
    <row r="136" spans="1:51" s="14" customFormat="1" ht="12">
      <c r="A136" s="14"/>
      <c r="B136" s="244"/>
      <c r="C136" s="245"/>
      <c r="D136" s="234" t="s">
        <v>166</v>
      </c>
      <c r="E136" s="246" t="s">
        <v>1</v>
      </c>
      <c r="F136" s="247" t="s">
        <v>169</v>
      </c>
      <c r="G136" s="245"/>
      <c r="H136" s="248">
        <v>12.8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4" t="s">
        <v>166</v>
      </c>
      <c r="AU136" s="254" t="s">
        <v>86</v>
      </c>
      <c r="AV136" s="14" t="s">
        <v>164</v>
      </c>
      <c r="AW136" s="14" t="s">
        <v>32</v>
      </c>
      <c r="AX136" s="14" t="s">
        <v>84</v>
      </c>
      <c r="AY136" s="254" t="s">
        <v>157</v>
      </c>
    </row>
    <row r="137" spans="1:65" s="2" customFormat="1" ht="16.5" customHeight="1">
      <c r="A137" s="39"/>
      <c r="B137" s="40"/>
      <c r="C137" s="219" t="s">
        <v>174</v>
      </c>
      <c r="D137" s="219" t="s">
        <v>159</v>
      </c>
      <c r="E137" s="220" t="s">
        <v>1189</v>
      </c>
      <c r="F137" s="221" t="s">
        <v>1190</v>
      </c>
      <c r="G137" s="222" t="s">
        <v>162</v>
      </c>
      <c r="H137" s="223">
        <v>4.736</v>
      </c>
      <c r="I137" s="224"/>
      <c r="J137" s="225">
        <f>ROUND(I137*H137,2)</f>
        <v>0</v>
      </c>
      <c r="K137" s="221" t="s">
        <v>163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164</v>
      </c>
      <c r="AT137" s="230" t="s">
        <v>159</v>
      </c>
      <c r="AU137" s="230" t="s">
        <v>86</v>
      </c>
      <c r="AY137" s="18" t="s">
        <v>157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164</v>
      </c>
      <c r="BM137" s="230" t="s">
        <v>1191</v>
      </c>
    </row>
    <row r="138" spans="1:51" s="15" customFormat="1" ht="12">
      <c r="A138" s="15"/>
      <c r="B138" s="255"/>
      <c r="C138" s="256"/>
      <c r="D138" s="234" t="s">
        <v>166</v>
      </c>
      <c r="E138" s="257" t="s">
        <v>1</v>
      </c>
      <c r="F138" s="258" t="s">
        <v>1192</v>
      </c>
      <c r="G138" s="256"/>
      <c r="H138" s="257" t="s">
        <v>1</v>
      </c>
      <c r="I138" s="259"/>
      <c r="J138" s="256"/>
      <c r="K138" s="256"/>
      <c r="L138" s="260"/>
      <c r="M138" s="261"/>
      <c r="N138" s="262"/>
      <c r="O138" s="262"/>
      <c r="P138" s="262"/>
      <c r="Q138" s="262"/>
      <c r="R138" s="262"/>
      <c r="S138" s="262"/>
      <c r="T138" s="263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4" t="s">
        <v>166</v>
      </c>
      <c r="AU138" s="264" t="s">
        <v>86</v>
      </c>
      <c r="AV138" s="15" t="s">
        <v>84</v>
      </c>
      <c r="AW138" s="15" t="s">
        <v>32</v>
      </c>
      <c r="AX138" s="15" t="s">
        <v>76</v>
      </c>
      <c r="AY138" s="264" t="s">
        <v>157</v>
      </c>
    </row>
    <row r="139" spans="1:51" s="15" customFormat="1" ht="12">
      <c r="A139" s="15"/>
      <c r="B139" s="255"/>
      <c r="C139" s="256"/>
      <c r="D139" s="234" t="s">
        <v>166</v>
      </c>
      <c r="E139" s="257" t="s">
        <v>1</v>
      </c>
      <c r="F139" s="258" t="s">
        <v>1187</v>
      </c>
      <c r="G139" s="256"/>
      <c r="H139" s="257" t="s">
        <v>1</v>
      </c>
      <c r="I139" s="259"/>
      <c r="J139" s="256"/>
      <c r="K139" s="256"/>
      <c r="L139" s="260"/>
      <c r="M139" s="261"/>
      <c r="N139" s="262"/>
      <c r="O139" s="262"/>
      <c r="P139" s="262"/>
      <c r="Q139" s="262"/>
      <c r="R139" s="262"/>
      <c r="S139" s="262"/>
      <c r="T139" s="263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4" t="s">
        <v>166</v>
      </c>
      <c r="AU139" s="264" t="s">
        <v>86</v>
      </c>
      <c r="AV139" s="15" t="s">
        <v>84</v>
      </c>
      <c r="AW139" s="15" t="s">
        <v>32</v>
      </c>
      <c r="AX139" s="15" t="s">
        <v>76</v>
      </c>
      <c r="AY139" s="264" t="s">
        <v>157</v>
      </c>
    </row>
    <row r="140" spans="1:51" s="13" customFormat="1" ht="12">
      <c r="A140" s="13"/>
      <c r="B140" s="232"/>
      <c r="C140" s="233"/>
      <c r="D140" s="234" t="s">
        <v>166</v>
      </c>
      <c r="E140" s="235" t="s">
        <v>1</v>
      </c>
      <c r="F140" s="236" t="s">
        <v>1193</v>
      </c>
      <c r="G140" s="233"/>
      <c r="H140" s="237">
        <v>2.368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166</v>
      </c>
      <c r="AU140" s="243" t="s">
        <v>86</v>
      </c>
      <c r="AV140" s="13" t="s">
        <v>86</v>
      </c>
      <c r="AW140" s="13" t="s">
        <v>32</v>
      </c>
      <c r="AX140" s="13" t="s">
        <v>76</v>
      </c>
      <c r="AY140" s="243" t="s">
        <v>157</v>
      </c>
    </row>
    <row r="141" spans="1:51" s="15" customFormat="1" ht="12">
      <c r="A141" s="15"/>
      <c r="B141" s="255"/>
      <c r="C141" s="256"/>
      <c r="D141" s="234" t="s">
        <v>166</v>
      </c>
      <c r="E141" s="257" t="s">
        <v>1</v>
      </c>
      <c r="F141" s="258" t="s">
        <v>1183</v>
      </c>
      <c r="G141" s="256"/>
      <c r="H141" s="257" t="s">
        <v>1</v>
      </c>
      <c r="I141" s="259"/>
      <c r="J141" s="256"/>
      <c r="K141" s="256"/>
      <c r="L141" s="260"/>
      <c r="M141" s="261"/>
      <c r="N141" s="262"/>
      <c r="O141" s="262"/>
      <c r="P141" s="262"/>
      <c r="Q141" s="262"/>
      <c r="R141" s="262"/>
      <c r="S141" s="262"/>
      <c r="T141" s="26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4" t="s">
        <v>166</v>
      </c>
      <c r="AU141" s="264" t="s">
        <v>86</v>
      </c>
      <c r="AV141" s="15" t="s">
        <v>84</v>
      </c>
      <c r="AW141" s="15" t="s">
        <v>32</v>
      </c>
      <c r="AX141" s="15" t="s">
        <v>76</v>
      </c>
      <c r="AY141" s="264" t="s">
        <v>157</v>
      </c>
    </row>
    <row r="142" spans="1:51" s="13" customFormat="1" ht="12">
      <c r="A142" s="13"/>
      <c r="B142" s="232"/>
      <c r="C142" s="233"/>
      <c r="D142" s="234" t="s">
        <v>166</v>
      </c>
      <c r="E142" s="235" t="s">
        <v>1</v>
      </c>
      <c r="F142" s="236" t="s">
        <v>1193</v>
      </c>
      <c r="G142" s="233"/>
      <c r="H142" s="237">
        <v>2.368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166</v>
      </c>
      <c r="AU142" s="243" t="s">
        <v>86</v>
      </c>
      <c r="AV142" s="13" t="s">
        <v>86</v>
      </c>
      <c r="AW142" s="13" t="s">
        <v>32</v>
      </c>
      <c r="AX142" s="13" t="s">
        <v>76</v>
      </c>
      <c r="AY142" s="243" t="s">
        <v>157</v>
      </c>
    </row>
    <row r="143" spans="1:51" s="14" customFormat="1" ht="12">
      <c r="A143" s="14"/>
      <c r="B143" s="244"/>
      <c r="C143" s="245"/>
      <c r="D143" s="234" t="s">
        <v>166</v>
      </c>
      <c r="E143" s="246" t="s">
        <v>1</v>
      </c>
      <c r="F143" s="247" t="s">
        <v>169</v>
      </c>
      <c r="G143" s="245"/>
      <c r="H143" s="248">
        <v>4.736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166</v>
      </c>
      <c r="AU143" s="254" t="s">
        <v>86</v>
      </c>
      <c r="AV143" s="14" t="s">
        <v>164</v>
      </c>
      <c r="AW143" s="14" t="s">
        <v>32</v>
      </c>
      <c r="AX143" s="14" t="s">
        <v>84</v>
      </c>
      <c r="AY143" s="254" t="s">
        <v>157</v>
      </c>
    </row>
    <row r="144" spans="1:65" s="2" customFormat="1" ht="16.5" customHeight="1">
      <c r="A144" s="39"/>
      <c r="B144" s="40"/>
      <c r="C144" s="219" t="s">
        <v>164</v>
      </c>
      <c r="D144" s="219" t="s">
        <v>159</v>
      </c>
      <c r="E144" s="220" t="s">
        <v>1194</v>
      </c>
      <c r="F144" s="221" t="s">
        <v>1195</v>
      </c>
      <c r="G144" s="222" t="s">
        <v>162</v>
      </c>
      <c r="H144" s="223">
        <v>35.84</v>
      </c>
      <c r="I144" s="224"/>
      <c r="J144" s="225">
        <f>ROUND(I144*H144,2)</f>
        <v>0</v>
      </c>
      <c r="K144" s="221" t="s">
        <v>163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164</v>
      </c>
      <c r="AT144" s="230" t="s">
        <v>159</v>
      </c>
      <c r="AU144" s="230" t="s">
        <v>86</v>
      </c>
      <c r="AY144" s="18" t="s">
        <v>157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164</v>
      </c>
      <c r="BM144" s="230" t="s">
        <v>1196</v>
      </c>
    </row>
    <row r="145" spans="1:51" s="15" customFormat="1" ht="12">
      <c r="A145" s="15"/>
      <c r="B145" s="255"/>
      <c r="C145" s="256"/>
      <c r="D145" s="234" t="s">
        <v>166</v>
      </c>
      <c r="E145" s="257" t="s">
        <v>1</v>
      </c>
      <c r="F145" s="258" t="s">
        <v>1197</v>
      </c>
      <c r="G145" s="256"/>
      <c r="H145" s="257" t="s">
        <v>1</v>
      </c>
      <c r="I145" s="259"/>
      <c r="J145" s="256"/>
      <c r="K145" s="256"/>
      <c r="L145" s="260"/>
      <c r="M145" s="261"/>
      <c r="N145" s="262"/>
      <c r="O145" s="262"/>
      <c r="P145" s="262"/>
      <c r="Q145" s="262"/>
      <c r="R145" s="262"/>
      <c r="S145" s="262"/>
      <c r="T145" s="263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4" t="s">
        <v>166</v>
      </c>
      <c r="AU145" s="264" t="s">
        <v>86</v>
      </c>
      <c r="AV145" s="15" t="s">
        <v>84</v>
      </c>
      <c r="AW145" s="15" t="s">
        <v>32</v>
      </c>
      <c r="AX145" s="15" t="s">
        <v>76</v>
      </c>
      <c r="AY145" s="264" t="s">
        <v>157</v>
      </c>
    </row>
    <row r="146" spans="1:51" s="13" customFormat="1" ht="12">
      <c r="A146" s="13"/>
      <c r="B146" s="232"/>
      <c r="C146" s="233"/>
      <c r="D146" s="234" t="s">
        <v>166</v>
      </c>
      <c r="E146" s="235" t="s">
        <v>1</v>
      </c>
      <c r="F146" s="236" t="s">
        <v>1198</v>
      </c>
      <c r="G146" s="233"/>
      <c r="H146" s="237">
        <v>9.152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166</v>
      </c>
      <c r="AU146" s="243" t="s">
        <v>86</v>
      </c>
      <c r="AV146" s="13" t="s">
        <v>86</v>
      </c>
      <c r="AW146" s="13" t="s">
        <v>32</v>
      </c>
      <c r="AX146" s="13" t="s">
        <v>76</v>
      </c>
      <c r="AY146" s="243" t="s">
        <v>157</v>
      </c>
    </row>
    <row r="147" spans="1:51" s="15" customFormat="1" ht="12">
      <c r="A147" s="15"/>
      <c r="B147" s="255"/>
      <c r="C147" s="256"/>
      <c r="D147" s="234" t="s">
        <v>166</v>
      </c>
      <c r="E147" s="257" t="s">
        <v>1</v>
      </c>
      <c r="F147" s="258" t="s">
        <v>1199</v>
      </c>
      <c r="G147" s="256"/>
      <c r="H147" s="257" t="s">
        <v>1</v>
      </c>
      <c r="I147" s="259"/>
      <c r="J147" s="256"/>
      <c r="K147" s="256"/>
      <c r="L147" s="260"/>
      <c r="M147" s="261"/>
      <c r="N147" s="262"/>
      <c r="O147" s="262"/>
      <c r="P147" s="262"/>
      <c r="Q147" s="262"/>
      <c r="R147" s="262"/>
      <c r="S147" s="262"/>
      <c r="T147" s="263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4" t="s">
        <v>166</v>
      </c>
      <c r="AU147" s="264" t="s">
        <v>86</v>
      </c>
      <c r="AV147" s="15" t="s">
        <v>84</v>
      </c>
      <c r="AW147" s="15" t="s">
        <v>32</v>
      </c>
      <c r="AX147" s="15" t="s">
        <v>76</v>
      </c>
      <c r="AY147" s="264" t="s">
        <v>157</v>
      </c>
    </row>
    <row r="148" spans="1:51" s="13" customFormat="1" ht="12">
      <c r="A148" s="13"/>
      <c r="B148" s="232"/>
      <c r="C148" s="233"/>
      <c r="D148" s="234" t="s">
        <v>166</v>
      </c>
      <c r="E148" s="235" t="s">
        <v>1</v>
      </c>
      <c r="F148" s="236" t="s">
        <v>1200</v>
      </c>
      <c r="G148" s="233"/>
      <c r="H148" s="237">
        <v>9.152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166</v>
      </c>
      <c r="AU148" s="243" t="s">
        <v>86</v>
      </c>
      <c r="AV148" s="13" t="s">
        <v>86</v>
      </c>
      <c r="AW148" s="13" t="s">
        <v>32</v>
      </c>
      <c r="AX148" s="13" t="s">
        <v>76</v>
      </c>
      <c r="AY148" s="243" t="s">
        <v>157</v>
      </c>
    </row>
    <row r="149" spans="1:51" s="15" customFormat="1" ht="12">
      <c r="A149" s="15"/>
      <c r="B149" s="255"/>
      <c r="C149" s="256"/>
      <c r="D149" s="234" t="s">
        <v>166</v>
      </c>
      <c r="E149" s="257" t="s">
        <v>1</v>
      </c>
      <c r="F149" s="258" t="s">
        <v>1201</v>
      </c>
      <c r="G149" s="256"/>
      <c r="H149" s="257" t="s">
        <v>1</v>
      </c>
      <c r="I149" s="259"/>
      <c r="J149" s="256"/>
      <c r="K149" s="256"/>
      <c r="L149" s="260"/>
      <c r="M149" s="261"/>
      <c r="N149" s="262"/>
      <c r="O149" s="262"/>
      <c r="P149" s="262"/>
      <c r="Q149" s="262"/>
      <c r="R149" s="262"/>
      <c r="S149" s="262"/>
      <c r="T149" s="263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4" t="s">
        <v>166</v>
      </c>
      <c r="AU149" s="264" t="s">
        <v>86</v>
      </c>
      <c r="AV149" s="15" t="s">
        <v>84</v>
      </c>
      <c r="AW149" s="15" t="s">
        <v>32</v>
      </c>
      <c r="AX149" s="15" t="s">
        <v>76</v>
      </c>
      <c r="AY149" s="264" t="s">
        <v>157</v>
      </c>
    </row>
    <row r="150" spans="1:51" s="13" customFormat="1" ht="12">
      <c r="A150" s="13"/>
      <c r="B150" s="232"/>
      <c r="C150" s="233"/>
      <c r="D150" s="234" t="s">
        <v>166</v>
      </c>
      <c r="E150" s="235" t="s">
        <v>1</v>
      </c>
      <c r="F150" s="236" t="s">
        <v>1202</v>
      </c>
      <c r="G150" s="233"/>
      <c r="H150" s="237">
        <v>17.536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166</v>
      </c>
      <c r="AU150" s="243" t="s">
        <v>86</v>
      </c>
      <c r="AV150" s="13" t="s">
        <v>86</v>
      </c>
      <c r="AW150" s="13" t="s">
        <v>32</v>
      </c>
      <c r="AX150" s="13" t="s">
        <v>76</v>
      </c>
      <c r="AY150" s="243" t="s">
        <v>157</v>
      </c>
    </row>
    <row r="151" spans="1:51" s="14" customFormat="1" ht="12">
      <c r="A151" s="14"/>
      <c r="B151" s="244"/>
      <c r="C151" s="245"/>
      <c r="D151" s="234" t="s">
        <v>166</v>
      </c>
      <c r="E151" s="246" t="s">
        <v>1</v>
      </c>
      <c r="F151" s="247" t="s">
        <v>169</v>
      </c>
      <c r="G151" s="245"/>
      <c r="H151" s="248">
        <v>35.84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4" t="s">
        <v>166</v>
      </c>
      <c r="AU151" s="254" t="s">
        <v>86</v>
      </c>
      <c r="AV151" s="14" t="s">
        <v>164</v>
      </c>
      <c r="AW151" s="14" t="s">
        <v>32</v>
      </c>
      <c r="AX151" s="14" t="s">
        <v>84</v>
      </c>
      <c r="AY151" s="254" t="s">
        <v>157</v>
      </c>
    </row>
    <row r="152" spans="1:65" s="2" customFormat="1" ht="16.5" customHeight="1">
      <c r="A152" s="39"/>
      <c r="B152" s="40"/>
      <c r="C152" s="219" t="s">
        <v>185</v>
      </c>
      <c r="D152" s="219" t="s">
        <v>159</v>
      </c>
      <c r="E152" s="220" t="s">
        <v>1203</v>
      </c>
      <c r="F152" s="221" t="s">
        <v>1204</v>
      </c>
      <c r="G152" s="222" t="s">
        <v>162</v>
      </c>
      <c r="H152" s="223">
        <v>9.152</v>
      </c>
      <c r="I152" s="224"/>
      <c r="J152" s="225">
        <f>ROUND(I152*H152,2)</f>
        <v>0</v>
      </c>
      <c r="K152" s="221" t="s">
        <v>163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164</v>
      </c>
      <c r="AT152" s="230" t="s">
        <v>159</v>
      </c>
      <c r="AU152" s="230" t="s">
        <v>86</v>
      </c>
      <c r="AY152" s="18" t="s">
        <v>157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164</v>
      </c>
      <c r="BM152" s="230" t="s">
        <v>1205</v>
      </c>
    </row>
    <row r="153" spans="1:51" s="15" customFormat="1" ht="12">
      <c r="A153" s="15"/>
      <c r="B153" s="255"/>
      <c r="C153" s="256"/>
      <c r="D153" s="234" t="s">
        <v>166</v>
      </c>
      <c r="E153" s="257" t="s">
        <v>1</v>
      </c>
      <c r="F153" s="258" t="s">
        <v>1206</v>
      </c>
      <c r="G153" s="256"/>
      <c r="H153" s="257" t="s">
        <v>1</v>
      </c>
      <c r="I153" s="259"/>
      <c r="J153" s="256"/>
      <c r="K153" s="256"/>
      <c r="L153" s="260"/>
      <c r="M153" s="261"/>
      <c r="N153" s="262"/>
      <c r="O153" s="262"/>
      <c r="P153" s="262"/>
      <c r="Q153" s="262"/>
      <c r="R153" s="262"/>
      <c r="S153" s="262"/>
      <c r="T153" s="263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4" t="s">
        <v>166</v>
      </c>
      <c r="AU153" s="264" t="s">
        <v>86</v>
      </c>
      <c r="AV153" s="15" t="s">
        <v>84</v>
      </c>
      <c r="AW153" s="15" t="s">
        <v>32</v>
      </c>
      <c r="AX153" s="15" t="s">
        <v>76</v>
      </c>
      <c r="AY153" s="264" t="s">
        <v>157</v>
      </c>
    </row>
    <row r="154" spans="1:51" s="13" customFormat="1" ht="12">
      <c r="A154" s="13"/>
      <c r="B154" s="232"/>
      <c r="C154" s="233"/>
      <c r="D154" s="234" t="s">
        <v>166</v>
      </c>
      <c r="E154" s="235" t="s">
        <v>1</v>
      </c>
      <c r="F154" s="236" t="s">
        <v>1198</v>
      </c>
      <c r="G154" s="233"/>
      <c r="H154" s="237">
        <v>9.152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166</v>
      </c>
      <c r="AU154" s="243" t="s">
        <v>86</v>
      </c>
      <c r="AV154" s="13" t="s">
        <v>86</v>
      </c>
      <c r="AW154" s="13" t="s">
        <v>32</v>
      </c>
      <c r="AX154" s="13" t="s">
        <v>84</v>
      </c>
      <c r="AY154" s="243" t="s">
        <v>157</v>
      </c>
    </row>
    <row r="155" spans="1:65" s="2" customFormat="1" ht="16.5" customHeight="1">
      <c r="A155" s="39"/>
      <c r="B155" s="40"/>
      <c r="C155" s="219" t="s">
        <v>189</v>
      </c>
      <c r="D155" s="219" t="s">
        <v>159</v>
      </c>
      <c r="E155" s="220" t="s">
        <v>1207</v>
      </c>
      <c r="F155" s="221" t="s">
        <v>1208</v>
      </c>
      <c r="G155" s="222" t="s">
        <v>182</v>
      </c>
      <c r="H155" s="223">
        <v>91.52</v>
      </c>
      <c r="I155" s="224"/>
      <c r="J155" s="225">
        <f>ROUND(I155*H155,2)</f>
        <v>0</v>
      </c>
      <c r="K155" s="221" t="s">
        <v>163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164</v>
      </c>
      <c r="AT155" s="230" t="s">
        <v>159</v>
      </c>
      <c r="AU155" s="230" t="s">
        <v>86</v>
      </c>
      <c r="AY155" s="18" t="s">
        <v>157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164</v>
      </c>
      <c r="BM155" s="230" t="s">
        <v>1209</v>
      </c>
    </row>
    <row r="156" spans="1:51" s="15" customFormat="1" ht="12">
      <c r="A156" s="15"/>
      <c r="B156" s="255"/>
      <c r="C156" s="256"/>
      <c r="D156" s="234" t="s">
        <v>166</v>
      </c>
      <c r="E156" s="257" t="s">
        <v>1</v>
      </c>
      <c r="F156" s="258" t="s">
        <v>1187</v>
      </c>
      <c r="G156" s="256"/>
      <c r="H156" s="257" t="s">
        <v>1</v>
      </c>
      <c r="I156" s="259"/>
      <c r="J156" s="256"/>
      <c r="K156" s="256"/>
      <c r="L156" s="260"/>
      <c r="M156" s="261"/>
      <c r="N156" s="262"/>
      <c r="O156" s="262"/>
      <c r="P156" s="262"/>
      <c r="Q156" s="262"/>
      <c r="R156" s="262"/>
      <c r="S156" s="262"/>
      <c r="T156" s="263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4" t="s">
        <v>166</v>
      </c>
      <c r="AU156" s="264" t="s">
        <v>86</v>
      </c>
      <c r="AV156" s="15" t="s">
        <v>84</v>
      </c>
      <c r="AW156" s="15" t="s">
        <v>32</v>
      </c>
      <c r="AX156" s="15" t="s">
        <v>76</v>
      </c>
      <c r="AY156" s="264" t="s">
        <v>157</v>
      </c>
    </row>
    <row r="157" spans="1:51" s="13" customFormat="1" ht="12">
      <c r="A157" s="13"/>
      <c r="B157" s="232"/>
      <c r="C157" s="233"/>
      <c r="D157" s="234" t="s">
        <v>166</v>
      </c>
      <c r="E157" s="235" t="s">
        <v>1</v>
      </c>
      <c r="F157" s="236" t="s">
        <v>1182</v>
      </c>
      <c r="G157" s="233"/>
      <c r="H157" s="237">
        <v>45.76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166</v>
      </c>
      <c r="AU157" s="243" t="s">
        <v>86</v>
      </c>
      <c r="AV157" s="13" t="s">
        <v>86</v>
      </c>
      <c r="AW157" s="13" t="s">
        <v>32</v>
      </c>
      <c r="AX157" s="13" t="s">
        <v>76</v>
      </c>
      <c r="AY157" s="243" t="s">
        <v>157</v>
      </c>
    </row>
    <row r="158" spans="1:51" s="15" customFormat="1" ht="12">
      <c r="A158" s="15"/>
      <c r="B158" s="255"/>
      <c r="C158" s="256"/>
      <c r="D158" s="234" t="s">
        <v>166</v>
      </c>
      <c r="E158" s="257" t="s">
        <v>1</v>
      </c>
      <c r="F158" s="258" t="s">
        <v>1183</v>
      </c>
      <c r="G158" s="256"/>
      <c r="H158" s="257" t="s">
        <v>1</v>
      </c>
      <c r="I158" s="259"/>
      <c r="J158" s="256"/>
      <c r="K158" s="256"/>
      <c r="L158" s="260"/>
      <c r="M158" s="261"/>
      <c r="N158" s="262"/>
      <c r="O158" s="262"/>
      <c r="P158" s="262"/>
      <c r="Q158" s="262"/>
      <c r="R158" s="262"/>
      <c r="S158" s="262"/>
      <c r="T158" s="263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4" t="s">
        <v>166</v>
      </c>
      <c r="AU158" s="264" t="s">
        <v>86</v>
      </c>
      <c r="AV158" s="15" t="s">
        <v>84</v>
      </c>
      <c r="AW158" s="15" t="s">
        <v>32</v>
      </c>
      <c r="AX158" s="15" t="s">
        <v>76</v>
      </c>
      <c r="AY158" s="264" t="s">
        <v>157</v>
      </c>
    </row>
    <row r="159" spans="1:51" s="13" customFormat="1" ht="12">
      <c r="A159" s="13"/>
      <c r="B159" s="232"/>
      <c r="C159" s="233"/>
      <c r="D159" s="234" t="s">
        <v>166</v>
      </c>
      <c r="E159" s="235" t="s">
        <v>1</v>
      </c>
      <c r="F159" s="236" t="s">
        <v>1182</v>
      </c>
      <c r="G159" s="233"/>
      <c r="H159" s="237">
        <v>45.76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166</v>
      </c>
      <c r="AU159" s="243" t="s">
        <v>86</v>
      </c>
      <c r="AV159" s="13" t="s">
        <v>86</v>
      </c>
      <c r="AW159" s="13" t="s">
        <v>32</v>
      </c>
      <c r="AX159" s="13" t="s">
        <v>76</v>
      </c>
      <c r="AY159" s="243" t="s">
        <v>157</v>
      </c>
    </row>
    <row r="160" spans="1:51" s="14" customFormat="1" ht="12">
      <c r="A160" s="14"/>
      <c r="B160" s="244"/>
      <c r="C160" s="245"/>
      <c r="D160" s="234" t="s">
        <v>166</v>
      </c>
      <c r="E160" s="246" t="s">
        <v>1</v>
      </c>
      <c r="F160" s="247" t="s">
        <v>169</v>
      </c>
      <c r="G160" s="245"/>
      <c r="H160" s="248">
        <v>91.52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4" t="s">
        <v>166</v>
      </c>
      <c r="AU160" s="254" t="s">
        <v>86</v>
      </c>
      <c r="AV160" s="14" t="s">
        <v>164</v>
      </c>
      <c r="AW160" s="14" t="s">
        <v>32</v>
      </c>
      <c r="AX160" s="14" t="s">
        <v>84</v>
      </c>
      <c r="AY160" s="254" t="s">
        <v>157</v>
      </c>
    </row>
    <row r="161" spans="1:63" s="12" customFormat="1" ht="22.8" customHeight="1">
      <c r="A161" s="12"/>
      <c r="B161" s="203"/>
      <c r="C161" s="204"/>
      <c r="D161" s="205" t="s">
        <v>75</v>
      </c>
      <c r="E161" s="217" t="s">
        <v>174</v>
      </c>
      <c r="F161" s="217" t="s">
        <v>210</v>
      </c>
      <c r="G161" s="204"/>
      <c r="H161" s="204"/>
      <c r="I161" s="207"/>
      <c r="J161" s="218">
        <f>BK161</f>
        <v>0</v>
      </c>
      <c r="K161" s="204"/>
      <c r="L161" s="209"/>
      <c r="M161" s="210"/>
      <c r="N161" s="211"/>
      <c r="O161" s="211"/>
      <c r="P161" s="212">
        <f>SUM(P162:P174)</f>
        <v>0</v>
      </c>
      <c r="Q161" s="211"/>
      <c r="R161" s="212">
        <f>SUM(R162:R174)</f>
        <v>12.543887999999999</v>
      </c>
      <c r="S161" s="211"/>
      <c r="T161" s="213">
        <f>SUM(T162:T174)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4" t="s">
        <v>84</v>
      </c>
      <c r="AT161" s="215" t="s">
        <v>75</v>
      </c>
      <c r="AU161" s="215" t="s">
        <v>84</v>
      </c>
      <c r="AY161" s="214" t="s">
        <v>157</v>
      </c>
      <c r="BK161" s="216">
        <f>SUM(BK162:BK174)</f>
        <v>0</v>
      </c>
    </row>
    <row r="162" spans="1:65" s="2" customFormat="1" ht="16.5" customHeight="1">
      <c r="A162" s="39"/>
      <c r="B162" s="40"/>
      <c r="C162" s="219" t="s">
        <v>196</v>
      </c>
      <c r="D162" s="219" t="s">
        <v>159</v>
      </c>
      <c r="E162" s="220" t="s">
        <v>1138</v>
      </c>
      <c r="F162" s="221" t="s">
        <v>1139</v>
      </c>
      <c r="G162" s="222" t="s">
        <v>405</v>
      </c>
      <c r="H162" s="223">
        <v>59.2</v>
      </c>
      <c r="I162" s="224"/>
      <c r="J162" s="225">
        <f>ROUND(I162*H162,2)</f>
        <v>0</v>
      </c>
      <c r="K162" s="221" t="s">
        <v>163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0.12064</v>
      </c>
      <c r="R162" s="228">
        <f>Q162*H162</f>
        <v>7.141888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164</v>
      </c>
      <c r="AT162" s="230" t="s">
        <v>159</v>
      </c>
      <c r="AU162" s="230" t="s">
        <v>86</v>
      </c>
      <c r="AY162" s="18" t="s">
        <v>157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164</v>
      </c>
      <c r="BM162" s="230" t="s">
        <v>1210</v>
      </c>
    </row>
    <row r="163" spans="1:51" s="15" customFormat="1" ht="12">
      <c r="A163" s="15"/>
      <c r="B163" s="255"/>
      <c r="C163" s="256"/>
      <c r="D163" s="234" t="s">
        <v>166</v>
      </c>
      <c r="E163" s="257" t="s">
        <v>1</v>
      </c>
      <c r="F163" s="258" t="s">
        <v>1181</v>
      </c>
      <c r="G163" s="256"/>
      <c r="H163" s="257" t="s">
        <v>1</v>
      </c>
      <c r="I163" s="259"/>
      <c r="J163" s="256"/>
      <c r="K163" s="256"/>
      <c r="L163" s="260"/>
      <c r="M163" s="261"/>
      <c r="N163" s="262"/>
      <c r="O163" s="262"/>
      <c r="P163" s="262"/>
      <c r="Q163" s="262"/>
      <c r="R163" s="262"/>
      <c r="S163" s="262"/>
      <c r="T163" s="263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4" t="s">
        <v>166</v>
      </c>
      <c r="AU163" s="264" t="s">
        <v>86</v>
      </c>
      <c r="AV163" s="15" t="s">
        <v>84</v>
      </c>
      <c r="AW163" s="15" t="s">
        <v>32</v>
      </c>
      <c r="AX163" s="15" t="s">
        <v>76</v>
      </c>
      <c r="AY163" s="264" t="s">
        <v>157</v>
      </c>
    </row>
    <row r="164" spans="1:51" s="13" customFormat="1" ht="12">
      <c r="A164" s="13"/>
      <c r="B164" s="232"/>
      <c r="C164" s="233"/>
      <c r="D164" s="234" t="s">
        <v>166</v>
      </c>
      <c r="E164" s="235" t="s">
        <v>1</v>
      </c>
      <c r="F164" s="236" t="s">
        <v>1211</v>
      </c>
      <c r="G164" s="233"/>
      <c r="H164" s="237">
        <v>29.6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166</v>
      </c>
      <c r="AU164" s="243" t="s">
        <v>86</v>
      </c>
      <c r="AV164" s="13" t="s">
        <v>86</v>
      </c>
      <c r="AW164" s="13" t="s">
        <v>32</v>
      </c>
      <c r="AX164" s="13" t="s">
        <v>76</v>
      </c>
      <c r="AY164" s="243" t="s">
        <v>157</v>
      </c>
    </row>
    <row r="165" spans="1:51" s="15" customFormat="1" ht="12">
      <c r="A165" s="15"/>
      <c r="B165" s="255"/>
      <c r="C165" s="256"/>
      <c r="D165" s="234" t="s">
        <v>166</v>
      </c>
      <c r="E165" s="257" t="s">
        <v>1</v>
      </c>
      <c r="F165" s="258" t="s">
        <v>1212</v>
      </c>
      <c r="G165" s="256"/>
      <c r="H165" s="257" t="s">
        <v>1</v>
      </c>
      <c r="I165" s="259"/>
      <c r="J165" s="256"/>
      <c r="K165" s="256"/>
      <c r="L165" s="260"/>
      <c r="M165" s="261"/>
      <c r="N165" s="262"/>
      <c r="O165" s="262"/>
      <c r="P165" s="262"/>
      <c r="Q165" s="262"/>
      <c r="R165" s="262"/>
      <c r="S165" s="262"/>
      <c r="T165" s="263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4" t="s">
        <v>166</v>
      </c>
      <c r="AU165" s="264" t="s">
        <v>86</v>
      </c>
      <c r="AV165" s="15" t="s">
        <v>84</v>
      </c>
      <c r="AW165" s="15" t="s">
        <v>32</v>
      </c>
      <c r="AX165" s="15" t="s">
        <v>76</v>
      </c>
      <c r="AY165" s="264" t="s">
        <v>157</v>
      </c>
    </row>
    <row r="166" spans="1:51" s="13" customFormat="1" ht="12">
      <c r="A166" s="13"/>
      <c r="B166" s="232"/>
      <c r="C166" s="233"/>
      <c r="D166" s="234" t="s">
        <v>166</v>
      </c>
      <c r="E166" s="235" t="s">
        <v>1</v>
      </c>
      <c r="F166" s="236" t="s">
        <v>1211</v>
      </c>
      <c r="G166" s="233"/>
      <c r="H166" s="237">
        <v>29.6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166</v>
      </c>
      <c r="AU166" s="243" t="s">
        <v>86</v>
      </c>
      <c r="AV166" s="13" t="s">
        <v>86</v>
      </c>
      <c r="AW166" s="13" t="s">
        <v>32</v>
      </c>
      <c r="AX166" s="13" t="s">
        <v>76</v>
      </c>
      <c r="AY166" s="243" t="s">
        <v>157</v>
      </c>
    </row>
    <row r="167" spans="1:51" s="14" customFormat="1" ht="12">
      <c r="A167" s="14"/>
      <c r="B167" s="244"/>
      <c r="C167" s="245"/>
      <c r="D167" s="234" t="s">
        <v>166</v>
      </c>
      <c r="E167" s="246" t="s">
        <v>1</v>
      </c>
      <c r="F167" s="247" t="s">
        <v>169</v>
      </c>
      <c r="G167" s="245"/>
      <c r="H167" s="248">
        <v>59.2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4" t="s">
        <v>166</v>
      </c>
      <c r="AU167" s="254" t="s">
        <v>86</v>
      </c>
      <c r="AV167" s="14" t="s">
        <v>164</v>
      </c>
      <c r="AW167" s="14" t="s">
        <v>32</v>
      </c>
      <c r="AX167" s="14" t="s">
        <v>84</v>
      </c>
      <c r="AY167" s="254" t="s">
        <v>157</v>
      </c>
    </row>
    <row r="168" spans="1:65" s="2" customFormat="1" ht="16.5" customHeight="1">
      <c r="A168" s="39"/>
      <c r="B168" s="40"/>
      <c r="C168" s="265" t="s">
        <v>200</v>
      </c>
      <c r="D168" s="265" t="s">
        <v>486</v>
      </c>
      <c r="E168" s="266" t="s">
        <v>1142</v>
      </c>
      <c r="F168" s="267" t="s">
        <v>1143</v>
      </c>
      <c r="G168" s="268" t="s">
        <v>214</v>
      </c>
      <c r="H168" s="269">
        <v>148</v>
      </c>
      <c r="I168" s="270"/>
      <c r="J168" s="271">
        <f>ROUND(I168*H168,2)</f>
        <v>0</v>
      </c>
      <c r="K168" s="267" t="s">
        <v>163</v>
      </c>
      <c r="L168" s="272"/>
      <c r="M168" s="273" t="s">
        <v>1</v>
      </c>
      <c r="N168" s="274" t="s">
        <v>41</v>
      </c>
      <c r="O168" s="92"/>
      <c r="P168" s="228">
        <f>O168*H168</f>
        <v>0</v>
      </c>
      <c r="Q168" s="228">
        <v>0.0365</v>
      </c>
      <c r="R168" s="228">
        <f>Q168*H168</f>
        <v>5.401999999999999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200</v>
      </c>
      <c r="AT168" s="230" t="s">
        <v>486</v>
      </c>
      <c r="AU168" s="230" t="s">
        <v>86</v>
      </c>
      <c r="AY168" s="18" t="s">
        <v>157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84</v>
      </c>
      <c r="BK168" s="231">
        <f>ROUND(I168*H168,2)</f>
        <v>0</v>
      </c>
      <c r="BL168" s="18" t="s">
        <v>164</v>
      </c>
      <c r="BM168" s="230" t="s">
        <v>1213</v>
      </c>
    </row>
    <row r="169" spans="1:51" s="13" customFormat="1" ht="12">
      <c r="A169" s="13"/>
      <c r="B169" s="232"/>
      <c r="C169" s="233"/>
      <c r="D169" s="234" t="s">
        <v>166</v>
      </c>
      <c r="E169" s="233"/>
      <c r="F169" s="236" t="s">
        <v>1214</v>
      </c>
      <c r="G169" s="233"/>
      <c r="H169" s="237">
        <v>148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166</v>
      </c>
      <c r="AU169" s="243" t="s">
        <v>86</v>
      </c>
      <c r="AV169" s="13" t="s">
        <v>86</v>
      </c>
      <c r="AW169" s="13" t="s">
        <v>4</v>
      </c>
      <c r="AX169" s="13" t="s">
        <v>84</v>
      </c>
      <c r="AY169" s="243" t="s">
        <v>157</v>
      </c>
    </row>
    <row r="170" spans="1:65" s="2" customFormat="1" ht="12">
      <c r="A170" s="39"/>
      <c r="B170" s="40"/>
      <c r="C170" s="219" t="s">
        <v>206</v>
      </c>
      <c r="D170" s="219" t="s">
        <v>159</v>
      </c>
      <c r="E170" s="220" t="s">
        <v>1215</v>
      </c>
      <c r="F170" s="221" t="s">
        <v>1216</v>
      </c>
      <c r="G170" s="222" t="s">
        <v>417</v>
      </c>
      <c r="H170" s="223">
        <v>1</v>
      </c>
      <c r="I170" s="224"/>
      <c r="J170" s="225">
        <f>ROUND(I170*H170,2)</f>
        <v>0</v>
      </c>
      <c r="K170" s="221" t="s">
        <v>1</v>
      </c>
      <c r="L170" s="45"/>
      <c r="M170" s="226" t="s">
        <v>1</v>
      </c>
      <c r="N170" s="227" t="s">
        <v>41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164</v>
      </c>
      <c r="AT170" s="230" t="s">
        <v>159</v>
      </c>
      <c r="AU170" s="230" t="s">
        <v>86</v>
      </c>
      <c r="AY170" s="18" t="s">
        <v>157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84</v>
      </c>
      <c r="BK170" s="231">
        <f>ROUND(I170*H170,2)</f>
        <v>0</v>
      </c>
      <c r="BL170" s="18" t="s">
        <v>164</v>
      </c>
      <c r="BM170" s="230" t="s">
        <v>1217</v>
      </c>
    </row>
    <row r="171" spans="1:65" s="2" customFormat="1" ht="12">
      <c r="A171" s="39"/>
      <c r="B171" s="40"/>
      <c r="C171" s="219" t="s">
        <v>211</v>
      </c>
      <c r="D171" s="219" t="s">
        <v>159</v>
      </c>
      <c r="E171" s="220" t="s">
        <v>1218</v>
      </c>
      <c r="F171" s="221" t="s">
        <v>1219</v>
      </c>
      <c r="G171" s="222" t="s">
        <v>417</v>
      </c>
      <c r="H171" s="223">
        <v>1</v>
      </c>
      <c r="I171" s="224"/>
      <c r="J171" s="225">
        <f>ROUND(I171*H171,2)</f>
        <v>0</v>
      </c>
      <c r="K171" s="221" t="s">
        <v>1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164</v>
      </c>
      <c r="AT171" s="230" t="s">
        <v>159</v>
      </c>
      <c r="AU171" s="230" t="s">
        <v>86</v>
      </c>
      <c r="AY171" s="18" t="s">
        <v>157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164</v>
      </c>
      <c r="BM171" s="230" t="s">
        <v>1220</v>
      </c>
    </row>
    <row r="172" spans="1:65" s="2" customFormat="1" ht="12">
      <c r="A172" s="39"/>
      <c r="B172" s="40"/>
      <c r="C172" s="219" t="s">
        <v>217</v>
      </c>
      <c r="D172" s="219" t="s">
        <v>159</v>
      </c>
      <c r="E172" s="220" t="s">
        <v>1221</v>
      </c>
      <c r="F172" s="221" t="s">
        <v>1222</v>
      </c>
      <c r="G172" s="222" t="s">
        <v>417</v>
      </c>
      <c r="H172" s="223">
        <v>1</v>
      </c>
      <c r="I172" s="224"/>
      <c r="J172" s="225">
        <f>ROUND(I172*H172,2)</f>
        <v>0</v>
      </c>
      <c r="K172" s="221" t="s">
        <v>1</v>
      </c>
      <c r="L172" s="45"/>
      <c r="M172" s="226" t="s">
        <v>1</v>
      </c>
      <c r="N172" s="227" t="s">
        <v>41</v>
      </c>
      <c r="O172" s="92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164</v>
      </c>
      <c r="AT172" s="230" t="s">
        <v>159</v>
      </c>
      <c r="AU172" s="230" t="s">
        <v>86</v>
      </c>
      <c r="AY172" s="18" t="s">
        <v>157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164</v>
      </c>
      <c r="BM172" s="230" t="s">
        <v>1223</v>
      </c>
    </row>
    <row r="173" spans="1:65" s="2" customFormat="1" ht="12">
      <c r="A173" s="39"/>
      <c r="B173" s="40"/>
      <c r="C173" s="219" t="s">
        <v>224</v>
      </c>
      <c r="D173" s="219" t="s">
        <v>159</v>
      </c>
      <c r="E173" s="220" t="s">
        <v>1224</v>
      </c>
      <c r="F173" s="221" t="s">
        <v>1225</v>
      </c>
      <c r="G173" s="222" t="s">
        <v>417</v>
      </c>
      <c r="H173" s="223">
        <v>1</v>
      </c>
      <c r="I173" s="224"/>
      <c r="J173" s="225">
        <f>ROUND(I173*H173,2)</f>
        <v>0</v>
      </c>
      <c r="K173" s="221" t="s">
        <v>1</v>
      </c>
      <c r="L173" s="45"/>
      <c r="M173" s="226" t="s">
        <v>1</v>
      </c>
      <c r="N173" s="227" t="s">
        <v>41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164</v>
      </c>
      <c r="AT173" s="230" t="s">
        <v>159</v>
      </c>
      <c r="AU173" s="230" t="s">
        <v>86</v>
      </c>
      <c r="AY173" s="18" t="s">
        <v>157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84</v>
      </c>
      <c r="BK173" s="231">
        <f>ROUND(I173*H173,2)</f>
        <v>0</v>
      </c>
      <c r="BL173" s="18" t="s">
        <v>164</v>
      </c>
      <c r="BM173" s="230" t="s">
        <v>1226</v>
      </c>
    </row>
    <row r="174" spans="1:65" s="2" customFormat="1" ht="12">
      <c r="A174" s="39"/>
      <c r="B174" s="40"/>
      <c r="C174" s="219" t="s">
        <v>232</v>
      </c>
      <c r="D174" s="219" t="s">
        <v>159</v>
      </c>
      <c r="E174" s="220" t="s">
        <v>1227</v>
      </c>
      <c r="F174" s="221" t="s">
        <v>1228</v>
      </c>
      <c r="G174" s="222" t="s">
        <v>417</v>
      </c>
      <c r="H174" s="223">
        <v>1</v>
      </c>
      <c r="I174" s="224"/>
      <c r="J174" s="225">
        <f>ROUND(I174*H174,2)</f>
        <v>0</v>
      </c>
      <c r="K174" s="221" t="s">
        <v>1</v>
      </c>
      <c r="L174" s="45"/>
      <c r="M174" s="226" t="s">
        <v>1</v>
      </c>
      <c r="N174" s="227" t="s">
        <v>41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164</v>
      </c>
      <c r="AT174" s="230" t="s">
        <v>159</v>
      </c>
      <c r="AU174" s="230" t="s">
        <v>86</v>
      </c>
      <c r="AY174" s="18" t="s">
        <v>157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164</v>
      </c>
      <c r="BM174" s="230" t="s">
        <v>1229</v>
      </c>
    </row>
    <row r="175" spans="1:63" s="12" customFormat="1" ht="22.8" customHeight="1">
      <c r="A175" s="12"/>
      <c r="B175" s="203"/>
      <c r="C175" s="204"/>
      <c r="D175" s="205" t="s">
        <v>75</v>
      </c>
      <c r="E175" s="217" t="s">
        <v>185</v>
      </c>
      <c r="F175" s="217" t="s">
        <v>871</v>
      </c>
      <c r="G175" s="204"/>
      <c r="H175" s="204"/>
      <c r="I175" s="207"/>
      <c r="J175" s="218">
        <f>BK175</f>
        <v>0</v>
      </c>
      <c r="K175" s="204"/>
      <c r="L175" s="209"/>
      <c r="M175" s="210"/>
      <c r="N175" s="211"/>
      <c r="O175" s="211"/>
      <c r="P175" s="212">
        <f>SUM(P176:P195)</f>
        <v>0</v>
      </c>
      <c r="Q175" s="211"/>
      <c r="R175" s="212">
        <f>SUM(R176:R195)</f>
        <v>15.960799999999999</v>
      </c>
      <c r="S175" s="211"/>
      <c r="T175" s="213">
        <f>SUM(T176:T195)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4" t="s">
        <v>84</v>
      </c>
      <c r="AT175" s="215" t="s">
        <v>75</v>
      </c>
      <c r="AU175" s="215" t="s">
        <v>84</v>
      </c>
      <c r="AY175" s="214" t="s">
        <v>157</v>
      </c>
      <c r="BK175" s="216">
        <f>SUM(BK176:BK195)</f>
        <v>0</v>
      </c>
    </row>
    <row r="176" spans="1:65" s="2" customFormat="1" ht="16.5" customHeight="1">
      <c r="A176" s="39"/>
      <c r="B176" s="40"/>
      <c r="C176" s="219" t="s">
        <v>240</v>
      </c>
      <c r="D176" s="219" t="s">
        <v>159</v>
      </c>
      <c r="E176" s="220" t="s">
        <v>872</v>
      </c>
      <c r="F176" s="221" t="s">
        <v>873</v>
      </c>
      <c r="G176" s="222" t="s">
        <v>182</v>
      </c>
      <c r="H176" s="223">
        <v>80</v>
      </c>
      <c r="I176" s="224"/>
      <c r="J176" s="225">
        <f>ROUND(I176*H176,2)</f>
        <v>0</v>
      </c>
      <c r="K176" s="221" t="s">
        <v>163</v>
      </c>
      <c r="L176" s="45"/>
      <c r="M176" s="226" t="s">
        <v>1</v>
      </c>
      <c r="N176" s="227" t="s">
        <v>41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164</v>
      </c>
      <c r="AT176" s="230" t="s">
        <v>159</v>
      </c>
      <c r="AU176" s="230" t="s">
        <v>86</v>
      </c>
      <c r="AY176" s="18" t="s">
        <v>157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84</v>
      </c>
      <c r="BK176" s="231">
        <f>ROUND(I176*H176,2)</f>
        <v>0</v>
      </c>
      <c r="BL176" s="18" t="s">
        <v>164</v>
      </c>
      <c r="BM176" s="230" t="s">
        <v>1230</v>
      </c>
    </row>
    <row r="177" spans="1:51" s="15" customFormat="1" ht="12">
      <c r="A177" s="15"/>
      <c r="B177" s="255"/>
      <c r="C177" s="256"/>
      <c r="D177" s="234" t="s">
        <v>166</v>
      </c>
      <c r="E177" s="257" t="s">
        <v>1</v>
      </c>
      <c r="F177" s="258" t="s">
        <v>1231</v>
      </c>
      <c r="G177" s="256"/>
      <c r="H177" s="257" t="s">
        <v>1</v>
      </c>
      <c r="I177" s="259"/>
      <c r="J177" s="256"/>
      <c r="K177" s="256"/>
      <c r="L177" s="260"/>
      <c r="M177" s="261"/>
      <c r="N177" s="262"/>
      <c r="O177" s="262"/>
      <c r="P177" s="262"/>
      <c r="Q177" s="262"/>
      <c r="R177" s="262"/>
      <c r="S177" s="262"/>
      <c r="T177" s="263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4" t="s">
        <v>166</v>
      </c>
      <c r="AU177" s="264" t="s">
        <v>86</v>
      </c>
      <c r="AV177" s="15" t="s">
        <v>84</v>
      </c>
      <c r="AW177" s="15" t="s">
        <v>32</v>
      </c>
      <c r="AX177" s="15" t="s">
        <v>76</v>
      </c>
      <c r="AY177" s="264" t="s">
        <v>157</v>
      </c>
    </row>
    <row r="178" spans="1:51" s="13" customFormat="1" ht="12">
      <c r="A178" s="13"/>
      <c r="B178" s="232"/>
      <c r="C178" s="233"/>
      <c r="D178" s="234" t="s">
        <v>166</v>
      </c>
      <c r="E178" s="235" t="s">
        <v>1</v>
      </c>
      <c r="F178" s="236" t="s">
        <v>1049</v>
      </c>
      <c r="G178" s="233"/>
      <c r="H178" s="237">
        <v>40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166</v>
      </c>
      <c r="AU178" s="243" t="s">
        <v>86</v>
      </c>
      <c r="AV178" s="13" t="s">
        <v>86</v>
      </c>
      <c r="AW178" s="13" t="s">
        <v>32</v>
      </c>
      <c r="AX178" s="13" t="s">
        <v>76</v>
      </c>
      <c r="AY178" s="243" t="s">
        <v>157</v>
      </c>
    </row>
    <row r="179" spans="1:51" s="15" customFormat="1" ht="12">
      <c r="A179" s="15"/>
      <c r="B179" s="255"/>
      <c r="C179" s="256"/>
      <c r="D179" s="234" t="s">
        <v>166</v>
      </c>
      <c r="E179" s="257" t="s">
        <v>1</v>
      </c>
      <c r="F179" s="258" t="s">
        <v>572</v>
      </c>
      <c r="G179" s="256"/>
      <c r="H179" s="257" t="s">
        <v>1</v>
      </c>
      <c r="I179" s="259"/>
      <c r="J179" s="256"/>
      <c r="K179" s="256"/>
      <c r="L179" s="260"/>
      <c r="M179" s="261"/>
      <c r="N179" s="262"/>
      <c r="O179" s="262"/>
      <c r="P179" s="262"/>
      <c r="Q179" s="262"/>
      <c r="R179" s="262"/>
      <c r="S179" s="262"/>
      <c r="T179" s="263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4" t="s">
        <v>166</v>
      </c>
      <c r="AU179" s="264" t="s">
        <v>86</v>
      </c>
      <c r="AV179" s="15" t="s">
        <v>84</v>
      </c>
      <c r="AW179" s="15" t="s">
        <v>32</v>
      </c>
      <c r="AX179" s="15" t="s">
        <v>76</v>
      </c>
      <c r="AY179" s="264" t="s">
        <v>157</v>
      </c>
    </row>
    <row r="180" spans="1:51" s="13" customFormat="1" ht="12">
      <c r="A180" s="13"/>
      <c r="B180" s="232"/>
      <c r="C180" s="233"/>
      <c r="D180" s="234" t="s">
        <v>166</v>
      </c>
      <c r="E180" s="235" t="s">
        <v>1</v>
      </c>
      <c r="F180" s="236" t="s">
        <v>1049</v>
      </c>
      <c r="G180" s="233"/>
      <c r="H180" s="237">
        <v>40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166</v>
      </c>
      <c r="AU180" s="243" t="s">
        <v>86</v>
      </c>
      <c r="AV180" s="13" t="s">
        <v>86</v>
      </c>
      <c r="AW180" s="13" t="s">
        <v>32</v>
      </c>
      <c r="AX180" s="13" t="s">
        <v>76</v>
      </c>
      <c r="AY180" s="243" t="s">
        <v>157</v>
      </c>
    </row>
    <row r="181" spans="1:51" s="14" customFormat="1" ht="12">
      <c r="A181" s="14"/>
      <c r="B181" s="244"/>
      <c r="C181" s="245"/>
      <c r="D181" s="234" t="s">
        <v>166</v>
      </c>
      <c r="E181" s="246" t="s">
        <v>1</v>
      </c>
      <c r="F181" s="247" t="s">
        <v>169</v>
      </c>
      <c r="G181" s="245"/>
      <c r="H181" s="248">
        <v>80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4" t="s">
        <v>166</v>
      </c>
      <c r="AU181" s="254" t="s">
        <v>86</v>
      </c>
      <c r="AV181" s="14" t="s">
        <v>164</v>
      </c>
      <c r="AW181" s="14" t="s">
        <v>32</v>
      </c>
      <c r="AX181" s="14" t="s">
        <v>84</v>
      </c>
      <c r="AY181" s="254" t="s">
        <v>157</v>
      </c>
    </row>
    <row r="182" spans="1:65" s="2" customFormat="1" ht="16.5" customHeight="1">
      <c r="A182" s="39"/>
      <c r="B182" s="40"/>
      <c r="C182" s="219" t="s">
        <v>8</v>
      </c>
      <c r="D182" s="219" t="s">
        <v>159</v>
      </c>
      <c r="E182" s="220" t="s">
        <v>1021</v>
      </c>
      <c r="F182" s="221" t="s">
        <v>1022</v>
      </c>
      <c r="G182" s="222" t="s">
        <v>182</v>
      </c>
      <c r="H182" s="223">
        <v>80</v>
      </c>
      <c r="I182" s="224"/>
      <c r="J182" s="225">
        <f>ROUND(I182*H182,2)</f>
        <v>0</v>
      </c>
      <c r="K182" s="221" t="s">
        <v>163</v>
      </c>
      <c r="L182" s="45"/>
      <c r="M182" s="226" t="s">
        <v>1</v>
      </c>
      <c r="N182" s="227" t="s">
        <v>41</v>
      </c>
      <c r="O182" s="9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164</v>
      </c>
      <c r="AT182" s="230" t="s">
        <v>159</v>
      </c>
      <c r="AU182" s="230" t="s">
        <v>86</v>
      </c>
      <c r="AY182" s="18" t="s">
        <v>157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84</v>
      </c>
      <c r="BK182" s="231">
        <f>ROUND(I182*H182,2)</f>
        <v>0</v>
      </c>
      <c r="BL182" s="18" t="s">
        <v>164</v>
      </c>
      <c r="BM182" s="230" t="s">
        <v>1232</v>
      </c>
    </row>
    <row r="183" spans="1:51" s="15" customFormat="1" ht="12">
      <c r="A183" s="15"/>
      <c r="B183" s="255"/>
      <c r="C183" s="256"/>
      <c r="D183" s="234" t="s">
        <v>166</v>
      </c>
      <c r="E183" s="257" t="s">
        <v>1</v>
      </c>
      <c r="F183" s="258" t="s">
        <v>1231</v>
      </c>
      <c r="G183" s="256"/>
      <c r="H183" s="257" t="s">
        <v>1</v>
      </c>
      <c r="I183" s="259"/>
      <c r="J183" s="256"/>
      <c r="K183" s="256"/>
      <c r="L183" s="260"/>
      <c r="M183" s="261"/>
      <c r="N183" s="262"/>
      <c r="O183" s="262"/>
      <c r="P183" s="262"/>
      <c r="Q183" s="262"/>
      <c r="R183" s="262"/>
      <c r="S183" s="262"/>
      <c r="T183" s="263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4" t="s">
        <v>166</v>
      </c>
      <c r="AU183" s="264" t="s">
        <v>86</v>
      </c>
      <c r="AV183" s="15" t="s">
        <v>84</v>
      </c>
      <c r="AW183" s="15" t="s">
        <v>32</v>
      </c>
      <c r="AX183" s="15" t="s">
        <v>76</v>
      </c>
      <c r="AY183" s="264" t="s">
        <v>157</v>
      </c>
    </row>
    <row r="184" spans="1:51" s="13" customFormat="1" ht="12">
      <c r="A184" s="13"/>
      <c r="B184" s="232"/>
      <c r="C184" s="233"/>
      <c r="D184" s="234" t="s">
        <v>166</v>
      </c>
      <c r="E184" s="235" t="s">
        <v>1</v>
      </c>
      <c r="F184" s="236" t="s">
        <v>1049</v>
      </c>
      <c r="G184" s="233"/>
      <c r="H184" s="237">
        <v>40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166</v>
      </c>
      <c r="AU184" s="243" t="s">
        <v>86</v>
      </c>
      <c r="AV184" s="13" t="s">
        <v>86</v>
      </c>
      <c r="AW184" s="13" t="s">
        <v>32</v>
      </c>
      <c r="AX184" s="13" t="s">
        <v>76</v>
      </c>
      <c r="AY184" s="243" t="s">
        <v>157</v>
      </c>
    </row>
    <row r="185" spans="1:51" s="15" customFormat="1" ht="12">
      <c r="A185" s="15"/>
      <c r="B185" s="255"/>
      <c r="C185" s="256"/>
      <c r="D185" s="234" t="s">
        <v>166</v>
      </c>
      <c r="E185" s="257" t="s">
        <v>1</v>
      </c>
      <c r="F185" s="258" t="s">
        <v>572</v>
      </c>
      <c r="G185" s="256"/>
      <c r="H185" s="257" t="s">
        <v>1</v>
      </c>
      <c r="I185" s="259"/>
      <c r="J185" s="256"/>
      <c r="K185" s="256"/>
      <c r="L185" s="260"/>
      <c r="M185" s="261"/>
      <c r="N185" s="262"/>
      <c r="O185" s="262"/>
      <c r="P185" s="262"/>
      <c r="Q185" s="262"/>
      <c r="R185" s="262"/>
      <c r="S185" s="262"/>
      <c r="T185" s="263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4" t="s">
        <v>166</v>
      </c>
      <c r="AU185" s="264" t="s">
        <v>86</v>
      </c>
      <c r="AV185" s="15" t="s">
        <v>84</v>
      </c>
      <c r="AW185" s="15" t="s">
        <v>32</v>
      </c>
      <c r="AX185" s="15" t="s">
        <v>76</v>
      </c>
      <c r="AY185" s="264" t="s">
        <v>157</v>
      </c>
    </row>
    <row r="186" spans="1:51" s="13" customFormat="1" ht="12">
      <c r="A186" s="13"/>
      <c r="B186" s="232"/>
      <c r="C186" s="233"/>
      <c r="D186" s="234" t="s">
        <v>166</v>
      </c>
      <c r="E186" s="235" t="s">
        <v>1</v>
      </c>
      <c r="F186" s="236" t="s">
        <v>1049</v>
      </c>
      <c r="G186" s="233"/>
      <c r="H186" s="237">
        <v>40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166</v>
      </c>
      <c r="AU186" s="243" t="s">
        <v>86</v>
      </c>
      <c r="AV186" s="13" t="s">
        <v>86</v>
      </c>
      <c r="AW186" s="13" t="s">
        <v>32</v>
      </c>
      <c r="AX186" s="13" t="s">
        <v>76</v>
      </c>
      <c r="AY186" s="243" t="s">
        <v>157</v>
      </c>
    </row>
    <row r="187" spans="1:51" s="14" customFormat="1" ht="12">
      <c r="A187" s="14"/>
      <c r="B187" s="244"/>
      <c r="C187" s="245"/>
      <c r="D187" s="234" t="s">
        <v>166</v>
      </c>
      <c r="E187" s="246" t="s">
        <v>1</v>
      </c>
      <c r="F187" s="247" t="s">
        <v>169</v>
      </c>
      <c r="G187" s="245"/>
      <c r="H187" s="248">
        <v>80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4" t="s">
        <v>166</v>
      </c>
      <c r="AU187" s="254" t="s">
        <v>86</v>
      </c>
      <c r="AV187" s="14" t="s">
        <v>164</v>
      </c>
      <c r="AW187" s="14" t="s">
        <v>32</v>
      </c>
      <c r="AX187" s="14" t="s">
        <v>84</v>
      </c>
      <c r="AY187" s="254" t="s">
        <v>157</v>
      </c>
    </row>
    <row r="188" spans="1:65" s="2" customFormat="1" ht="16.5" customHeight="1">
      <c r="A188" s="39"/>
      <c r="B188" s="40"/>
      <c r="C188" s="219" t="s">
        <v>254</v>
      </c>
      <c r="D188" s="219" t="s">
        <v>159</v>
      </c>
      <c r="E188" s="220" t="s">
        <v>1035</v>
      </c>
      <c r="F188" s="221" t="s">
        <v>1036</v>
      </c>
      <c r="G188" s="222" t="s">
        <v>182</v>
      </c>
      <c r="H188" s="223">
        <v>80</v>
      </c>
      <c r="I188" s="224"/>
      <c r="J188" s="225">
        <f>ROUND(I188*H188,2)</f>
        <v>0</v>
      </c>
      <c r="K188" s="221" t="s">
        <v>163</v>
      </c>
      <c r="L188" s="45"/>
      <c r="M188" s="226" t="s">
        <v>1</v>
      </c>
      <c r="N188" s="227" t="s">
        <v>41</v>
      </c>
      <c r="O188" s="92"/>
      <c r="P188" s="228">
        <f>O188*H188</f>
        <v>0</v>
      </c>
      <c r="Q188" s="228">
        <v>0.08425</v>
      </c>
      <c r="R188" s="228">
        <f>Q188*H188</f>
        <v>6.74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164</v>
      </c>
      <c r="AT188" s="230" t="s">
        <v>159</v>
      </c>
      <c r="AU188" s="230" t="s">
        <v>86</v>
      </c>
      <c r="AY188" s="18" t="s">
        <v>157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164</v>
      </c>
      <c r="BM188" s="230" t="s">
        <v>1233</v>
      </c>
    </row>
    <row r="189" spans="1:51" s="15" customFormat="1" ht="12">
      <c r="A189" s="15"/>
      <c r="B189" s="255"/>
      <c r="C189" s="256"/>
      <c r="D189" s="234" t="s">
        <v>166</v>
      </c>
      <c r="E189" s="257" t="s">
        <v>1</v>
      </c>
      <c r="F189" s="258" t="s">
        <v>1231</v>
      </c>
      <c r="G189" s="256"/>
      <c r="H189" s="257" t="s">
        <v>1</v>
      </c>
      <c r="I189" s="259"/>
      <c r="J189" s="256"/>
      <c r="K189" s="256"/>
      <c r="L189" s="260"/>
      <c r="M189" s="261"/>
      <c r="N189" s="262"/>
      <c r="O189" s="262"/>
      <c r="P189" s="262"/>
      <c r="Q189" s="262"/>
      <c r="R189" s="262"/>
      <c r="S189" s="262"/>
      <c r="T189" s="263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4" t="s">
        <v>166</v>
      </c>
      <c r="AU189" s="264" t="s">
        <v>86</v>
      </c>
      <c r="AV189" s="15" t="s">
        <v>84</v>
      </c>
      <c r="AW189" s="15" t="s">
        <v>32</v>
      </c>
      <c r="AX189" s="15" t="s">
        <v>76</v>
      </c>
      <c r="AY189" s="264" t="s">
        <v>157</v>
      </c>
    </row>
    <row r="190" spans="1:51" s="13" customFormat="1" ht="12">
      <c r="A190" s="13"/>
      <c r="B190" s="232"/>
      <c r="C190" s="233"/>
      <c r="D190" s="234" t="s">
        <v>166</v>
      </c>
      <c r="E190" s="235" t="s">
        <v>1</v>
      </c>
      <c r="F190" s="236" t="s">
        <v>1049</v>
      </c>
      <c r="G190" s="233"/>
      <c r="H190" s="237">
        <v>40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166</v>
      </c>
      <c r="AU190" s="243" t="s">
        <v>86</v>
      </c>
      <c r="AV190" s="13" t="s">
        <v>86</v>
      </c>
      <c r="AW190" s="13" t="s">
        <v>32</v>
      </c>
      <c r="AX190" s="13" t="s">
        <v>76</v>
      </c>
      <c r="AY190" s="243" t="s">
        <v>157</v>
      </c>
    </row>
    <row r="191" spans="1:51" s="15" customFormat="1" ht="12">
      <c r="A191" s="15"/>
      <c r="B191" s="255"/>
      <c r="C191" s="256"/>
      <c r="D191" s="234" t="s">
        <v>166</v>
      </c>
      <c r="E191" s="257" t="s">
        <v>1</v>
      </c>
      <c r="F191" s="258" t="s">
        <v>572</v>
      </c>
      <c r="G191" s="256"/>
      <c r="H191" s="257" t="s">
        <v>1</v>
      </c>
      <c r="I191" s="259"/>
      <c r="J191" s="256"/>
      <c r="K191" s="256"/>
      <c r="L191" s="260"/>
      <c r="M191" s="261"/>
      <c r="N191" s="262"/>
      <c r="O191" s="262"/>
      <c r="P191" s="262"/>
      <c r="Q191" s="262"/>
      <c r="R191" s="262"/>
      <c r="S191" s="262"/>
      <c r="T191" s="263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4" t="s">
        <v>166</v>
      </c>
      <c r="AU191" s="264" t="s">
        <v>86</v>
      </c>
      <c r="AV191" s="15" t="s">
        <v>84</v>
      </c>
      <c r="AW191" s="15" t="s">
        <v>32</v>
      </c>
      <c r="AX191" s="15" t="s">
        <v>76</v>
      </c>
      <c r="AY191" s="264" t="s">
        <v>157</v>
      </c>
    </row>
    <row r="192" spans="1:51" s="13" customFormat="1" ht="12">
      <c r="A192" s="13"/>
      <c r="B192" s="232"/>
      <c r="C192" s="233"/>
      <c r="D192" s="234" t="s">
        <v>166</v>
      </c>
      <c r="E192" s="235" t="s">
        <v>1</v>
      </c>
      <c r="F192" s="236" t="s">
        <v>1049</v>
      </c>
      <c r="G192" s="233"/>
      <c r="H192" s="237">
        <v>40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166</v>
      </c>
      <c r="AU192" s="243" t="s">
        <v>86</v>
      </c>
      <c r="AV192" s="13" t="s">
        <v>86</v>
      </c>
      <c r="AW192" s="13" t="s">
        <v>32</v>
      </c>
      <c r="AX192" s="13" t="s">
        <v>76</v>
      </c>
      <c r="AY192" s="243" t="s">
        <v>157</v>
      </c>
    </row>
    <row r="193" spans="1:51" s="14" customFormat="1" ht="12">
      <c r="A193" s="14"/>
      <c r="B193" s="244"/>
      <c r="C193" s="245"/>
      <c r="D193" s="234" t="s">
        <v>166</v>
      </c>
      <c r="E193" s="246" t="s">
        <v>1</v>
      </c>
      <c r="F193" s="247" t="s">
        <v>169</v>
      </c>
      <c r="G193" s="245"/>
      <c r="H193" s="248">
        <v>80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4" t="s">
        <v>166</v>
      </c>
      <c r="AU193" s="254" t="s">
        <v>86</v>
      </c>
      <c r="AV193" s="14" t="s">
        <v>164</v>
      </c>
      <c r="AW193" s="14" t="s">
        <v>32</v>
      </c>
      <c r="AX193" s="14" t="s">
        <v>84</v>
      </c>
      <c r="AY193" s="254" t="s">
        <v>157</v>
      </c>
    </row>
    <row r="194" spans="1:65" s="2" customFormat="1" ht="16.5" customHeight="1">
      <c r="A194" s="39"/>
      <c r="B194" s="40"/>
      <c r="C194" s="265" t="s">
        <v>258</v>
      </c>
      <c r="D194" s="265" t="s">
        <v>486</v>
      </c>
      <c r="E194" s="266" t="s">
        <v>1155</v>
      </c>
      <c r="F194" s="267" t="s">
        <v>1156</v>
      </c>
      <c r="G194" s="268" t="s">
        <v>182</v>
      </c>
      <c r="H194" s="269">
        <v>81.6</v>
      </c>
      <c r="I194" s="270"/>
      <c r="J194" s="271">
        <f>ROUND(I194*H194,2)</f>
        <v>0</v>
      </c>
      <c r="K194" s="267" t="s">
        <v>163</v>
      </c>
      <c r="L194" s="272"/>
      <c r="M194" s="273" t="s">
        <v>1</v>
      </c>
      <c r="N194" s="274" t="s">
        <v>41</v>
      </c>
      <c r="O194" s="92"/>
      <c r="P194" s="228">
        <f>O194*H194</f>
        <v>0</v>
      </c>
      <c r="Q194" s="228">
        <v>0.113</v>
      </c>
      <c r="R194" s="228">
        <f>Q194*H194</f>
        <v>9.220799999999999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200</v>
      </c>
      <c r="AT194" s="230" t="s">
        <v>486</v>
      </c>
      <c r="AU194" s="230" t="s">
        <v>86</v>
      </c>
      <c r="AY194" s="18" t="s">
        <v>157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84</v>
      </c>
      <c r="BK194" s="231">
        <f>ROUND(I194*H194,2)</f>
        <v>0</v>
      </c>
      <c r="BL194" s="18" t="s">
        <v>164</v>
      </c>
      <c r="BM194" s="230" t="s">
        <v>1234</v>
      </c>
    </row>
    <row r="195" spans="1:51" s="13" customFormat="1" ht="12">
      <c r="A195" s="13"/>
      <c r="B195" s="232"/>
      <c r="C195" s="233"/>
      <c r="D195" s="234" t="s">
        <v>166</v>
      </c>
      <c r="E195" s="233"/>
      <c r="F195" s="236" t="s">
        <v>1235</v>
      </c>
      <c r="G195" s="233"/>
      <c r="H195" s="237">
        <v>81.6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166</v>
      </c>
      <c r="AU195" s="243" t="s">
        <v>86</v>
      </c>
      <c r="AV195" s="13" t="s">
        <v>86</v>
      </c>
      <c r="AW195" s="13" t="s">
        <v>4</v>
      </c>
      <c r="AX195" s="13" t="s">
        <v>84</v>
      </c>
      <c r="AY195" s="243" t="s">
        <v>157</v>
      </c>
    </row>
    <row r="196" spans="1:63" s="12" customFormat="1" ht="22.8" customHeight="1">
      <c r="A196" s="12"/>
      <c r="B196" s="203"/>
      <c r="C196" s="204"/>
      <c r="D196" s="205" t="s">
        <v>75</v>
      </c>
      <c r="E196" s="217" t="s">
        <v>206</v>
      </c>
      <c r="F196" s="217" t="s">
        <v>334</v>
      </c>
      <c r="G196" s="204"/>
      <c r="H196" s="204"/>
      <c r="I196" s="207"/>
      <c r="J196" s="218">
        <f>BK196</f>
        <v>0</v>
      </c>
      <c r="K196" s="204"/>
      <c r="L196" s="209"/>
      <c r="M196" s="210"/>
      <c r="N196" s="211"/>
      <c r="O196" s="211"/>
      <c r="P196" s="212">
        <f>P197</f>
        <v>0</v>
      </c>
      <c r="Q196" s="211"/>
      <c r="R196" s="212">
        <f>R197</f>
        <v>0</v>
      </c>
      <c r="S196" s="211"/>
      <c r="T196" s="213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4" t="s">
        <v>84</v>
      </c>
      <c r="AT196" s="215" t="s">
        <v>75</v>
      </c>
      <c r="AU196" s="215" t="s">
        <v>84</v>
      </c>
      <c r="AY196" s="214" t="s">
        <v>157</v>
      </c>
      <c r="BK196" s="216">
        <f>BK197</f>
        <v>0</v>
      </c>
    </row>
    <row r="197" spans="1:65" s="2" customFormat="1" ht="21.75" customHeight="1">
      <c r="A197" s="39"/>
      <c r="B197" s="40"/>
      <c r="C197" s="219" t="s">
        <v>275</v>
      </c>
      <c r="D197" s="219" t="s">
        <v>159</v>
      </c>
      <c r="E197" s="220" t="s">
        <v>420</v>
      </c>
      <c r="F197" s="221" t="s">
        <v>421</v>
      </c>
      <c r="G197" s="222" t="s">
        <v>417</v>
      </c>
      <c r="H197" s="223">
        <v>1</v>
      </c>
      <c r="I197" s="224"/>
      <c r="J197" s="225">
        <f>ROUND(I197*H197,2)</f>
        <v>0</v>
      </c>
      <c r="K197" s="221" t="s">
        <v>1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164</v>
      </c>
      <c r="AT197" s="230" t="s">
        <v>159</v>
      </c>
      <c r="AU197" s="230" t="s">
        <v>86</v>
      </c>
      <c r="AY197" s="18" t="s">
        <v>157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164</v>
      </c>
      <c r="BM197" s="230" t="s">
        <v>1236</v>
      </c>
    </row>
    <row r="198" spans="1:63" s="12" customFormat="1" ht="22.8" customHeight="1">
      <c r="A198" s="12"/>
      <c r="B198" s="203"/>
      <c r="C198" s="204"/>
      <c r="D198" s="205" t="s">
        <v>75</v>
      </c>
      <c r="E198" s="217" t="s">
        <v>467</v>
      </c>
      <c r="F198" s="217" t="s">
        <v>468</v>
      </c>
      <c r="G198" s="204"/>
      <c r="H198" s="204"/>
      <c r="I198" s="207"/>
      <c r="J198" s="218">
        <f>BK198</f>
        <v>0</v>
      </c>
      <c r="K198" s="204"/>
      <c r="L198" s="209"/>
      <c r="M198" s="210"/>
      <c r="N198" s="211"/>
      <c r="O198" s="211"/>
      <c r="P198" s="212">
        <f>P199</f>
        <v>0</v>
      </c>
      <c r="Q198" s="211"/>
      <c r="R198" s="212">
        <f>R199</f>
        <v>0</v>
      </c>
      <c r="S198" s="211"/>
      <c r="T198" s="213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4" t="s">
        <v>84</v>
      </c>
      <c r="AT198" s="215" t="s">
        <v>75</v>
      </c>
      <c r="AU198" s="215" t="s">
        <v>84</v>
      </c>
      <c r="AY198" s="214" t="s">
        <v>157</v>
      </c>
      <c r="BK198" s="216">
        <f>BK199</f>
        <v>0</v>
      </c>
    </row>
    <row r="199" spans="1:65" s="2" customFormat="1" ht="16.5" customHeight="1">
      <c r="A199" s="39"/>
      <c r="B199" s="40"/>
      <c r="C199" s="219" t="s">
        <v>288</v>
      </c>
      <c r="D199" s="219" t="s">
        <v>159</v>
      </c>
      <c r="E199" s="220" t="s">
        <v>1237</v>
      </c>
      <c r="F199" s="221" t="s">
        <v>1238</v>
      </c>
      <c r="G199" s="222" t="s">
        <v>192</v>
      </c>
      <c r="H199" s="223">
        <v>28.505</v>
      </c>
      <c r="I199" s="224"/>
      <c r="J199" s="225">
        <f>ROUND(I199*H199,2)</f>
        <v>0</v>
      </c>
      <c r="K199" s="221" t="s">
        <v>163</v>
      </c>
      <c r="L199" s="45"/>
      <c r="M199" s="289" t="s">
        <v>1</v>
      </c>
      <c r="N199" s="290" t="s">
        <v>41</v>
      </c>
      <c r="O199" s="291"/>
      <c r="P199" s="292">
        <f>O199*H199</f>
        <v>0</v>
      </c>
      <c r="Q199" s="292">
        <v>0</v>
      </c>
      <c r="R199" s="292">
        <f>Q199*H199</f>
        <v>0</v>
      </c>
      <c r="S199" s="292">
        <v>0</v>
      </c>
      <c r="T199" s="29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164</v>
      </c>
      <c r="AT199" s="230" t="s">
        <v>159</v>
      </c>
      <c r="AU199" s="230" t="s">
        <v>86</v>
      </c>
      <c r="AY199" s="18" t="s">
        <v>157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84</v>
      </c>
      <c r="BK199" s="231">
        <f>ROUND(I199*H199,2)</f>
        <v>0</v>
      </c>
      <c r="BL199" s="18" t="s">
        <v>164</v>
      </c>
      <c r="BM199" s="230" t="s">
        <v>1239</v>
      </c>
    </row>
    <row r="200" spans="1:31" s="2" customFormat="1" ht="6.95" customHeight="1">
      <c r="A200" s="39"/>
      <c r="B200" s="67"/>
      <c r="C200" s="68"/>
      <c r="D200" s="68"/>
      <c r="E200" s="68"/>
      <c r="F200" s="68"/>
      <c r="G200" s="68"/>
      <c r="H200" s="68"/>
      <c r="I200" s="68"/>
      <c r="J200" s="68"/>
      <c r="K200" s="68"/>
      <c r="L200" s="45"/>
      <c r="M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</row>
  </sheetData>
  <sheetProtection password="CC35" sheet="1" objects="1" scenarios="1" formatColumns="0" formatRows="0" autoFilter="0"/>
  <autoFilter ref="C121:K19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  <c r="AZ2" s="301" t="s">
        <v>1240</v>
      </c>
      <c r="BA2" s="301" t="s">
        <v>1</v>
      </c>
      <c r="BB2" s="301" t="s">
        <v>1</v>
      </c>
      <c r="BC2" s="301" t="s">
        <v>1241</v>
      </c>
      <c r="BD2" s="301" t="s">
        <v>86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111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veřejného sportoviště Dětřichov, k.ů. Dětřichov u Frýdlantu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1242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7. 7. 2021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Obec Dětřichov, Dětřichov č.p.2, Frýdlant 464 01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ROUND((SUM(BE122:BE188)),2)</f>
        <v>0</v>
      </c>
      <c r="G33" s="39"/>
      <c r="H33" s="39"/>
      <c r="I33" s="156">
        <v>0.21</v>
      </c>
      <c r="J33" s="155">
        <f>ROUND(((SUM(BE122:BE188))*I33),2)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ROUND((SUM(BF122:BF188)),2)</f>
        <v>0</v>
      </c>
      <c r="G34" s="39"/>
      <c r="H34" s="39"/>
      <c r="I34" s="156">
        <v>0.15</v>
      </c>
      <c r="J34" s="155">
        <f>ROUND(((SUM(BF122:BF188))*I34),2)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ROUND((SUM(BG122:BG188)),2)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ROUND((SUM(BH122:BH188)),2)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ROUND((SUM(BI122:BI188)),2)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114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5" t="str">
        <f>E7</f>
        <v>Rekonstrukce veřejného sportoviště Dětřichov, k.ů. Dětřichov u Frýdlantu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112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SO 08 - Zpevněné plochy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>Dětřichov u Frýdlantu</v>
      </c>
      <c r="G89" s="41"/>
      <c r="H89" s="41"/>
      <c r="I89" s="33" t="s">
        <v>22</v>
      </c>
      <c r="J89" s="80" t="str">
        <f>IF(J12="","",J12)</f>
        <v>7. 7. 2021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 hidden="1">
      <c r="A91" s="39"/>
      <c r="B91" s="40"/>
      <c r="C91" s="33" t="s">
        <v>24</v>
      </c>
      <c r="D91" s="41"/>
      <c r="E91" s="41"/>
      <c r="F91" s="28" t="str">
        <f>E15</f>
        <v>Obec Dětřichov, Dětřichov č.p.2, Frýdlant 464 01</v>
      </c>
      <c r="G91" s="41"/>
      <c r="H91" s="41"/>
      <c r="I91" s="33" t="s">
        <v>30</v>
      </c>
      <c r="J91" s="37" t="str">
        <f>E21</f>
        <v>J.Mráz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PROPOS Liberec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6" t="s">
        <v>115</v>
      </c>
      <c r="D94" s="177"/>
      <c r="E94" s="177"/>
      <c r="F94" s="177"/>
      <c r="G94" s="177"/>
      <c r="H94" s="177"/>
      <c r="I94" s="177"/>
      <c r="J94" s="178" t="s">
        <v>116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79" t="s">
        <v>117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118</v>
      </c>
    </row>
    <row r="97" spans="1:31" s="9" customFormat="1" ht="24.95" customHeight="1" hidden="1">
      <c r="A97" s="9"/>
      <c r="B97" s="180"/>
      <c r="C97" s="181"/>
      <c r="D97" s="182" t="s">
        <v>119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120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6"/>
      <c r="C99" s="187"/>
      <c r="D99" s="188" t="s">
        <v>121</v>
      </c>
      <c r="E99" s="189"/>
      <c r="F99" s="189"/>
      <c r="G99" s="189"/>
      <c r="H99" s="189"/>
      <c r="I99" s="189"/>
      <c r="J99" s="190">
        <f>J163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6"/>
      <c r="C100" s="187"/>
      <c r="D100" s="188" t="s">
        <v>837</v>
      </c>
      <c r="E100" s="189"/>
      <c r="F100" s="189"/>
      <c r="G100" s="189"/>
      <c r="H100" s="189"/>
      <c r="I100" s="189"/>
      <c r="J100" s="190">
        <f>J168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6"/>
      <c r="C101" s="187"/>
      <c r="D101" s="188" t="s">
        <v>124</v>
      </c>
      <c r="E101" s="189"/>
      <c r="F101" s="189"/>
      <c r="G101" s="189"/>
      <c r="H101" s="189"/>
      <c r="I101" s="189"/>
      <c r="J101" s="190">
        <f>J177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6"/>
      <c r="C102" s="187"/>
      <c r="D102" s="188" t="s">
        <v>126</v>
      </c>
      <c r="E102" s="189"/>
      <c r="F102" s="189"/>
      <c r="G102" s="189"/>
      <c r="H102" s="189"/>
      <c r="I102" s="189"/>
      <c r="J102" s="190">
        <f>J187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 hidden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 hidden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ht="12" hidden="1"/>
    <row r="106" ht="12" hidden="1"/>
    <row r="107" ht="12" hidden="1"/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142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5" t="str">
        <f>E7</f>
        <v>Rekonstrukce veřejného sportoviště Dětřichov, k.ů. Dětřichov u Frýdlantu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112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SO 08 - Zpevněné plochy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Dětřichov u Frýdlantu</v>
      </c>
      <c r="G116" s="41"/>
      <c r="H116" s="41"/>
      <c r="I116" s="33" t="s">
        <v>22</v>
      </c>
      <c r="J116" s="80" t="str">
        <f>IF(J12="","",J12)</f>
        <v>7. 7. 2021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>Obec Dětřichov, Dětřichov č.p.2, Frýdlant 464 01</v>
      </c>
      <c r="G118" s="41"/>
      <c r="H118" s="41"/>
      <c r="I118" s="33" t="s">
        <v>30</v>
      </c>
      <c r="J118" s="37" t="str">
        <f>E21</f>
        <v>J.Mráz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>PROPOS Liberec s.r.o.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143</v>
      </c>
      <c r="D121" s="195" t="s">
        <v>61</v>
      </c>
      <c r="E121" s="195" t="s">
        <v>57</v>
      </c>
      <c r="F121" s="195" t="s">
        <v>58</v>
      </c>
      <c r="G121" s="195" t="s">
        <v>144</v>
      </c>
      <c r="H121" s="195" t="s">
        <v>145</v>
      </c>
      <c r="I121" s="195" t="s">
        <v>146</v>
      </c>
      <c r="J121" s="195" t="s">
        <v>116</v>
      </c>
      <c r="K121" s="196" t="s">
        <v>147</v>
      </c>
      <c r="L121" s="197"/>
      <c r="M121" s="101" t="s">
        <v>1</v>
      </c>
      <c r="N121" s="102" t="s">
        <v>40</v>
      </c>
      <c r="O121" s="102" t="s">
        <v>148</v>
      </c>
      <c r="P121" s="102" t="s">
        <v>149</v>
      </c>
      <c r="Q121" s="102" t="s">
        <v>150</v>
      </c>
      <c r="R121" s="102" t="s">
        <v>151</v>
      </c>
      <c r="S121" s="102" t="s">
        <v>152</v>
      </c>
      <c r="T121" s="103" t="s">
        <v>153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154</v>
      </c>
      <c r="D122" s="41"/>
      <c r="E122" s="41"/>
      <c r="F122" s="41"/>
      <c r="G122" s="41"/>
      <c r="H122" s="41"/>
      <c r="I122" s="41"/>
      <c r="J122" s="198">
        <f>BK122</f>
        <v>0</v>
      </c>
      <c r="K122" s="41"/>
      <c r="L122" s="45"/>
      <c r="M122" s="104"/>
      <c r="N122" s="199"/>
      <c r="O122" s="105"/>
      <c r="P122" s="200">
        <f>P123</f>
        <v>0</v>
      </c>
      <c r="Q122" s="105"/>
      <c r="R122" s="200">
        <f>R123</f>
        <v>204.13768449999998</v>
      </c>
      <c r="S122" s="105"/>
      <c r="T122" s="201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118</v>
      </c>
      <c r="BK122" s="202">
        <f>BK123</f>
        <v>0</v>
      </c>
    </row>
    <row r="123" spans="1:63" s="12" customFormat="1" ht="25.9" customHeight="1">
      <c r="A123" s="12"/>
      <c r="B123" s="203"/>
      <c r="C123" s="204"/>
      <c r="D123" s="205" t="s">
        <v>75</v>
      </c>
      <c r="E123" s="206" t="s">
        <v>155</v>
      </c>
      <c r="F123" s="206" t="s">
        <v>156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P124+P163+P168+P177+P187</f>
        <v>0</v>
      </c>
      <c r="Q123" s="211"/>
      <c r="R123" s="212">
        <f>R124+R163+R168+R177+R187</f>
        <v>204.13768449999998</v>
      </c>
      <c r="S123" s="211"/>
      <c r="T123" s="213">
        <f>T124+T163+T168+T177+T187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84</v>
      </c>
      <c r="AT123" s="215" t="s">
        <v>75</v>
      </c>
      <c r="AU123" s="215" t="s">
        <v>76</v>
      </c>
      <c r="AY123" s="214" t="s">
        <v>157</v>
      </c>
      <c r="BK123" s="216">
        <f>BK124+BK163+BK168+BK177+BK187</f>
        <v>0</v>
      </c>
    </row>
    <row r="124" spans="1:63" s="12" customFormat="1" ht="22.8" customHeight="1">
      <c r="A124" s="12"/>
      <c r="B124" s="203"/>
      <c r="C124" s="204"/>
      <c r="D124" s="205" t="s">
        <v>75</v>
      </c>
      <c r="E124" s="217" t="s">
        <v>84</v>
      </c>
      <c r="F124" s="217" t="s">
        <v>158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SUM(P125:P162)</f>
        <v>0</v>
      </c>
      <c r="Q124" s="211"/>
      <c r="R124" s="212">
        <f>SUM(R125:R162)</f>
        <v>67.589</v>
      </c>
      <c r="S124" s="211"/>
      <c r="T124" s="213">
        <f>SUM(T125:T162)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84</v>
      </c>
      <c r="AT124" s="215" t="s">
        <v>75</v>
      </c>
      <c r="AU124" s="215" t="s">
        <v>84</v>
      </c>
      <c r="AY124" s="214" t="s">
        <v>157</v>
      </c>
      <c r="BK124" s="216">
        <f>SUM(BK125:BK162)</f>
        <v>0</v>
      </c>
    </row>
    <row r="125" spans="1:65" s="2" customFormat="1" ht="16.5" customHeight="1">
      <c r="A125" s="39"/>
      <c r="B125" s="40"/>
      <c r="C125" s="219" t="s">
        <v>84</v>
      </c>
      <c r="D125" s="219" t="s">
        <v>159</v>
      </c>
      <c r="E125" s="220" t="s">
        <v>1178</v>
      </c>
      <c r="F125" s="221" t="s">
        <v>1179</v>
      </c>
      <c r="G125" s="222" t="s">
        <v>182</v>
      </c>
      <c r="H125" s="223">
        <v>405.81</v>
      </c>
      <c r="I125" s="224"/>
      <c r="J125" s="225">
        <f>ROUND(I125*H125,2)</f>
        <v>0</v>
      </c>
      <c r="K125" s="221" t="s">
        <v>163</v>
      </c>
      <c r="L125" s="45"/>
      <c r="M125" s="226" t="s">
        <v>1</v>
      </c>
      <c r="N125" s="227" t="s">
        <v>41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164</v>
      </c>
      <c r="AT125" s="230" t="s">
        <v>159</v>
      </c>
      <c r="AU125" s="230" t="s">
        <v>86</v>
      </c>
      <c r="AY125" s="18" t="s">
        <v>157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84</v>
      </c>
      <c r="BK125" s="231">
        <f>ROUND(I125*H125,2)</f>
        <v>0</v>
      </c>
      <c r="BL125" s="18" t="s">
        <v>164</v>
      </c>
      <c r="BM125" s="230" t="s">
        <v>1243</v>
      </c>
    </row>
    <row r="126" spans="1:51" s="15" customFormat="1" ht="12">
      <c r="A126" s="15"/>
      <c r="B126" s="255"/>
      <c r="C126" s="256"/>
      <c r="D126" s="234" t="s">
        <v>166</v>
      </c>
      <c r="E126" s="257" t="s">
        <v>1</v>
      </c>
      <c r="F126" s="258" t="s">
        <v>1244</v>
      </c>
      <c r="G126" s="256"/>
      <c r="H126" s="257" t="s">
        <v>1</v>
      </c>
      <c r="I126" s="259"/>
      <c r="J126" s="256"/>
      <c r="K126" s="256"/>
      <c r="L126" s="260"/>
      <c r="M126" s="261"/>
      <c r="N126" s="262"/>
      <c r="O126" s="262"/>
      <c r="P126" s="262"/>
      <c r="Q126" s="262"/>
      <c r="R126" s="262"/>
      <c r="S126" s="262"/>
      <c r="T126" s="263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4" t="s">
        <v>166</v>
      </c>
      <c r="AU126" s="264" t="s">
        <v>86</v>
      </c>
      <c r="AV126" s="15" t="s">
        <v>84</v>
      </c>
      <c r="AW126" s="15" t="s">
        <v>32</v>
      </c>
      <c r="AX126" s="15" t="s">
        <v>76</v>
      </c>
      <c r="AY126" s="264" t="s">
        <v>157</v>
      </c>
    </row>
    <row r="127" spans="1:51" s="15" customFormat="1" ht="12">
      <c r="A127" s="15"/>
      <c r="B127" s="255"/>
      <c r="C127" s="256"/>
      <c r="D127" s="234" t="s">
        <v>166</v>
      </c>
      <c r="E127" s="257" t="s">
        <v>1</v>
      </c>
      <c r="F127" s="258" t="s">
        <v>1245</v>
      </c>
      <c r="G127" s="256"/>
      <c r="H127" s="257" t="s">
        <v>1</v>
      </c>
      <c r="I127" s="259"/>
      <c r="J127" s="256"/>
      <c r="K127" s="256"/>
      <c r="L127" s="260"/>
      <c r="M127" s="261"/>
      <c r="N127" s="262"/>
      <c r="O127" s="262"/>
      <c r="P127" s="262"/>
      <c r="Q127" s="262"/>
      <c r="R127" s="262"/>
      <c r="S127" s="262"/>
      <c r="T127" s="263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4" t="s">
        <v>166</v>
      </c>
      <c r="AU127" s="264" t="s">
        <v>86</v>
      </c>
      <c r="AV127" s="15" t="s">
        <v>84</v>
      </c>
      <c r="AW127" s="15" t="s">
        <v>32</v>
      </c>
      <c r="AX127" s="15" t="s">
        <v>76</v>
      </c>
      <c r="AY127" s="264" t="s">
        <v>157</v>
      </c>
    </row>
    <row r="128" spans="1:51" s="13" customFormat="1" ht="12">
      <c r="A128" s="13"/>
      <c r="B128" s="232"/>
      <c r="C128" s="233"/>
      <c r="D128" s="234" t="s">
        <v>166</v>
      </c>
      <c r="E128" s="235" t="s">
        <v>1240</v>
      </c>
      <c r="F128" s="236" t="s">
        <v>1241</v>
      </c>
      <c r="G128" s="233"/>
      <c r="H128" s="237">
        <v>405.81</v>
      </c>
      <c r="I128" s="238"/>
      <c r="J128" s="233"/>
      <c r="K128" s="233"/>
      <c r="L128" s="239"/>
      <c r="M128" s="240"/>
      <c r="N128" s="241"/>
      <c r="O128" s="241"/>
      <c r="P128" s="241"/>
      <c r="Q128" s="241"/>
      <c r="R128" s="241"/>
      <c r="S128" s="241"/>
      <c r="T128" s="24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3" t="s">
        <v>166</v>
      </c>
      <c r="AU128" s="243" t="s">
        <v>86</v>
      </c>
      <c r="AV128" s="13" t="s">
        <v>86</v>
      </c>
      <c r="AW128" s="13" t="s">
        <v>32</v>
      </c>
      <c r="AX128" s="13" t="s">
        <v>76</v>
      </c>
      <c r="AY128" s="243" t="s">
        <v>157</v>
      </c>
    </row>
    <row r="129" spans="1:51" s="14" customFormat="1" ht="12">
      <c r="A129" s="14"/>
      <c r="B129" s="244"/>
      <c r="C129" s="245"/>
      <c r="D129" s="234" t="s">
        <v>166</v>
      </c>
      <c r="E129" s="246" t="s">
        <v>1</v>
      </c>
      <c r="F129" s="247" t="s">
        <v>169</v>
      </c>
      <c r="G129" s="245"/>
      <c r="H129" s="248">
        <v>405.81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4" t="s">
        <v>166</v>
      </c>
      <c r="AU129" s="254" t="s">
        <v>86</v>
      </c>
      <c r="AV129" s="14" t="s">
        <v>164</v>
      </c>
      <c r="AW129" s="14" t="s">
        <v>32</v>
      </c>
      <c r="AX129" s="14" t="s">
        <v>84</v>
      </c>
      <c r="AY129" s="254" t="s">
        <v>157</v>
      </c>
    </row>
    <row r="130" spans="1:65" s="2" customFormat="1" ht="21.75" customHeight="1">
      <c r="A130" s="39"/>
      <c r="B130" s="40"/>
      <c r="C130" s="219" t="s">
        <v>86</v>
      </c>
      <c r="D130" s="219" t="s">
        <v>159</v>
      </c>
      <c r="E130" s="220" t="s">
        <v>1246</v>
      </c>
      <c r="F130" s="221" t="s">
        <v>1247</v>
      </c>
      <c r="G130" s="222" t="s">
        <v>162</v>
      </c>
      <c r="H130" s="223">
        <v>182.615</v>
      </c>
      <c r="I130" s="224"/>
      <c r="J130" s="225">
        <f>ROUND(I130*H130,2)</f>
        <v>0</v>
      </c>
      <c r="K130" s="221" t="s">
        <v>163</v>
      </c>
      <c r="L130" s="45"/>
      <c r="M130" s="226" t="s">
        <v>1</v>
      </c>
      <c r="N130" s="227" t="s">
        <v>41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164</v>
      </c>
      <c r="AT130" s="230" t="s">
        <v>159</v>
      </c>
      <c r="AU130" s="230" t="s">
        <v>86</v>
      </c>
      <c r="AY130" s="18" t="s">
        <v>157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84</v>
      </c>
      <c r="BK130" s="231">
        <f>ROUND(I130*H130,2)</f>
        <v>0</v>
      </c>
      <c r="BL130" s="18" t="s">
        <v>164</v>
      </c>
      <c r="BM130" s="230" t="s">
        <v>1248</v>
      </c>
    </row>
    <row r="131" spans="1:51" s="15" customFormat="1" ht="12">
      <c r="A131" s="15"/>
      <c r="B131" s="255"/>
      <c r="C131" s="256"/>
      <c r="D131" s="234" t="s">
        <v>166</v>
      </c>
      <c r="E131" s="257" t="s">
        <v>1</v>
      </c>
      <c r="F131" s="258" t="s">
        <v>1244</v>
      </c>
      <c r="G131" s="256"/>
      <c r="H131" s="257" t="s">
        <v>1</v>
      </c>
      <c r="I131" s="259"/>
      <c r="J131" s="256"/>
      <c r="K131" s="256"/>
      <c r="L131" s="260"/>
      <c r="M131" s="261"/>
      <c r="N131" s="262"/>
      <c r="O131" s="262"/>
      <c r="P131" s="262"/>
      <c r="Q131" s="262"/>
      <c r="R131" s="262"/>
      <c r="S131" s="262"/>
      <c r="T131" s="263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4" t="s">
        <v>166</v>
      </c>
      <c r="AU131" s="264" t="s">
        <v>86</v>
      </c>
      <c r="AV131" s="15" t="s">
        <v>84</v>
      </c>
      <c r="AW131" s="15" t="s">
        <v>32</v>
      </c>
      <c r="AX131" s="15" t="s">
        <v>76</v>
      </c>
      <c r="AY131" s="264" t="s">
        <v>157</v>
      </c>
    </row>
    <row r="132" spans="1:51" s="15" customFormat="1" ht="12">
      <c r="A132" s="15"/>
      <c r="B132" s="255"/>
      <c r="C132" s="256"/>
      <c r="D132" s="234" t="s">
        <v>166</v>
      </c>
      <c r="E132" s="257" t="s">
        <v>1</v>
      </c>
      <c r="F132" s="258" t="s">
        <v>1245</v>
      </c>
      <c r="G132" s="256"/>
      <c r="H132" s="257" t="s">
        <v>1</v>
      </c>
      <c r="I132" s="259"/>
      <c r="J132" s="256"/>
      <c r="K132" s="256"/>
      <c r="L132" s="260"/>
      <c r="M132" s="261"/>
      <c r="N132" s="262"/>
      <c r="O132" s="262"/>
      <c r="P132" s="262"/>
      <c r="Q132" s="262"/>
      <c r="R132" s="262"/>
      <c r="S132" s="262"/>
      <c r="T132" s="263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4" t="s">
        <v>166</v>
      </c>
      <c r="AU132" s="264" t="s">
        <v>86</v>
      </c>
      <c r="AV132" s="15" t="s">
        <v>84</v>
      </c>
      <c r="AW132" s="15" t="s">
        <v>32</v>
      </c>
      <c r="AX132" s="15" t="s">
        <v>76</v>
      </c>
      <c r="AY132" s="264" t="s">
        <v>157</v>
      </c>
    </row>
    <row r="133" spans="1:51" s="13" customFormat="1" ht="12">
      <c r="A133" s="13"/>
      <c r="B133" s="232"/>
      <c r="C133" s="233"/>
      <c r="D133" s="234" t="s">
        <v>166</v>
      </c>
      <c r="E133" s="235" t="s">
        <v>1</v>
      </c>
      <c r="F133" s="236" t="s">
        <v>1249</v>
      </c>
      <c r="G133" s="233"/>
      <c r="H133" s="237">
        <v>182.615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166</v>
      </c>
      <c r="AU133" s="243" t="s">
        <v>86</v>
      </c>
      <c r="AV133" s="13" t="s">
        <v>86</v>
      </c>
      <c r="AW133" s="13" t="s">
        <v>32</v>
      </c>
      <c r="AX133" s="13" t="s">
        <v>76</v>
      </c>
      <c r="AY133" s="243" t="s">
        <v>157</v>
      </c>
    </row>
    <row r="134" spans="1:51" s="14" customFormat="1" ht="12">
      <c r="A134" s="14"/>
      <c r="B134" s="244"/>
      <c r="C134" s="245"/>
      <c r="D134" s="234" t="s">
        <v>166</v>
      </c>
      <c r="E134" s="246" t="s">
        <v>1</v>
      </c>
      <c r="F134" s="247" t="s">
        <v>169</v>
      </c>
      <c r="G134" s="245"/>
      <c r="H134" s="248">
        <v>182.615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4" t="s">
        <v>166</v>
      </c>
      <c r="AU134" s="254" t="s">
        <v>86</v>
      </c>
      <c r="AV134" s="14" t="s">
        <v>164</v>
      </c>
      <c r="AW134" s="14" t="s">
        <v>32</v>
      </c>
      <c r="AX134" s="14" t="s">
        <v>84</v>
      </c>
      <c r="AY134" s="254" t="s">
        <v>157</v>
      </c>
    </row>
    <row r="135" spans="1:65" s="2" customFormat="1" ht="21.75" customHeight="1">
      <c r="A135" s="39"/>
      <c r="B135" s="40"/>
      <c r="C135" s="219" t="s">
        <v>174</v>
      </c>
      <c r="D135" s="219" t="s">
        <v>159</v>
      </c>
      <c r="E135" s="220" t="s">
        <v>998</v>
      </c>
      <c r="F135" s="221" t="s">
        <v>999</v>
      </c>
      <c r="G135" s="222" t="s">
        <v>162</v>
      </c>
      <c r="H135" s="223">
        <v>35.573</v>
      </c>
      <c r="I135" s="224"/>
      <c r="J135" s="225">
        <f>ROUND(I135*H135,2)</f>
        <v>0</v>
      </c>
      <c r="K135" s="221" t="s">
        <v>163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164</v>
      </c>
      <c r="AT135" s="230" t="s">
        <v>159</v>
      </c>
      <c r="AU135" s="230" t="s">
        <v>86</v>
      </c>
      <c r="AY135" s="18" t="s">
        <v>157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164</v>
      </c>
      <c r="BM135" s="230" t="s">
        <v>1250</v>
      </c>
    </row>
    <row r="136" spans="1:51" s="15" customFormat="1" ht="12">
      <c r="A136" s="15"/>
      <c r="B136" s="255"/>
      <c r="C136" s="256"/>
      <c r="D136" s="234" t="s">
        <v>166</v>
      </c>
      <c r="E136" s="257" t="s">
        <v>1</v>
      </c>
      <c r="F136" s="258" t="s">
        <v>1251</v>
      </c>
      <c r="G136" s="256"/>
      <c r="H136" s="257" t="s">
        <v>1</v>
      </c>
      <c r="I136" s="259"/>
      <c r="J136" s="256"/>
      <c r="K136" s="256"/>
      <c r="L136" s="260"/>
      <c r="M136" s="261"/>
      <c r="N136" s="262"/>
      <c r="O136" s="262"/>
      <c r="P136" s="262"/>
      <c r="Q136" s="262"/>
      <c r="R136" s="262"/>
      <c r="S136" s="262"/>
      <c r="T136" s="263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4" t="s">
        <v>166</v>
      </c>
      <c r="AU136" s="264" t="s">
        <v>86</v>
      </c>
      <c r="AV136" s="15" t="s">
        <v>84</v>
      </c>
      <c r="AW136" s="15" t="s">
        <v>32</v>
      </c>
      <c r="AX136" s="15" t="s">
        <v>76</v>
      </c>
      <c r="AY136" s="264" t="s">
        <v>157</v>
      </c>
    </row>
    <row r="137" spans="1:51" s="13" customFormat="1" ht="12">
      <c r="A137" s="13"/>
      <c r="B137" s="232"/>
      <c r="C137" s="233"/>
      <c r="D137" s="234" t="s">
        <v>166</v>
      </c>
      <c r="E137" s="235" t="s">
        <v>1</v>
      </c>
      <c r="F137" s="236" t="s">
        <v>1252</v>
      </c>
      <c r="G137" s="233"/>
      <c r="H137" s="237">
        <v>35.573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166</v>
      </c>
      <c r="AU137" s="243" t="s">
        <v>86</v>
      </c>
      <c r="AV137" s="13" t="s">
        <v>86</v>
      </c>
      <c r="AW137" s="13" t="s">
        <v>32</v>
      </c>
      <c r="AX137" s="13" t="s">
        <v>84</v>
      </c>
      <c r="AY137" s="243" t="s">
        <v>157</v>
      </c>
    </row>
    <row r="138" spans="1:65" s="2" customFormat="1" ht="21.75" customHeight="1">
      <c r="A138" s="39"/>
      <c r="B138" s="40"/>
      <c r="C138" s="219" t="s">
        <v>164</v>
      </c>
      <c r="D138" s="219" t="s">
        <v>159</v>
      </c>
      <c r="E138" s="220" t="s">
        <v>1125</v>
      </c>
      <c r="F138" s="221" t="s">
        <v>1126</v>
      </c>
      <c r="G138" s="222" t="s">
        <v>162</v>
      </c>
      <c r="H138" s="223">
        <v>0.786</v>
      </c>
      <c r="I138" s="224"/>
      <c r="J138" s="225">
        <f>ROUND(I138*H138,2)</f>
        <v>0</v>
      </c>
      <c r="K138" s="221" t="s">
        <v>163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164</v>
      </c>
      <c r="AT138" s="230" t="s">
        <v>159</v>
      </c>
      <c r="AU138" s="230" t="s">
        <v>86</v>
      </c>
      <c r="AY138" s="18" t="s">
        <v>157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164</v>
      </c>
      <c r="BM138" s="230" t="s">
        <v>1253</v>
      </c>
    </row>
    <row r="139" spans="1:51" s="15" customFormat="1" ht="12">
      <c r="A139" s="15"/>
      <c r="B139" s="255"/>
      <c r="C139" s="256"/>
      <c r="D139" s="234" t="s">
        <v>166</v>
      </c>
      <c r="E139" s="257" t="s">
        <v>1</v>
      </c>
      <c r="F139" s="258" t="s">
        <v>1245</v>
      </c>
      <c r="G139" s="256"/>
      <c r="H139" s="257" t="s">
        <v>1</v>
      </c>
      <c r="I139" s="259"/>
      <c r="J139" s="256"/>
      <c r="K139" s="256"/>
      <c r="L139" s="260"/>
      <c r="M139" s="261"/>
      <c r="N139" s="262"/>
      <c r="O139" s="262"/>
      <c r="P139" s="262"/>
      <c r="Q139" s="262"/>
      <c r="R139" s="262"/>
      <c r="S139" s="262"/>
      <c r="T139" s="263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4" t="s">
        <v>166</v>
      </c>
      <c r="AU139" s="264" t="s">
        <v>86</v>
      </c>
      <c r="AV139" s="15" t="s">
        <v>84</v>
      </c>
      <c r="AW139" s="15" t="s">
        <v>32</v>
      </c>
      <c r="AX139" s="15" t="s">
        <v>76</v>
      </c>
      <c r="AY139" s="264" t="s">
        <v>157</v>
      </c>
    </row>
    <row r="140" spans="1:51" s="13" customFormat="1" ht="12">
      <c r="A140" s="13"/>
      <c r="B140" s="232"/>
      <c r="C140" s="233"/>
      <c r="D140" s="234" t="s">
        <v>166</v>
      </c>
      <c r="E140" s="235" t="s">
        <v>1</v>
      </c>
      <c r="F140" s="236" t="s">
        <v>1254</v>
      </c>
      <c r="G140" s="233"/>
      <c r="H140" s="237">
        <v>0.786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166</v>
      </c>
      <c r="AU140" s="243" t="s">
        <v>86</v>
      </c>
      <c r="AV140" s="13" t="s">
        <v>86</v>
      </c>
      <c r="AW140" s="13" t="s">
        <v>32</v>
      </c>
      <c r="AX140" s="13" t="s">
        <v>76</v>
      </c>
      <c r="AY140" s="243" t="s">
        <v>157</v>
      </c>
    </row>
    <row r="141" spans="1:51" s="14" customFormat="1" ht="12">
      <c r="A141" s="14"/>
      <c r="B141" s="244"/>
      <c r="C141" s="245"/>
      <c r="D141" s="234" t="s">
        <v>166</v>
      </c>
      <c r="E141" s="246" t="s">
        <v>1</v>
      </c>
      <c r="F141" s="247" t="s">
        <v>169</v>
      </c>
      <c r="G141" s="245"/>
      <c r="H141" s="248">
        <v>0.786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4" t="s">
        <v>166</v>
      </c>
      <c r="AU141" s="254" t="s">
        <v>86</v>
      </c>
      <c r="AV141" s="14" t="s">
        <v>164</v>
      </c>
      <c r="AW141" s="14" t="s">
        <v>32</v>
      </c>
      <c r="AX141" s="14" t="s">
        <v>84</v>
      </c>
      <c r="AY141" s="254" t="s">
        <v>157</v>
      </c>
    </row>
    <row r="142" spans="1:65" s="2" customFormat="1" ht="16.5" customHeight="1">
      <c r="A142" s="39"/>
      <c r="B142" s="40"/>
      <c r="C142" s="219" t="s">
        <v>185</v>
      </c>
      <c r="D142" s="219" t="s">
        <v>159</v>
      </c>
      <c r="E142" s="220" t="s">
        <v>1194</v>
      </c>
      <c r="F142" s="221" t="s">
        <v>1195</v>
      </c>
      <c r="G142" s="222" t="s">
        <v>162</v>
      </c>
      <c r="H142" s="223">
        <v>259.555</v>
      </c>
      <c r="I142" s="224"/>
      <c r="J142" s="225">
        <f>ROUND(I142*H142,2)</f>
        <v>0</v>
      </c>
      <c r="K142" s="221" t="s">
        <v>163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164</v>
      </c>
      <c r="AT142" s="230" t="s">
        <v>159</v>
      </c>
      <c r="AU142" s="230" t="s">
        <v>86</v>
      </c>
      <c r="AY142" s="18" t="s">
        <v>157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164</v>
      </c>
      <c r="BM142" s="230" t="s">
        <v>1255</v>
      </c>
    </row>
    <row r="143" spans="1:51" s="15" customFormat="1" ht="12">
      <c r="A143" s="15"/>
      <c r="B143" s="255"/>
      <c r="C143" s="256"/>
      <c r="D143" s="234" t="s">
        <v>166</v>
      </c>
      <c r="E143" s="257" t="s">
        <v>1</v>
      </c>
      <c r="F143" s="258" t="s">
        <v>1197</v>
      </c>
      <c r="G143" s="256"/>
      <c r="H143" s="257" t="s">
        <v>1</v>
      </c>
      <c r="I143" s="259"/>
      <c r="J143" s="256"/>
      <c r="K143" s="256"/>
      <c r="L143" s="260"/>
      <c r="M143" s="261"/>
      <c r="N143" s="262"/>
      <c r="O143" s="262"/>
      <c r="P143" s="262"/>
      <c r="Q143" s="262"/>
      <c r="R143" s="262"/>
      <c r="S143" s="262"/>
      <c r="T143" s="263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4" t="s">
        <v>166</v>
      </c>
      <c r="AU143" s="264" t="s">
        <v>86</v>
      </c>
      <c r="AV143" s="15" t="s">
        <v>84</v>
      </c>
      <c r="AW143" s="15" t="s">
        <v>32</v>
      </c>
      <c r="AX143" s="15" t="s">
        <v>76</v>
      </c>
      <c r="AY143" s="264" t="s">
        <v>157</v>
      </c>
    </row>
    <row r="144" spans="1:51" s="13" customFormat="1" ht="12">
      <c r="A144" s="13"/>
      <c r="B144" s="232"/>
      <c r="C144" s="233"/>
      <c r="D144" s="234" t="s">
        <v>166</v>
      </c>
      <c r="E144" s="235" t="s">
        <v>1</v>
      </c>
      <c r="F144" s="236" t="s">
        <v>1256</v>
      </c>
      <c r="G144" s="233"/>
      <c r="H144" s="237">
        <v>40.581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166</v>
      </c>
      <c r="AU144" s="243" t="s">
        <v>86</v>
      </c>
      <c r="AV144" s="13" t="s">
        <v>86</v>
      </c>
      <c r="AW144" s="13" t="s">
        <v>32</v>
      </c>
      <c r="AX144" s="13" t="s">
        <v>76</v>
      </c>
      <c r="AY144" s="243" t="s">
        <v>157</v>
      </c>
    </row>
    <row r="145" spans="1:51" s="15" customFormat="1" ht="12">
      <c r="A145" s="15"/>
      <c r="B145" s="255"/>
      <c r="C145" s="256"/>
      <c r="D145" s="234" t="s">
        <v>166</v>
      </c>
      <c r="E145" s="257" t="s">
        <v>1</v>
      </c>
      <c r="F145" s="258" t="s">
        <v>850</v>
      </c>
      <c r="G145" s="256"/>
      <c r="H145" s="257" t="s">
        <v>1</v>
      </c>
      <c r="I145" s="259"/>
      <c r="J145" s="256"/>
      <c r="K145" s="256"/>
      <c r="L145" s="260"/>
      <c r="M145" s="261"/>
      <c r="N145" s="262"/>
      <c r="O145" s="262"/>
      <c r="P145" s="262"/>
      <c r="Q145" s="262"/>
      <c r="R145" s="262"/>
      <c r="S145" s="262"/>
      <c r="T145" s="263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4" t="s">
        <v>166</v>
      </c>
      <c r="AU145" s="264" t="s">
        <v>86</v>
      </c>
      <c r="AV145" s="15" t="s">
        <v>84</v>
      </c>
      <c r="AW145" s="15" t="s">
        <v>32</v>
      </c>
      <c r="AX145" s="15" t="s">
        <v>76</v>
      </c>
      <c r="AY145" s="264" t="s">
        <v>157</v>
      </c>
    </row>
    <row r="146" spans="1:51" s="13" customFormat="1" ht="12">
      <c r="A146" s="13"/>
      <c r="B146" s="232"/>
      <c r="C146" s="233"/>
      <c r="D146" s="234" t="s">
        <v>166</v>
      </c>
      <c r="E146" s="235" t="s">
        <v>1</v>
      </c>
      <c r="F146" s="236" t="s">
        <v>1257</v>
      </c>
      <c r="G146" s="233"/>
      <c r="H146" s="237">
        <v>182.615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166</v>
      </c>
      <c r="AU146" s="243" t="s">
        <v>86</v>
      </c>
      <c r="AV146" s="13" t="s">
        <v>86</v>
      </c>
      <c r="AW146" s="13" t="s">
        <v>32</v>
      </c>
      <c r="AX146" s="13" t="s">
        <v>76</v>
      </c>
      <c r="AY146" s="243" t="s">
        <v>157</v>
      </c>
    </row>
    <row r="147" spans="1:51" s="15" customFormat="1" ht="12">
      <c r="A147" s="15"/>
      <c r="B147" s="255"/>
      <c r="C147" s="256"/>
      <c r="D147" s="234" t="s">
        <v>166</v>
      </c>
      <c r="E147" s="257" t="s">
        <v>1</v>
      </c>
      <c r="F147" s="258" t="s">
        <v>852</v>
      </c>
      <c r="G147" s="256"/>
      <c r="H147" s="257" t="s">
        <v>1</v>
      </c>
      <c r="I147" s="259"/>
      <c r="J147" s="256"/>
      <c r="K147" s="256"/>
      <c r="L147" s="260"/>
      <c r="M147" s="261"/>
      <c r="N147" s="262"/>
      <c r="O147" s="262"/>
      <c r="P147" s="262"/>
      <c r="Q147" s="262"/>
      <c r="R147" s="262"/>
      <c r="S147" s="262"/>
      <c r="T147" s="263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4" t="s">
        <v>166</v>
      </c>
      <c r="AU147" s="264" t="s">
        <v>86</v>
      </c>
      <c r="AV147" s="15" t="s">
        <v>84</v>
      </c>
      <c r="AW147" s="15" t="s">
        <v>32</v>
      </c>
      <c r="AX147" s="15" t="s">
        <v>76</v>
      </c>
      <c r="AY147" s="264" t="s">
        <v>157</v>
      </c>
    </row>
    <row r="148" spans="1:51" s="13" customFormat="1" ht="12">
      <c r="A148" s="13"/>
      <c r="B148" s="232"/>
      <c r="C148" s="233"/>
      <c r="D148" s="234" t="s">
        <v>166</v>
      </c>
      <c r="E148" s="235" t="s">
        <v>1</v>
      </c>
      <c r="F148" s="236" t="s">
        <v>1258</v>
      </c>
      <c r="G148" s="233"/>
      <c r="H148" s="237">
        <v>36.359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166</v>
      </c>
      <c r="AU148" s="243" t="s">
        <v>86</v>
      </c>
      <c r="AV148" s="13" t="s">
        <v>86</v>
      </c>
      <c r="AW148" s="13" t="s">
        <v>32</v>
      </c>
      <c r="AX148" s="13" t="s">
        <v>76</v>
      </c>
      <c r="AY148" s="243" t="s">
        <v>157</v>
      </c>
    </row>
    <row r="149" spans="1:51" s="14" customFormat="1" ht="12">
      <c r="A149" s="14"/>
      <c r="B149" s="244"/>
      <c r="C149" s="245"/>
      <c r="D149" s="234" t="s">
        <v>166</v>
      </c>
      <c r="E149" s="246" t="s">
        <v>1</v>
      </c>
      <c r="F149" s="247" t="s">
        <v>169</v>
      </c>
      <c r="G149" s="245"/>
      <c r="H149" s="248">
        <v>259.555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4" t="s">
        <v>166</v>
      </c>
      <c r="AU149" s="254" t="s">
        <v>86</v>
      </c>
      <c r="AV149" s="14" t="s">
        <v>164</v>
      </c>
      <c r="AW149" s="14" t="s">
        <v>32</v>
      </c>
      <c r="AX149" s="14" t="s">
        <v>84</v>
      </c>
      <c r="AY149" s="254" t="s">
        <v>157</v>
      </c>
    </row>
    <row r="150" spans="1:65" s="2" customFormat="1" ht="16.5" customHeight="1">
      <c r="A150" s="39"/>
      <c r="B150" s="40"/>
      <c r="C150" s="219" t="s">
        <v>189</v>
      </c>
      <c r="D150" s="219" t="s">
        <v>159</v>
      </c>
      <c r="E150" s="220" t="s">
        <v>1203</v>
      </c>
      <c r="F150" s="221" t="s">
        <v>1204</v>
      </c>
      <c r="G150" s="222" t="s">
        <v>162</v>
      </c>
      <c r="H150" s="223">
        <v>0.589</v>
      </c>
      <c r="I150" s="224"/>
      <c r="J150" s="225">
        <f>ROUND(I150*H150,2)</f>
        <v>0</v>
      </c>
      <c r="K150" s="221" t="s">
        <v>163</v>
      </c>
      <c r="L150" s="45"/>
      <c r="M150" s="226" t="s">
        <v>1</v>
      </c>
      <c r="N150" s="227" t="s">
        <v>41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164</v>
      </c>
      <c r="AT150" s="230" t="s">
        <v>159</v>
      </c>
      <c r="AU150" s="230" t="s">
        <v>86</v>
      </c>
      <c r="AY150" s="18" t="s">
        <v>157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164</v>
      </c>
      <c r="BM150" s="230" t="s">
        <v>1259</v>
      </c>
    </row>
    <row r="151" spans="1:51" s="15" customFormat="1" ht="12">
      <c r="A151" s="15"/>
      <c r="B151" s="255"/>
      <c r="C151" s="256"/>
      <c r="D151" s="234" t="s">
        <v>166</v>
      </c>
      <c r="E151" s="257" t="s">
        <v>1</v>
      </c>
      <c r="F151" s="258" t="s">
        <v>1260</v>
      </c>
      <c r="G151" s="256"/>
      <c r="H151" s="257" t="s">
        <v>1</v>
      </c>
      <c r="I151" s="259"/>
      <c r="J151" s="256"/>
      <c r="K151" s="256"/>
      <c r="L151" s="260"/>
      <c r="M151" s="261"/>
      <c r="N151" s="262"/>
      <c r="O151" s="262"/>
      <c r="P151" s="262"/>
      <c r="Q151" s="262"/>
      <c r="R151" s="262"/>
      <c r="S151" s="262"/>
      <c r="T151" s="26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4" t="s">
        <v>166</v>
      </c>
      <c r="AU151" s="264" t="s">
        <v>86</v>
      </c>
      <c r="AV151" s="15" t="s">
        <v>84</v>
      </c>
      <c r="AW151" s="15" t="s">
        <v>32</v>
      </c>
      <c r="AX151" s="15" t="s">
        <v>76</v>
      </c>
      <c r="AY151" s="264" t="s">
        <v>157</v>
      </c>
    </row>
    <row r="152" spans="1:51" s="13" customFormat="1" ht="12">
      <c r="A152" s="13"/>
      <c r="B152" s="232"/>
      <c r="C152" s="233"/>
      <c r="D152" s="234" t="s">
        <v>166</v>
      </c>
      <c r="E152" s="235" t="s">
        <v>1</v>
      </c>
      <c r="F152" s="236" t="s">
        <v>1261</v>
      </c>
      <c r="G152" s="233"/>
      <c r="H152" s="237">
        <v>0.589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166</v>
      </c>
      <c r="AU152" s="243" t="s">
        <v>86</v>
      </c>
      <c r="AV152" s="13" t="s">
        <v>86</v>
      </c>
      <c r="AW152" s="13" t="s">
        <v>32</v>
      </c>
      <c r="AX152" s="13" t="s">
        <v>84</v>
      </c>
      <c r="AY152" s="243" t="s">
        <v>157</v>
      </c>
    </row>
    <row r="153" spans="1:65" s="2" customFormat="1" ht="16.5" customHeight="1">
      <c r="A153" s="39"/>
      <c r="B153" s="40"/>
      <c r="C153" s="219" t="s">
        <v>196</v>
      </c>
      <c r="D153" s="219" t="s">
        <v>159</v>
      </c>
      <c r="E153" s="220" t="s">
        <v>1262</v>
      </c>
      <c r="F153" s="221" t="s">
        <v>1263</v>
      </c>
      <c r="G153" s="222" t="s">
        <v>162</v>
      </c>
      <c r="H153" s="223">
        <v>35.573</v>
      </c>
      <c r="I153" s="224"/>
      <c r="J153" s="225">
        <f>ROUND(I153*H153,2)</f>
        <v>0</v>
      </c>
      <c r="K153" s="221" t="s">
        <v>163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164</v>
      </c>
      <c r="AT153" s="230" t="s">
        <v>159</v>
      </c>
      <c r="AU153" s="230" t="s">
        <v>86</v>
      </c>
      <c r="AY153" s="18" t="s">
        <v>157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164</v>
      </c>
      <c r="BM153" s="230" t="s">
        <v>1264</v>
      </c>
    </row>
    <row r="154" spans="1:51" s="15" customFormat="1" ht="12">
      <c r="A154" s="15"/>
      <c r="B154" s="255"/>
      <c r="C154" s="256"/>
      <c r="D154" s="234" t="s">
        <v>166</v>
      </c>
      <c r="E154" s="257" t="s">
        <v>1</v>
      </c>
      <c r="F154" s="258" t="s">
        <v>1265</v>
      </c>
      <c r="G154" s="256"/>
      <c r="H154" s="257" t="s">
        <v>1</v>
      </c>
      <c r="I154" s="259"/>
      <c r="J154" s="256"/>
      <c r="K154" s="256"/>
      <c r="L154" s="260"/>
      <c r="M154" s="261"/>
      <c r="N154" s="262"/>
      <c r="O154" s="262"/>
      <c r="P154" s="262"/>
      <c r="Q154" s="262"/>
      <c r="R154" s="262"/>
      <c r="S154" s="262"/>
      <c r="T154" s="263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4" t="s">
        <v>166</v>
      </c>
      <c r="AU154" s="264" t="s">
        <v>86</v>
      </c>
      <c r="AV154" s="15" t="s">
        <v>84</v>
      </c>
      <c r="AW154" s="15" t="s">
        <v>32</v>
      </c>
      <c r="AX154" s="15" t="s">
        <v>76</v>
      </c>
      <c r="AY154" s="264" t="s">
        <v>157</v>
      </c>
    </row>
    <row r="155" spans="1:51" s="13" customFormat="1" ht="12">
      <c r="A155" s="13"/>
      <c r="B155" s="232"/>
      <c r="C155" s="233"/>
      <c r="D155" s="234" t="s">
        <v>166</v>
      </c>
      <c r="E155" s="235" t="s">
        <v>1</v>
      </c>
      <c r="F155" s="236" t="s">
        <v>1252</v>
      </c>
      <c r="G155" s="233"/>
      <c r="H155" s="237">
        <v>35.573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166</v>
      </c>
      <c r="AU155" s="243" t="s">
        <v>86</v>
      </c>
      <c r="AV155" s="13" t="s">
        <v>86</v>
      </c>
      <c r="AW155" s="13" t="s">
        <v>32</v>
      </c>
      <c r="AX155" s="13" t="s">
        <v>84</v>
      </c>
      <c r="AY155" s="243" t="s">
        <v>157</v>
      </c>
    </row>
    <row r="156" spans="1:65" s="2" customFormat="1" ht="16.5" customHeight="1">
      <c r="A156" s="39"/>
      <c r="B156" s="40"/>
      <c r="C156" s="265" t="s">
        <v>200</v>
      </c>
      <c r="D156" s="265" t="s">
        <v>486</v>
      </c>
      <c r="E156" s="266" t="s">
        <v>1266</v>
      </c>
      <c r="F156" s="267" t="s">
        <v>1267</v>
      </c>
      <c r="G156" s="268" t="s">
        <v>192</v>
      </c>
      <c r="H156" s="269">
        <v>67.589</v>
      </c>
      <c r="I156" s="270"/>
      <c r="J156" s="271">
        <f>ROUND(I156*H156,2)</f>
        <v>0</v>
      </c>
      <c r="K156" s="267" t="s">
        <v>163</v>
      </c>
      <c r="L156" s="272"/>
      <c r="M156" s="273" t="s">
        <v>1</v>
      </c>
      <c r="N156" s="274" t="s">
        <v>41</v>
      </c>
      <c r="O156" s="92"/>
      <c r="P156" s="228">
        <f>O156*H156</f>
        <v>0</v>
      </c>
      <c r="Q156" s="228">
        <v>1</v>
      </c>
      <c r="R156" s="228">
        <f>Q156*H156</f>
        <v>67.589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200</v>
      </c>
      <c r="AT156" s="230" t="s">
        <v>486</v>
      </c>
      <c r="AU156" s="230" t="s">
        <v>86</v>
      </c>
      <c r="AY156" s="18" t="s">
        <v>157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164</v>
      </c>
      <c r="BM156" s="230" t="s">
        <v>1268</v>
      </c>
    </row>
    <row r="157" spans="1:51" s="13" customFormat="1" ht="12">
      <c r="A157" s="13"/>
      <c r="B157" s="232"/>
      <c r="C157" s="233"/>
      <c r="D157" s="234" t="s">
        <v>166</v>
      </c>
      <c r="E157" s="235" t="s">
        <v>1</v>
      </c>
      <c r="F157" s="236" t="s">
        <v>1269</v>
      </c>
      <c r="G157" s="233"/>
      <c r="H157" s="237">
        <v>67.589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166</v>
      </c>
      <c r="AU157" s="243" t="s">
        <v>86</v>
      </c>
      <c r="AV157" s="13" t="s">
        <v>86</v>
      </c>
      <c r="AW157" s="13" t="s">
        <v>32</v>
      </c>
      <c r="AX157" s="13" t="s">
        <v>84</v>
      </c>
      <c r="AY157" s="243" t="s">
        <v>157</v>
      </c>
    </row>
    <row r="158" spans="1:65" s="2" customFormat="1" ht="16.5" customHeight="1">
      <c r="A158" s="39"/>
      <c r="B158" s="40"/>
      <c r="C158" s="219" t="s">
        <v>206</v>
      </c>
      <c r="D158" s="219" t="s">
        <v>159</v>
      </c>
      <c r="E158" s="220" t="s">
        <v>861</v>
      </c>
      <c r="F158" s="221" t="s">
        <v>862</v>
      </c>
      <c r="G158" s="222" t="s">
        <v>162</v>
      </c>
      <c r="H158" s="223">
        <v>0.589</v>
      </c>
      <c r="I158" s="224"/>
      <c r="J158" s="225">
        <f>ROUND(I158*H158,2)</f>
        <v>0</v>
      </c>
      <c r="K158" s="221" t="s">
        <v>163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164</v>
      </c>
      <c r="AT158" s="230" t="s">
        <v>159</v>
      </c>
      <c r="AU158" s="230" t="s">
        <v>86</v>
      </c>
      <c r="AY158" s="18" t="s">
        <v>157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164</v>
      </c>
      <c r="BM158" s="230" t="s">
        <v>1270</v>
      </c>
    </row>
    <row r="159" spans="1:51" s="13" customFormat="1" ht="12">
      <c r="A159" s="13"/>
      <c r="B159" s="232"/>
      <c r="C159" s="233"/>
      <c r="D159" s="234" t="s">
        <v>166</v>
      </c>
      <c r="E159" s="235" t="s">
        <v>1</v>
      </c>
      <c r="F159" s="236" t="s">
        <v>1271</v>
      </c>
      <c r="G159" s="233"/>
      <c r="H159" s="237">
        <v>0.786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166</v>
      </c>
      <c r="AU159" s="243" t="s">
        <v>86</v>
      </c>
      <c r="AV159" s="13" t="s">
        <v>86</v>
      </c>
      <c r="AW159" s="13" t="s">
        <v>32</v>
      </c>
      <c r="AX159" s="13" t="s">
        <v>76</v>
      </c>
      <c r="AY159" s="243" t="s">
        <v>157</v>
      </c>
    </row>
    <row r="160" spans="1:51" s="15" customFormat="1" ht="12">
      <c r="A160" s="15"/>
      <c r="B160" s="255"/>
      <c r="C160" s="256"/>
      <c r="D160" s="234" t="s">
        <v>166</v>
      </c>
      <c r="E160" s="257" t="s">
        <v>1</v>
      </c>
      <c r="F160" s="258" t="s">
        <v>865</v>
      </c>
      <c r="G160" s="256"/>
      <c r="H160" s="257" t="s">
        <v>1</v>
      </c>
      <c r="I160" s="259"/>
      <c r="J160" s="256"/>
      <c r="K160" s="256"/>
      <c r="L160" s="260"/>
      <c r="M160" s="261"/>
      <c r="N160" s="262"/>
      <c r="O160" s="262"/>
      <c r="P160" s="262"/>
      <c r="Q160" s="262"/>
      <c r="R160" s="262"/>
      <c r="S160" s="262"/>
      <c r="T160" s="263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4" t="s">
        <v>166</v>
      </c>
      <c r="AU160" s="264" t="s">
        <v>86</v>
      </c>
      <c r="AV160" s="15" t="s">
        <v>84</v>
      </c>
      <c r="AW160" s="15" t="s">
        <v>32</v>
      </c>
      <c r="AX160" s="15" t="s">
        <v>76</v>
      </c>
      <c r="AY160" s="264" t="s">
        <v>157</v>
      </c>
    </row>
    <row r="161" spans="1:51" s="13" customFormat="1" ht="12">
      <c r="A161" s="13"/>
      <c r="B161" s="232"/>
      <c r="C161" s="233"/>
      <c r="D161" s="234" t="s">
        <v>166</v>
      </c>
      <c r="E161" s="235" t="s">
        <v>1</v>
      </c>
      <c r="F161" s="236" t="s">
        <v>1272</v>
      </c>
      <c r="G161" s="233"/>
      <c r="H161" s="237">
        <v>-0.197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166</v>
      </c>
      <c r="AU161" s="243" t="s">
        <v>86</v>
      </c>
      <c r="AV161" s="13" t="s">
        <v>86</v>
      </c>
      <c r="AW161" s="13" t="s">
        <v>32</v>
      </c>
      <c r="AX161" s="13" t="s">
        <v>76</v>
      </c>
      <c r="AY161" s="243" t="s">
        <v>157</v>
      </c>
    </row>
    <row r="162" spans="1:51" s="14" customFormat="1" ht="12">
      <c r="A162" s="14"/>
      <c r="B162" s="244"/>
      <c r="C162" s="245"/>
      <c r="D162" s="234" t="s">
        <v>166</v>
      </c>
      <c r="E162" s="246" t="s">
        <v>1</v>
      </c>
      <c r="F162" s="247" t="s">
        <v>169</v>
      </c>
      <c r="G162" s="245"/>
      <c r="H162" s="248">
        <v>0.589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4" t="s">
        <v>166</v>
      </c>
      <c r="AU162" s="254" t="s">
        <v>86</v>
      </c>
      <c r="AV162" s="14" t="s">
        <v>164</v>
      </c>
      <c r="AW162" s="14" t="s">
        <v>32</v>
      </c>
      <c r="AX162" s="14" t="s">
        <v>84</v>
      </c>
      <c r="AY162" s="254" t="s">
        <v>157</v>
      </c>
    </row>
    <row r="163" spans="1:63" s="12" customFormat="1" ht="22.8" customHeight="1">
      <c r="A163" s="12"/>
      <c r="B163" s="203"/>
      <c r="C163" s="204"/>
      <c r="D163" s="205" t="s">
        <v>75</v>
      </c>
      <c r="E163" s="217" t="s">
        <v>86</v>
      </c>
      <c r="F163" s="217" t="s">
        <v>173</v>
      </c>
      <c r="G163" s="204"/>
      <c r="H163" s="204"/>
      <c r="I163" s="207"/>
      <c r="J163" s="218">
        <f>BK163</f>
        <v>0</v>
      </c>
      <c r="K163" s="204"/>
      <c r="L163" s="209"/>
      <c r="M163" s="210"/>
      <c r="N163" s="211"/>
      <c r="O163" s="211"/>
      <c r="P163" s="212">
        <f>SUM(P164:P167)</f>
        <v>0</v>
      </c>
      <c r="Q163" s="211"/>
      <c r="R163" s="212">
        <f>SUM(R164:R167)</f>
        <v>0.039299999999999995</v>
      </c>
      <c r="S163" s="211"/>
      <c r="T163" s="213">
        <f>SUM(T164:T167)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4" t="s">
        <v>84</v>
      </c>
      <c r="AT163" s="215" t="s">
        <v>75</v>
      </c>
      <c r="AU163" s="215" t="s">
        <v>84</v>
      </c>
      <c r="AY163" s="214" t="s">
        <v>157</v>
      </c>
      <c r="BK163" s="216">
        <f>SUM(BK164:BK167)</f>
        <v>0</v>
      </c>
    </row>
    <row r="164" spans="1:65" s="2" customFormat="1" ht="16.5" customHeight="1">
      <c r="A164" s="39"/>
      <c r="B164" s="40"/>
      <c r="C164" s="219" t="s">
        <v>211</v>
      </c>
      <c r="D164" s="219" t="s">
        <v>159</v>
      </c>
      <c r="E164" s="220" t="s">
        <v>867</v>
      </c>
      <c r="F164" s="221" t="s">
        <v>868</v>
      </c>
      <c r="G164" s="222" t="s">
        <v>405</v>
      </c>
      <c r="H164" s="223">
        <v>39.3</v>
      </c>
      <c r="I164" s="224"/>
      <c r="J164" s="225">
        <f>ROUND(I164*H164,2)</f>
        <v>0</v>
      </c>
      <c r="K164" s="221" t="s">
        <v>1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0.001</v>
      </c>
      <c r="R164" s="228">
        <f>Q164*H164</f>
        <v>0.039299999999999995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164</v>
      </c>
      <c r="AT164" s="230" t="s">
        <v>159</v>
      </c>
      <c r="AU164" s="230" t="s">
        <v>86</v>
      </c>
      <c r="AY164" s="18" t="s">
        <v>157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164</v>
      </c>
      <c r="BM164" s="230" t="s">
        <v>1273</v>
      </c>
    </row>
    <row r="165" spans="1:51" s="15" customFormat="1" ht="12">
      <c r="A165" s="15"/>
      <c r="B165" s="255"/>
      <c r="C165" s="256"/>
      <c r="D165" s="234" t="s">
        <v>166</v>
      </c>
      <c r="E165" s="257" t="s">
        <v>1</v>
      </c>
      <c r="F165" s="258" t="s">
        <v>1245</v>
      </c>
      <c r="G165" s="256"/>
      <c r="H165" s="257" t="s">
        <v>1</v>
      </c>
      <c r="I165" s="259"/>
      <c r="J165" s="256"/>
      <c r="K165" s="256"/>
      <c r="L165" s="260"/>
      <c r="M165" s="261"/>
      <c r="N165" s="262"/>
      <c r="O165" s="262"/>
      <c r="P165" s="262"/>
      <c r="Q165" s="262"/>
      <c r="R165" s="262"/>
      <c r="S165" s="262"/>
      <c r="T165" s="263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4" t="s">
        <v>166</v>
      </c>
      <c r="AU165" s="264" t="s">
        <v>86</v>
      </c>
      <c r="AV165" s="15" t="s">
        <v>84</v>
      </c>
      <c r="AW165" s="15" t="s">
        <v>32</v>
      </c>
      <c r="AX165" s="15" t="s">
        <v>76</v>
      </c>
      <c r="AY165" s="264" t="s">
        <v>157</v>
      </c>
    </row>
    <row r="166" spans="1:51" s="13" customFormat="1" ht="12">
      <c r="A166" s="13"/>
      <c r="B166" s="232"/>
      <c r="C166" s="233"/>
      <c r="D166" s="234" t="s">
        <v>166</v>
      </c>
      <c r="E166" s="235" t="s">
        <v>1</v>
      </c>
      <c r="F166" s="236" t="s">
        <v>1274</v>
      </c>
      <c r="G166" s="233"/>
      <c r="H166" s="237">
        <v>39.3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166</v>
      </c>
      <c r="AU166" s="243" t="s">
        <v>86</v>
      </c>
      <c r="AV166" s="13" t="s">
        <v>86</v>
      </c>
      <c r="AW166" s="13" t="s">
        <v>32</v>
      </c>
      <c r="AX166" s="13" t="s">
        <v>76</v>
      </c>
      <c r="AY166" s="243" t="s">
        <v>157</v>
      </c>
    </row>
    <row r="167" spans="1:51" s="14" customFormat="1" ht="12">
      <c r="A167" s="14"/>
      <c r="B167" s="244"/>
      <c r="C167" s="245"/>
      <c r="D167" s="234" t="s">
        <v>166</v>
      </c>
      <c r="E167" s="246" t="s">
        <v>1</v>
      </c>
      <c r="F167" s="247" t="s">
        <v>169</v>
      </c>
      <c r="G167" s="245"/>
      <c r="H167" s="248">
        <v>39.3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4" t="s">
        <v>166</v>
      </c>
      <c r="AU167" s="254" t="s">
        <v>86</v>
      </c>
      <c r="AV167" s="14" t="s">
        <v>164</v>
      </c>
      <c r="AW167" s="14" t="s">
        <v>32</v>
      </c>
      <c r="AX167" s="14" t="s">
        <v>84</v>
      </c>
      <c r="AY167" s="254" t="s">
        <v>157</v>
      </c>
    </row>
    <row r="168" spans="1:63" s="12" customFormat="1" ht="22.8" customHeight="1">
      <c r="A168" s="12"/>
      <c r="B168" s="203"/>
      <c r="C168" s="204"/>
      <c r="D168" s="205" t="s">
        <v>75</v>
      </c>
      <c r="E168" s="217" t="s">
        <v>185</v>
      </c>
      <c r="F168" s="217" t="s">
        <v>871</v>
      </c>
      <c r="G168" s="204"/>
      <c r="H168" s="204"/>
      <c r="I168" s="207"/>
      <c r="J168" s="218">
        <f>BK168</f>
        <v>0</v>
      </c>
      <c r="K168" s="204"/>
      <c r="L168" s="209"/>
      <c r="M168" s="210"/>
      <c r="N168" s="211"/>
      <c r="O168" s="211"/>
      <c r="P168" s="212">
        <f>SUM(P169:P176)</f>
        <v>0</v>
      </c>
      <c r="Q168" s="211"/>
      <c r="R168" s="212">
        <f>SUM(R169:R176)</f>
        <v>81.4216845</v>
      </c>
      <c r="S168" s="211"/>
      <c r="T168" s="213">
        <f>SUM(T169:T176)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4" t="s">
        <v>84</v>
      </c>
      <c r="AT168" s="215" t="s">
        <v>75</v>
      </c>
      <c r="AU168" s="215" t="s">
        <v>84</v>
      </c>
      <c r="AY168" s="214" t="s">
        <v>157</v>
      </c>
      <c r="BK168" s="216">
        <f>SUM(BK169:BK176)</f>
        <v>0</v>
      </c>
    </row>
    <row r="169" spans="1:65" s="2" customFormat="1" ht="16.5" customHeight="1">
      <c r="A169" s="39"/>
      <c r="B169" s="40"/>
      <c r="C169" s="219" t="s">
        <v>217</v>
      </c>
      <c r="D169" s="219" t="s">
        <v>159</v>
      </c>
      <c r="E169" s="220" t="s">
        <v>872</v>
      </c>
      <c r="F169" s="221" t="s">
        <v>873</v>
      </c>
      <c r="G169" s="222" t="s">
        <v>182</v>
      </c>
      <c r="H169" s="223">
        <v>405.81</v>
      </c>
      <c r="I169" s="224"/>
      <c r="J169" s="225">
        <f>ROUND(I169*H169,2)</f>
        <v>0</v>
      </c>
      <c r="K169" s="221" t="s">
        <v>163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164</v>
      </c>
      <c r="AT169" s="230" t="s">
        <v>159</v>
      </c>
      <c r="AU169" s="230" t="s">
        <v>86</v>
      </c>
      <c r="AY169" s="18" t="s">
        <v>157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164</v>
      </c>
      <c r="BM169" s="230" t="s">
        <v>1275</v>
      </c>
    </row>
    <row r="170" spans="1:51" s="13" customFormat="1" ht="12">
      <c r="A170" s="13"/>
      <c r="B170" s="232"/>
      <c r="C170" s="233"/>
      <c r="D170" s="234" t="s">
        <v>166</v>
      </c>
      <c r="E170" s="235" t="s">
        <v>1</v>
      </c>
      <c r="F170" s="236" t="s">
        <v>1240</v>
      </c>
      <c r="G170" s="233"/>
      <c r="H170" s="237">
        <v>405.81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166</v>
      </c>
      <c r="AU170" s="243" t="s">
        <v>86</v>
      </c>
      <c r="AV170" s="13" t="s">
        <v>86</v>
      </c>
      <c r="AW170" s="13" t="s">
        <v>32</v>
      </c>
      <c r="AX170" s="13" t="s">
        <v>84</v>
      </c>
      <c r="AY170" s="243" t="s">
        <v>157</v>
      </c>
    </row>
    <row r="171" spans="1:65" s="2" customFormat="1" ht="16.5" customHeight="1">
      <c r="A171" s="39"/>
      <c r="B171" s="40"/>
      <c r="C171" s="219" t="s">
        <v>224</v>
      </c>
      <c r="D171" s="219" t="s">
        <v>159</v>
      </c>
      <c r="E171" s="220" t="s">
        <v>1276</v>
      </c>
      <c r="F171" s="221" t="s">
        <v>1277</v>
      </c>
      <c r="G171" s="222" t="s">
        <v>182</v>
      </c>
      <c r="H171" s="223">
        <v>405.81</v>
      </c>
      <c r="I171" s="224"/>
      <c r="J171" s="225">
        <f>ROUND(I171*H171,2)</f>
        <v>0</v>
      </c>
      <c r="K171" s="221" t="s">
        <v>1278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164</v>
      </c>
      <c r="AT171" s="230" t="s">
        <v>159</v>
      </c>
      <c r="AU171" s="230" t="s">
        <v>86</v>
      </c>
      <c r="AY171" s="18" t="s">
        <v>157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164</v>
      </c>
      <c r="BM171" s="230" t="s">
        <v>1279</v>
      </c>
    </row>
    <row r="172" spans="1:51" s="13" customFormat="1" ht="12">
      <c r="A172" s="13"/>
      <c r="B172" s="232"/>
      <c r="C172" s="233"/>
      <c r="D172" s="234" t="s">
        <v>166</v>
      </c>
      <c r="E172" s="235" t="s">
        <v>1</v>
      </c>
      <c r="F172" s="236" t="s">
        <v>1240</v>
      </c>
      <c r="G172" s="233"/>
      <c r="H172" s="237">
        <v>405.81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166</v>
      </c>
      <c r="AU172" s="243" t="s">
        <v>86</v>
      </c>
      <c r="AV172" s="13" t="s">
        <v>86</v>
      </c>
      <c r="AW172" s="13" t="s">
        <v>32</v>
      </c>
      <c r="AX172" s="13" t="s">
        <v>84</v>
      </c>
      <c r="AY172" s="243" t="s">
        <v>157</v>
      </c>
    </row>
    <row r="173" spans="1:65" s="2" customFormat="1" ht="16.5" customHeight="1">
      <c r="A173" s="39"/>
      <c r="B173" s="40"/>
      <c r="C173" s="219" t="s">
        <v>232</v>
      </c>
      <c r="D173" s="219" t="s">
        <v>159</v>
      </c>
      <c r="E173" s="220" t="s">
        <v>1152</v>
      </c>
      <c r="F173" s="221" t="s">
        <v>1153</v>
      </c>
      <c r="G173" s="222" t="s">
        <v>182</v>
      </c>
      <c r="H173" s="223">
        <v>405.81</v>
      </c>
      <c r="I173" s="224"/>
      <c r="J173" s="225">
        <f>ROUND(I173*H173,2)</f>
        <v>0</v>
      </c>
      <c r="K173" s="221" t="s">
        <v>163</v>
      </c>
      <c r="L173" s="45"/>
      <c r="M173" s="226" t="s">
        <v>1</v>
      </c>
      <c r="N173" s="227" t="s">
        <v>41</v>
      </c>
      <c r="O173" s="92"/>
      <c r="P173" s="228">
        <f>O173*H173</f>
        <v>0</v>
      </c>
      <c r="Q173" s="228">
        <v>0.08425</v>
      </c>
      <c r="R173" s="228">
        <f>Q173*H173</f>
        <v>34.1894925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164</v>
      </c>
      <c r="AT173" s="230" t="s">
        <v>159</v>
      </c>
      <c r="AU173" s="230" t="s">
        <v>86</v>
      </c>
      <c r="AY173" s="18" t="s">
        <v>157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84</v>
      </c>
      <c r="BK173" s="231">
        <f>ROUND(I173*H173,2)</f>
        <v>0</v>
      </c>
      <c r="BL173" s="18" t="s">
        <v>164</v>
      </c>
      <c r="BM173" s="230" t="s">
        <v>1280</v>
      </c>
    </row>
    <row r="174" spans="1:51" s="13" customFormat="1" ht="12">
      <c r="A174" s="13"/>
      <c r="B174" s="232"/>
      <c r="C174" s="233"/>
      <c r="D174" s="234" t="s">
        <v>166</v>
      </c>
      <c r="E174" s="235" t="s">
        <v>1</v>
      </c>
      <c r="F174" s="236" t="s">
        <v>1240</v>
      </c>
      <c r="G174" s="233"/>
      <c r="H174" s="237">
        <v>405.81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166</v>
      </c>
      <c r="AU174" s="243" t="s">
        <v>86</v>
      </c>
      <c r="AV174" s="13" t="s">
        <v>86</v>
      </c>
      <c r="AW174" s="13" t="s">
        <v>32</v>
      </c>
      <c r="AX174" s="13" t="s">
        <v>84</v>
      </c>
      <c r="AY174" s="243" t="s">
        <v>157</v>
      </c>
    </row>
    <row r="175" spans="1:65" s="2" customFormat="1" ht="16.5" customHeight="1">
      <c r="A175" s="39"/>
      <c r="B175" s="40"/>
      <c r="C175" s="265" t="s">
        <v>240</v>
      </c>
      <c r="D175" s="265" t="s">
        <v>486</v>
      </c>
      <c r="E175" s="266" t="s">
        <v>1155</v>
      </c>
      <c r="F175" s="267" t="s">
        <v>1156</v>
      </c>
      <c r="G175" s="268" t="s">
        <v>182</v>
      </c>
      <c r="H175" s="269">
        <v>417.984</v>
      </c>
      <c r="I175" s="270"/>
      <c r="J175" s="271">
        <f>ROUND(I175*H175,2)</f>
        <v>0</v>
      </c>
      <c r="K175" s="267" t="s">
        <v>163</v>
      </c>
      <c r="L175" s="272"/>
      <c r="M175" s="273" t="s">
        <v>1</v>
      </c>
      <c r="N175" s="274" t="s">
        <v>41</v>
      </c>
      <c r="O175" s="92"/>
      <c r="P175" s="228">
        <f>O175*H175</f>
        <v>0</v>
      </c>
      <c r="Q175" s="228">
        <v>0.113</v>
      </c>
      <c r="R175" s="228">
        <f>Q175*H175</f>
        <v>47.232192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200</v>
      </c>
      <c r="AT175" s="230" t="s">
        <v>486</v>
      </c>
      <c r="AU175" s="230" t="s">
        <v>86</v>
      </c>
      <c r="AY175" s="18" t="s">
        <v>157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84</v>
      </c>
      <c r="BK175" s="231">
        <f>ROUND(I175*H175,2)</f>
        <v>0</v>
      </c>
      <c r="BL175" s="18" t="s">
        <v>164</v>
      </c>
      <c r="BM175" s="230" t="s">
        <v>1281</v>
      </c>
    </row>
    <row r="176" spans="1:51" s="13" customFormat="1" ht="12">
      <c r="A176" s="13"/>
      <c r="B176" s="232"/>
      <c r="C176" s="233"/>
      <c r="D176" s="234" t="s">
        <v>166</v>
      </c>
      <c r="E176" s="235" t="s">
        <v>1</v>
      </c>
      <c r="F176" s="236" t="s">
        <v>1282</v>
      </c>
      <c r="G176" s="233"/>
      <c r="H176" s="237">
        <v>417.984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166</v>
      </c>
      <c r="AU176" s="243" t="s">
        <v>86</v>
      </c>
      <c r="AV176" s="13" t="s">
        <v>86</v>
      </c>
      <c r="AW176" s="13" t="s">
        <v>32</v>
      </c>
      <c r="AX176" s="13" t="s">
        <v>84</v>
      </c>
      <c r="AY176" s="243" t="s">
        <v>157</v>
      </c>
    </row>
    <row r="177" spans="1:63" s="12" customFormat="1" ht="22.8" customHeight="1">
      <c r="A177" s="12"/>
      <c r="B177" s="203"/>
      <c r="C177" s="204"/>
      <c r="D177" s="205" t="s">
        <v>75</v>
      </c>
      <c r="E177" s="217" t="s">
        <v>206</v>
      </c>
      <c r="F177" s="217" t="s">
        <v>334</v>
      </c>
      <c r="G177" s="204"/>
      <c r="H177" s="204"/>
      <c r="I177" s="207"/>
      <c r="J177" s="218">
        <f>BK177</f>
        <v>0</v>
      </c>
      <c r="K177" s="204"/>
      <c r="L177" s="209"/>
      <c r="M177" s="210"/>
      <c r="N177" s="211"/>
      <c r="O177" s="211"/>
      <c r="P177" s="212">
        <f>SUM(P178:P186)</f>
        <v>0</v>
      </c>
      <c r="Q177" s="211"/>
      <c r="R177" s="212">
        <f>SUM(R178:R186)</f>
        <v>55.0877</v>
      </c>
      <c r="S177" s="211"/>
      <c r="T177" s="213">
        <f>SUM(T178:T186)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4" t="s">
        <v>84</v>
      </c>
      <c r="AT177" s="215" t="s">
        <v>75</v>
      </c>
      <c r="AU177" s="215" t="s">
        <v>84</v>
      </c>
      <c r="AY177" s="214" t="s">
        <v>157</v>
      </c>
      <c r="BK177" s="216">
        <f>SUM(BK178:BK186)</f>
        <v>0</v>
      </c>
    </row>
    <row r="178" spans="1:65" s="2" customFormat="1" ht="16.5" customHeight="1">
      <c r="A178" s="39"/>
      <c r="B178" s="40"/>
      <c r="C178" s="219" t="s">
        <v>8</v>
      </c>
      <c r="D178" s="219" t="s">
        <v>159</v>
      </c>
      <c r="E178" s="220" t="s">
        <v>898</v>
      </c>
      <c r="F178" s="221" t="s">
        <v>899</v>
      </c>
      <c r="G178" s="222" t="s">
        <v>405</v>
      </c>
      <c r="H178" s="223">
        <v>296.68</v>
      </c>
      <c r="I178" s="224"/>
      <c r="J178" s="225">
        <f>ROUND(I178*H178,2)</f>
        <v>0</v>
      </c>
      <c r="K178" s="221" t="s">
        <v>163</v>
      </c>
      <c r="L178" s="45"/>
      <c r="M178" s="226" t="s">
        <v>1</v>
      </c>
      <c r="N178" s="227" t="s">
        <v>41</v>
      </c>
      <c r="O178" s="92"/>
      <c r="P178" s="228">
        <f>O178*H178</f>
        <v>0</v>
      </c>
      <c r="Q178" s="228">
        <v>0.1295</v>
      </c>
      <c r="R178" s="228">
        <f>Q178*H178</f>
        <v>38.42006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164</v>
      </c>
      <c r="AT178" s="230" t="s">
        <v>159</v>
      </c>
      <c r="AU178" s="230" t="s">
        <v>86</v>
      </c>
      <c r="AY178" s="18" t="s">
        <v>157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84</v>
      </c>
      <c r="BK178" s="231">
        <f>ROUND(I178*H178,2)</f>
        <v>0</v>
      </c>
      <c r="BL178" s="18" t="s">
        <v>164</v>
      </c>
      <c r="BM178" s="230" t="s">
        <v>1283</v>
      </c>
    </row>
    <row r="179" spans="1:51" s="13" customFormat="1" ht="12">
      <c r="A179" s="13"/>
      <c r="B179" s="232"/>
      <c r="C179" s="233"/>
      <c r="D179" s="234" t="s">
        <v>166</v>
      </c>
      <c r="E179" s="235" t="s">
        <v>1</v>
      </c>
      <c r="F179" s="236" t="s">
        <v>1284</v>
      </c>
      <c r="G179" s="233"/>
      <c r="H179" s="237">
        <v>296.68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166</v>
      </c>
      <c r="AU179" s="243" t="s">
        <v>86</v>
      </c>
      <c r="AV179" s="13" t="s">
        <v>86</v>
      </c>
      <c r="AW179" s="13" t="s">
        <v>32</v>
      </c>
      <c r="AX179" s="13" t="s">
        <v>76</v>
      </c>
      <c r="AY179" s="243" t="s">
        <v>157</v>
      </c>
    </row>
    <row r="180" spans="1:51" s="14" customFormat="1" ht="12">
      <c r="A180" s="14"/>
      <c r="B180" s="244"/>
      <c r="C180" s="245"/>
      <c r="D180" s="234" t="s">
        <v>166</v>
      </c>
      <c r="E180" s="246" t="s">
        <v>1</v>
      </c>
      <c r="F180" s="247" t="s">
        <v>169</v>
      </c>
      <c r="G180" s="245"/>
      <c r="H180" s="248">
        <v>296.68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4" t="s">
        <v>166</v>
      </c>
      <c r="AU180" s="254" t="s">
        <v>86</v>
      </c>
      <c r="AV180" s="14" t="s">
        <v>164</v>
      </c>
      <c r="AW180" s="14" t="s">
        <v>32</v>
      </c>
      <c r="AX180" s="14" t="s">
        <v>84</v>
      </c>
      <c r="AY180" s="254" t="s">
        <v>157</v>
      </c>
    </row>
    <row r="181" spans="1:65" s="2" customFormat="1" ht="16.5" customHeight="1">
      <c r="A181" s="39"/>
      <c r="B181" s="40"/>
      <c r="C181" s="265" t="s">
        <v>254</v>
      </c>
      <c r="D181" s="265" t="s">
        <v>486</v>
      </c>
      <c r="E181" s="266" t="s">
        <v>1285</v>
      </c>
      <c r="F181" s="267" t="s">
        <v>1286</v>
      </c>
      <c r="G181" s="268" t="s">
        <v>405</v>
      </c>
      <c r="H181" s="269">
        <v>297</v>
      </c>
      <c r="I181" s="270"/>
      <c r="J181" s="271">
        <f>ROUND(I181*H181,2)</f>
        <v>0</v>
      </c>
      <c r="K181" s="267" t="s">
        <v>163</v>
      </c>
      <c r="L181" s="272"/>
      <c r="M181" s="273" t="s">
        <v>1</v>
      </c>
      <c r="N181" s="274" t="s">
        <v>41</v>
      </c>
      <c r="O181" s="92"/>
      <c r="P181" s="228">
        <f>O181*H181</f>
        <v>0</v>
      </c>
      <c r="Q181" s="228">
        <v>0.05612</v>
      </c>
      <c r="R181" s="228">
        <f>Q181*H181</f>
        <v>16.667640000000002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200</v>
      </c>
      <c r="AT181" s="230" t="s">
        <v>486</v>
      </c>
      <c r="AU181" s="230" t="s">
        <v>86</v>
      </c>
      <c r="AY181" s="18" t="s">
        <v>157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84</v>
      </c>
      <c r="BK181" s="231">
        <f>ROUND(I181*H181,2)</f>
        <v>0</v>
      </c>
      <c r="BL181" s="18" t="s">
        <v>164</v>
      </c>
      <c r="BM181" s="230" t="s">
        <v>1287</v>
      </c>
    </row>
    <row r="182" spans="1:51" s="13" customFormat="1" ht="12">
      <c r="A182" s="13"/>
      <c r="B182" s="232"/>
      <c r="C182" s="233"/>
      <c r="D182" s="234" t="s">
        <v>166</v>
      </c>
      <c r="E182" s="235" t="s">
        <v>1</v>
      </c>
      <c r="F182" s="236" t="s">
        <v>1288</v>
      </c>
      <c r="G182" s="233"/>
      <c r="H182" s="237">
        <v>296.68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166</v>
      </c>
      <c r="AU182" s="243" t="s">
        <v>86</v>
      </c>
      <c r="AV182" s="13" t="s">
        <v>86</v>
      </c>
      <c r="AW182" s="13" t="s">
        <v>32</v>
      </c>
      <c r="AX182" s="13" t="s">
        <v>76</v>
      </c>
      <c r="AY182" s="243" t="s">
        <v>157</v>
      </c>
    </row>
    <row r="183" spans="1:51" s="15" customFormat="1" ht="12">
      <c r="A183" s="15"/>
      <c r="B183" s="255"/>
      <c r="C183" s="256"/>
      <c r="D183" s="234" t="s">
        <v>166</v>
      </c>
      <c r="E183" s="257" t="s">
        <v>1</v>
      </c>
      <c r="F183" s="258" t="s">
        <v>1289</v>
      </c>
      <c r="G183" s="256"/>
      <c r="H183" s="257" t="s">
        <v>1</v>
      </c>
      <c r="I183" s="259"/>
      <c r="J183" s="256"/>
      <c r="K183" s="256"/>
      <c r="L183" s="260"/>
      <c r="M183" s="261"/>
      <c r="N183" s="262"/>
      <c r="O183" s="262"/>
      <c r="P183" s="262"/>
      <c r="Q183" s="262"/>
      <c r="R183" s="262"/>
      <c r="S183" s="262"/>
      <c r="T183" s="263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4" t="s">
        <v>166</v>
      </c>
      <c r="AU183" s="264" t="s">
        <v>86</v>
      </c>
      <c r="AV183" s="15" t="s">
        <v>84</v>
      </c>
      <c r="AW183" s="15" t="s">
        <v>32</v>
      </c>
      <c r="AX183" s="15" t="s">
        <v>76</v>
      </c>
      <c r="AY183" s="264" t="s">
        <v>157</v>
      </c>
    </row>
    <row r="184" spans="1:51" s="13" customFormat="1" ht="12">
      <c r="A184" s="13"/>
      <c r="B184" s="232"/>
      <c r="C184" s="233"/>
      <c r="D184" s="234" t="s">
        <v>166</v>
      </c>
      <c r="E184" s="235" t="s">
        <v>1</v>
      </c>
      <c r="F184" s="236" t="s">
        <v>1290</v>
      </c>
      <c r="G184" s="233"/>
      <c r="H184" s="237">
        <v>0.32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166</v>
      </c>
      <c r="AU184" s="243" t="s">
        <v>86</v>
      </c>
      <c r="AV184" s="13" t="s">
        <v>86</v>
      </c>
      <c r="AW184" s="13" t="s">
        <v>32</v>
      </c>
      <c r="AX184" s="13" t="s">
        <v>76</v>
      </c>
      <c r="AY184" s="243" t="s">
        <v>157</v>
      </c>
    </row>
    <row r="185" spans="1:51" s="14" customFormat="1" ht="12">
      <c r="A185" s="14"/>
      <c r="B185" s="244"/>
      <c r="C185" s="245"/>
      <c r="D185" s="234" t="s">
        <v>166</v>
      </c>
      <c r="E185" s="246" t="s">
        <v>1</v>
      </c>
      <c r="F185" s="247" t="s">
        <v>169</v>
      </c>
      <c r="G185" s="245"/>
      <c r="H185" s="248">
        <v>297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4" t="s">
        <v>166</v>
      </c>
      <c r="AU185" s="254" t="s">
        <v>86</v>
      </c>
      <c r="AV185" s="14" t="s">
        <v>164</v>
      </c>
      <c r="AW185" s="14" t="s">
        <v>32</v>
      </c>
      <c r="AX185" s="14" t="s">
        <v>84</v>
      </c>
      <c r="AY185" s="254" t="s">
        <v>157</v>
      </c>
    </row>
    <row r="186" spans="1:65" s="2" customFormat="1" ht="21.75" customHeight="1">
      <c r="A186" s="39"/>
      <c r="B186" s="40"/>
      <c r="C186" s="219" t="s">
        <v>258</v>
      </c>
      <c r="D186" s="219" t="s">
        <v>159</v>
      </c>
      <c r="E186" s="220" t="s">
        <v>420</v>
      </c>
      <c r="F186" s="221" t="s">
        <v>421</v>
      </c>
      <c r="G186" s="222" t="s">
        <v>417</v>
      </c>
      <c r="H186" s="223">
        <v>1</v>
      </c>
      <c r="I186" s="224"/>
      <c r="J186" s="225">
        <f>ROUND(I186*H186,2)</f>
        <v>0</v>
      </c>
      <c r="K186" s="221" t="s">
        <v>1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164</v>
      </c>
      <c r="AT186" s="230" t="s">
        <v>159</v>
      </c>
      <c r="AU186" s="230" t="s">
        <v>86</v>
      </c>
      <c r="AY186" s="18" t="s">
        <v>157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164</v>
      </c>
      <c r="BM186" s="230" t="s">
        <v>1291</v>
      </c>
    </row>
    <row r="187" spans="1:63" s="12" customFormat="1" ht="22.8" customHeight="1">
      <c r="A187" s="12"/>
      <c r="B187" s="203"/>
      <c r="C187" s="204"/>
      <c r="D187" s="205" t="s">
        <v>75</v>
      </c>
      <c r="E187" s="217" t="s">
        <v>467</v>
      </c>
      <c r="F187" s="217" t="s">
        <v>468</v>
      </c>
      <c r="G187" s="204"/>
      <c r="H187" s="204"/>
      <c r="I187" s="207"/>
      <c r="J187" s="218">
        <f>BK187</f>
        <v>0</v>
      </c>
      <c r="K187" s="204"/>
      <c r="L187" s="209"/>
      <c r="M187" s="210"/>
      <c r="N187" s="211"/>
      <c r="O187" s="211"/>
      <c r="P187" s="212">
        <f>P188</f>
        <v>0</v>
      </c>
      <c r="Q187" s="211"/>
      <c r="R187" s="212">
        <f>R188</f>
        <v>0</v>
      </c>
      <c r="S187" s="211"/>
      <c r="T187" s="213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4" t="s">
        <v>84</v>
      </c>
      <c r="AT187" s="215" t="s">
        <v>75</v>
      </c>
      <c r="AU187" s="215" t="s">
        <v>84</v>
      </c>
      <c r="AY187" s="214" t="s">
        <v>157</v>
      </c>
      <c r="BK187" s="216">
        <f>BK188</f>
        <v>0</v>
      </c>
    </row>
    <row r="188" spans="1:65" s="2" customFormat="1" ht="16.5" customHeight="1">
      <c r="A188" s="39"/>
      <c r="B188" s="40"/>
      <c r="C188" s="219" t="s">
        <v>275</v>
      </c>
      <c r="D188" s="219" t="s">
        <v>159</v>
      </c>
      <c r="E188" s="220" t="s">
        <v>1237</v>
      </c>
      <c r="F188" s="221" t="s">
        <v>1238</v>
      </c>
      <c r="G188" s="222" t="s">
        <v>192</v>
      </c>
      <c r="H188" s="223">
        <v>204.138</v>
      </c>
      <c r="I188" s="224"/>
      <c r="J188" s="225">
        <f>ROUND(I188*H188,2)</f>
        <v>0</v>
      </c>
      <c r="K188" s="221" t="s">
        <v>163</v>
      </c>
      <c r="L188" s="45"/>
      <c r="M188" s="289" t="s">
        <v>1</v>
      </c>
      <c r="N188" s="290" t="s">
        <v>41</v>
      </c>
      <c r="O188" s="291"/>
      <c r="P188" s="292">
        <f>O188*H188</f>
        <v>0</v>
      </c>
      <c r="Q188" s="292">
        <v>0</v>
      </c>
      <c r="R188" s="292">
        <f>Q188*H188</f>
        <v>0</v>
      </c>
      <c r="S188" s="292">
        <v>0</v>
      </c>
      <c r="T188" s="29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164</v>
      </c>
      <c r="AT188" s="230" t="s">
        <v>159</v>
      </c>
      <c r="AU188" s="230" t="s">
        <v>86</v>
      </c>
      <c r="AY188" s="18" t="s">
        <v>157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164</v>
      </c>
      <c r="BM188" s="230" t="s">
        <v>1292</v>
      </c>
    </row>
    <row r="189" spans="1:31" s="2" customFormat="1" ht="6.95" customHeight="1">
      <c r="A189" s="39"/>
      <c r="B189" s="67"/>
      <c r="C189" s="68"/>
      <c r="D189" s="68"/>
      <c r="E189" s="68"/>
      <c r="F189" s="68"/>
      <c r="G189" s="68"/>
      <c r="H189" s="68"/>
      <c r="I189" s="68"/>
      <c r="J189" s="68"/>
      <c r="K189" s="68"/>
      <c r="L189" s="45"/>
      <c r="M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</row>
  </sheetData>
  <sheetProtection password="CC35" sheet="1" objects="1" scenarios="1" formatColumns="0" formatRows="0" autoFilter="0"/>
  <autoFilter ref="C121:K188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PC-MATEJ\Matej</dc:creator>
  <cp:keywords/>
  <dc:description/>
  <cp:lastModifiedBy>PC-MATEJ\Matej</cp:lastModifiedBy>
  <dcterms:created xsi:type="dcterms:W3CDTF">2021-07-07T08:23:00Z</dcterms:created>
  <dcterms:modified xsi:type="dcterms:W3CDTF">2021-07-07T08:23:18Z</dcterms:modified>
  <cp:category/>
  <cp:version/>
  <cp:contentType/>
  <cp:contentStatus/>
</cp:coreProperties>
</file>