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http://schemas.openxmlformats.org/spreadsheetml/2006/main">
  <bookViews>
    <workbookView xWindow="0" yWindow="0" windowWidth="0" windowHeight="0"/>
  </bookViews>
  <sheets>
    <sheet name="Rekapitulace stavby" sheetId="1" r:id="rId1"/>
    <sheet name="D.1.1.1 - Objekt G" sheetId="2" r:id="rId2"/>
    <sheet name="D.1.1.2 - Objekt H" sheetId="3" r:id="rId3"/>
    <sheet name="D.1.1.3 - Spojovací chodba C" sheetId="4" r:id="rId4"/>
    <sheet name="D.1.1.4 - Objekt D, E" sheetId="5" r:id="rId5"/>
    <sheet name="D.1.4.1 - Objekt G_elektr..." sheetId="6" r:id="rId6"/>
    <sheet name="D.1.4.2 - Objekt H_elektr..." sheetId="7" r:id="rId7"/>
    <sheet name="D.1.4.3 - Spojovací chodb..." sheetId="8" r:id="rId8"/>
    <sheet name="D.1.4.4 - Objekt D, E_ele..." sheetId="9" r:id="rId9"/>
    <sheet name="VON - Vedlejší a ostatní ..." sheetId="10" r:id="rId10"/>
    <sheet name="Pokyny pro vyplnění" sheetId="11" r:id="rId11"/>
  </sheets>
  <definedNames>
    <definedName name="_xlnm.Print_Area" localSheetId="0">'Rekapitulace stavby'!$D$4:$AO$33,'Rekapitulace stavby'!$C$39:$AQ$63</definedName>
    <definedName name="_xlnm.Print_Titles" localSheetId="0">'Rekapitulace stavby'!$49:$49</definedName>
    <definedName name="_xlnm._FilterDatabase" localSheetId="1" hidden="1">'D.1.1.1 - Objekt G'!$C$108:$K$805</definedName>
    <definedName name="_xlnm.Print_Area" localSheetId="1">'D.1.1.1 - Objekt G'!$C$4:$J$38,'D.1.1.1 - Objekt G'!$C$44:$J$88,'D.1.1.1 - Objekt G'!$C$94:$K$805</definedName>
    <definedName name="_xlnm.Print_Titles" localSheetId="1">'D.1.1.1 - Objekt G'!$108:$108</definedName>
    <definedName name="_xlnm._FilterDatabase" localSheetId="2" hidden="1">'D.1.1.2 - Objekt H'!$C$106:$K$748</definedName>
    <definedName name="_xlnm.Print_Area" localSheetId="2">'D.1.1.2 - Objekt H'!$C$4:$J$38,'D.1.1.2 - Objekt H'!$C$44:$J$86,'D.1.1.2 - Objekt H'!$C$92:$K$748</definedName>
    <definedName name="_xlnm.Print_Titles" localSheetId="2">'D.1.1.2 - Objekt H'!$106:$106</definedName>
    <definedName name="_xlnm._FilterDatabase" localSheetId="3" hidden="1">'D.1.1.3 - Spojovací chodba C'!$C$108:$K$571</definedName>
    <definedName name="_xlnm.Print_Area" localSheetId="3">'D.1.1.3 - Spojovací chodba C'!$C$4:$J$38,'D.1.1.3 - Spojovací chodba C'!$C$44:$J$88,'D.1.1.3 - Spojovací chodba C'!$C$94:$K$571</definedName>
    <definedName name="_xlnm.Print_Titles" localSheetId="3">'D.1.1.3 - Spojovací chodba C'!$108:$108</definedName>
    <definedName name="_xlnm._FilterDatabase" localSheetId="4" hidden="1">'D.1.1.4 - Objekt D, E'!$C$109:$K$843</definedName>
    <definedName name="_xlnm.Print_Area" localSheetId="4">'D.1.1.4 - Objekt D, E'!$C$4:$J$38,'D.1.1.4 - Objekt D, E'!$C$44:$J$89,'D.1.1.4 - Objekt D, E'!$C$95:$K$843</definedName>
    <definedName name="_xlnm.Print_Titles" localSheetId="4">'D.1.1.4 - Objekt D, E'!$109:$109</definedName>
    <definedName name="_xlnm._FilterDatabase" localSheetId="5" hidden="1">'D.1.4.1 - Objekt G_elektr...'!$C$83:$K$146</definedName>
    <definedName name="_xlnm.Print_Area" localSheetId="5">'D.1.4.1 - Objekt G_elektr...'!$C$4:$J$38,'D.1.4.1 - Objekt G_elektr...'!$C$44:$J$63,'D.1.4.1 - Objekt G_elektr...'!$C$69:$K$146</definedName>
    <definedName name="_xlnm.Print_Titles" localSheetId="5">'D.1.4.1 - Objekt G_elektr...'!$83:$83</definedName>
    <definedName name="_xlnm._FilterDatabase" localSheetId="6" hidden="1">'D.1.4.2 - Objekt H_elektr...'!$C$83:$K$142</definedName>
    <definedName name="_xlnm.Print_Area" localSheetId="6">'D.1.4.2 - Objekt H_elektr...'!$C$4:$J$38,'D.1.4.2 - Objekt H_elektr...'!$C$44:$J$63,'D.1.4.2 - Objekt H_elektr...'!$C$69:$K$142</definedName>
    <definedName name="_xlnm.Print_Titles" localSheetId="6">'D.1.4.2 - Objekt H_elektr...'!$83:$83</definedName>
    <definedName name="_xlnm._FilterDatabase" localSheetId="7" hidden="1">'D.1.4.3 - Spojovací chodb...'!$C$83:$K$132</definedName>
    <definedName name="_xlnm.Print_Area" localSheetId="7">'D.1.4.3 - Spojovací chodb...'!$C$4:$J$38,'D.1.4.3 - Spojovací chodb...'!$C$44:$J$63,'D.1.4.3 - Spojovací chodb...'!$C$69:$K$132</definedName>
    <definedName name="_xlnm.Print_Titles" localSheetId="7">'D.1.4.3 - Spojovací chodb...'!$83:$83</definedName>
    <definedName name="_xlnm._FilterDatabase" localSheetId="8" hidden="1">'D.1.4.4 - Objekt D, E_ele...'!$C$83:$K$142</definedName>
    <definedName name="_xlnm.Print_Area" localSheetId="8">'D.1.4.4 - Objekt D, E_ele...'!$C$4:$J$38,'D.1.4.4 - Objekt D, E_ele...'!$C$44:$J$63,'D.1.4.4 - Objekt D, E_ele...'!$C$69:$K$142</definedName>
    <definedName name="_xlnm.Print_Titles" localSheetId="8">'D.1.4.4 - Objekt D, E_ele...'!$83:$83</definedName>
    <definedName name="_xlnm._FilterDatabase" localSheetId="9" hidden="1">'VON - Vedlejší a ostatní ...'!$C$80:$K$102</definedName>
    <definedName name="_xlnm.Print_Area" localSheetId="9">'VON - Vedlejší a ostatní ...'!$C$4:$J$36,'VON - Vedlejší a ostatní ...'!$C$42:$J$62,'VON - Vedlejší a ostatní ...'!$C$68:$K$102</definedName>
    <definedName name="_xlnm.Print_Titles" localSheetId="9">'VON - Vedlejší a ostatní ...'!$80:$80</definedName>
    <definedName name="_xlnm.Print_Area" localSheetId="10">'Pokyny pro vyplnění'!$B$2:$K$69,'Pokyny pro vyplnění'!$B$72:$K$116,'Pokyny pro vyplnění'!$B$119:$K$188,'Pokyny pro vyplnění'!$B$196:$K$216</definedName>
  </definedNames>
  <calcPr/>
</workbook>
</file>

<file path=xl/calcChain.xml><?xml version="1.0" encoding="utf-8"?>
<calcChain xmlns="http://schemas.openxmlformats.org/spreadsheetml/2006/main">
  <c i="1" r="AY62"/>
  <c r="AX62"/>
  <c i="10" r="BI101"/>
  <c r="BH101"/>
  <c r="BG101"/>
  <c r="BF101"/>
  <c r="T101"/>
  <c r="R101"/>
  <c r="P101"/>
  <c r="BK101"/>
  <c r="J101"/>
  <c r="BE101"/>
  <c r="BI99"/>
  <c r="BH99"/>
  <c r="BG99"/>
  <c r="BF99"/>
  <c r="T99"/>
  <c r="T98"/>
  <c r="R99"/>
  <c r="R98"/>
  <c r="P99"/>
  <c r="P98"/>
  <c r="BK99"/>
  <c r="BK98"/>
  <c r="J98"/>
  <c r="J99"/>
  <c r="BE99"/>
  <c r="J61"/>
  <c r="BI96"/>
  <c r="BH96"/>
  <c r="BG96"/>
  <c r="BF96"/>
  <c r="T96"/>
  <c r="R96"/>
  <c r="P96"/>
  <c r="BK96"/>
  <c r="J96"/>
  <c r="BE96"/>
  <c r="BI93"/>
  <c r="BH93"/>
  <c r="BG93"/>
  <c r="BF93"/>
  <c r="T93"/>
  <c r="T92"/>
  <c r="R93"/>
  <c r="R92"/>
  <c r="P93"/>
  <c r="P92"/>
  <c r="BK93"/>
  <c r="BK92"/>
  <c r="J92"/>
  <c r="J93"/>
  <c r="BE93"/>
  <c r="J60"/>
  <c r="BI90"/>
  <c r="BH90"/>
  <c r="BG90"/>
  <c r="BF90"/>
  <c r="T90"/>
  <c r="R90"/>
  <c r="P90"/>
  <c r="BK90"/>
  <c r="J90"/>
  <c r="BE90"/>
  <c r="BI88"/>
  <c r="BH88"/>
  <c r="BG88"/>
  <c r="BF88"/>
  <c r="T88"/>
  <c r="T87"/>
  <c r="R88"/>
  <c r="R87"/>
  <c r="P88"/>
  <c r="P87"/>
  <c r="BK88"/>
  <c r="BK87"/>
  <c r="J87"/>
  <c r="J88"/>
  <c r="BE88"/>
  <c r="J59"/>
  <c r="BI84"/>
  <c r="F34"/>
  <c i="1" r="BD62"/>
  <c i="10" r="BH84"/>
  <c r="F33"/>
  <c i="1" r="BC62"/>
  <c i="10" r="BG84"/>
  <c r="F32"/>
  <c i="1" r="BB62"/>
  <c i="10" r="BF84"/>
  <c r="J31"/>
  <c i="1" r="AW62"/>
  <c i="10" r="F31"/>
  <c i="1" r="BA62"/>
  <c i="10" r="T84"/>
  <c r="T83"/>
  <c r="T82"/>
  <c r="T81"/>
  <c r="R84"/>
  <c r="R83"/>
  <c r="R82"/>
  <c r="R81"/>
  <c r="P84"/>
  <c r="P83"/>
  <c r="P82"/>
  <c r="P81"/>
  <c i="1" r="AU62"/>
  <c i="10" r="BK84"/>
  <c r="BK83"/>
  <c r="J83"/>
  <c r="BK82"/>
  <c r="J82"/>
  <c r="BK81"/>
  <c r="J81"/>
  <c r="J56"/>
  <c r="J27"/>
  <c i="1" r="AG62"/>
  <c i="10" r="J84"/>
  <c r="BE84"/>
  <c r="J30"/>
  <c i="1" r="AV62"/>
  <c i="10" r="F30"/>
  <c i="1" r="AZ62"/>
  <c i="10" r="J58"/>
  <c r="J57"/>
  <c r="J77"/>
  <c r="F77"/>
  <c r="F75"/>
  <c r="E73"/>
  <c r="J51"/>
  <c r="F51"/>
  <c r="F49"/>
  <c r="E47"/>
  <c r="J36"/>
  <c r="J18"/>
  <c r="E18"/>
  <c r="F78"/>
  <c r="F52"/>
  <c r="J17"/>
  <c r="J12"/>
  <c r="J75"/>
  <c r="J49"/>
  <c r="E7"/>
  <c r="E71"/>
  <c r="E45"/>
  <c i="1" r="AY61"/>
  <c r="AX61"/>
  <c i="9" r="BI141"/>
  <c r="BH141"/>
  <c r="BG141"/>
  <c r="BF141"/>
  <c r="T141"/>
  <c r="R141"/>
  <c r="P141"/>
  <c r="BK141"/>
  <c r="J141"/>
  <c r="BE141"/>
  <c r="BI139"/>
  <c r="BH139"/>
  <c r="BG139"/>
  <c r="BF139"/>
  <c r="T139"/>
  <c r="R139"/>
  <c r="P139"/>
  <c r="BK139"/>
  <c r="J139"/>
  <c r="BE139"/>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T118"/>
  <c r="R119"/>
  <c r="R118"/>
  <c r="P119"/>
  <c r="P118"/>
  <c r="BK119"/>
  <c r="BK118"/>
  <c r="J118"/>
  <c r="J119"/>
  <c r="BE119"/>
  <c r="J62"/>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F36"/>
  <c i="1" r="BD61"/>
  <c i="9" r="BH86"/>
  <c r="F35"/>
  <c i="1" r="BC61"/>
  <c i="9" r="BG86"/>
  <c r="F34"/>
  <c i="1" r="BB61"/>
  <c i="9" r="BF86"/>
  <c r="J33"/>
  <c i="1" r="AW61"/>
  <c i="9" r="F33"/>
  <c i="1" r="BA61"/>
  <c i="9" r="T86"/>
  <c r="T85"/>
  <c r="T84"/>
  <c r="R86"/>
  <c r="R85"/>
  <c r="R84"/>
  <c r="P86"/>
  <c r="P85"/>
  <c r="P84"/>
  <c i="1" r="AU61"/>
  <c i="9" r="BK86"/>
  <c r="BK85"/>
  <c r="J85"/>
  <c r="BK84"/>
  <c r="J84"/>
  <c r="J60"/>
  <c r="J29"/>
  <c i="1" r="AG61"/>
  <c i="9" r="J86"/>
  <c r="BE86"/>
  <c r="J32"/>
  <c i="1" r="AV61"/>
  <c i="9" r="F32"/>
  <c i="1" r="AZ61"/>
  <c i="9" r="J61"/>
  <c r="J80"/>
  <c r="F80"/>
  <c r="F78"/>
  <c r="E76"/>
  <c r="J55"/>
  <c r="F55"/>
  <c r="F53"/>
  <c r="E51"/>
  <c r="J38"/>
  <c r="J20"/>
  <c r="E20"/>
  <c r="F81"/>
  <c r="F56"/>
  <c r="J19"/>
  <c r="J14"/>
  <c r="J78"/>
  <c r="J53"/>
  <c r="E7"/>
  <c r="E72"/>
  <c r="E47"/>
  <c i="1" r="AY60"/>
  <c r="AX60"/>
  <c i="8"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R119"/>
  <c r="P119"/>
  <c r="BK119"/>
  <c r="J119"/>
  <c r="BE119"/>
  <c r="BI117"/>
  <c r="BH117"/>
  <c r="BG117"/>
  <c r="BF117"/>
  <c r="T117"/>
  <c r="R117"/>
  <c r="P117"/>
  <c r="BK117"/>
  <c r="J117"/>
  <c r="BE117"/>
  <c r="BI115"/>
  <c r="BH115"/>
  <c r="BG115"/>
  <c r="BF115"/>
  <c r="T115"/>
  <c r="R115"/>
  <c r="P115"/>
  <c r="BK115"/>
  <c r="J115"/>
  <c r="BE115"/>
  <c r="BI113"/>
  <c r="BH113"/>
  <c r="BG113"/>
  <c r="BF113"/>
  <c r="T113"/>
  <c r="R113"/>
  <c r="P113"/>
  <c r="BK113"/>
  <c r="J113"/>
  <c r="BE113"/>
  <c r="BI111"/>
  <c r="BH111"/>
  <c r="BG111"/>
  <c r="BF111"/>
  <c r="T111"/>
  <c r="R111"/>
  <c r="P111"/>
  <c r="BK111"/>
  <c r="J111"/>
  <c r="BE111"/>
  <c r="BI109"/>
  <c r="BH109"/>
  <c r="BG109"/>
  <c r="BF109"/>
  <c r="T109"/>
  <c r="T108"/>
  <c r="R109"/>
  <c r="R108"/>
  <c r="P109"/>
  <c r="P108"/>
  <c r="BK109"/>
  <c r="BK108"/>
  <c r="J108"/>
  <c r="J109"/>
  <c r="BE109"/>
  <c r="J62"/>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F36"/>
  <c i="1" r="BD60"/>
  <c i="8" r="BH86"/>
  <c r="F35"/>
  <c i="1" r="BC60"/>
  <c i="8" r="BG86"/>
  <c r="F34"/>
  <c i="1" r="BB60"/>
  <c i="8" r="BF86"/>
  <c r="J33"/>
  <c i="1" r="AW60"/>
  <c i="8" r="F33"/>
  <c i="1" r="BA60"/>
  <c i="8" r="T86"/>
  <c r="T85"/>
  <c r="T84"/>
  <c r="R86"/>
  <c r="R85"/>
  <c r="R84"/>
  <c r="P86"/>
  <c r="P85"/>
  <c r="P84"/>
  <c i="1" r="AU60"/>
  <c i="8" r="BK86"/>
  <c r="BK85"/>
  <c r="J85"/>
  <c r="BK84"/>
  <c r="J84"/>
  <c r="J60"/>
  <c r="J29"/>
  <c i="1" r="AG60"/>
  <c i="8" r="J86"/>
  <c r="BE86"/>
  <c r="J32"/>
  <c i="1" r="AV60"/>
  <c i="8" r="F32"/>
  <c i="1" r="AZ60"/>
  <c i="8" r="J61"/>
  <c r="J80"/>
  <c r="F80"/>
  <c r="F78"/>
  <c r="E76"/>
  <c r="J55"/>
  <c r="F55"/>
  <c r="F53"/>
  <c r="E51"/>
  <c r="J38"/>
  <c r="J20"/>
  <c r="E20"/>
  <c r="F81"/>
  <c r="F56"/>
  <c r="J19"/>
  <c r="J14"/>
  <c r="J78"/>
  <c r="J53"/>
  <c r="E7"/>
  <c r="E72"/>
  <c r="E47"/>
  <c i="1" r="AY59"/>
  <c r="AX59"/>
  <c i="7" r="BI141"/>
  <c r="BH141"/>
  <c r="BG141"/>
  <c r="BF141"/>
  <c r="T141"/>
  <c r="R141"/>
  <c r="P141"/>
  <c r="BK141"/>
  <c r="J141"/>
  <c r="BE141"/>
  <c r="BI139"/>
  <c r="BH139"/>
  <c r="BG139"/>
  <c r="BF139"/>
  <c r="T139"/>
  <c r="R139"/>
  <c r="P139"/>
  <c r="BK139"/>
  <c r="J139"/>
  <c r="BE139"/>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R123"/>
  <c r="P123"/>
  <c r="BK123"/>
  <c r="J123"/>
  <c r="BE123"/>
  <c r="BI121"/>
  <c r="BH121"/>
  <c r="BG121"/>
  <c r="BF121"/>
  <c r="T121"/>
  <c r="R121"/>
  <c r="P121"/>
  <c r="BK121"/>
  <c r="J121"/>
  <c r="BE121"/>
  <c r="BI119"/>
  <c r="BH119"/>
  <c r="BG119"/>
  <c r="BF119"/>
  <c r="T119"/>
  <c r="T118"/>
  <c r="R119"/>
  <c r="R118"/>
  <c r="P119"/>
  <c r="P118"/>
  <c r="BK119"/>
  <c r="BK118"/>
  <c r="J118"/>
  <c r="J119"/>
  <c r="BE119"/>
  <c r="J62"/>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F36"/>
  <c i="1" r="BD59"/>
  <c i="7" r="BH86"/>
  <c r="F35"/>
  <c i="1" r="BC59"/>
  <c i="7" r="BG86"/>
  <c r="F34"/>
  <c i="1" r="BB59"/>
  <c i="7" r="BF86"/>
  <c r="J33"/>
  <c i="1" r="AW59"/>
  <c i="7" r="F33"/>
  <c i="1" r="BA59"/>
  <c i="7" r="T86"/>
  <c r="T85"/>
  <c r="T84"/>
  <c r="R86"/>
  <c r="R85"/>
  <c r="R84"/>
  <c r="P86"/>
  <c r="P85"/>
  <c r="P84"/>
  <c i="1" r="AU59"/>
  <c i="7" r="BK86"/>
  <c r="BK85"/>
  <c r="J85"/>
  <c r="BK84"/>
  <c r="J84"/>
  <c r="J60"/>
  <c r="J29"/>
  <c i="1" r="AG59"/>
  <c i="7" r="J86"/>
  <c r="BE86"/>
  <c r="J32"/>
  <c i="1" r="AV59"/>
  <c i="7" r="F32"/>
  <c i="1" r="AZ59"/>
  <c i="7" r="J61"/>
  <c r="J80"/>
  <c r="F80"/>
  <c r="F78"/>
  <c r="E76"/>
  <c r="J55"/>
  <c r="F55"/>
  <c r="F53"/>
  <c r="E51"/>
  <c r="J38"/>
  <c r="J20"/>
  <c r="E20"/>
  <c r="F81"/>
  <c r="F56"/>
  <c r="J19"/>
  <c r="J14"/>
  <c r="J78"/>
  <c r="J53"/>
  <c r="E7"/>
  <c r="E72"/>
  <c r="E47"/>
  <c i="1" r="AY58"/>
  <c r="AX58"/>
  <c i="6" r="BI145"/>
  <c r="BH145"/>
  <c r="BG145"/>
  <c r="BF145"/>
  <c r="T145"/>
  <c r="R145"/>
  <c r="P145"/>
  <c r="BK145"/>
  <c r="J145"/>
  <c r="BE145"/>
  <c r="BI143"/>
  <c r="BH143"/>
  <c r="BG143"/>
  <c r="BF143"/>
  <c r="T143"/>
  <c r="R143"/>
  <c r="P143"/>
  <c r="BK143"/>
  <c r="J143"/>
  <c r="BE143"/>
  <c r="BI141"/>
  <c r="BH141"/>
  <c r="BG141"/>
  <c r="BF141"/>
  <c r="T141"/>
  <c r="R141"/>
  <c r="P141"/>
  <c r="BK141"/>
  <c r="J141"/>
  <c r="BE141"/>
  <c r="BI139"/>
  <c r="BH139"/>
  <c r="BG139"/>
  <c r="BF139"/>
  <c r="T139"/>
  <c r="R139"/>
  <c r="P139"/>
  <c r="BK139"/>
  <c r="J139"/>
  <c r="BE139"/>
  <c r="BI137"/>
  <c r="BH137"/>
  <c r="BG137"/>
  <c r="BF137"/>
  <c r="T137"/>
  <c r="R137"/>
  <c r="P137"/>
  <c r="BK137"/>
  <c r="J137"/>
  <c r="BE137"/>
  <c r="BI135"/>
  <c r="BH135"/>
  <c r="BG135"/>
  <c r="BF135"/>
  <c r="T135"/>
  <c r="R135"/>
  <c r="P135"/>
  <c r="BK135"/>
  <c r="J135"/>
  <c r="BE135"/>
  <c r="BI133"/>
  <c r="BH133"/>
  <c r="BG133"/>
  <c r="BF133"/>
  <c r="T133"/>
  <c r="R133"/>
  <c r="P133"/>
  <c r="BK133"/>
  <c r="J133"/>
  <c r="BE133"/>
  <c r="BI131"/>
  <c r="BH131"/>
  <c r="BG131"/>
  <c r="BF131"/>
  <c r="T131"/>
  <c r="R131"/>
  <c r="P131"/>
  <c r="BK131"/>
  <c r="J131"/>
  <c r="BE131"/>
  <c r="BI129"/>
  <c r="BH129"/>
  <c r="BG129"/>
  <c r="BF129"/>
  <c r="T129"/>
  <c r="R129"/>
  <c r="P129"/>
  <c r="BK129"/>
  <c r="J129"/>
  <c r="BE129"/>
  <c r="BI127"/>
  <c r="BH127"/>
  <c r="BG127"/>
  <c r="BF127"/>
  <c r="T127"/>
  <c r="R127"/>
  <c r="P127"/>
  <c r="BK127"/>
  <c r="J127"/>
  <c r="BE127"/>
  <c r="BI125"/>
  <c r="BH125"/>
  <c r="BG125"/>
  <c r="BF125"/>
  <c r="T125"/>
  <c r="R125"/>
  <c r="P125"/>
  <c r="BK125"/>
  <c r="J125"/>
  <c r="BE125"/>
  <c r="BI123"/>
  <c r="BH123"/>
  <c r="BG123"/>
  <c r="BF123"/>
  <c r="T123"/>
  <c r="T122"/>
  <c r="R123"/>
  <c r="R122"/>
  <c r="P123"/>
  <c r="P122"/>
  <c r="BK123"/>
  <c r="BK122"/>
  <c r="J122"/>
  <c r="J123"/>
  <c r="BE123"/>
  <c r="J62"/>
  <c r="BI120"/>
  <c r="BH120"/>
  <c r="BG120"/>
  <c r="BF120"/>
  <c r="T120"/>
  <c r="R120"/>
  <c r="P120"/>
  <c r="BK120"/>
  <c r="J120"/>
  <c r="BE120"/>
  <c r="BI118"/>
  <c r="BH118"/>
  <c r="BG118"/>
  <c r="BF118"/>
  <c r="T118"/>
  <c r="R118"/>
  <c r="P118"/>
  <c r="BK118"/>
  <c r="J118"/>
  <c r="BE118"/>
  <c r="BI116"/>
  <c r="BH116"/>
  <c r="BG116"/>
  <c r="BF116"/>
  <c r="T116"/>
  <c r="R116"/>
  <c r="P116"/>
  <c r="BK116"/>
  <c r="J116"/>
  <c r="BE116"/>
  <c r="BI114"/>
  <c r="BH114"/>
  <c r="BG114"/>
  <c r="BF114"/>
  <c r="T114"/>
  <c r="R114"/>
  <c r="P114"/>
  <c r="BK114"/>
  <c r="J114"/>
  <c r="BE114"/>
  <c r="BI112"/>
  <c r="BH112"/>
  <c r="BG112"/>
  <c r="BF112"/>
  <c r="T112"/>
  <c r="R112"/>
  <c r="P112"/>
  <c r="BK112"/>
  <c r="J112"/>
  <c r="BE112"/>
  <c r="BI110"/>
  <c r="BH110"/>
  <c r="BG110"/>
  <c r="BF110"/>
  <c r="T110"/>
  <c r="R110"/>
  <c r="P110"/>
  <c r="BK110"/>
  <c r="J110"/>
  <c r="BE110"/>
  <c r="BI108"/>
  <c r="BH108"/>
  <c r="BG108"/>
  <c r="BF108"/>
  <c r="T108"/>
  <c r="R108"/>
  <c r="P108"/>
  <c r="BK108"/>
  <c r="J108"/>
  <c r="BE108"/>
  <c r="BI106"/>
  <c r="BH106"/>
  <c r="BG106"/>
  <c r="BF106"/>
  <c r="T106"/>
  <c r="R106"/>
  <c r="P106"/>
  <c r="BK106"/>
  <c r="J106"/>
  <c r="BE106"/>
  <c r="BI104"/>
  <c r="BH104"/>
  <c r="BG104"/>
  <c r="BF104"/>
  <c r="T104"/>
  <c r="R104"/>
  <c r="P104"/>
  <c r="BK104"/>
  <c r="J104"/>
  <c r="BE104"/>
  <c r="BI102"/>
  <c r="BH102"/>
  <c r="BG102"/>
  <c r="BF102"/>
  <c r="T102"/>
  <c r="R102"/>
  <c r="P102"/>
  <c r="BK102"/>
  <c r="J102"/>
  <c r="BE102"/>
  <c r="BI100"/>
  <c r="BH100"/>
  <c r="BG100"/>
  <c r="BF100"/>
  <c r="T100"/>
  <c r="R100"/>
  <c r="P100"/>
  <c r="BK100"/>
  <c r="J100"/>
  <c r="BE100"/>
  <c r="BI98"/>
  <c r="BH98"/>
  <c r="BG98"/>
  <c r="BF98"/>
  <c r="T98"/>
  <c r="R98"/>
  <c r="P98"/>
  <c r="BK98"/>
  <c r="J98"/>
  <c r="BE98"/>
  <c r="BI96"/>
  <c r="BH96"/>
  <c r="BG96"/>
  <c r="BF96"/>
  <c r="T96"/>
  <c r="R96"/>
  <c r="P96"/>
  <c r="BK96"/>
  <c r="J96"/>
  <c r="BE96"/>
  <c r="BI94"/>
  <c r="BH94"/>
  <c r="BG94"/>
  <c r="BF94"/>
  <c r="T94"/>
  <c r="R94"/>
  <c r="P94"/>
  <c r="BK94"/>
  <c r="J94"/>
  <c r="BE94"/>
  <c r="BI92"/>
  <c r="BH92"/>
  <c r="BG92"/>
  <c r="BF92"/>
  <c r="T92"/>
  <c r="R92"/>
  <c r="P92"/>
  <c r="BK92"/>
  <c r="J92"/>
  <c r="BE92"/>
  <c r="BI90"/>
  <c r="BH90"/>
  <c r="BG90"/>
  <c r="BF90"/>
  <c r="T90"/>
  <c r="R90"/>
  <c r="P90"/>
  <c r="BK90"/>
  <c r="J90"/>
  <c r="BE90"/>
  <c r="BI88"/>
  <c r="BH88"/>
  <c r="BG88"/>
  <c r="BF88"/>
  <c r="T88"/>
  <c r="R88"/>
  <c r="P88"/>
  <c r="BK88"/>
  <c r="J88"/>
  <c r="BE88"/>
  <c r="BI86"/>
  <c r="F36"/>
  <c i="1" r="BD58"/>
  <c i="6" r="BH86"/>
  <c r="F35"/>
  <c i="1" r="BC58"/>
  <c i="6" r="BG86"/>
  <c r="F34"/>
  <c i="1" r="BB58"/>
  <c i="6" r="BF86"/>
  <c r="J33"/>
  <c i="1" r="AW58"/>
  <c i="6" r="F33"/>
  <c i="1" r="BA58"/>
  <c i="6" r="T86"/>
  <c r="T85"/>
  <c r="T84"/>
  <c r="R86"/>
  <c r="R85"/>
  <c r="R84"/>
  <c r="P86"/>
  <c r="P85"/>
  <c r="P84"/>
  <c i="1" r="AU58"/>
  <c i="6" r="BK86"/>
  <c r="BK85"/>
  <c r="J85"/>
  <c r="BK84"/>
  <c r="J84"/>
  <c r="J60"/>
  <c r="J29"/>
  <c i="1" r="AG58"/>
  <c i="6" r="J86"/>
  <c r="BE86"/>
  <c r="J32"/>
  <c i="1" r="AV58"/>
  <c i="6" r="F32"/>
  <c i="1" r="AZ58"/>
  <c i="6" r="J61"/>
  <c r="J80"/>
  <c r="F80"/>
  <c r="F78"/>
  <c r="E76"/>
  <c r="J55"/>
  <c r="F55"/>
  <c r="F53"/>
  <c r="E51"/>
  <c r="J38"/>
  <c r="J20"/>
  <c r="E20"/>
  <c r="F81"/>
  <c r="F56"/>
  <c r="J19"/>
  <c r="J14"/>
  <c r="J78"/>
  <c r="J53"/>
  <c r="E7"/>
  <c r="E72"/>
  <c r="E47"/>
  <c i="1" r="AY56"/>
  <c r="AX56"/>
  <c i="5" r="BI842"/>
  <c r="BH842"/>
  <c r="BG842"/>
  <c r="BF842"/>
  <c r="T842"/>
  <c r="R842"/>
  <c r="P842"/>
  <c r="BK842"/>
  <c r="J842"/>
  <c r="BE842"/>
  <c r="BI840"/>
  <c r="BH840"/>
  <c r="BG840"/>
  <c r="BF840"/>
  <c r="T840"/>
  <c r="R840"/>
  <c r="P840"/>
  <c r="BK840"/>
  <c r="J840"/>
  <c r="BE840"/>
  <c r="BI837"/>
  <c r="BH837"/>
  <c r="BG837"/>
  <c r="BF837"/>
  <c r="T837"/>
  <c r="T836"/>
  <c r="R837"/>
  <c r="R836"/>
  <c r="P837"/>
  <c r="P836"/>
  <c r="BK837"/>
  <c r="BK836"/>
  <c r="J836"/>
  <c r="J837"/>
  <c r="BE837"/>
  <c r="J88"/>
  <c r="BI834"/>
  <c r="BH834"/>
  <c r="BG834"/>
  <c r="BF834"/>
  <c r="T834"/>
  <c r="R834"/>
  <c r="P834"/>
  <c r="BK834"/>
  <c r="J834"/>
  <c r="BE834"/>
  <c r="BI828"/>
  <c r="BH828"/>
  <c r="BG828"/>
  <c r="BF828"/>
  <c r="T828"/>
  <c r="R828"/>
  <c r="P828"/>
  <c r="BK828"/>
  <c r="J828"/>
  <c r="BE828"/>
  <c r="BI806"/>
  <c r="BH806"/>
  <c r="BG806"/>
  <c r="BF806"/>
  <c r="T806"/>
  <c r="R806"/>
  <c r="P806"/>
  <c r="BK806"/>
  <c r="J806"/>
  <c r="BE806"/>
  <c r="BI804"/>
  <c r="BH804"/>
  <c r="BG804"/>
  <c r="BF804"/>
  <c r="T804"/>
  <c r="R804"/>
  <c r="P804"/>
  <c r="BK804"/>
  <c r="J804"/>
  <c r="BE804"/>
  <c r="BI802"/>
  <c r="BH802"/>
  <c r="BG802"/>
  <c r="BF802"/>
  <c r="T802"/>
  <c r="R802"/>
  <c r="P802"/>
  <c r="BK802"/>
  <c r="J802"/>
  <c r="BE802"/>
  <c r="BI800"/>
  <c r="BH800"/>
  <c r="BG800"/>
  <c r="BF800"/>
  <c r="T800"/>
  <c r="R800"/>
  <c r="P800"/>
  <c r="BK800"/>
  <c r="J800"/>
  <c r="BE800"/>
  <c r="BI798"/>
  <c r="BH798"/>
  <c r="BG798"/>
  <c r="BF798"/>
  <c r="T798"/>
  <c r="R798"/>
  <c r="P798"/>
  <c r="BK798"/>
  <c r="J798"/>
  <c r="BE798"/>
  <c r="BI796"/>
  <c r="BH796"/>
  <c r="BG796"/>
  <c r="BF796"/>
  <c r="T796"/>
  <c r="R796"/>
  <c r="P796"/>
  <c r="BK796"/>
  <c r="J796"/>
  <c r="BE796"/>
  <c r="BI793"/>
  <c r="BH793"/>
  <c r="BG793"/>
  <c r="BF793"/>
  <c r="T793"/>
  <c r="T792"/>
  <c r="R793"/>
  <c r="R792"/>
  <c r="P793"/>
  <c r="P792"/>
  <c r="BK793"/>
  <c r="BK792"/>
  <c r="J792"/>
  <c r="J793"/>
  <c r="BE793"/>
  <c r="J87"/>
  <c r="BI789"/>
  <c r="BH789"/>
  <c r="BG789"/>
  <c r="BF789"/>
  <c r="T789"/>
  <c r="R789"/>
  <c r="P789"/>
  <c r="BK789"/>
  <c r="J789"/>
  <c r="BE789"/>
  <c r="BI787"/>
  <c r="BH787"/>
  <c r="BG787"/>
  <c r="BF787"/>
  <c r="T787"/>
  <c r="R787"/>
  <c r="P787"/>
  <c r="BK787"/>
  <c r="J787"/>
  <c r="BE787"/>
  <c r="BI781"/>
  <c r="BH781"/>
  <c r="BG781"/>
  <c r="BF781"/>
  <c r="T781"/>
  <c r="R781"/>
  <c r="P781"/>
  <c r="BK781"/>
  <c r="J781"/>
  <c r="BE781"/>
  <c r="BI779"/>
  <c r="BH779"/>
  <c r="BG779"/>
  <c r="BF779"/>
  <c r="T779"/>
  <c r="R779"/>
  <c r="P779"/>
  <c r="BK779"/>
  <c r="J779"/>
  <c r="BE779"/>
  <c r="BI776"/>
  <c r="BH776"/>
  <c r="BG776"/>
  <c r="BF776"/>
  <c r="T776"/>
  <c r="T775"/>
  <c r="R776"/>
  <c r="R775"/>
  <c r="P776"/>
  <c r="P775"/>
  <c r="BK776"/>
  <c r="BK775"/>
  <c r="J775"/>
  <c r="J776"/>
  <c r="BE776"/>
  <c r="J86"/>
  <c r="BI772"/>
  <c r="BH772"/>
  <c r="BG772"/>
  <c r="BF772"/>
  <c r="T772"/>
  <c r="R772"/>
  <c r="P772"/>
  <c r="BK772"/>
  <c r="J772"/>
  <c r="BE772"/>
  <c r="BI770"/>
  <c r="BH770"/>
  <c r="BG770"/>
  <c r="BF770"/>
  <c r="T770"/>
  <c r="R770"/>
  <c r="P770"/>
  <c r="BK770"/>
  <c r="J770"/>
  <c r="BE770"/>
  <c r="BI768"/>
  <c r="BH768"/>
  <c r="BG768"/>
  <c r="BF768"/>
  <c r="T768"/>
  <c r="R768"/>
  <c r="P768"/>
  <c r="BK768"/>
  <c r="J768"/>
  <c r="BE768"/>
  <c r="BI766"/>
  <c r="BH766"/>
  <c r="BG766"/>
  <c r="BF766"/>
  <c r="T766"/>
  <c r="R766"/>
  <c r="P766"/>
  <c r="BK766"/>
  <c r="J766"/>
  <c r="BE766"/>
  <c r="BI764"/>
  <c r="BH764"/>
  <c r="BG764"/>
  <c r="BF764"/>
  <c r="T764"/>
  <c r="R764"/>
  <c r="P764"/>
  <c r="BK764"/>
  <c r="J764"/>
  <c r="BE764"/>
  <c r="BI762"/>
  <c r="BH762"/>
  <c r="BG762"/>
  <c r="BF762"/>
  <c r="T762"/>
  <c r="R762"/>
  <c r="P762"/>
  <c r="BK762"/>
  <c r="J762"/>
  <c r="BE762"/>
  <c r="BI760"/>
  <c r="BH760"/>
  <c r="BG760"/>
  <c r="BF760"/>
  <c r="T760"/>
  <c r="R760"/>
  <c r="P760"/>
  <c r="BK760"/>
  <c r="J760"/>
  <c r="BE760"/>
  <c r="BI751"/>
  <c r="BH751"/>
  <c r="BG751"/>
  <c r="BF751"/>
  <c r="T751"/>
  <c r="R751"/>
  <c r="P751"/>
  <c r="BK751"/>
  <c r="J751"/>
  <c r="BE751"/>
  <c r="BI734"/>
  <c r="BH734"/>
  <c r="BG734"/>
  <c r="BF734"/>
  <c r="T734"/>
  <c r="R734"/>
  <c r="P734"/>
  <c r="BK734"/>
  <c r="J734"/>
  <c r="BE734"/>
  <c r="BI726"/>
  <c r="BH726"/>
  <c r="BG726"/>
  <c r="BF726"/>
  <c r="T726"/>
  <c r="R726"/>
  <c r="P726"/>
  <c r="BK726"/>
  <c r="J726"/>
  <c r="BE726"/>
  <c r="BI720"/>
  <c r="BH720"/>
  <c r="BG720"/>
  <c r="BF720"/>
  <c r="T720"/>
  <c r="R720"/>
  <c r="P720"/>
  <c r="BK720"/>
  <c r="J720"/>
  <c r="BE720"/>
  <c r="BI708"/>
  <c r="BH708"/>
  <c r="BG708"/>
  <c r="BF708"/>
  <c r="T708"/>
  <c r="R708"/>
  <c r="P708"/>
  <c r="BK708"/>
  <c r="J708"/>
  <c r="BE708"/>
  <c r="BI706"/>
  <c r="BH706"/>
  <c r="BG706"/>
  <c r="BF706"/>
  <c r="T706"/>
  <c r="R706"/>
  <c r="P706"/>
  <c r="BK706"/>
  <c r="J706"/>
  <c r="BE706"/>
  <c r="BI704"/>
  <c r="BH704"/>
  <c r="BG704"/>
  <c r="BF704"/>
  <c r="T704"/>
  <c r="R704"/>
  <c r="P704"/>
  <c r="BK704"/>
  <c r="J704"/>
  <c r="BE704"/>
  <c r="BI696"/>
  <c r="BH696"/>
  <c r="BG696"/>
  <c r="BF696"/>
  <c r="T696"/>
  <c r="R696"/>
  <c r="P696"/>
  <c r="BK696"/>
  <c r="J696"/>
  <c r="BE696"/>
  <c r="BI694"/>
  <c r="BH694"/>
  <c r="BG694"/>
  <c r="BF694"/>
  <c r="T694"/>
  <c r="R694"/>
  <c r="P694"/>
  <c r="BK694"/>
  <c r="J694"/>
  <c r="BE694"/>
  <c r="BI692"/>
  <c r="BH692"/>
  <c r="BG692"/>
  <c r="BF692"/>
  <c r="T692"/>
  <c r="R692"/>
  <c r="P692"/>
  <c r="BK692"/>
  <c r="J692"/>
  <c r="BE692"/>
  <c r="BI690"/>
  <c r="BH690"/>
  <c r="BG690"/>
  <c r="BF690"/>
  <c r="T690"/>
  <c r="R690"/>
  <c r="P690"/>
  <c r="BK690"/>
  <c r="J690"/>
  <c r="BE690"/>
  <c r="BI688"/>
  <c r="BH688"/>
  <c r="BG688"/>
  <c r="BF688"/>
  <c r="T688"/>
  <c r="R688"/>
  <c r="P688"/>
  <c r="BK688"/>
  <c r="J688"/>
  <c r="BE688"/>
  <c r="BI676"/>
  <c r="BH676"/>
  <c r="BG676"/>
  <c r="BF676"/>
  <c r="T676"/>
  <c r="R676"/>
  <c r="P676"/>
  <c r="BK676"/>
  <c r="J676"/>
  <c r="BE676"/>
  <c r="BI674"/>
  <c r="BH674"/>
  <c r="BG674"/>
  <c r="BF674"/>
  <c r="T674"/>
  <c r="R674"/>
  <c r="P674"/>
  <c r="BK674"/>
  <c r="J674"/>
  <c r="BE674"/>
  <c r="BI668"/>
  <c r="BH668"/>
  <c r="BG668"/>
  <c r="BF668"/>
  <c r="T668"/>
  <c r="R668"/>
  <c r="P668"/>
  <c r="BK668"/>
  <c r="J668"/>
  <c r="BE668"/>
  <c r="BI666"/>
  <c r="BH666"/>
  <c r="BG666"/>
  <c r="BF666"/>
  <c r="T666"/>
  <c r="R666"/>
  <c r="P666"/>
  <c r="BK666"/>
  <c r="J666"/>
  <c r="BE666"/>
  <c r="BI664"/>
  <c r="BH664"/>
  <c r="BG664"/>
  <c r="BF664"/>
  <c r="T664"/>
  <c r="T663"/>
  <c r="R664"/>
  <c r="R663"/>
  <c r="P664"/>
  <c r="P663"/>
  <c r="BK664"/>
  <c r="BK663"/>
  <c r="J663"/>
  <c r="J664"/>
  <c r="BE664"/>
  <c r="J85"/>
  <c r="BI659"/>
  <c r="BH659"/>
  <c r="BG659"/>
  <c r="BF659"/>
  <c r="T659"/>
  <c r="T658"/>
  <c r="R659"/>
  <c r="R658"/>
  <c r="P659"/>
  <c r="P658"/>
  <c r="BK659"/>
  <c r="BK658"/>
  <c r="J658"/>
  <c r="J659"/>
  <c r="BE659"/>
  <c r="J84"/>
  <c r="BI655"/>
  <c r="BH655"/>
  <c r="BG655"/>
  <c r="BF655"/>
  <c r="T655"/>
  <c r="R655"/>
  <c r="P655"/>
  <c r="BK655"/>
  <c r="J655"/>
  <c r="BE655"/>
  <c r="BI652"/>
  <c r="BH652"/>
  <c r="BG652"/>
  <c r="BF652"/>
  <c r="T652"/>
  <c r="R652"/>
  <c r="P652"/>
  <c r="BK652"/>
  <c r="J652"/>
  <c r="BE652"/>
  <c r="BI649"/>
  <c r="BH649"/>
  <c r="BG649"/>
  <c r="BF649"/>
  <c r="T649"/>
  <c r="R649"/>
  <c r="P649"/>
  <c r="BK649"/>
  <c r="J649"/>
  <c r="BE649"/>
  <c r="BI646"/>
  <c r="BH646"/>
  <c r="BG646"/>
  <c r="BF646"/>
  <c r="T646"/>
  <c r="R646"/>
  <c r="P646"/>
  <c r="BK646"/>
  <c r="J646"/>
  <c r="BE646"/>
  <c r="BI641"/>
  <c r="BH641"/>
  <c r="BG641"/>
  <c r="BF641"/>
  <c r="T641"/>
  <c r="R641"/>
  <c r="P641"/>
  <c r="BK641"/>
  <c r="J641"/>
  <c r="BE641"/>
  <c r="BI639"/>
  <c r="BH639"/>
  <c r="BG639"/>
  <c r="BF639"/>
  <c r="T639"/>
  <c r="R639"/>
  <c r="P639"/>
  <c r="BK639"/>
  <c r="J639"/>
  <c r="BE639"/>
  <c r="BI637"/>
  <c r="BH637"/>
  <c r="BG637"/>
  <c r="BF637"/>
  <c r="T637"/>
  <c r="R637"/>
  <c r="P637"/>
  <c r="BK637"/>
  <c r="J637"/>
  <c r="BE637"/>
  <c r="BI634"/>
  <c r="BH634"/>
  <c r="BG634"/>
  <c r="BF634"/>
  <c r="T634"/>
  <c r="R634"/>
  <c r="P634"/>
  <c r="BK634"/>
  <c r="J634"/>
  <c r="BE634"/>
  <c r="BI631"/>
  <c r="BH631"/>
  <c r="BG631"/>
  <c r="BF631"/>
  <c r="T631"/>
  <c r="T630"/>
  <c r="R631"/>
  <c r="R630"/>
  <c r="P631"/>
  <c r="P630"/>
  <c r="BK631"/>
  <c r="BK630"/>
  <c r="J630"/>
  <c r="J631"/>
  <c r="BE631"/>
  <c r="J83"/>
  <c r="BI627"/>
  <c r="BH627"/>
  <c r="BG627"/>
  <c r="BF627"/>
  <c r="T627"/>
  <c r="R627"/>
  <c r="P627"/>
  <c r="BK627"/>
  <c r="J627"/>
  <c r="BE627"/>
  <c r="BI624"/>
  <c r="BH624"/>
  <c r="BG624"/>
  <c r="BF624"/>
  <c r="T624"/>
  <c r="R624"/>
  <c r="P624"/>
  <c r="BK624"/>
  <c r="J624"/>
  <c r="BE624"/>
  <c r="BI621"/>
  <c r="BH621"/>
  <c r="BG621"/>
  <c r="BF621"/>
  <c r="T621"/>
  <c r="R621"/>
  <c r="P621"/>
  <c r="BK621"/>
  <c r="J621"/>
  <c r="BE621"/>
  <c r="BI615"/>
  <c r="BH615"/>
  <c r="BG615"/>
  <c r="BF615"/>
  <c r="T615"/>
  <c r="T614"/>
  <c r="R615"/>
  <c r="R614"/>
  <c r="P615"/>
  <c r="P614"/>
  <c r="BK615"/>
  <c r="BK614"/>
  <c r="J614"/>
  <c r="J615"/>
  <c r="BE615"/>
  <c r="J82"/>
  <c r="BI611"/>
  <c r="BH611"/>
  <c r="BG611"/>
  <c r="BF611"/>
  <c r="T611"/>
  <c r="R611"/>
  <c r="P611"/>
  <c r="BK611"/>
  <c r="J611"/>
  <c r="BE611"/>
  <c r="BI609"/>
  <c r="BH609"/>
  <c r="BG609"/>
  <c r="BF609"/>
  <c r="T609"/>
  <c r="R609"/>
  <c r="P609"/>
  <c r="BK609"/>
  <c r="J609"/>
  <c r="BE609"/>
  <c r="BI607"/>
  <c r="BH607"/>
  <c r="BG607"/>
  <c r="BF607"/>
  <c r="T607"/>
  <c r="R607"/>
  <c r="P607"/>
  <c r="BK607"/>
  <c r="J607"/>
  <c r="BE607"/>
  <c r="BI605"/>
  <c r="BH605"/>
  <c r="BG605"/>
  <c r="BF605"/>
  <c r="T605"/>
  <c r="R605"/>
  <c r="P605"/>
  <c r="BK605"/>
  <c r="J605"/>
  <c r="BE605"/>
  <c r="BI601"/>
  <c r="BH601"/>
  <c r="BG601"/>
  <c r="BF601"/>
  <c r="T601"/>
  <c r="R601"/>
  <c r="P601"/>
  <c r="BK601"/>
  <c r="J601"/>
  <c r="BE601"/>
  <c r="BI597"/>
  <c r="BH597"/>
  <c r="BG597"/>
  <c r="BF597"/>
  <c r="T597"/>
  <c r="T596"/>
  <c r="R597"/>
  <c r="R596"/>
  <c r="P597"/>
  <c r="P596"/>
  <c r="BK597"/>
  <c r="BK596"/>
  <c r="J596"/>
  <c r="J597"/>
  <c r="BE597"/>
  <c r="J81"/>
  <c r="BI593"/>
  <c r="BH593"/>
  <c r="BG593"/>
  <c r="BF593"/>
  <c r="T593"/>
  <c r="R593"/>
  <c r="P593"/>
  <c r="BK593"/>
  <c r="J593"/>
  <c r="BE593"/>
  <c r="BI589"/>
  <c r="BH589"/>
  <c r="BG589"/>
  <c r="BF589"/>
  <c r="T589"/>
  <c r="R589"/>
  <c r="P589"/>
  <c r="BK589"/>
  <c r="J589"/>
  <c r="BE589"/>
  <c r="BI585"/>
  <c r="BH585"/>
  <c r="BG585"/>
  <c r="BF585"/>
  <c r="T585"/>
  <c r="R585"/>
  <c r="P585"/>
  <c r="BK585"/>
  <c r="J585"/>
  <c r="BE585"/>
  <c r="BI582"/>
  <c r="BH582"/>
  <c r="BG582"/>
  <c r="BF582"/>
  <c r="T582"/>
  <c r="R582"/>
  <c r="P582"/>
  <c r="BK582"/>
  <c r="J582"/>
  <c r="BE582"/>
  <c r="BI578"/>
  <c r="BH578"/>
  <c r="BG578"/>
  <c r="BF578"/>
  <c r="T578"/>
  <c r="R578"/>
  <c r="P578"/>
  <c r="BK578"/>
  <c r="J578"/>
  <c r="BE578"/>
  <c r="BI574"/>
  <c r="BH574"/>
  <c r="BG574"/>
  <c r="BF574"/>
  <c r="T574"/>
  <c r="R574"/>
  <c r="P574"/>
  <c r="BK574"/>
  <c r="J574"/>
  <c r="BE574"/>
  <c r="BI570"/>
  <c r="BH570"/>
  <c r="BG570"/>
  <c r="BF570"/>
  <c r="T570"/>
  <c r="R570"/>
  <c r="P570"/>
  <c r="BK570"/>
  <c r="J570"/>
  <c r="BE570"/>
  <c r="BI565"/>
  <c r="BH565"/>
  <c r="BG565"/>
  <c r="BF565"/>
  <c r="T565"/>
  <c r="R565"/>
  <c r="P565"/>
  <c r="BK565"/>
  <c r="J565"/>
  <c r="BE565"/>
  <c r="BI558"/>
  <c r="BH558"/>
  <c r="BG558"/>
  <c r="BF558"/>
  <c r="T558"/>
  <c r="R558"/>
  <c r="P558"/>
  <c r="BK558"/>
  <c r="J558"/>
  <c r="BE558"/>
  <c r="BI550"/>
  <c r="BH550"/>
  <c r="BG550"/>
  <c r="BF550"/>
  <c r="T550"/>
  <c r="R550"/>
  <c r="P550"/>
  <c r="BK550"/>
  <c r="J550"/>
  <c r="BE550"/>
  <c r="BI546"/>
  <c r="BH546"/>
  <c r="BG546"/>
  <c r="BF546"/>
  <c r="T546"/>
  <c r="R546"/>
  <c r="P546"/>
  <c r="BK546"/>
  <c r="J546"/>
  <c r="BE546"/>
  <c r="BI542"/>
  <c r="BH542"/>
  <c r="BG542"/>
  <c r="BF542"/>
  <c r="T542"/>
  <c r="T541"/>
  <c r="R542"/>
  <c r="R541"/>
  <c r="P542"/>
  <c r="P541"/>
  <c r="BK542"/>
  <c r="BK541"/>
  <c r="J541"/>
  <c r="J542"/>
  <c r="BE542"/>
  <c r="J80"/>
  <c r="BI538"/>
  <c r="BH538"/>
  <c r="BG538"/>
  <c r="BF538"/>
  <c r="T538"/>
  <c r="R538"/>
  <c r="P538"/>
  <c r="BK538"/>
  <c r="J538"/>
  <c r="BE538"/>
  <c r="BI530"/>
  <c r="BH530"/>
  <c r="BG530"/>
  <c r="BF530"/>
  <c r="T530"/>
  <c r="R530"/>
  <c r="P530"/>
  <c r="BK530"/>
  <c r="J530"/>
  <c r="BE530"/>
  <c r="BI522"/>
  <c r="BH522"/>
  <c r="BG522"/>
  <c r="BF522"/>
  <c r="T522"/>
  <c r="R522"/>
  <c r="P522"/>
  <c r="BK522"/>
  <c r="J522"/>
  <c r="BE522"/>
  <c r="BI512"/>
  <c r="BH512"/>
  <c r="BG512"/>
  <c r="BF512"/>
  <c r="T512"/>
  <c r="R512"/>
  <c r="P512"/>
  <c r="BK512"/>
  <c r="J512"/>
  <c r="BE512"/>
  <c r="BI508"/>
  <c r="BH508"/>
  <c r="BG508"/>
  <c r="BF508"/>
  <c r="T508"/>
  <c r="R508"/>
  <c r="P508"/>
  <c r="BK508"/>
  <c r="J508"/>
  <c r="BE508"/>
  <c r="BI502"/>
  <c r="BH502"/>
  <c r="BG502"/>
  <c r="BF502"/>
  <c r="T502"/>
  <c r="R502"/>
  <c r="P502"/>
  <c r="BK502"/>
  <c r="J502"/>
  <c r="BE502"/>
  <c r="BI494"/>
  <c r="BH494"/>
  <c r="BG494"/>
  <c r="BF494"/>
  <c r="T494"/>
  <c r="R494"/>
  <c r="P494"/>
  <c r="BK494"/>
  <c r="J494"/>
  <c r="BE494"/>
  <c r="BI489"/>
  <c r="BH489"/>
  <c r="BG489"/>
  <c r="BF489"/>
  <c r="T489"/>
  <c r="R489"/>
  <c r="P489"/>
  <c r="BK489"/>
  <c r="J489"/>
  <c r="BE489"/>
  <c r="BI484"/>
  <c r="BH484"/>
  <c r="BG484"/>
  <c r="BF484"/>
  <c r="T484"/>
  <c r="R484"/>
  <c r="P484"/>
  <c r="BK484"/>
  <c r="J484"/>
  <c r="BE484"/>
  <c r="BI477"/>
  <c r="BH477"/>
  <c r="BG477"/>
  <c r="BF477"/>
  <c r="T477"/>
  <c r="R477"/>
  <c r="P477"/>
  <c r="BK477"/>
  <c r="J477"/>
  <c r="BE477"/>
  <c r="BI473"/>
  <c r="BH473"/>
  <c r="BG473"/>
  <c r="BF473"/>
  <c r="T473"/>
  <c r="R473"/>
  <c r="P473"/>
  <c r="BK473"/>
  <c r="J473"/>
  <c r="BE473"/>
  <c r="BI471"/>
  <c r="BH471"/>
  <c r="BG471"/>
  <c r="BF471"/>
  <c r="T471"/>
  <c r="R471"/>
  <c r="P471"/>
  <c r="BK471"/>
  <c r="J471"/>
  <c r="BE471"/>
  <c r="BI468"/>
  <c r="BH468"/>
  <c r="BG468"/>
  <c r="BF468"/>
  <c r="T468"/>
  <c r="T467"/>
  <c r="R468"/>
  <c r="R467"/>
  <c r="P468"/>
  <c r="P467"/>
  <c r="BK468"/>
  <c r="BK467"/>
  <c r="J467"/>
  <c r="J468"/>
  <c r="BE468"/>
  <c r="J79"/>
  <c r="BI464"/>
  <c r="BH464"/>
  <c r="BG464"/>
  <c r="BF464"/>
  <c r="T464"/>
  <c r="R464"/>
  <c r="P464"/>
  <c r="BK464"/>
  <c r="J464"/>
  <c r="BE464"/>
  <c r="BI461"/>
  <c r="BH461"/>
  <c r="BG461"/>
  <c r="BF461"/>
  <c r="T461"/>
  <c r="T460"/>
  <c r="T459"/>
  <c r="R461"/>
  <c r="R460"/>
  <c r="R459"/>
  <c r="P461"/>
  <c r="P460"/>
  <c r="P459"/>
  <c r="BK461"/>
  <c r="BK460"/>
  <c r="J460"/>
  <c r="BK459"/>
  <c r="J459"/>
  <c r="J461"/>
  <c r="BE461"/>
  <c r="J78"/>
  <c r="J77"/>
  <c r="BI456"/>
  <c r="BH456"/>
  <c r="BG456"/>
  <c r="BF456"/>
  <c r="T456"/>
  <c r="T455"/>
  <c r="R456"/>
  <c r="R455"/>
  <c r="P456"/>
  <c r="P455"/>
  <c r="BK456"/>
  <c r="BK455"/>
  <c r="J455"/>
  <c r="J456"/>
  <c r="BE456"/>
  <c r="J76"/>
  <c r="BI452"/>
  <c r="BH452"/>
  <c r="BG452"/>
  <c r="BF452"/>
  <c r="T452"/>
  <c r="R452"/>
  <c r="P452"/>
  <c r="BK452"/>
  <c r="J452"/>
  <c r="BE452"/>
  <c r="BI448"/>
  <c r="BH448"/>
  <c r="BG448"/>
  <c r="BF448"/>
  <c r="T448"/>
  <c r="R448"/>
  <c r="P448"/>
  <c r="BK448"/>
  <c r="J448"/>
  <c r="BE448"/>
  <c r="BI445"/>
  <c r="BH445"/>
  <c r="BG445"/>
  <c r="BF445"/>
  <c r="T445"/>
  <c r="R445"/>
  <c r="P445"/>
  <c r="BK445"/>
  <c r="J445"/>
  <c r="BE445"/>
  <c r="BI442"/>
  <c r="BH442"/>
  <c r="BG442"/>
  <c r="BF442"/>
  <c r="T442"/>
  <c r="T441"/>
  <c r="T440"/>
  <c r="R442"/>
  <c r="R441"/>
  <c r="R440"/>
  <c r="P442"/>
  <c r="P441"/>
  <c r="P440"/>
  <c r="BK442"/>
  <c r="BK441"/>
  <c r="J441"/>
  <c r="BK440"/>
  <c r="J440"/>
  <c r="J442"/>
  <c r="BE442"/>
  <c r="J75"/>
  <c r="J74"/>
  <c r="BI437"/>
  <c r="BH437"/>
  <c r="BG437"/>
  <c r="BF437"/>
  <c r="T437"/>
  <c r="R437"/>
  <c r="P437"/>
  <c r="BK437"/>
  <c r="J437"/>
  <c r="BE437"/>
  <c r="BI435"/>
  <c r="BH435"/>
  <c r="BG435"/>
  <c r="BF435"/>
  <c r="T435"/>
  <c r="T434"/>
  <c r="R435"/>
  <c r="R434"/>
  <c r="P435"/>
  <c r="P434"/>
  <c r="BK435"/>
  <c r="BK434"/>
  <c r="J434"/>
  <c r="J435"/>
  <c r="BE435"/>
  <c r="J73"/>
  <c r="BI427"/>
  <c r="BH427"/>
  <c r="BG427"/>
  <c r="BF427"/>
  <c r="T427"/>
  <c r="R427"/>
  <c r="P427"/>
  <c r="BK427"/>
  <c r="J427"/>
  <c r="BE427"/>
  <c r="BI421"/>
  <c r="BH421"/>
  <c r="BG421"/>
  <c r="BF421"/>
  <c r="T421"/>
  <c r="R421"/>
  <c r="P421"/>
  <c r="BK421"/>
  <c r="J421"/>
  <c r="BE421"/>
  <c r="BI415"/>
  <c r="BH415"/>
  <c r="BG415"/>
  <c r="BF415"/>
  <c r="T415"/>
  <c r="R415"/>
  <c r="P415"/>
  <c r="BK415"/>
  <c r="J415"/>
  <c r="BE415"/>
  <c r="BI409"/>
  <c r="BH409"/>
  <c r="BG409"/>
  <c r="BF409"/>
  <c r="T409"/>
  <c r="R409"/>
  <c r="P409"/>
  <c r="BK409"/>
  <c r="J409"/>
  <c r="BE409"/>
  <c r="BI403"/>
  <c r="BH403"/>
  <c r="BG403"/>
  <c r="BF403"/>
  <c r="T403"/>
  <c r="R403"/>
  <c r="P403"/>
  <c r="BK403"/>
  <c r="J403"/>
  <c r="BE403"/>
  <c r="BI401"/>
  <c r="BH401"/>
  <c r="BG401"/>
  <c r="BF401"/>
  <c r="T401"/>
  <c r="R401"/>
  <c r="P401"/>
  <c r="BK401"/>
  <c r="J401"/>
  <c r="BE401"/>
  <c r="BI396"/>
  <c r="BH396"/>
  <c r="BG396"/>
  <c r="BF396"/>
  <c r="T396"/>
  <c r="T395"/>
  <c r="R396"/>
  <c r="R395"/>
  <c r="P396"/>
  <c r="P395"/>
  <c r="BK396"/>
  <c r="BK395"/>
  <c r="J395"/>
  <c r="J396"/>
  <c r="BE396"/>
  <c r="J72"/>
  <c r="BI391"/>
  <c r="BH391"/>
  <c r="BG391"/>
  <c r="BF391"/>
  <c r="T391"/>
  <c r="T390"/>
  <c r="R391"/>
  <c r="R390"/>
  <c r="P391"/>
  <c r="P390"/>
  <c r="BK391"/>
  <c r="BK390"/>
  <c r="J390"/>
  <c r="J391"/>
  <c r="BE391"/>
  <c r="J71"/>
  <c r="BI387"/>
  <c r="BH387"/>
  <c r="BG387"/>
  <c r="BF387"/>
  <c r="T387"/>
  <c r="R387"/>
  <c r="P387"/>
  <c r="BK387"/>
  <c r="J387"/>
  <c r="BE387"/>
  <c r="BI382"/>
  <c r="BH382"/>
  <c r="BG382"/>
  <c r="BF382"/>
  <c r="T382"/>
  <c r="R382"/>
  <c r="P382"/>
  <c r="BK382"/>
  <c r="J382"/>
  <c r="BE382"/>
  <c r="BI378"/>
  <c r="BH378"/>
  <c r="BG378"/>
  <c r="BF378"/>
  <c r="T378"/>
  <c r="R378"/>
  <c r="P378"/>
  <c r="BK378"/>
  <c r="J378"/>
  <c r="BE378"/>
  <c r="BI374"/>
  <c r="BH374"/>
  <c r="BG374"/>
  <c r="BF374"/>
  <c r="T374"/>
  <c r="R374"/>
  <c r="P374"/>
  <c r="BK374"/>
  <c r="J374"/>
  <c r="BE374"/>
  <c r="BI369"/>
  <c r="BH369"/>
  <c r="BG369"/>
  <c r="BF369"/>
  <c r="T369"/>
  <c r="R369"/>
  <c r="P369"/>
  <c r="BK369"/>
  <c r="J369"/>
  <c r="BE369"/>
  <c r="BI365"/>
  <c r="BH365"/>
  <c r="BG365"/>
  <c r="BF365"/>
  <c r="T365"/>
  <c r="T364"/>
  <c r="R365"/>
  <c r="R364"/>
  <c r="P365"/>
  <c r="P364"/>
  <c r="BK365"/>
  <c r="BK364"/>
  <c r="J364"/>
  <c r="J365"/>
  <c r="BE365"/>
  <c r="J70"/>
  <c r="BI361"/>
  <c r="BH361"/>
  <c r="BG361"/>
  <c r="BF361"/>
  <c r="T361"/>
  <c r="R361"/>
  <c r="P361"/>
  <c r="BK361"/>
  <c r="J361"/>
  <c r="BE361"/>
  <c r="BI357"/>
  <c r="BH357"/>
  <c r="BG357"/>
  <c r="BF357"/>
  <c r="T357"/>
  <c r="T356"/>
  <c r="T355"/>
  <c r="R357"/>
  <c r="R356"/>
  <c r="R355"/>
  <c r="P357"/>
  <c r="P356"/>
  <c r="P355"/>
  <c r="BK357"/>
  <c r="BK356"/>
  <c r="J356"/>
  <c r="BK355"/>
  <c r="J355"/>
  <c r="J357"/>
  <c r="BE357"/>
  <c r="J69"/>
  <c r="J68"/>
  <c r="BI352"/>
  <c r="BH352"/>
  <c r="BG352"/>
  <c r="BF352"/>
  <c r="T352"/>
  <c r="T351"/>
  <c r="R352"/>
  <c r="R351"/>
  <c r="P352"/>
  <c r="P351"/>
  <c r="BK352"/>
  <c r="BK351"/>
  <c r="J351"/>
  <c r="J352"/>
  <c r="BE352"/>
  <c r="J67"/>
  <c r="BI348"/>
  <c r="BH348"/>
  <c r="BG348"/>
  <c r="BF348"/>
  <c r="T348"/>
  <c r="R348"/>
  <c r="P348"/>
  <c r="BK348"/>
  <c r="J348"/>
  <c r="BE348"/>
  <c r="BI331"/>
  <c r="BH331"/>
  <c r="BG331"/>
  <c r="BF331"/>
  <c r="T331"/>
  <c r="R331"/>
  <c r="P331"/>
  <c r="BK331"/>
  <c r="J331"/>
  <c r="BE331"/>
  <c r="BI328"/>
  <c r="BH328"/>
  <c r="BG328"/>
  <c r="BF328"/>
  <c r="T328"/>
  <c r="R328"/>
  <c r="P328"/>
  <c r="BK328"/>
  <c r="J328"/>
  <c r="BE328"/>
  <c r="BI319"/>
  <c r="BH319"/>
  <c r="BG319"/>
  <c r="BF319"/>
  <c r="T319"/>
  <c r="R319"/>
  <c r="P319"/>
  <c r="BK319"/>
  <c r="J319"/>
  <c r="BE319"/>
  <c r="BI316"/>
  <c r="BH316"/>
  <c r="BG316"/>
  <c r="BF316"/>
  <c r="T316"/>
  <c r="R316"/>
  <c r="P316"/>
  <c r="BK316"/>
  <c r="J316"/>
  <c r="BE316"/>
  <c r="BI313"/>
  <c r="BH313"/>
  <c r="BG313"/>
  <c r="BF313"/>
  <c r="T313"/>
  <c r="R313"/>
  <c r="P313"/>
  <c r="BK313"/>
  <c r="J313"/>
  <c r="BE313"/>
  <c r="BI304"/>
  <c r="BH304"/>
  <c r="BG304"/>
  <c r="BF304"/>
  <c r="T304"/>
  <c r="R304"/>
  <c r="P304"/>
  <c r="BK304"/>
  <c r="J304"/>
  <c r="BE304"/>
  <c r="BI298"/>
  <c r="BH298"/>
  <c r="BG298"/>
  <c r="BF298"/>
  <c r="T298"/>
  <c r="R298"/>
  <c r="P298"/>
  <c r="BK298"/>
  <c r="J298"/>
  <c r="BE298"/>
  <c r="BI294"/>
  <c r="BH294"/>
  <c r="BG294"/>
  <c r="BF294"/>
  <c r="T294"/>
  <c r="R294"/>
  <c r="P294"/>
  <c r="BK294"/>
  <c r="J294"/>
  <c r="BE294"/>
  <c r="BI290"/>
  <c r="BH290"/>
  <c r="BG290"/>
  <c r="BF290"/>
  <c r="T290"/>
  <c r="R290"/>
  <c r="P290"/>
  <c r="BK290"/>
  <c r="J290"/>
  <c r="BE290"/>
  <c r="BI286"/>
  <c r="BH286"/>
  <c r="BG286"/>
  <c r="BF286"/>
  <c r="T286"/>
  <c r="R286"/>
  <c r="P286"/>
  <c r="BK286"/>
  <c r="J286"/>
  <c r="BE286"/>
  <c r="BI277"/>
  <c r="BH277"/>
  <c r="BG277"/>
  <c r="BF277"/>
  <c r="T277"/>
  <c r="R277"/>
  <c r="P277"/>
  <c r="BK277"/>
  <c r="J277"/>
  <c r="BE277"/>
  <c r="BI273"/>
  <c r="BH273"/>
  <c r="BG273"/>
  <c r="BF273"/>
  <c r="T273"/>
  <c r="R273"/>
  <c r="P273"/>
  <c r="BK273"/>
  <c r="J273"/>
  <c r="BE273"/>
  <c r="BI270"/>
  <c r="BH270"/>
  <c r="BG270"/>
  <c r="BF270"/>
  <c r="T270"/>
  <c r="R270"/>
  <c r="P270"/>
  <c r="BK270"/>
  <c r="J270"/>
  <c r="BE270"/>
  <c r="BI266"/>
  <c r="BH266"/>
  <c r="BG266"/>
  <c r="BF266"/>
  <c r="T266"/>
  <c r="R266"/>
  <c r="P266"/>
  <c r="BK266"/>
  <c r="J266"/>
  <c r="BE266"/>
  <c r="BI262"/>
  <c r="BH262"/>
  <c r="BG262"/>
  <c r="BF262"/>
  <c r="T262"/>
  <c r="R262"/>
  <c r="P262"/>
  <c r="BK262"/>
  <c r="J262"/>
  <c r="BE262"/>
  <c r="BI254"/>
  <c r="BH254"/>
  <c r="BG254"/>
  <c r="BF254"/>
  <c r="T254"/>
  <c r="R254"/>
  <c r="P254"/>
  <c r="BK254"/>
  <c r="J254"/>
  <c r="BE254"/>
  <c r="BI246"/>
  <c r="BH246"/>
  <c r="BG246"/>
  <c r="BF246"/>
  <c r="T246"/>
  <c r="R246"/>
  <c r="P246"/>
  <c r="BK246"/>
  <c r="J246"/>
  <c r="BE246"/>
  <c r="BI237"/>
  <c r="BH237"/>
  <c r="BG237"/>
  <c r="BF237"/>
  <c r="T237"/>
  <c r="R237"/>
  <c r="P237"/>
  <c r="BK237"/>
  <c r="J237"/>
  <c r="BE237"/>
  <c r="BI233"/>
  <c r="BH233"/>
  <c r="BG233"/>
  <c r="BF233"/>
  <c r="T233"/>
  <c r="R233"/>
  <c r="P233"/>
  <c r="BK233"/>
  <c r="J233"/>
  <c r="BE233"/>
  <c r="BI221"/>
  <c r="BH221"/>
  <c r="BG221"/>
  <c r="BF221"/>
  <c r="T221"/>
  <c r="R221"/>
  <c r="P221"/>
  <c r="BK221"/>
  <c r="J221"/>
  <c r="BE221"/>
  <c r="BI218"/>
  <c r="BH218"/>
  <c r="BG218"/>
  <c r="BF218"/>
  <c r="T218"/>
  <c r="R218"/>
  <c r="P218"/>
  <c r="BK218"/>
  <c r="J218"/>
  <c r="BE218"/>
  <c r="BI214"/>
  <c r="BH214"/>
  <c r="BG214"/>
  <c r="BF214"/>
  <c r="T214"/>
  <c r="R214"/>
  <c r="P214"/>
  <c r="BK214"/>
  <c r="J214"/>
  <c r="BE214"/>
  <c r="BI210"/>
  <c r="BH210"/>
  <c r="BG210"/>
  <c r="BF210"/>
  <c r="T210"/>
  <c r="R210"/>
  <c r="P210"/>
  <c r="BK210"/>
  <c r="J210"/>
  <c r="BE210"/>
  <c r="BI206"/>
  <c r="BH206"/>
  <c r="BG206"/>
  <c r="BF206"/>
  <c r="T206"/>
  <c r="R206"/>
  <c r="P206"/>
  <c r="BK206"/>
  <c r="J206"/>
  <c r="BE206"/>
  <c r="BI197"/>
  <c r="BH197"/>
  <c r="BG197"/>
  <c r="BF197"/>
  <c r="T197"/>
  <c r="T196"/>
  <c r="T195"/>
  <c r="R197"/>
  <c r="R196"/>
  <c r="R195"/>
  <c r="P197"/>
  <c r="P196"/>
  <c r="P195"/>
  <c r="BK197"/>
  <c r="BK196"/>
  <c r="J196"/>
  <c r="BK195"/>
  <c r="J195"/>
  <c r="J197"/>
  <c r="BE197"/>
  <c r="J66"/>
  <c r="J65"/>
  <c r="BI192"/>
  <c r="BH192"/>
  <c r="BG192"/>
  <c r="BF192"/>
  <c r="T192"/>
  <c r="R192"/>
  <c r="P192"/>
  <c r="BK192"/>
  <c r="J192"/>
  <c r="BE192"/>
  <c r="BI186"/>
  <c r="BH186"/>
  <c r="BG186"/>
  <c r="BF186"/>
  <c r="T186"/>
  <c r="R186"/>
  <c r="P186"/>
  <c r="BK186"/>
  <c r="J186"/>
  <c r="BE186"/>
  <c r="BI181"/>
  <c r="BH181"/>
  <c r="BG181"/>
  <c r="BF181"/>
  <c r="T181"/>
  <c r="T180"/>
  <c r="R181"/>
  <c r="R180"/>
  <c r="P181"/>
  <c r="P180"/>
  <c r="BK181"/>
  <c r="BK180"/>
  <c r="J180"/>
  <c r="J181"/>
  <c r="BE181"/>
  <c r="J64"/>
  <c r="BI176"/>
  <c r="BH176"/>
  <c r="BG176"/>
  <c r="BF176"/>
  <c r="T176"/>
  <c r="R176"/>
  <c r="P176"/>
  <c r="BK176"/>
  <c r="J176"/>
  <c r="BE176"/>
  <c r="BI172"/>
  <c r="BH172"/>
  <c r="BG172"/>
  <c r="BF172"/>
  <c r="T172"/>
  <c r="T171"/>
  <c r="R172"/>
  <c r="R171"/>
  <c r="P172"/>
  <c r="P171"/>
  <c r="BK172"/>
  <c r="BK171"/>
  <c r="J171"/>
  <c r="J172"/>
  <c r="BE172"/>
  <c r="J63"/>
  <c r="BI167"/>
  <c r="BH167"/>
  <c r="BG167"/>
  <c r="BF167"/>
  <c r="T167"/>
  <c r="R167"/>
  <c r="P167"/>
  <c r="BK167"/>
  <c r="J167"/>
  <c r="BE167"/>
  <c r="BI164"/>
  <c r="BH164"/>
  <c r="BG164"/>
  <c r="BF164"/>
  <c r="T164"/>
  <c r="R164"/>
  <c r="P164"/>
  <c r="BK164"/>
  <c r="J164"/>
  <c r="BE164"/>
  <c r="BI157"/>
  <c r="BH157"/>
  <c r="BG157"/>
  <c r="BF157"/>
  <c r="T157"/>
  <c r="R157"/>
  <c r="P157"/>
  <c r="BK157"/>
  <c r="J157"/>
  <c r="BE157"/>
  <c r="BI153"/>
  <c r="BH153"/>
  <c r="BG153"/>
  <c r="BF153"/>
  <c r="T153"/>
  <c r="R153"/>
  <c r="P153"/>
  <c r="BK153"/>
  <c r="J153"/>
  <c r="BE153"/>
  <c r="BI149"/>
  <c r="BH149"/>
  <c r="BG149"/>
  <c r="BF149"/>
  <c r="T149"/>
  <c r="R149"/>
  <c r="P149"/>
  <c r="BK149"/>
  <c r="J149"/>
  <c r="BE149"/>
  <c r="BI146"/>
  <c r="BH146"/>
  <c r="BG146"/>
  <c r="BF146"/>
  <c r="T146"/>
  <c r="R146"/>
  <c r="P146"/>
  <c r="BK146"/>
  <c r="J146"/>
  <c r="BE146"/>
  <c r="BI143"/>
  <c r="BH143"/>
  <c r="BG143"/>
  <c r="BF143"/>
  <c r="T143"/>
  <c r="R143"/>
  <c r="P143"/>
  <c r="BK143"/>
  <c r="J143"/>
  <c r="BE143"/>
  <c r="BI140"/>
  <c r="BH140"/>
  <c r="BG140"/>
  <c r="BF140"/>
  <c r="T140"/>
  <c r="R140"/>
  <c r="P140"/>
  <c r="BK140"/>
  <c r="J140"/>
  <c r="BE140"/>
  <c r="BI137"/>
  <c r="BH137"/>
  <c r="BG137"/>
  <c r="BF137"/>
  <c r="T137"/>
  <c r="R137"/>
  <c r="P137"/>
  <c r="BK137"/>
  <c r="J137"/>
  <c r="BE137"/>
  <c r="BI130"/>
  <c r="BH130"/>
  <c r="BG130"/>
  <c r="BF130"/>
  <c r="T130"/>
  <c r="R130"/>
  <c r="P130"/>
  <c r="BK130"/>
  <c r="J130"/>
  <c r="BE130"/>
  <c r="BI127"/>
  <c r="BH127"/>
  <c r="BG127"/>
  <c r="BF127"/>
  <c r="T127"/>
  <c r="R127"/>
  <c r="P127"/>
  <c r="BK127"/>
  <c r="J127"/>
  <c r="BE127"/>
  <c r="BI121"/>
  <c r="BH121"/>
  <c r="BG121"/>
  <c r="BF121"/>
  <c r="T121"/>
  <c r="R121"/>
  <c r="P121"/>
  <c r="BK121"/>
  <c r="J121"/>
  <c r="BE121"/>
  <c r="BI117"/>
  <c r="BH117"/>
  <c r="BG117"/>
  <c r="BF117"/>
  <c r="T117"/>
  <c r="R117"/>
  <c r="P117"/>
  <c r="BK117"/>
  <c r="J117"/>
  <c r="BE117"/>
  <c r="BI113"/>
  <c r="F36"/>
  <c i="1" r="BD56"/>
  <c i="5" r="BH113"/>
  <c r="F35"/>
  <c i="1" r="BC56"/>
  <c i="5" r="BG113"/>
  <c r="F34"/>
  <c i="1" r="BB56"/>
  <c i="5" r="BF113"/>
  <c r="J33"/>
  <c i="1" r="AW56"/>
  <c i="5" r="F33"/>
  <c i="1" r="BA56"/>
  <c i="5" r="T113"/>
  <c r="T112"/>
  <c r="T111"/>
  <c r="T110"/>
  <c r="R113"/>
  <c r="R112"/>
  <c r="R111"/>
  <c r="R110"/>
  <c r="P113"/>
  <c r="P112"/>
  <c r="P111"/>
  <c r="P110"/>
  <c i="1" r="AU56"/>
  <c i="5" r="BK113"/>
  <c r="BK112"/>
  <c r="J112"/>
  <c r="BK111"/>
  <c r="J111"/>
  <c r="BK110"/>
  <c r="J110"/>
  <c r="J60"/>
  <c r="J29"/>
  <c i="1" r="AG56"/>
  <c i="5" r="J113"/>
  <c r="BE113"/>
  <c r="J32"/>
  <c i="1" r="AV56"/>
  <c i="5" r="F32"/>
  <c i="1" r="AZ56"/>
  <c i="5" r="J62"/>
  <c r="J61"/>
  <c r="J106"/>
  <c r="F106"/>
  <c r="F104"/>
  <c r="E102"/>
  <c r="J55"/>
  <c r="F55"/>
  <c r="F53"/>
  <c r="E51"/>
  <c r="J38"/>
  <c r="J20"/>
  <c r="E20"/>
  <c r="F107"/>
  <c r="F56"/>
  <c r="J19"/>
  <c r="J14"/>
  <c r="J104"/>
  <c r="J53"/>
  <c r="E7"/>
  <c r="E98"/>
  <c r="E47"/>
  <c i="1" r="AY55"/>
  <c r="AX55"/>
  <c i="4" r="BI570"/>
  <c r="BH570"/>
  <c r="BG570"/>
  <c r="BF570"/>
  <c r="T570"/>
  <c r="R570"/>
  <c r="P570"/>
  <c r="BK570"/>
  <c r="J570"/>
  <c r="BE570"/>
  <c r="BI567"/>
  <c r="BH567"/>
  <c r="BG567"/>
  <c r="BF567"/>
  <c r="T567"/>
  <c r="T566"/>
  <c r="R567"/>
  <c r="R566"/>
  <c r="P567"/>
  <c r="P566"/>
  <c r="BK567"/>
  <c r="BK566"/>
  <c r="J566"/>
  <c r="J567"/>
  <c r="BE567"/>
  <c r="J87"/>
  <c r="BI564"/>
  <c r="BH564"/>
  <c r="BG564"/>
  <c r="BF564"/>
  <c r="T564"/>
  <c r="R564"/>
  <c r="P564"/>
  <c r="BK564"/>
  <c r="J564"/>
  <c r="BE564"/>
  <c r="BI562"/>
  <c r="BH562"/>
  <c r="BG562"/>
  <c r="BF562"/>
  <c r="T562"/>
  <c r="R562"/>
  <c r="P562"/>
  <c r="BK562"/>
  <c r="J562"/>
  <c r="BE562"/>
  <c r="BI560"/>
  <c r="BH560"/>
  <c r="BG560"/>
  <c r="BF560"/>
  <c r="T560"/>
  <c r="R560"/>
  <c r="P560"/>
  <c r="BK560"/>
  <c r="J560"/>
  <c r="BE560"/>
  <c r="BI558"/>
  <c r="BH558"/>
  <c r="BG558"/>
  <c r="BF558"/>
  <c r="T558"/>
  <c r="R558"/>
  <c r="P558"/>
  <c r="BK558"/>
  <c r="J558"/>
  <c r="BE558"/>
  <c r="BI556"/>
  <c r="BH556"/>
  <c r="BG556"/>
  <c r="BF556"/>
  <c r="T556"/>
  <c r="R556"/>
  <c r="P556"/>
  <c r="BK556"/>
  <c r="J556"/>
  <c r="BE556"/>
  <c r="BI553"/>
  <c r="BH553"/>
  <c r="BG553"/>
  <c r="BF553"/>
  <c r="T553"/>
  <c r="T552"/>
  <c r="R553"/>
  <c r="R552"/>
  <c r="P553"/>
  <c r="P552"/>
  <c r="BK553"/>
  <c r="BK552"/>
  <c r="J552"/>
  <c r="J553"/>
  <c r="BE553"/>
  <c r="J86"/>
  <c r="BI549"/>
  <c r="BH549"/>
  <c r="BG549"/>
  <c r="BF549"/>
  <c r="T549"/>
  <c r="R549"/>
  <c r="P549"/>
  <c r="BK549"/>
  <c r="J549"/>
  <c r="BE549"/>
  <c r="BI547"/>
  <c r="BH547"/>
  <c r="BG547"/>
  <c r="BF547"/>
  <c r="T547"/>
  <c r="R547"/>
  <c r="P547"/>
  <c r="BK547"/>
  <c r="J547"/>
  <c r="BE547"/>
  <c r="BI544"/>
  <c r="BH544"/>
  <c r="BG544"/>
  <c r="BF544"/>
  <c r="T544"/>
  <c r="R544"/>
  <c r="P544"/>
  <c r="BK544"/>
  <c r="J544"/>
  <c r="BE544"/>
  <c r="BI542"/>
  <c r="BH542"/>
  <c r="BG542"/>
  <c r="BF542"/>
  <c r="T542"/>
  <c r="R542"/>
  <c r="P542"/>
  <c r="BK542"/>
  <c r="J542"/>
  <c r="BE542"/>
  <c r="BI536"/>
  <c r="BH536"/>
  <c r="BG536"/>
  <c r="BF536"/>
  <c r="T536"/>
  <c r="T535"/>
  <c r="R536"/>
  <c r="R535"/>
  <c r="P536"/>
  <c r="P535"/>
  <c r="BK536"/>
  <c r="BK535"/>
  <c r="J535"/>
  <c r="J536"/>
  <c r="BE536"/>
  <c r="J85"/>
  <c r="BI532"/>
  <c r="BH532"/>
  <c r="BG532"/>
  <c r="BF532"/>
  <c r="T532"/>
  <c r="R532"/>
  <c r="P532"/>
  <c r="BK532"/>
  <c r="J532"/>
  <c r="BE532"/>
  <c r="BI525"/>
  <c r="BH525"/>
  <c r="BG525"/>
  <c r="BF525"/>
  <c r="T525"/>
  <c r="R525"/>
  <c r="P525"/>
  <c r="BK525"/>
  <c r="J525"/>
  <c r="BE525"/>
  <c r="BI517"/>
  <c r="BH517"/>
  <c r="BG517"/>
  <c r="BF517"/>
  <c r="T517"/>
  <c r="R517"/>
  <c r="P517"/>
  <c r="BK517"/>
  <c r="J517"/>
  <c r="BE517"/>
  <c r="BI515"/>
  <c r="BH515"/>
  <c r="BG515"/>
  <c r="BF515"/>
  <c r="T515"/>
  <c r="R515"/>
  <c r="P515"/>
  <c r="BK515"/>
  <c r="J515"/>
  <c r="BE515"/>
  <c r="BI509"/>
  <c r="BH509"/>
  <c r="BG509"/>
  <c r="BF509"/>
  <c r="T509"/>
  <c r="R509"/>
  <c r="P509"/>
  <c r="BK509"/>
  <c r="J509"/>
  <c r="BE509"/>
  <c r="BI507"/>
  <c r="BH507"/>
  <c r="BG507"/>
  <c r="BF507"/>
  <c r="T507"/>
  <c r="R507"/>
  <c r="P507"/>
  <c r="BK507"/>
  <c r="J507"/>
  <c r="BE507"/>
  <c r="BI501"/>
  <c r="BH501"/>
  <c r="BG501"/>
  <c r="BF501"/>
  <c r="T501"/>
  <c r="R501"/>
  <c r="P501"/>
  <c r="BK501"/>
  <c r="J501"/>
  <c r="BE501"/>
  <c r="BI498"/>
  <c r="BH498"/>
  <c r="BG498"/>
  <c r="BF498"/>
  <c r="T498"/>
  <c r="T497"/>
  <c r="R498"/>
  <c r="R497"/>
  <c r="P498"/>
  <c r="P497"/>
  <c r="BK498"/>
  <c r="BK497"/>
  <c r="J497"/>
  <c r="J498"/>
  <c r="BE498"/>
  <c r="J84"/>
  <c r="BI493"/>
  <c r="BH493"/>
  <c r="BG493"/>
  <c r="BF493"/>
  <c r="T493"/>
  <c r="T492"/>
  <c r="R493"/>
  <c r="R492"/>
  <c r="P493"/>
  <c r="P492"/>
  <c r="BK493"/>
  <c r="BK492"/>
  <c r="J492"/>
  <c r="J493"/>
  <c r="BE493"/>
  <c r="J83"/>
  <c r="BI489"/>
  <c r="BH489"/>
  <c r="BG489"/>
  <c r="BF489"/>
  <c r="T489"/>
  <c r="R489"/>
  <c r="P489"/>
  <c r="BK489"/>
  <c r="J489"/>
  <c r="BE489"/>
  <c r="BI486"/>
  <c r="BH486"/>
  <c r="BG486"/>
  <c r="BF486"/>
  <c r="T486"/>
  <c r="R486"/>
  <c r="P486"/>
  <c r="BK486"/>
  <c r="J486"/>
  <c r="BE486"/>
  <c r="BI483"/>
  <c r="BH483"/>
  <c r="BG483"/>
  <c r="BF483"/>
  <c r="T483"/>
  <c r="R483"/>
  <c r="P483"/>
  <c r="BK483"/>
  <c r="J483"/>
  <c r="BE483"/>
  <c r="BI480"/>
  <c r="BH480"/>
  <c r="BG480"/>
  <c r="BF480"/>
  <c r="T480"/>
  <c r="R480"/>
  <c r="P480"/>
  <c r="BK480"/>
  <c r="J480"/>
  <c r="BE480"/>
  <c r="BI477"/>
  <c r="BH477"/>
  <c r="BG477"/>
  <c r="BF477"/>
  <c r="T477"/>
  <c r="R477"/>
  <c r="P477"/>
  <c r="BK477"/>
  <c r="J477"/>
  <c r="BE477"/>
  <c r="BI474"/>
  <c r="BH474"/>
  <c r="BG474"/>
  <c r="BF474"/>
  <c r="T474"/>
  <c r="R474"/>
  <c r="P474"/>
  <c r="BK474"/>
  <c r="J474"/>
  <c r="BE474"/>
  <c r="BI472"/>
  <c r="BH472"/>
  <c r="BG472"/>
  <c r="BF472"/>
  <c r="T472"/>
  <c r="R472"/>
  <c r="P472"/>
  <c r="BK472"/>
  <c r="J472"/>
  <c r="BE472"/>
  <c r="BI470"/>
  <c r="BH470"/>
  <c r="BG470"/>
  <c r="BF470"/>
  <c r="T470"/>
  <c r="R470"/>
  <c r="P470"/>
  <c r="BK470"/>
  <c r="J470"/>
  <c r="BE470"/>
  <c r="BI468"/>
  <c r="BH468"/>
  <c r="BG468"/>
  <c r="BF468"/>
  <c r="T468"/>
  <c r="R468"/>
  <c r="P468"/>
  <c r="BK468"/>
  <c r="J468"/>
  <c r="BE468"/>
  <c r="BI466"/>
  <c r="BH466"/>
  <c r="BG466"/>
  <c r="BF466"/>
  <c r="T466"/>
  <c r="T465"/>
  <c r="R466"/>
  <c r="R465"/>
  <c r="P466"/>
  <c r="P465"/>
  <c r="BK466"/>
  <c r="BK465"/>
  <c r="J465"/>
  <c r="J466"/>
  <c r="BE466"/>
  <c r="J82"/>
  <c r="BI462"/>
  <c r="BH462"/>
  <c r="BG462"/>
  <c r="BF462"/>
  <c r="T462"/>
  <c r="R462"/>
  <c r="P462"/>
  <c r="BK462"/>
  <c r="J462"/>
  <c r="BE462"/>
  <c r="BI459"/>
  <c r="BH459"/>
  <c r="BG459"/>
  <c r="BF459"/>
  <c r="T459"/>
  <c r="R459"/>
  <c r="P459"/>
  <c r="BK459"/>
  <c r="J459"/>
  <c r="BE459"/>
  <c r="BI456"/>
  <c r="BH456"/>
  <c r="BG456"/>
  <c r="BF456"/>
  <c r="T456"/>
  <c r="R456"/>
  <c r="P456"/>
  <c r="BK456"/>
  <c r="J456"/>
  <c r="BE456"/>
  <c r="BI452"/>
  <c r="BH452"/>
  <c r="BG452"/>
  <c r="BF452"/>
  <c r="T452"/>
  <c r="T451"/>
  <c r="R452"/>
  <c r="R451"/>
  <c r="P452"/>
  <c r="P451"/>
  <c r="BK452"/>
  <c r="BK451"/>
  <c r="J451"/>
  <c r="J452"/>
  <c r="BE452"/>
  <c r="J81"/>
  <c r="BI448"/>
  <c r="BH448"/>
  <c r="BG448"/>
  <c r="BF448"/>
  <c r="T448"/>
  <c r="R448"/>
  <c r="P448"/>
  <c r="BK448"/>
  <c r="J448"/>
  <c r="BE448"/>
  <c r="BI444"/>
  <c r="BH444"/>
  <c r="BG444"/>
  <c r="BF444"/>
  <c r="T444"/>
  <c r="R444"/>
  <c r="P444"/>
  <c r="BK444"/>
  <c r="J444"/>
  <c r="BE444"/>
  <c r="BI438"/>
  <c r="BH438"/>
  <c r="BG438"/>
  <c r="BF438"/>
  <c r="T438"/>
  <c r="R438"/>
  <c r="P438"/>
  <c r="BK438"/>
  <c r="J438"/>
  <c r="BE438"/>
  <c r="BI434"/>
  <c r="BH434"/>
  <c r="BG434"/>
  <c r="BF434"/>
  <c r="T434"/>
  <c r="R434"/>
  <c r="P434"/>
  <c r="BK434"/>
  <c r="J434"/>
  <c r="BE434"/>
  <c r="BI430"/>
  <c r="BH430"/>
  <c r="BG430"/>
  <c r="BF430"/>
  <c r="T430"/>
  <c r="R430"/>
  <c r="P430"/>
  <c r="BK430"/>
  <c r="J430"/>
  <c r="BE430"/>
  <c r="BI426"/>
  <c r="BH426"/>
  <c r="BG426"/>
  <c r="BF426"/>
  <c r="T426"/>
  <c r="R426"/>
  <c r="P426"/>
  <c r="BK426"/>
  <c r="J426"/>
  <c r="BE426"/>
  <c r="BI422"/>
  <c r="BH422"/>
  <c r="BG422"/>
  <c r="BF422"/>
  <c r="T422"/>
  <c r="R422"/>
  <c r="P422"/>
  <c r="BK422"/>
  <c r="J422"/>
  <c r="BE422"/>
  <c r="BI418"/>
  <c r="BH418"/>
  <c r="BG418"/>
  <c r="BF418"/>
  <c r="T418"/>
  <c r="T417"/>
  <c r="R418"/>
  <c r="R417"/>
  <c r="P418"/>
  <c r="P417"/>
  <c r="BK418"/>
  <c r="BK417"/>
  <c r="J417"/>
  <c r="J418"/>
  <c r="BE418"/>
  <c r="J80"/>
  <c r="BI414"/>
  <c r="BH414"/>
  <c r="BG414"/>
  <c r="BF414"/>
  <c r="T414"/>
  <c r="R414"/>
  <c r="P414"/>
  <c r="BK414"/>
  <c r="J414"/>
  <c r="BE414"/>
  <c r="BI410"/>
  <c r="BH410"/>
  <c r="BG410"/>
  <c r="BF410"/>
  <c r="T410"/>
  <c r="R410"/>
  <c r="P410"/>
  <c r="BK410"/>
  <c r="J410"/>
  <c r="BE410"/>
  <c r="BI406"/>
  <c r="BH406"/>
  <c r="BG406"/>
  <c r="BF406"/>
  <c r="T406"/>
  <c r="R406"/>
  <c r="P406"/>
  <c r="BK406"/>
  <c r="J406"/>
  <c r="BE406"/>
  <c r="BI402"/>
  <c r="BH402"/>
  <c r="BG402"/>
  <c r="BF402"/>
  <c r="T402"/>
  <c r="R402"/>
  <c r="P402"/>
  <c r="BK402"/>
  <c r="J402"/>
  <c r="BE402"/>
  <c r="BI397"/>
  <c r="BH397"/>
  <c r="BG397"/>
  <c r="BF397"/>
  <c r="T397"/>
  <c r="R397"/>
  <c r="P397"/>
  <c r="BK397"/>
  <c r="J397"/>
  <c r="BE397"/>
  <c r="BI392"/>
  <c r="BH392"/>
  <c r="BG392"/>
  <c r="BF392"/>
  <c r="T392"/>
  <c r="R392"/>
  <c r="P392"/>
  <c r="BK392"/>
  <c r="J392"/>
  <c r="BE392"/>
  <c r="BI389"/>
  <c r="BH389"/>
  <c r="BG389"/>
  <c r="BF389"/>
  <c r="T389"/>
  <c r="R389"/>
  <c r="P389"/>
  <c r="BK389"/>
  <c r="J389"/>
  <c r="BE389"/>
  <c r="BI385"/>
  <c r="BH385"/>
  <c r="BG385"/>
  <c r="BF385"/>
  <c r="T385"/>
  <c r="R385"/>
  <c r="P385"/>
  <c r="BK385"/>
  <c r="J385"/>
  <c r="BE385"/>
  <c r="BI382"/>
  <c r="BH382"/>
  <c r="BG382"/>
  <c r="BF382"/>
  <c r="T382"/>
  <c r="T381"/>
  <c r="R382"/>
  <c r="R381"/>
  <c r="P382"/>
  <c r="P381"/>
  <c r="BK382"/>
  <c r="BK381"/>
  <c r="J381"/>
  <c r="J382"/>
  <c r="BE382"/>
  <c r="J79"/>
  <c r="BI378"/>
  <c r="BH378"/>
  <c r="BG378"/>
  <c r="BF378"/>
  <c r="T378"/>
  <c r="R378"/>
  <c r="P378"/>
  <c r="BK378"/>
  <c r="J378"/>
  <c r="BE378"/>
  <c r="BI375"/>
  <c r="BH375"/>
  <c r="BG375"/>
  <c r="BF375"/>
  <c r="T375"/>
  <c r="T374"/>
  <c r="T373"/>
  <c r="R375"/>
  <c r="R374"/>
  <c r="R373"/>
  <c r="P375"/>
  <c r="P374"/>
  <c r="P373"/>
  <c r="BK375"/>
  <c r="BK374"/>
  <c r="J374"/>
  <c r="BK373"/>
  <c r="J373"/>
  <c r="J375"/>
  <c r="BE375"/>
  <c r="J78"/>
  <c r="J77"/>
  <c r="BI370"/>
  <c r="BH370"/>
  <c r="BG370"/>
  <c r="BF370"/>
  <c r="T370"/>
  <c r="T369"/>
  <c r="R370"/>
  <c r="R369"/>
  <c r="P370"/>
  <c r="P369"/>
  <c r="BK370"/>
  <c r="BK369"/>
  <c r="J369"/>
  <c r="J370"/>
  <c r="BE370"/>
  <c r="J76"/>
  <c r="BI366"/>
  <c r="BH366"/>
  <c r="BG366"/>
  <c r="BF366"/>
  <c r="T366"/>
  <c r="R366"/>
  <c r="P366"/>
  <c r="BK366"/>
  <c r="J366"/>
  <c r="BE366"/>
  <c r="BI362"/>
  <c r="BH362"/>
  <c r="BG362"/>
  <c r="BF362"/>
  <c r="T362"/>
  <c r="R362"/>
  <c r="P362"/>
  <c r="BK362"/>
  <c r="J362"/>
  <c r="BE362"/>
  <c r="BI359"/>
  <c r="BH359"/>
  <c r="BG359"/>
  <c r="BF359"/>
  <c r="T359"/>
  <c r="R359"/>
  <c r="P359"/>
  <c r="BK359"/>
  <c r="J359"/>
  <c r="BE359"/>
  <c r="BI356"/>
  <c r="BH356"/>
  <c r="BG356"/>
  <c r="BF356"/>
  <c r="T356"/>
  <c r="T355"/>
  <c r="T354"/>
  <c r="R356"/>
  <c r="R355"/>
  <c r="R354"/>
  <c r="P356"/>
  <c r="P355"/>
  <c r="P354"/>
  <c r="BK356"/>
  <c r="BK355"/>
  <c r="J355"/>
  <c r="BK354"/>
  <c r="J354"/>
  <c r="J356"/>
  <c r="BE356"/>
  <c r="J75"/>
  <c r="J74"/>
  <c r="BI351"/>
  <c r="BH351"/>
  <c r="BG351"/>
  <c r="BF351"/>
  <c r="T351"/>
  <c r="R351"/>
  <c r="P351"/>
  <c r="BK351"/>
  <c r="J351"/>
  <c r="BE351"/>
  <c r="BI348"/>
  <c r="BH348"/>
  <c r="BG348"/>
  <c r="BF348"/>
  <c r="T348"/>
  <c r="R348"/>
  <c r="P348"/>
  <c r="BK348"/>
  <c r="J348"/>
  <c r="BE348"/>
  <c r="BI345"/>
  <c r="BH345"/>
  <c r="BG345"/>
  <c r="BF345"/>
  <c r="T345"/>
  <c r="T344"/>
  <c r="R345"/>
  <c r="R344"/>
  <c r="P345"/>
  <c r="P344"/>
  <c r="BK345"/>
  <c r="BK344"/>
  <c r="J344"/>
  <c r="J345"/>
  <c r="BE345"/>
  <c r="J73"/>
  <c r="BI340"/>
  <c r="BH340"/>
  <c r="BG340"/>
  <c r="BF340"/>
  <c r="T340"/>
  <c r="R340"/>
  <c r="P340"/>
  <c r="BK340"/>
  <c r="J340"/>
  <c r="BE340"/>
  <c r="BI336"/>
  <c r="BH336"/>
  <c r="BG336"/>
  <c r="BF336"/>
  <c r="T336"/>
  <c r="R336"/>
  <c r="P336"/>
  <c r="BK336"/>
  <c r="J336"/>
  <c r="BE336"/>
  <c r="BI332"/>
  <c r="BH332"/>
  <c r="BG332"/>
  <c r="BF332"/>
  <c r="T332"/>
  <c r="T331"/>
  <c r="R332"/>
  <c r="R331"/>
  <c r="P332"/>
  <c r="P331"/>
  <c r="BK332"/>
  <c r="BK331"/>
  <c r="J331"/>
  <c r="J332"/>
  <c r="BE332"/>
  <c r="J72"/>
  <c r="BI327"/>
  <c r="BH327"/>
  <c r="BG327"/>
  <c r="BF327"/>
  <c r="T327"/>
  <c r="T326"/>
  <c r="R327"/>
  <c r="R326"/>
  <c r="P327"/>
  <c r="P326"/>
  <c r="BK327"/>
  <c r="BK326"/>
  <c r="J326"/>
  <c r="J327"/>
  <c r="BE327"/>
  <c r="J71"/>
  <c r="BI323"/>
  <c r="BH323"/>
  <c r="BG323"/>
  <c r="BF323"/>
  <c r="T323"/>
  <c r="R323"/>
  <c r="P323"/>
  <c r="BK323"/>
  <c r="J323"/>
  <c r="BE323"/>
  <c r="BI318"/>
  <c r="BH318"/>
  <c r="BG318"/>
  <c r="BF318"/>
  <c r="T318"/>
  <c r="R318"/>
  <c r="P318"/>
  <c r="BK318"/>
  <c r="J318"/>
  <c r="BE318"/>
  <c r="BI314"/>
  <c r="BH314"/>
  <c r="BG314"/>
  <c r="BF314"/>
  <c r="T314"/>
  <c r="R314"/>
  <c r="P314"/>
  <c r="BK314"/>
  <c r="J314"/>
  <c r="BE314"/>
  <c r="BI310"/>
  <c r="BH310"/>
  <c r="BG310"/>
  <c r="BF310"/>
  <c r="T310"/>
  <c r="R310"/>
  <c r="P310"/>
  <c r="BK310"/>
  <c r="J310"/>
  <c r="BE310"/>
  <c r="BI305"/>
  <c r="BH305"/>
  <c r="BG305"/>
  <c r="BF305"/>
  <c r="T305"/>
  <c r="R305"/>
  <c r="P305"/>
  <c r="BK305"/>
  <c r="J305"/>
  <c r="BE305"/>
  <c r="BI300"/>
  <c r="BH300"/>
  <c r="BG300"/>
  <c r="BF300"/>
  <c r="T300"/>
  <c r="T299"/>
  <c r="R300"/>
  <c r="R299"/>
  <c r="P300"/>
  <c r="P299"/>
  <c r="BK300"/>
  <c r="BK299"/>
  <c r="J299"/>
  <c r="J300"/>
  <c r="BE300"/>
  <c r="J70"/>
  <c r="BI293"/>
  <c r="BH293"/>
  <c r="BG293"/>
  <c r="BF293"/>
  <c r="T293"/>
  <c r="R293"/>
  <c r="P293"/>
  <c r="BK293"/>
  <c r="J293"/>
  <c r="BE293"/>
  <c r="BI290"/>
  <c r="BH290"/>
  <c r="BG290"/>
  <c r="BF290"/>
  <c r="T290"/>
  <c r="R290"/>
  <c r="P290"/>
  <c r="BK290"/>
  <c r="J290"/>
  <c r="BE290"/>
  <c r="BI284"/>
  <c r="BH284"/>
  <c r="BG284"/>
  <c r="BF284"/>
  <c r="T284"/>
  <c r="T283"/>
  <c r="T282"/>
  <c r="R284"/>
  <c r="R283"/>
  <c r="R282"/>
  <c r="P284"/>
  <c r="P283"/>
  <c r="P282"/>
  <c r="BK284"/>
  <c r="BK283"/>
  <c r="J283"/>
  <c r="BK282"/>
  <c r="J282"/>
  <c r="J284"/>
  <c r="BE284"/>
  <c r="J69"/>
  <c r="J68"/>
  <c r="BI280"/>
  <c r="BH280"/>
  <c r="BG280"/>
  <c r="BF280"/>
  <c r="T280"/>
  <c r="R280"/>
  <c r="P280"/>
  <c r="BK280"/>
  <c r="J280"/>
  <c r="BE280"/>
  <c r="BI276"/>
  <c r="BH276"/>
  <c r="BG276"/>
  <c r="BF276"/>
  <c r="T276"/>
  <c r="T275"/>
  <c r="R276"/>
  <c r="R275"/>
  <c r="P276"/>
  <c r="P275"/>
  <c r="BK276"/>
  <c r="BK275"/>
  <c r="J275"/>
  <c r="J276"/>
  <c r="BE276"/>
  <c r="J67"/>
  <c r="BI272"/>
  <c r="BH272"/>
  <c r="BG272"/>
  <c r="BF272"/>
  <c r="T272"/>
  <c r="T271"/>
  <c r="R272"/>
  <c r="R271"/>
  <c r="P272"/>
  <c r="P271"/>
  <c r="BK272"/>
  <c r="BK271"/>
  <c r="J271"/>
  <c r="J272"/>
  <c r="BE272"/>
  <c r="J66"/>
  <c r="BI268"/>
  <c r="BH268"/>
  <c r="BG268"/>
  <c r="BF268"/>
  <c r="T268"/>
  <c r="R268"/>
  <c r="P268"/>
  <c r="BK268"/>
  <c r="J268"/>
  <c r="BE268"/>
  <c r="BI261"/>
  <c r="BH261"/>
  <c r="BG261"/>
  <c r="BF261"/>
  <c r="T261"/>
  <c r="R261"/>
  <c r="P261"/>
  <c r="BK261"/>
  <c r="J261"/>
  <c r="BE261"/>
  <c r="BI255"/>
  <c r="BH255"/>
  <c r="BG255"/>
  <c r="BF255"/>
  <c r="T255"/>
  <c r="R255"/>
  <c r="P255"/>
  <c r="BK255"/>
  <c r="J255"/>
  <c r="BE255"/>
  <c r="BI252"/>
  <c r="BH252"/>
  <c r="BG252"/>
  <c r="BF252"/>
  <c r="T252"/>
  <c r="R252"/>
  <c r="P252"/>
  <c r="BK252"/>
  <c r="J252"/>
  <c r="BE252"/>
  <c r="BI249"/>
  <c r="BH249"/>
  <c r="BG249"/>
  <c r="BF249"/>
  <c r="T249"/>
  <c r="R249"/>
  <c r="P249"/>
  <c r="BK249"/>
  <c r="J249"/>
  <c r="BE249"/>
  <c r="BI244"/>
  <c r="BH244"/>
  <c r="BG244"/>
  <c r="BF244"/>
  <c r="T244"/>
  <c r="R244"/>
  <c r="P244"/>
  <c r="BK244"/>
  <c r="J244"/>
  <c r="BE244"/>
  <c r="BI241"/>
  <c r="BH241"/>
  <c r="BG241"/>
  <c r="BF241"/>
  <c r="T241"/>
  <c r="R241"/>
  <c r="P241"/>
  <c r="BK241"/>
  <c r="J241"/>
  <c r="BE241"/>
  <c r="BI238"/>
  <c r="BH238"/>
  <c r="BG238"/>
  <c r="BF238"/>
  <c r="T238"/>
  <c r="R238"/>
  <c r="P238"/>
  <c r="BK238"/>
  <c r="J238"/>
  <c r="BE238"/>
  <c r="BI235"/>
  <c r="BH235"/>
  <c r="BG235"/>
  <c r="BF235"/>
  <c r="T235"/>
  <c r="R235"/>
  <c r="P235"/>
  <c r="BK235"/>
  <c r="J235"/>
  <c r="BE235"/>
  <c r="BI229"/>
  <c r="BH229"/>
  <c r="BG229"/>
  <c r="BF229"/>
  <c r="T229"/>
  <c r="R229"/>
  <c r="P229"/>
  <c r="BK229"/>
  <c r="J229"/>
  <c r="BE229"/>
  <c r="BI225"/>
  <c r="BH225"/>
  <c r="BG225"/>
  <c r="BF225"/>
  <c r="T225"/>
  <c r="R225"/>
  <c r="P225"/>
  <c r="BK225"/>
  <c r="J225"/>
  <c r="BE225"/>
  <c r="BI222"/>
  <c r="BH222"/>
  <c r="BG222"/>
  <c r="BF222"/>
  <c r="T222"/>
  <c r="R222"/>
  <c r="P222"/>
  <c r="BK222"/>
  <c r="J222"/>
  <c r="BE222"/>
  <c r="BI218"/>
  <c r="BH218"/>
  <c r="BG218"/>
  <c r="BF218"/>
  <c r="T218"/>
  <c r="R218"/>
  <c r="P218"/>
  <c r="BK218"/>
  <c r="J218"/>
  <c r="BE218"/>
  <c r="BI214"/>
  <c r="BH214"/>
  <c r="BG214"/>
  <c r="BF214"/>
  <c r="T214"/>
  <c r="R214"/>
  <c r="P214"/>
  <c r="BK214"/>
  <c r="J214"/>
  <c r="BE214"/>
  <c r="BI208"/>
  <c r="BH208"/>
  <c r="BG208"/>
  <c r="BF208"/>
  <c r="T208"/>
  <c r="R208"/>
  <c r="P208"/>
  <c r="BK208"/>
  <c r="J208"/>
  <c r="BE208"/>
  <c r="BI204"/>
  <c r="BH204"/>
  <c r="BG204"/>
  <c r="BF204"/>
  <c r="T204"/>
  <c r="R204"/>
  <c r="P204"/>
  <c r="BK204"/>
  <c r="J204"/>
  <c r="BE204"/>
  <c r="BI197"/>
  <c r="BH197"/>
  <c r="BG197"/>
  <c r="BF197"/>
  <c r="T197"/>
  <c r="R197"/>
  <c r="P197"/>
  <c r="BK197"/>
  <c r="J197"/>
  <c r="BE197"/>
  <c r="BI193"/>
  <c r="BH193"/>
  <c r="BG193"/>
  <c r="BF193"/>
  <c r="T193"/>
  <c r="R193"/>
  <c r="P193"/>
  <c r="BK193"/>
  <c r="J193"/>
  <c r="BE193"/>
  <c r="BI185"/>
  <c r="BH185"/>
  <c r="BG185"/>
  <c r="BF185"/>
  <c r="T185"/>
  <c r="R185"/>
  <c r="P185"/>
  <c r="BK185"/>
  <c r="J185"/>
  <c r="BE185"/>
  <c r="BI182"/>
  <c r="BH182"/>
  <c r="BG182"/>
  <c r="BF182"/>
  <c r="T182"/>
  <c r="R182"/>
  <c r="P182"/>
  <c r="BK182"/>
  <c r="J182"/>
  <c r="BE182"/>
  <c r="BI176"/>
  <c r="BH176"/>
  <c r="BG176"/>
  <c r="BF176"/>
  <c r="T176"/>
  <c r="R176"/>
  <c r="P176"/>
  <c r="BK176"/>
  <c r="J176"/>
  <c r="BE176"/>
  <c r="BI173"/>
  <c r="BH173"/>
  <c r="BG173"/>
  <c r="BF173"/>
  <c r="T173"/>
  <c r="T172"/>
  <c r="T171"/>
  <c r="R173"/>
  <c r="R172"/>
  <c r="R171"/>
  <c r="P173"/>
  <c r="P172"/>
  <c r="P171"/>
  <c r="BK173"/>
  <c r="BK172"/>
  <c r="J172"/>
  <c r="BK171"/>
  <c r="J171"/>
  <c r="J173"/>
  <c r="BE173"/>
  <c r="J65"/>
  <c r="J64"/>
  <c r="BI167"/>
  <c r="BH167"/>
  <c r="BG167"/>
  <c r="BF167"/>
  <c r="T167"/>
  <c r="R167"/>
  <c r="P167"/>
  <c r="BK167"/>
  <c r="J167"/>
  <c r="BE167"/>
  <c r="BI163"/>
  <c r="BH163"/>
  <c r="BG163"/>
  <c r="BF163"/>
  <c r="T163"/>
  <c r="T162"/>
  <c r="R163"/>
  <c r="R162"/>
  <c r="P163"/>
  <c r="P162"/>
  <c r="BK163"/>
  <c r="BK162"/>
  <c r="J162"/>
  <c r="J163"/>
  <c r="BE163"/>
  <c r="J63"/>
  <c r="BI159"/>
  <c r="BH159"/>
  <c r="BG159"/>
  <c r="BF159"/>
  <c r="T159"/>
  <c r="R159"/>
  <c r="P159"/>
  <c r="BK159"/>
  <c r="J159"/>
  <c r="BE159"/>
  <c r="BI156"/>
  <c r="BH156"/>
  <c r="BG156"/>
  <c r="BF156"/>
  <c r="T156"/>
  <c r="R156"/>
  <c r="P156"/>
  <c r="BK156"/>
  <c r="J156"/>
  <c r="BE156"/>
  <c r="BI153"/>
  <c r="BH153"/>
  <c r="BG153"/>
  <c r="BF153"/>
  <c r="T153"/>
  <c r="R153"/>
  <c r="P153"/>
  <c r="BK153"/>
  <c r="J153"/>
  <c r="BE153"/>
  <c r="BI149"/>
  <c r="BH149"/>
  <c r="BG149"/>
  <c r="BF149"/>
  <c r="T149"/>
  <c r="R149"/>
  <c r="P149"/>
  <c r="BK149"/>
  <c r="J149"/>
  <c r="BE149"/>
  <c r="BI145"/>
  <c r="BH145"/>
  <c r="BG145"/>
  <c r="BF145"/>
  <c r="T145"/>
  <c r="R145"/>
  <c r="P145"/>
  <c r="BK145"/>
  <c r="J145"/>
  <c r="BE145"/>
  <c r="BI142"/>
  <c r="BH142"/>
  <c r="BG142"/>
  <c r="BF142"/>
  <c r="T142"/>
  <c r="R142"/>
  <c r="P142"/>
  <c r="BK142"/>
  <c r="J142"/>
  <c r="BE142"/>
  <c r="BI139"/>
  <c r="BH139"/>
  <c r="BG139"/>
  <c r="BF139"/>
  <c r="T139"/>
  <c r="R139"/>
  <c r="P139"/>
  <c r="BK139"/>
  <c r="J139"/>
  <c r="BE139"/>
  <c r="BI137"/>
  <c r="BH137"/>
  <c r="BG137"/>
  <c r="BF137"/>
  <c r="T137"/>
  <c r="R137"/>
  <c r="P137"/>
  <c r="BK137"/>
  <c r="J137"/>
  <c r="BE137"/>
  <c r="BI134"/>
  <c r="BH134"/>
  <c r="BG134"/>
  <c r="BF134"/>
  <c r="T134"/>
  <c r="R134"/>
  <c r="P134"/>
  <c r="BK134"/>
  <c r="J134"/>
  <c r="BE134"/>
  <c r="BI128"/>
  <c r="BH128"/>
  <c r="BG128"/>
  <c r="BF128"/>
  <c r="T128"/>
  <c r="R128"/>
  <c r="P128"/>
  <c r="BK128"/>
  <c r="J128"/>
  <c r="BE128"/>
  <c r="BI122"/>
  <c r="BH122"/>
  <c r="BG122"/>
  <c r="BF122"/>
  <c r="T122"/>
  <c r="R122"/>
  <c r="P122"/>
  <c r="BK122"/>
  <c r="J122"/>
  <c r="BE122"/>
  <c r="BI118"/>
  <c r="BH118"/>
  <c r="BG118"/>
  <c r="BF118"/>
  <c r="T118"/>
  <c r="R118"/>
  <c r="P118"/>
  <c r="BK118"/>
  <c r="J118"/>
  <c r="BE118"/>
  <c r="BI112"/>
  <c r="F36"/>
  <c i="1" r="BD55"/>
  <c i="4" r="BH112"/>
  <c r="F35"/>
  <c i="1" r="BC55"/>
  <c i="4" r="BG112"/>
  <c r="F34"/>
  <c i="1" r="BB55"/>
  <c i="4" r="BF112"/>
  <c r="J33"/>
  <c i="1" r="AW55"/>
  <c i="4" r="F33"/>
  <c i="1" r="BA55"/>
  <c i="4" r="T112"/>
  <c r="T111"/>
  <c r="T110"/>
  <c r="T109"/>
  <c r="R112"/>
  <c r="R111"/>
  <c r="R110"/>
  <c r="R109"/>
  <c r="P112"/>
  <c r="P111"/>
  <c r="P110"/>
  <c r="P109"/>
  <c i="1" r="AU55"/>
  <c i="4" r="BK112"/>
  <c r="BK111"/>
  <c r="J111"/>
  <c r="BK110"/>
  <c r="J110"/>
  <c r="BK109"/>
  <c r="J109"/>
  <c r="J60"/>
  <c r="J29"/>
  <c i="1" r="AG55"/>
  <c i="4" r="J112"/>
  <c r="BE112"/>
  <c r="J32"/>
  <c i="1" r="AV55"/>
  <c i="4" r="F32"/>
  <c i="1" r="AZ55"/>
  <c i="4" r="J62"/>
  <c r="J61"/>
  <c r="J105"/>
  <c r="F105"/>
  <c r="F103"/>
  <c r="E101"/>
  <c r="J55"/>
  <c r="F55"/>
  <c r="F53"/>
  <c r="E51"/>
  <c r="J38"/>
  <c r="J20"/>
  <c r="E20"/>
  <c r="F106"/>
  <c r="F56"/>
  <c r="J19"/>
  <c r="J14"/>
  <c r="J103"/>
  <c r="J53"/>
  <c r="E7"/>
  <c r="E97"/>
  <c r="E47"/>
  <c i="1" r="AY54"/>
  <c r="AX54"/>
  <c i="3" r="BI747"/>
  <c r="BH747"/>
  <c r="BG747"/>
  <c r="BF747"/>
  <c r="T747"/>
  <c r="R747"/>
  <c r="P747"/>
  <c r="BK747"/>
  <c r="J747"/>
  <c r="BE747"/>
  <c r="BI745"/>
  <c r="BH745"/>
  <c r="BG745"/>
  <c r="BF745"/>
  <c r="T745"/>
  <c r="R745"/>
  <c r="P745"/>
  <c r="BK745"/>
  <c r="J745"/>
  <c r="BE745"/>
  <c r="BI742"/>
  <c r="BH742"/>
  <c r="BG742"/>
  <c r="BF742"/>
  <c r="T742"/>
  <c r="T741"/>
  <c r="R742"/>
  <c r="R741"/>
  <c r="P742"/>
  <c r="P741"/>
  <c r="BK742"/>
  <c r="BK741"/>
  <c r="J741"/>
  <c r="J742"/>
  <c r="BE742"/>
  <c r="J85"/>
  <c r="BI738"/>
  <c r="BH738"/>
  <c r="BG738"/>
  <c r="BF738"/>
  <c r="T738"/>
  <c r="R738"/>
  <c r="P738"/>
  <c r="BK738"/>
  <c r="J738"/>
  <c r="BE738"/>
  <c r="BI736"/>
  <c r="BH736"/>
  <c r="BG736"/>
  <c r="BF736"/>
  <c r="T736"/>
  <c r="R736"/>
  <c r="P736"/>
  <c r="BK736"/>
  <c r="J736"/>
  <c r="BE736"/>
  <c r="BI734"/>
  <c r="BH734"/>
  <c r="BG734"/>
  <c r="BF734"/>
  <c r="T734"/>
  <c r="R734"/>
  <c r="P734"/>
  <c r="BK734"/>
  <c r="J734"/>
  <c r="BE734"/>
  <c r="BI732"/>
  <c r="BH732"/>
  <c r="BG732"/>
  <c r="BF732"/>
  <c r="T732"/>
  <c r="R732"/>
  <c r="P732"/>
  <c r="BK732"/>
  <c r="J732"/>
  <c r="BE732"/>
  <c r="BI730"/>
  <c r="BH730"/>
  <c r="BG730"/>
  <c r="BF730"/>
  <c r="T730"/>
  <c r="R730"/>
  <c r="P730"/>
  <c r="BK730"/>
  <c r="J730"/>
  <c r="BE730"/>
  <c r="BI728"/>
  <c r="BH728"/>
  <c r="BG728"/>
  <c r="BF728"/>
  <c r="T728"/>
  <c r="R728"/>
  <c r="P728"/>
  <c r="BK728"/>
  <c r="J728"/>
  <c r="BE728"/>
  <c r="BI720"/>
  <c r="BH720"/>
  <c r="BG720"/>
  <c r="BF720"/>
  <c r="T720"/>
  <c r="R720"/>
  <c r="P720"/>
  <c r="BK720"/>
  <c r="J720"/>
  <c r="BE720"/>
  <c r="BI706"/>
  <c r="BH706"/>
  <c r="BG706"/>
  <c r="BF706"/>
  <c r="T706"/>
  <c r="R706"/>
  <c r="P706"/>
  <c r="BK706"/>
  <c r="J706"/>
  <c r="BE706"/>
  <c r="BI696"/>
  <c r="BH696"/>
  <c r="BG696"/>
  <c r="BF696"/>
  <c r="T696"/>
  <c r="R696"/>
  <c r="P696"/>
  <c r="BK696"/>
  <c r="J696"/>
  <c r="BE696"/>
  <c r="BI686"/>
  <c r="BH686"/>
  <c r="BG686"/>
  <c r="BF686"/>
  <c r="T686"/>
  <c r="R686"/>
  <c r="P686"/>
  <c r="BK686"/>
  <c r="J686"/>
  <c r="BE686"/>
  <c r="BI684"/>
  <c r="BH684"/>
  <c r="BG684"/>
  <c r="BF684"/>
  <c r="T684"/>
  <c r="R684"/>
  <c r="P684"/>
  <c r="BK684"/>
  <c r="J684"/>
  <c r="BE684"/>
  <c r="BI682"/>
  <c r="BH682"/>
  <c r="BG682"/>
  <c r="BF682"/>
  <c r="T682"/>
  <c r="R682"/>
  <c r="P682"/>
  <c r="BK682"/>
  <c r="J682"/>
  <c r="BE682"/>
  <c r="BI674"/>
  <c r="BH674"/>
  <c r="BG674"/>
  <c r="BF674"/>
  <c r="T674"/>
  <c r="R674"/>
  <c r="P674"/>
  <c r="BK674"/>
  <c r="J674"/>
  <c r="BE674"/>
  <c r="BI672"/>
  <c r="BH672"/>
  <c r="BG672"/>
  <c r="BF672"/>
  <c r="T672"/>
  <c r="R672"/>
  <c r="P672"/>
  <c r="BK672"/>
  <c r="J672"/>
  <c r="BE672"/>
  <c r="BI662"/>
  <c r="BH662"/>
  <c r="BG662"/>
  <c r="BF662"/>
  <c r="T662"/>
  <c r="R662"/>
  <c r="P662"/>
  <c r="BK662"/>
  <c r="J662"/>
  <c r="BE662"/>
  <c r="BI660"/>
  <c r="BH660"/>
  <c r="BG660"/>
  <c r="BF660"/>
  <c r="T660"/>
  <c r="R660"/>
  <c r="P660"/>
  <c r="BK660"/>
  <c r="J660"/>
  <c r="BE660"/>
  <c r="BI658"/>
  <c r="BH658"/>
  <c r="BG658"/>
  <c r="BF658"/>
  <c r="T658"/>
  <c r="R658"/>
  <c r="P658"/>
  <c r="BK658"/>
  <c r="J658"/>
  <c r="BE658"/>
  <c r="BI651"/>
  <c r="BH651"/>
  <c r="BG651"/>
  <c r="BF651"/>
  <c r="T651"/>
  <c r="T650"/>
  <c r="R651"/>
  <c r="R650"/>
  <c r="P651"/>
  <c r="P650"/>
  <c r="BK651"/>
  <c r="BK650"/>
  <c r="J650"/>
  <c r="J651"/>
  <c r="BE651"/>
  <c r="J84"/>
  <c r="BI646"/>
  <c r="BH646"/>
  <c r="BG646"/>
  <c r="BF646"/>
  <c r="T646"/>
  <c r="T645"/>
  <c r="R646"/>
  <c r="R645"/>
  <c r="P646"/>
  <c r="P645"/>
  <c r="BK646"/>
  <c r="BK645"/>
  <c r="J645"/>
  <c r="J646"/>
  <c r="BE646"/>
  <c r="J83"/>
  <c r="BI642"/>
  <c r="BH642"/>
  <c r="BG642"/>
  <c r="BF642"/>
  <c r="T642"/>
  <c r="R642"/>
  <c r="P642"/>
  <c r="BK642"/>
  <c r="J642"/>
  <c r="BE642"/>
  <c r="BI639"/>
  <c r="BH639"/>
  <c r="BG639"/>
  <c r="BF639"/>
  <c r="T639"/>
  <c r="R639"/>
  <c r="P639"/>
  <c r="BK639"/>
  <c r="J639"/>
  <c r="BE639"/>
  <c r="BI636"/>
  <c r="BH636"/>
  <c r="BG636"/>
  <c r="BF636"/>
  <c r="T636"/>
  <c r="R636"/>
  <c r="P636"/>
  <c r="BK636"/>
  <c r="J636"/>
  <c r="BE636"/>
  <c r="BI634"/>
  <c r="BH634"/>
  <c r="BG634"/>
  <c r="BF634"/>
  <c r="T634"/>
  <c r="R634"/>
  <c r="P634"/>
  <c r="BK634"/>
  <c r="J634"/>
  <c r="BE634"/>
  <c r="BI632"/>
  <c r="BH632"/>
  <c r="BG632"/>
  <c r="BF632"/>
  <c r="T632"/>
  <c r="R632"/>
  <c r="P632"/>
  <c r="BK632"/>
  <c r="J632"/>
  <c r="BE632"/>
  <c r="BI630"/>
  <c r="BH630"/>
  <c r="BG630"/>
  <c r="BF630"/>
  <c r="T630"/>
  <c r="T629"/>
  <c r="R630"/>
  <c r="R629"/>
  <c r="P630"/>
  <c r="P629"/>
  <c r="BK630"/>
  <c r="BK629"/>
  <c r="J629"/>
  <c r="J630"/>
  <c r="BE630"/>
  <c r="J82"/>
  <c r="BI626"/>
  <c r="BH626"/>
  <c r="BG626"/>
  <c r="BF626"/>
  <c r="T626"/>
  <c r="R626"/>
  <c r="P626"/>
  <c r="BK626"/>
  <c r="J626"/>
  <c r="BE626"/>
  <c r="BI623"/>
  <c r="BH623"/>
  <c r="BG623"/>
  <c r="BF623"/>
  <c r="T623"/>
  <c r="R623"/>
  <c r="P623"/>
  <c r="BK623"/>
  <c r="J623"/>
  <c r="BE623"/>
  <c r="BI620"/>
  <c r="BH620"/>
  <c r="BG620"/>
  <c r="BF620"/>
  <c r="T620"/>
  <c r="R620"/>
  <c r="P620"/>
  <c r="BK620"/>
  <c r="J620"/>
  <c r="BE620"/>
  <c r="BI614"/>
  <c r="BH614"/>
  <c r="BG614"/>
  <c r="BF614"/>
  <c r="T614"/>
  <c r="T613"/>
  <c r="R614"/>
  <c r="R613"/>
  <c r="P614"/>
  <c r="P613"/>
  <c r="BK614"/>
  <c r="BK613"/>
  <c r="J613"/>
  <c r="J614"/>
  <c r="BE614"/>
  <c r="J81"/>
  <c r="BI610"/>
  <c r="BH610"/>
  <c r="BG610"/>
  <c r="BF610"/>
  <c r="T610"/>
  <c r="R610"/>
  <c r="P610"/>
  <c r="BK610"/>
  <c r="J610"/>
  <c r="BE610"/>
  <c r="BI608"/>
  <c r="BH608"/>
  <c r="BG608"/>
  <c r="BF608"/>
  <c r="T608"/>
  <c r="R608"/>
  <c r="P608"/>
  <c r="BK608"/>
  <c r="J608"/>
  <c r="BE608"/>
  <c r="BI606"/>
  <c r="BH606"/>
  <c r="BG606"/>
  <c r="BF606"/>
  <c r="T606"/>
  <c r="R606"/>
  <c r="P606"/>
  <c r="BK606"/>
  <c r="J606"/>
  <c r="BE606"/>
  <c r="BI604"/>
  <c r="BH604"/>
  <c r="BG604"/>
  <c r="BF604"/>
  <c r="T604"/>
  <c r="R604"/>
  <c r="P604"/>
  <c r="BK604"/>
  <c r="J604"/>
  <c r="BE604"/>
  <c r="BI600"/>
  <c r="BH600"/>
  <c r="BG600"/>
  <c r="BF600"/>
  <c r="T600"/>
  <c r="R600"/>
  <c r="P600"/>
  <c r="BK600"/>
  <c r="J600"/>
  <c r="BE600"/>
  <c r="BI596"/>
  <c r="BH596"/>
  <c r="BG596"/>
  <c r="BF596"/>
  <c r="T596"/>
  <c r="T595"/>
  <c r="R596"/>
  <c r="R595"/>
  <c r="P596"/>
  <c r="P595"/>
  <c r="BK596"/>
  <c r="BK595"/>
  <c r="J595"/>
  <c r="J596"/>
  <c r="BE596"/>
  <c r="J80"/>
  <c r="BI592"/>
  <c r="BH592"/>
  <c r="BG592"/>
  <c r="BF592"/>
  <c r="T592"/>
  <c r="R592"/>
  <c r="P592"/>
  <c r="BK592"/>
  <c r="J592"/>
  <c r="BE592"/>
  <c r="BI589"/>
  <c r="BH589"/>
  <c r="BG589"/>
  <c r="BF589"/>
  <c r="T589"/>
  <c r="R589"/>
  <c r="P589"/>
  <c r="BK589"/>
  <c r="J589"/>
  <c r="BE589"/>
  <c r="BI586"/>
  <c r="BH586"/>
  <c r="BG586"/>
  <c r="BF586"/>
  <c r="T586"/>
  <c r="R586"/>
  <c r="P586"/>
  <c r="BK586"/>
  <c r="J586"/>
  <c r="BE586"/>
  <c r="BI582"/>
  <c r="BH582"/>
  <c r="BG582"/>
  <c r="BF582"/>
  <c r="T582"/>
  <c r="R582"/>
  <c r="P582"/>
  <c r="BK582"/>
  <c r="J582"/>
  <c r="BE582"/>
  <c r="BI578"/>
  <c r="BH578"/>
  <c r="BG578"/>
  <c r="BF578"/>
  <c r="T578"/>
  <c r="R578"/>
  <c r="P578"/>
  <c r="BK578"/>
  <c r="J578"/>
  <c r="BE578"/>
  <c r="BI574"/>
  <c r="BH574"/>
  <c r="BG574"/>
  <c r="BF574"/>
  <c r="T574"/>
  <c r="R574"/>
  <c r="P574"/>
  <c r="BK574"/>
  <c r="J574"/>
  <c r="BE574"/>
  <c r="BI570"/>
  <c r="BH570"/>
  <c r="BG570"/>
  <c r="BF570"/>
  <c r="T570"/>
  <c r="R570"/>
  <c r="P570"/>
  <c r="BK570"/>
  <c r="J570"/>
  <c r="BE570"/>
  <c r="BI566"/>
  <c r="BH566"/>
  <c r="BG566"/>
  <c r="BF566"/>
  <c r="T566"/>
  <c r="R566"/>
  <c r="P566"/>
  <c r="BK566"/>
  <c r="J566"/>
  <c r="BE566"/>
  <c r="BI562"/>
  <c r="BH562"/>
  <c r="BG562"/>
  <c r="BF562"/>
  <c r="T562"/>
  <c r="R562"/>
  <c r="P562"/>
  <c r="BK562"/>
  <c r="J562"/>
  <c r="BE562"/>
  <c r="BI558"/>
  <c r="BH558"/>
  <c r="BG558"/>
  <c r="BF558"/>
  <c r="T558"/>
  <c r="R558"/>
  <c r="P558"/>
  <c r="BK558"/>
  <c r="J558"/>
  <c r="BE558"/>
  <c r="BI552"/>
  <c r="BH552"/>
  <c r="BG552"/>
  <c r="BF552"/>
  <c r="T552"/>
  <c r="R552"/>
  <c r="P552"/>
  <c r="BK552"/>
  <c r="J552"/>
  <c r="BE552"/>
  <c r="BI544"/>
  <c r="BH544"/>
  <c r="BG544"/>
  <c r="BF544"/>
  <c r="T544"/>
  <c r="R544"/>
  <c r="P544"/>
  <c r="BK544"/>
  <c r="J544"/>
  <c r="BE544"/>
  <c r="BI540"/>
  <c r="BH540"/>
  <c r="BG540"/>
  <c r="BF540"/>
  <c r="T540"/>
  <c r="R540"/>
  <c r="P540"/>
  <c r="BK540"/>
  <c r="J540"/>
  <c r="BE540"/>
  <c r="BI536"/>
  <c r="BH536"/>
  <c r="BG536"/>
  <c r="BF536"/>
  <c r="T536"/>
  <c r="T535"/>
  <c r="R536"/>
  <c r="R535"/>
  <c r="P536"/>
  <c r="P535"/>
  <c r="BK536"/>
  <c r="BK535"/>
  <c r="J535"/>
  <c r="J536"/>
  <c r="BE536"/>
  <c r="J79"/>
  <c r="BI532"/>
  <c r="BH532"/>
  <c r="BG532"/>
  <c r="BF532"/>
  <c r="T532"/>
  <c r="R532"/>
  <c r="P532"/>
  <c r="BK532"/>
  <c r="J532"/>
  <c r="BE532"/>
  <c r="BI527"/>
  <c r="BH527"/>
  <c r="BG527"/>
  <c r="BF527"/>
  <c r="T527"/>
  <c r="R527"/>
  <c r="P527"/>
  <c r="BK527"/>
  <c r="J527"/>
  <c r="BE527"/>
  <c r="BI522"/>
  <c r="BH522"/>
  <c r="BG522"/>
  <c r="BF522"/>
  <c r="T522"/>
  <c r="R522"/>
  <c r="P522"/>
  <c r="BK522"/>
  <c r="J522"/>
  <c r="BE522"/>
  <c r="BI516"/>
  <c r="BH516"/>
  <c r="BG516"/>
  <c r="BF516"/>
  <c r="T516"/>
  <c r="R516"/>
  <c r="P516"/>
  <c r="BK516"/>
  <c r="J516"/>
  <c r="BE516"/>
  <c r="BI512"/>
  <c r="BH512"/>
  <c r="BG512"/>
  <c r="BF512"/>
  <c r="T512"/>
  <c r="R512"/>
  <c r="P512"/>
  <c r="BK512"/>
  <c r="J512"/>
  <c r="BE512"/>
  <c r="BI506"/>
  <c r="BH506"/>
  <c r="BG506"/>
  <c r="BF506"/>
  <c r="T506"/>
  <c r="R506"/>
  <c r="P506"/>
  <c r="BK506"/>
  <c r="J506"/>
  <c r="BE506"/>
  <c r="BI499"/>
  <c r="BH499"/>
  <c r="BG499"/>
  <c r="BF499"/>
  <c r="T499"/>
  <c r="R499"/>
  <c r="P499"/>
  <c r="BK499"/>
  <c r="J499"/>
  <c r="BE499"/>
  <c r="BI494"/>
  <c r="BH494"/>
  <c r="BG494"/>
  <c r="BF494"/>
  <c r="T494"/>
  <c r="R494"/>
  <c r="P494"/>
  <c r="BK494"/>
  <c r="J494"/>
  <c r="BE494"/>
  <c r="BI489"/>
  <c r="BH489"/>
  <c r="BG489"/>
  <c r="BF489"/>
  <c r="T489"/>
  <c r="R489"/>
  <c r="P489"/>
  <c r="BK489"/>
  <c r="J489"/>
  <c r="BE489"/>
  <c r="BI486"/>
  <c r="BH486"/>
  <c r="BG486"/>
  <c r="BF486"/>
  <c r="T486"/>
  <c r="R486"/>
  <c r="P486"/>
  <c r="BK486"/>
  <c r="J486"/>
  <c r="BE486"/>
  <c r="BI482"/>
  <c r="BH482"/>
  <c r="BG482"/>
  <c r="BF482"/>
  <c r="T482"/>
  <c r="R482"/>
  <c r="P482"/>
  <c r="BK482"/>
  <c r="J482"/>
  <c r="BE482"/>
  <c r="BI480"/>
  <c r="BH480"/>
  <c r="BG480"/>
  <c r="BF480"/>
  <c r="T480"/>
  <c r="R480"/>
  <c r="P480"/>
  <c r="BK480"/>
  <c r="J480"/>
  <c r="BE480"/>
  <c r="BI477"/>
  <c r="BH477"/>
  <c r="BG477"/>
  <c r="BF477"/>
  <c r="T477"/>
  <c r="T476"/>
  <c r="R477"/>
  <c r="R476"/>
  <c r="P477"/>
  <c r="P476"/>
  <c r="BK477"/>
  <c r="BK476"/>
  <c r="J476"/>
  <c r="J477"/>
  <c r="BE477"/>
  <c r="J78"/>
  <c r="BI473"/>
  <c r="BH473"/>
  <c r="BG473"/>
  <c r="BF473"/>
  <c r="T473"/>
  <c r="R473"/>
  <c r="P473"/>
  <c r="BK473"/>
  <c r="J473"/>
  <c r="BE473"/>
  <c r="BI468"/>
  <c r="BH468"/>
  <c r="BG468"/>
  <c r="BF468"/>
  <c r="T468"/>
  <c r="T467"/>
  <c r="T466"/>
  <c r="R468"/>
  <c r="R467"/>
  <c r="R466"/>
  <c r="P468"/>
  <c r="P467"/>
  <c r="P466"/>
  <c r="BK468"/>
  <c r="BK467"/>
  <c r="J467"/>
  <c r="BK466"/>
  <c r="J466"/>
  <c r="J468"/>
  <c r="BE468"/>
  <c r="J77"/>
  <c r="J76"/>
  <c r="BI463"/>
  <c r="BH463"/>
  <c r="BG463"/>
  <c r="BF463"/>
  <c r="T463"/>
  <c r="T462"/>
  <c r="R463"/>
  <c r="R462"/>
  <c r="P463"/>
  <c r="P462"/>
  <c r="BK463"/>
  <c r="BK462"/>
  <c r="J462"/>
  <c r="J463"/>
  <c r="BE463"/>
  <c r="J75"/>
  <c r="BI459"/>
  <c r="BH459"/>
  <c r="BG459"/>
  <c r="BF459"/>
  <c r="T459"/>
  <c r="R459"/>
  <c r="P459"/>
  <c r="BK459"/>
  <c r="J459"/>
  <c r="BE459"/>
  <c r="BI455"/>
  <c r="BH455"/>
  <c r="BG455"/>
  <c r="BF455"/>
  <c r="T455"/>
  <c r="R455"/>
  <c r="P455"/>
  <c r="BK455"/>
  <c r="J455"/>
  <c r="BE455"/>
  <c r="BI452"/>
  <c r="BH452"/>
  <c r="BG452"/>
  <c r="BF452"/>
  <c r="T452"/>
  <c r="R452"/>
  <c r="P452"/>
  <c r="BK452"/>
  <c r="J452"/>
  <c r="BE452"/>
  <c r="BI449"/>
  <c r="BH449"/>
  <c r="BG449"/>
  <c r="BF449"/>
  <c r="T449"/>
  <c r="T448"/>
  <c r="T447"/>
  <c r="R449"/>
  <c r="R448"/>
  <c r="R447"/>
  <c r="P449"/>
  <c r="P448"/>
  <c r="P447"/>
  <c r="BK449"/>
  <c r="BK448"/>
  <c r="J448"/>
  <c r="BK447"/>
  <c r="J447"/>
  <c r="J449"/>
  <c r="BE449"/>
  <c r="J74"/>
  <c r="J73"/>
  <c r="BI441"/>
  <c r="BH441"/>
  <c r="BG441"/>
  <c r="BF441"/>
  <c r="T441"/>
  <c r="R441"/>
  <c r="P441"/>
  <c r="BK441"/>
  <c r="J441"/>
  <c r="BE441"/>
  <c r="BI436"/>
  <c r="BH436"/>
  <c r="BG436"/>
  <c r="BF436"/>
  <c r="T436"/>
  <c r="T435"/>
  <c r="R436"/>
  <c r="R435"/>
  <c r="P436"/>
  <c r="P435"/>
  <c r="BK436"/>
  <c r="BK435"/>
  <c r="J435"/>
  <c r="J436"/>
  <c r="BE436"/>
  <c r="J72"/>
  <c r="BI427"/>
  <c r="BH427"/>
  <c r="BG427"/>
  <c r="BF427"/>
  <c r="T427"/>
  <c r="R427"/>
  <c r="P427"/>
  <c r="BK427"/>
  <c r="J427"/>
  <c r="BE427"/>
  <c r="BI423"/>
  <c r="BH423"/>
  <c r="BG423"/>
  <c r="BF423"/>
  <c r="T423"/>
  <c r="R423"/>
  <c r="P423"/>
  <c r="BK423"/>
  <c r="J423"/>
  <c r="BE423"/>
  <c r="BI417"/>
  <c r="BH417"/>
  <c r="BG417"/>
  <c r="BF417"/>
  <c r="T417"/>
  <c r="R417"/>
  <c r="P417"/>
  <c r="BK417"/>
  <c r="J417"/>
  <c r="BE417"/>
  <c r="BI410"/>
  <c r="BH410"/>
  <c r="BG410"/>
  <c r="BF410"/>
  <c r="T410"/>
  <c r="R410"/>
  <c r="P410"/>
  <c r="BK410"/>
  <c r="J410"/>
  <c r="BE410"/>
  <c r="BI408"/>
  <c r="BH408"/>
  <c r="BG408"/>
  <c r="BF408"/>
  <c r="T408"/>
  <c r="R408"/>
  <c r="P408"/>
  <c r="BK408"/>
  <c r="J408"/>
  <c r="BE408"/>
  <c r="BI403"/>
  <c r="BH403"/>
  <c r="BG403"/>
  <c r="BF403"/>
  <c r="T403"/>
  <c r="T402"/>
  <c r="R403"/>
  <c r="R402"/>
  <c r="P403"/>
  <c r="P402"/>
  <c r="BK403"/>
  <c r="BK402"/>
  <c r="J402"/>
  <c r="J403"/>
  <c r="BE403"/>
  <c r="J71"/>
  <c r="BI398"/>
  <c r="BH398"/>
  <c r="BG398"/>
  <c r="BF398"/>
  <c r="T398"/>
  <c r="T397"/>
  <c r="R398"/>
  <c r="R397"/>
  <c r="P398"/>
  <c r="P397"/>
  <c r="BK398"/>
  <c r="BK397"/>
  <c r="J397"/>
  <c r="J398"/>
  <c r="BE398"/>
  <c r="J70"/>
  <c r="BI394"/>
  <c r="BH394"/>
  <c r="BG394"/>
  <c r="BF394"/>
  <c r="T394"/>
  <c r="R394"/>
  <c r="P394"/>
  <c r="BK394"/>
  <c r="J394"/>
  <c r="BE394"/>
  <c r="BI389"/>
  <c r="BH389"/>
  <c r="BG389"/>
  <c r="BF389"/>
  <c r="T389"/>
  <c r="R389"/>
  <c r="P389"/>
  <c r="BK389"/>
  <c r="J389"/>
  <c r="BE389"/>
  <c r="BI385"/>
  <c r="BH385"/>
  <c r="BG385"/>
  <c r="BF385"/>
  <c r="T385"/>
  <c r="R385"/>
  <c r="P385"/>
  <c r="BK385"/>
  <c r="J385"/>
  <c r="BE385"/>
  <c r="BI381"/>
  <c r="BH381"/>
  <c r="BG381"/>
  <c r="BF381"/>
  <c r="T381"/>
  <c r="R381"/>
  <c r="P381"/>
  <c r="BK381"/>
  <c r="J381"/>
  <c r="BE381"/>
  <c r="BI376"/>
  <c r="BH376"/>
  <c r="BG376"/>
  <c r="BF376"/>
  <c r="T376"/>
  <c r="R376"/>
  <c r="P376"/>
  <c r="BK376"/>
  <c r="J376"/>
  <c r="BE376"/>
  <c r="BI371"/>
  <c r="BH371"/>
  <c r="BG371"/>
  <c r="BF371"/>
  <c r="T371"/>
  <c r="T370"/>
  <c r="R371"/>
  <c r="R370"/>
  <c r="P371"/>
  <c r="P370"/>
  <c r="BK371"/>
  <c r="BK370"/>
  <c r="J370"/>
  <c r="J371"/>
  <c r="BE371"/>
  <c r="J69"/>
  <c r="BI367"/>
  <c r="BH367"/>
  <c r="BG367"/>
  <c r="BF367"/>
  <c r="T367"/>
  <c r="R367"/>
  <c r="P367"/>
  <c r="BK367"/>
  <c r="J367"/>
  <c r="BE367"/>
  <c r="BI363"/>
  <c r="BH363"/>
  <c r="BG363"/>
  <c r="BF363"/>
  <c r="T363"/>
  <c r="T362"/>
  <c r="T361"/>
  <c r="R363"/>
  <c r="R362"/>
  <c r="R361"/>
  <c r="P363"/>
  <c r="P362"/>
  <c r="P361"/>
  <c r="BK363"/>
  <c r="BK362"/>
  <c r="J362"/>
  <c r="BK361"/>
  <c r="J361"/>
  <c r="J363"/>
  <c r="BE363"/>
  <c r="J68"/>
  <c r="J67"/>
  <c r="BI356"/>
  <c r="BH356"/>
  <c r="BG356"/>
  <c r="BF356"/>
  <c r="T356"/>
  <c r="T355"/>
  <c r="R356"/>
  <c r="R355"/>
  <c r="P356"/>
  <c r="P355"/>
  <c r="BK356"/>
  <c r="BK355"/>
  <c r="J355"/>
  <c r="J356"/>
  <c r="BE356"/>
  <c r="J66"/>
  <c r="BI352"/>
  <c r="BH352"/>
  <c r="BG352"/>
  <c r="BF352"/>
  <c r="T352"/>
  <c r="R352"/>
  <c r="P352"/>
  <c r="BK352"/>
  <c r="J352"/>
  <c r="BE352"/>
  <c r="BI332"/>
  <c r="BH332"/>
  <c r="BG332"/>
  <c r="BF332"/>
  <c r="T332"/>
  <c r="R332"/>
  <c r="P332"/>
  <c r="BK332"/>
  <c r="J332"/>
  <c r="BE332"/>
  <c r="BI327"/>
  <c r="BH327"/>
  <c r="BG327"/>
  <c r="BF327"/>
  <c r="T327"/>
  <c r="R327"/>
  <c r="P327"/>
  <c r="BK327"/>
  <c r="J327"/>
  <c r="BE327"/>
  <c r="BI324"/>
  <c r="BH324"/>
  <c r="BG324"/>
  <c r="BF324"/>
  <c r="T324"/>
  <c r="R324"/>
  <c r="P324"/>
  <c r="BK324"/>
  <c r="J324"/>
  <c r="BE324"/>
  <c r="BI319"/>
  <c r="BH319"/>
  <c r="BG319"/>
  <c r="BF319"/>
  <c r="T319"/>
  <c r="R319"/>
  <c r="P319"/>
  <c r="BK319"/>
  <c r="J319"/>
  <c r="BE319"/>
  <c r="BI316"/>
  <c r="BH316"/>
  <c r="BG316"/>
  <c r="BF316"/>
  <c r="T316"/>
  <c r="R316"/>
  <c r="P316"/>
  <c r="BK316"/>
  <c r="J316"/>
  <c r="BE316"/>
  <c r="BI313"/>
  <c r="BH313"/>
  <c r="BG313"/>
  <c r="BF313"/>
  <c r="T313"/>
  <c r="R313"/>
  <c r="P313"/>
  <c r="BK313"/>
  <c r="J313"/>
  <c r="BE313"/>
  <c r="BI307"/>
  <c r="BH307"/>
  <c r="BG307"/>
  <c r="BF307"/>
  <c r="T307"/>
  <c r="R307"/>
  <c r="P307"/>
  <c r="BK307"/>
  <c r="J307"/>
  <c r="BE307"/>
  <c r="BI303"/>
  <c r="BH303"/>
  <c r="BG303"/>
  <c r="BF303"/>
  <c r="T303"/>
  <c r="R303"/>
  <c r="P303"/>
  <c r="BK303"/>
  <c r="J303"/>
  <c r="BE303"/>
  <c r="BI299"/>
  <c r="BH299"/>
  <c r="BG299"/>
  <c r="BF299"/>
  <c r="T299"/>
  <c r="R299"/>
  <c r="P299"/>
  <c r="BK299"/>
  <c r="J299"/>
  <c r="BE299"/>
  <c r="BI295"/>
  <c r="BH295"/>
  <c r="BG295"/>
  <c r="BF295"/>
  <c r="T295"/>
  <c r="R295"/>
  <c r="P295"/>
  <c r="BK295"/>
  <c r="J295"/>
  <c r="BE295"/>
  <c r="BI291"/>
  <c r="BH291"/>
  <c r="BG291"/>
  <c r="BF291"/>
  <c r="T291"/>
  <c r="R291"/>
  <c r="P291"/>
  <c r="BK291"/>
  <c r="J291"/>
  <c r="BE291"/>
  <c r="BI287"/>
  <c r="BH287"/>
  <c r="BG287"/>
  <c r="BF287"/>
  <c r="T287"/>
  <c r="R287"/>
  <c r="P287"/>
  <c r="BK287"/>
  <c r="J287"/>
  <c r="BE287"/>
  <c r="BI284"/>
  <c r="BH284"/>
  <c r="BG284"/>
  <c r="BF284"/>
  <c r="T284"/>
  <c r="R284"/>
  <c r="P284"/>
  <c r="BK284"/>
  <c r="J284"/>
  <c r="BE284"/>
  <c r="BI279"/>
  <c r="BH279"/>
  <c r="BG279"/>
  <c r="BF279"/>
  <c r="T279"/>
  <c r="R279"/>
  <c r="P279"/>
  <c r="BK279"/>
  <c r="J279"/>
  <c r="BE279"/>
  <c r="BI275"/>
  <c r="BH275"/>
  <c r="BG275"/>
  <c r="BF275"/>
  <c r="T275"/>
  <c r="R275"/>
  <c r="P275"/>
  <c r="BK275"/>
  <c r="J275"/>
  <c r="BE275"/>
  <c r="BI270"/>
  <c r="BH270"/>
  <c r="BG270"/>
  <c r="BF270"/>
  <c r="T270"/>
  <c r="R270"/>
  <c r="P270"/>
  <c r="BK270"/>
  <c r="J270"/>
  <c r="BE270"/>
  <c r="BI266"/>
  <c r="BH266"/>
  <c r="BG266"/>
  <c r="BF266"/>
  <c r="T266"/>
  <c r="R266"/>
  <c r="P266"/>
  <c r="BK266"/>
  <c r="J266"/>
  <c r="BE266"/>
  <c r="BI263"/>
  <c r="BH263"/>
  <c r="BG263"/>
  <c r="BF263"/>
  <c r="T263"/>
  <c r="R263"/>
  <c r="P263"/>
  <c r="BK263"/>
  <c r="J263"/>
  <c r="BE263"/>
  <c r="BI250"/>
  <c r="BH250"/>
  <c r="BG250"/>
  <c r="BF250"/>
  <c r="T250"/>
  <c r="R250"/>
  <c r="P250"/>
  <c r="BK250"/>
  <c r="J250"/>
  <c r="BE250"/>
  <c r="BI246"/>
  <c r="BH246"/>
  <c r="BG246"/>
  <c r="BF246"/>
  <c r="T246"/>
  <c r="R246"/>
  <c r="P246"/>
  <c r="BK246"/>
  <c r="J246"/>
  <c r="BE246"/>
  <c r="BI240"/>
  <c r="BH240"/>
  <c r="BG240"/>
  <c r="BF240"/>
  <c r="T240"/>
  <c r="R240"/>
  <c r="P240"/>
  <c r="BK240"/>
  <c r="J240"/>
  <c r="BE240"/>
  <c r="BI236"/>
  <c r="BH236"/>
  <c r="BG236"/>
  <c r="BF236"/>
  <c r="T236"/>
  <c r="R236"/>
  <c r="P236"/>
  <c r="BK236"/>
  <c r="J236"/>
  <c r="BE236"/>
  <c r="BI214"/>
  <c r="BH214"/>
  <c r="BG214"/>
  <c r="BF214"/>
  <c r="T214"/>
  <c r="R214"/>
  <c r="P214"/>
  <c r="BK214"/>
  <c r="J214"/>
  <c r="BE214"/>
  <c r="BI211"/>
  <c r="BH211"/>
  <c r="BG211"/>
  <c r="BF211"/>
  <c r="T211"/>
  <c r="R211"/>
  <c r="P211"/>
  <c r="BK211"/>
  <c r="J211"/>
  <c r="BE211"/>
  <c r="BI206"/>
  <c r="BH206"/>
  <c r="BG206"/>
  <c r="BF206"/>
  <c r="T206"/>
  <c r="R206"/>
  <c r="P206"/>
  <c r="BK206"/>
  <c r="J206"/>
  <c r="BE206"/>
  <c r="BI203"/>
  <c r="BH203"/>
  <c r="BG203"/>
  <c r="BF203"/>
  <c r="T203"/>
  <c r="R203"/>
  <c r="P203"/>
  <c r="BK203"/>
  <c r="J203"/>
  <c r="BE203"/>
  <c r="BI197"/>
  <c r="BH197"/>
  <c r="BG197"/>
  <c r="BF197"/>
  <c r="T197"/>
  <c r="R197"/>
  <c r="P197"/>
  <c r="BK197"/>
  <c r="J197"/>
  <c r="BE197"/>
  <c r="BI194"/>
  <c r="BH194"/>
  <c r="BG194"/>
  <c r="BF194"/>
  <c r="T194"/>
  <c r="T193"/>
  <c r="T192"/>
  <c r="R194"/>
  <c r="R193"/>
  <c r="R192"/>
  <c r="P194"/>
  <c r="P193"/>
  <c r="P192"/>
  <c r="BK194"/>
  <c r="BK193"/>
  <c r="J193"/>
  <c r="BK192"/>
  <c r="J192"/>
  <c r="J194"/>
  <c r="BE194"/>
  <c r="J65"/>
  <c r="J64"/>
  <c r="BI189"/>
  <c r="BH189"/>
  <c r="BG189"/>
  <c r="BF189"/>
  <c r="T189"/>
  <c r="R189"/>
  <c r="P189"/>
  <c r="BK189"/>
  <c r="J189"/>
  <c r="BE189"/>
  <c r="BI183"/>
  <c r="BH183"/>
  <c r="BG183"/>
  <c r="BF183"/>
  <c r="T183"/>
  <c r="R183"/>
  <c r="P183"/>
  <c r="BK183"/>
  <c r="J183"/>
  <c r="BE183"/>
  <c r="BI178"/>
  <c r="BH178"/>
  <c r="BG178"/>
  <c r="BF178"/>
  <c r="T178"/>
  <c r="T177"/>
  <c r="R178"/>
  <c r="R177"/>
  <c r="P178"/>
  <c r="P177"/>
  <c r="BK178"/>
  <c r="BK177"/>
  <c r="J177"/>
  <c r="J178"/>
  <c r="BE178"/>
  <c r="J63"/>
  <c r="BI171"/>
  <c r="BH171"/>
  <c r="BG171"/>
  <c r="BF171"/>
  <c r="T171"/>
  <c r="R171"/>
  <c r="P171"/>
  <c r="BK171"/>
  <c r="J171"/>
  <c r="BE171"/>
  <c r="BI168"/>
  <c r="BH168"/>
  <c r="BG168"/>
  <c r="BF168"/>
  <c r="T168"/>
  <c r="R168"/>
  <c r="P168"/>
  <c r="BK168"/>
  <c r="J168"/>
  <c r="BE168"/>
  <c r="BI160"/>
  <c r="BH160"/>
  <c r="BG160"/>
  <c r="BF160"/>
  <c r="T160"/>
  <c r="R160"/>
  <c r="P160"/>
  <c r="BK160"/>
  <c r="J160"/>
  <c r="BE160"/>
  <c r="BI155"/>
  <c r="BH155"/>
  <c r="BG155"/>
  <c r="BF155"/>
  <c r="T155"/>
  <c r="R155"/>
  <c r="P155"/>
  <c r="BK155"/>
  <c r="J155"/>
  <c r="BE155"/>
  <c r="BI150"/>
  <c r="BH150"/>
  <c r="BG150"/>
  <c r="BF150"/>
  <c r="T150"/>
  <c r="R150"/>
  <c r="P150"/>
  <c r="BK150"/>
  <c r="J150"/>
  <c r="BE150"/>
  <c r="BI146"/>
  <c r="BH146"/>
  <c r="BG146"/>
  <c r="BF146"/>
  <c r="T146"/>
  <c r="R146"/>
  <c r="P146"/>
  <c r="BK146"/>
  <c r="J146"/>
  <c r="BE146"/>
  <c r="BI142"/>
  <c r="BH142"/>
  <c r="BG142"/>
  <c r="BF142"/>
  <c r="T142"/>
  <c r="R142"/>
  <c r="P142"/>
  <c r="BK142"/>
  <c r="J142"/>
  <c r="BE142"/>
  <c r="BI139"/>
  <c r="BH139"/>
  <c r="BG139"/>
  <c r="BF139"/>
  <c r="T139"/>
  <c r="R139"/>
  <c r="P139"/>
  <c r="BK139"/>
  <c r="J139"/>
  <c r="BE139"/>
  <c r="BI136"/>
  <c r="BH136"/>
  <c r="BG136"/>
  <c r="BF136"/>
  <c r="T136"/>
  <c r="R136"/>
  <c r="P136"/>
  <c r="BK136"/>
  <c r="J136"/>
  <c r="BE136"/>
  <c r="BI128"/>
  <c r="BH128"/>
  <c r="BG128"/>
  <c r="BF128"/>
  <c r="T128"/>
  <c r="R128"/>
  <c r="P128"/>
  <c r="BK128"/>
  <c r="J128"/>
  <c r="BE128"/>
  <c r="BI125"/>
  <c r="BH125"/>
  <c r="BG125"/>
  <c r="BF125"/>
  <c r="T125"/>
  <c r="R125"/>
  <c r="P125"/>
  <c r="BK125"/>
  <c r="J125"/>
  <c r="BE125"/>
  <c r="BI119"/>
  <c r="BH119"/>
  <c r="BG119"/>
  <c r="BF119"/>
  <c r="T119"/>
  <c r="R119"/>
  <c r="P119"/>
  <c r="BK119"/>
  <c r="J119"/>
  <c r="BE119"/>
  <c r="BI116"/>
  <c r="BH116"/>
  <c r="BG116"/>
  <c r="BF116"/>
  <c r="T116"/>
  <c r="R116"/>
  <c r="P116"/>
  <c r="BK116"/>
  <c r="J116"/>
  <c r="BE116"/>
  <c r="BI110"/>
  <c r="F36"/>
  <c i="1" r="BD54"/>
  <c i="3" r="BH110"/>
  <c r="F35"/>
  <c i="1" r="BC54"/>
  <c i="3" r="BG110"/>
  <c r="F34"/>
  <c i="1" r="BB54"/>
  <c i="3" r="BF110"/>
  <c r="J33"/>
  <c i="1" r="AW54"/>
  <c i="3" r="F33"/>
  <c i="1" r="BA54"/>
  <c i="3" r="T110"/>
  <c r="T109"/>
  <c r="T108"/>
  <c r="T107"/>
  <c r="R110"/>
  <c r="R109"/>
  <c r="R108"/>
  <c r="R107"/>
  <c r="P110"/>
  <c r="P109"/>
  <c r="P108"/>
  <c r="P107"/>
  <c i="1" r="AU54"/>
  <c i="3" r="BK110"/>
  <c r="BK109"/>
  <c r="J109"/>
  <c r="BK108"/>
  <c r="J108"/>
  <c r="BK107"/>
  <c r="J107"/>
  <c r="J60"/>
  <c r="J29"/>
  <c i="1" r="AG54"/>
  <c i="3" r="J110"/>
  <c r="BE110"/>
  <c r="J32"/>
  <c i="1" r="AV54"/>
  <c i="3" r="F32"/>
  <c i="1" r="AZ54"/>
  <c i="3" r="J62"/>
  <c r="J61"/>
  <c r="J103"/>
  <c r="F103"/>
  <c r="F101"/>
  <c r="E99"/>
  <c r="J55"/>
  <c r="F55"/>
  <c r="F53"/>
  <c r="E51"/>
  <c r="J38"/>
  <c r="J20"/>
  <c r="E20"/>
  <c r="F104"/>
  <c r="F56"/>
  <c r="J19"/>
  <c r="J14"/>
  <c r="J101"/>
  <c r="J53"/>
  <c r="E7"/>
  <c r="E95"/>
  <c r="E47"/>
  <c i="1" r="AY53"/>
  <c r="AX53"/>
  <c i="2" r="BI804"/>
  <c r="BH804"/>
  <c r="BG804"/>
  <c r="BF804"/>
  <c r="T804"/>
  <c r="R804"/>
  <c r="P804"/>
  <c r="BK804"/>
  <c r="J804"/>
  <c r="BE804"/>
  <c r="BI802"/>
  <c r="BH802"/>
  <c r="BG802"/>
  <c r="BF802"/>
  <c r="T802"/>
  <c r="R802"/>
  <c r="P802"/>
  <c r="BK802"/>
  <c r="J802"/>
  <c r="BE802"/>
  <c r="BI800"/>
  <c r="BH800"/>
  <c r="BG800"/>
  <c r="BF800"/>
  <c r="T800"/>
  <c r="R800"/>
  <c r="P800"/>
  <c r="BK800"/>
  <c r="J800"/>
  <c r="BE800"/>
  <c r="BI797"/>
  <c r="BH797"/>
  <c r="BG797"/>
  <c r="BF797"/>
  <c r="T797"/>
  <c r="T796"/>
  <c r="R797"/>
  <c r="R796"/>
  <c r="P797"/>
  <c r="P796"/>
  <c r="BK797"/>
  <c r="BK796"/>
  <c r="J796"/>
  <c r="J797"/>
  <c r="BE797"/>
  <c r="J87"/>
  <c r="BI794"/>
  <c r="BH794"/>
  <c r="BG794"/>
  <c r="BF794"/>
  <c r="T794"/>
  <c r="R794"/>
  <c r="P794"/>
  <c r="BK794"/>
  <c r="J794"/>
  <c r="BE794"/>
  <c r="BI792"/>
  <c r="BH792"/>
  <c r="BG792"/>
  <c r="BF792"/>
  <c r="T792"/>
  <c r="R792"/>
  <c r="P792"/>
  <c r="BK792"/>
  <c r="J792"/>
  <c r="BE792"/>
  <c r="BI790"/>
  <c r="BH790"/>
  <c r="BG790"/>
  <c r="BF790"/>
  <c r="T790"/>
  <c r="R790"/>
  <c r="P790"/>
  <c r="BK790"/>
  <c r="J790"/>
  <c r="BE790"/>
  <c r="BI788"/>
  <c r="BH788"/>
  <c r="BG788"/>
  <c r="BF788"/>
  <c r="T788"/>
  <c r="R788"/>
  <c r="P788"/>
  <c r="BK788"/>
  <c r="J788"/>
  <c r="BE788"/>
  <c r="BI786"/>
  <c r="BH786"/>
  <c r="BG786"/>
  <c r="BF786"/>
  <c r="T786"/>
  <c r="R786"/>
  <c r="P786"/>
  <c r="BK786"/>
  <c r="J786"/>
  <c r="BE786"/>
  <c r="BI783"/>
  <c r="BH783"/>
  <c r="BG783"/>
  <c r="BF783"/>
  <c r="T783"/>
  <c r="T782"/>
  <c r="R783"/>
  <c r="R782"/>
  <c r="P783"/>
  <c r="P782"/>
  <c r="BK783"/>
  <c r="BK782"/>
  <c r="J782"/>
  <c r="J783"/>
  <c r="BE783"/>
  <c r="J86"/>
  <c r="BI779"/>
  <c r="BH779"/>
  <c r="BG779"/>
  <c r="BF779"/>
  <c r="T779"/>
  <c r="R779"/>
  <c r="P779"/>
  <c r="BK779"/>
  <c r="J779"/>
  <c r="BE779"/>
  <c r="BI777"/>
  <c r="BH777"/>
  <c r="BG777"/>
  <c r="BF777"/>
  <c r="T777"/>
  <c r="R777"/>
  <c r="P777"/>
  <c r="BK777"/>
  <c r="J777"/>
  <c r="BE777"/>
  <c r="BI775"/>
  <c r="BH775"/>
  <c r="BG775"/>
  <c r="BF775"/>
  <c r="T775"/>
  <c r="R775"/>
  <c r="P775"/>
  <c r="BK775"/>
  <c r="J775"/>
  <c r="BE775"/>
  <c r="BI773"/>
  <c r="BH773"/>
  <c r="BG773"/>
  <c r="BF773"/>
  <c r="T773"/>
  <c r="R773"/>
  <c r="P773"/>
  <c r="BK773"/>
  <c r="J773"/>
  <c r="BE773"/>
  <c r="BI771"/>
  <c r="BH771"/>
  <c r="BG771"/>
  <c r="BF771"/>
  <c r="T771"/>
  <c r="R771"/>
  <c r="P771"/>
  <c r="BK771"/>
  <c r="J771"/>
  <c r="BE771"/>
  <c r="BI769"/>
  <c r="BH769"/>
  <c r="BG769"/>
  <c r="BF769"/>
  <c r="T769"/>
  <c r="R769"/>
  <c r="P769"/>
  <c r="BK769"/>
  <c r="J769"/>
  <c r="BE769"/>
  <c r="BI767"/>
  <c r="BH767"/>
  <c r="BG767"/>
  <c r="BF767"/>
  <c r="T767"/>
  <c r="R767"/>
  <c r="P767"/>
  <c r="BK767"/>
  <c r="J767"/>
  <c r="BE767"/>
  <c r="BI765"/>
  <c r="BH765"/>
  <c r="BG765"/>
  <c r="BF765"/>
  <c r="T765"/>
  <c r="R765"/>
  <c r="P765"/>
  <c r="BK765"/>
  <c r="J765"/>
  <c r="BE765"/>
  <c r="BI763"/>
  <c r="BH763"/>
  <c r="BG763"/>
  <c r="BF763"/>
  <c r="T763"/>
  <c r="R763"/>
  <c r="P763"/>
  <c r="BK763"/>
  <c r="J763"/>
  <c r="BE763"/>
  <c r="BI761"/>
  <c r="BH761"/>
  <c r="BG761"/>
  <c r="BF761"/>
  <c r="T761"/>
  <c r="R761"/>
  <c r="P761"/>
  <c r="BK761"/>
  <c r="J761"/>
  <c r="BE761"/>
  <c r="BI759"/>
  <c r="BH759"/>
  <c r="BG759"/>
  <c r="BF759"/>
  <c r="T759"/>
  <c r="R759"/>
  <c r="P759"/>
  <c r="BK759"/>
  <c r="J759"/>
  <c r="BE759"/>
  <c r="BI757"/>
  <c r="BH757"/>
  <c r="BG757"/>
  <c r="BF757"/>
  <c r="T757"/>
  <c r="R757"/>
  <c r="P757"/>
  <c r="BK757"/>
  <c r="J757"/>
  <c r="BE757"/>
  <c r="BI752"/>
  <c r="BH752"/>
  <c r="BG752"/>
  <c r="BF752"/>
  <c r="T752"/>
  <c r="R752"/>
  <c r="P752"/>
  <c r="BK752"/>
  <c r="J752"/>
  <c r="BE752"/>
  <c r="BI739"/>
  <c r="BH739"/>
  <c r="BG739"/>
  <c r="BF739"/>
  <c r="T739"/>
  <c r="R739"/>
  <c r="P739"/>
  <c r="BK739"/>
  <c r="J739"/>
  <c r="BE739"/>
  <c r="BI731"/>
  <c r="BH731"/>
  <c r="BG731"/>
  <c r="BF731"/>
  <c r="T731"/>
  <c r="R731"/>
  <c r="P731"/>
  <c r="BK731"/>
  <c r="J731"/>
  <c r="BE731"/>
  <c r="BI721"/>
  <c r="BH721"/>
  <c r="BG721"/>
  <c r="BF721"/>
  <c r="T721"/>
  <c r="R721"/>
  <c r="P721"/>
  <c r="BK721"/>
  <c r="J721"/>
  <c r="BE721"/>
  <c r="BI719"/>
  <c r="BH719"/>
  <c r="BG719"/>
  <c r="BF719"/>
  <c r="T719"/>
  <c r="R719"/>
  <c r="P719"/>
  <c r="BK719"/>
  <c r="J719"/>
  <c r="BE719"/>
  <c r="BI713"/>
  <c r="BH713"/>
  <c r="BG713"/>
  <c r="BF713"/>
  <c r="T713"/>
  <c r="R713"/>
  <c r="P713"/>
  <c r="BK713"/>
  <c r="J713"/>
  <c r="BE713"/>
  <c r="BI711"/>
  <c r="BH711"/>
  <c r="BG711"/>
  <c r="BF711"/>
  <c r="T711"/>
  <c r="R711"/>
  <c r="P711"/>
  <c r="BK711"/>
  <c r="J711"/>
  <c r="BE711"/>
  <c r="BI709"/>
  <c r="BH709"/>
  <c r="BG709"/>
  <c r="BF709"/>
  <c r="T709"/>
  <c r="R709"/>
  <c r="P709"/>
  <c r="BK709"/>
  <c r="J709"/>
  <c r="BE709"/>
  <c r="BI701"/>
  <c r="BH701"/>
  <c r="BG701"/>
  <c r="BF701"/>
  <c r="T701"/>
  <c r="R701"/>
  <c r="P701"/>
  <c r="BK701"/>
  <c r="J701"/>
  <c r="BE701"/>
  <c r="BI699"/>
  <c r="BH699"/>
  <c r="BG699"/>
  <c r="BF699"/>
  <c r="T699"/>
  <c r="R699"/>
  <c r="P699"/>
  <c r="BK699"/>
  <c r="J699"/>
  <c r="BE699"/>
  <c r="BI697"/>
  <c r="BH697"/>
  <c r="BG697"/>
  <c r="BF697"/>
  <c r="T697"/>
  <c r="R697"/>
  <c r="P697"/>
  <c r="BK697"/>
  <c r="J697"/>
  <c r="BE697"/>
  <c r="BI690"/>
  <c r="BH690"/>
  <c r="BG690"/>
  <c r="BF690"/>
  <c r="T690"/>
  <c r="R690"/>
  <c r="P690"/>
  <c r="BK690"/>
  <c r="J690"/>
  <c r="BE690"/>
  <c r="BI688"/>
  <c r="BH688"/>
  <c r="BG688"/>
  <c r="BF688"/>
  <c r="T688"/>
  <c r="R688"/>
  <c r="P688"/>
  <c r="BK688"/>
  <c r="J688"/>
  <c r="BE688"/>
  <c r="BI686"/>
  <c r="BH686"/>
  <c r="BG686"/>
  <c r="BF686"/>
  <c r="T686"/>
  <c r="T685"/>
  <c r="R686"/>
  <c r="R685"/>
  <c r="P686"/>
  <c r="P685"/>
  <c r="BK686"/>
  <c r="BK685"/>
  <c r="J685"/>
  <c r="J686"/>
  <c r="BE686"/>
  <c r="J85"/>
  <c r="BI681"/>
  <c r="BH681"/>
  <c r="BG681"/>
  <c r="BF681"/>
  <c r="T681"/>
  <c r="T680"/>
  <c r="R681"/>
  <c r="R680"/>
  <c r="P681"/>
  <c r="P680"/>
  <c r="BK681"/>
  <c r="BK680"/>
  <c r="J680"/>
  <c r="J681"/>
  <c r="BE681"/>
  <c r="J84"/>
  <c r="BI677"/>
  <c r="BH677"/>
  <c r="BG677"/>
  <c r="BF677"/>
  <c r="T677"/>
  <c r="R677"/>
  <c r="P677"/>
  <c r="BK677"/>
  <c r="J677"/>
  <c r="BE677"/>
  <c r="BI674"/>
  <c r="BH674"/>
  <c r="BG674"/>
  <c r="BF674"/>
  <c r="T674"/>
  <c r="R674"/>
  <c r="P674"/>
  <c r="BK674"/>
  <c r="J674"/>
  <c r="BE674"/>
  <c r="BI671"/>
  <c r="BH671"/>
  <c r="BG671"/>
  <c r="BF671"/>
  <c r="T671"/>
  <c r="R671"/>
  <c r="P671"/>
  <c r="BK671"/>
  <c r="J671"/>
  <c r="BE671"/>
  <c r="BI667"/>
  <c r="BH667"/>
  <c r="BG667"/>
  <c r="BF667"/>
  <c r="T667"/>
  <c r="R667"/>
  <c r="P667"/>
  <c r="BK667"/>
  <c r="J667"/>
  <c r="BE667"/>
  <c r="BI665"/>
  <c r="BH665"/>
  <c r="BG665"/>
  <c r="BF665"/>
  <c r="T665"/>
  <c r="R665"/>
  <c r="P665"/>
  <c r="BK665"/>
  <c r="J665"/>
  <c r="BE665"/>
  <c r="BI663"/>
  <c r="BH663"/>
  <c r="BG663"/>
  <c r="BF663"/>
  <c r="T663"/>
  <c r="R663"/>
  <c r="P663"/>
  <c r="BK663"/>
  <c r="J663"/>
  <c r="BE663"/>
  <c r="BI661"/>
  <c r="BH661"/>
  <c r="BG661"/>
  <c r="BF661"/>
  <c r="T661"/>
  <c r="R661"/>
  <c r="P661"/>
  <c r="BK661"/>
  <c r="J661"/>
  <c r="BE661"/>
  <c r="BI659"/>
  <c r="BH659"/>
  <c r="BG659"/>
  <c r="BF659"/>
  <c r="T659"/>
  <c r="T658"/>
  <c r="R659"/>
  <c r="R658"/>
  <c r="P659"/>
  <c r="P658"/>
  <c r="BK659"/>
  <c r="BK658"/>
  <c r="J658"/>
  <c r="J659"/>
  <c r="BE659"/>
  <c r="J83"/>
  <c r="BI655"/>
  <c r="BH655"/>
  <c r="BG655"/>
  <c r="BF655"/>
  <c r="T655"/>
  <c r="R655"/>
  <c r="P655"/>
  <c r="BK655"/>
  <c r="J655"/>
  <c r="BE655"/>
  <c r="BI652"/>
  <c r="BH652"/>
  <c r="BG652"/>
  <c r="BF652"/>
  <c r="T652"/>
  <c r="R652"/>
  <c r="P652"/>
  <c r="BK652"/>
  <c r="J652"/>
  <c r="BE652"/>
  <c r="BI649"/>
  <c r="BH649"/>
  <c r="BG649"/>
  <c r="BF649"/>
  <c r="T649"/>
  <c r="R649"/>
  <c r="P649"/>
  <c r="BK649"/>
  <c r="J649"/>
  <c r="BE649"/>
  <c r="BI643"/>
  <c r="BH643"/>
  <c r="BG643"/>
  <c r="BF643"/>
  <c r="T643"/>
  <c r="T642"/>
  <c r="R643"/>
  <c r="R642"/>
  <c r="P643"/>
  <c r="P642"/>
  <c r="BK643"/>
  <c r="BK642"/>
  <c r="J642"/>
  <c r="J643"/>
  <c r="BE643"/>
  <c r="J82"/>
  <c r="BI640"/>
  <c r="BH640"/>
  <c r="BG640"/>
  <c r="BF640"/>
  <c r="T640"/>
  <c r="R640"/>
  <c r="P640"/>
  <c r="BK640"/>
  <c r="J640"/>
  <c r="BE640"/>
  <c r="BI637"/>
  <c r="BH637"/>
  <c r="BG637"/>
  <c r="BF637"/>
  <c r="T637"/>
  <c r="T636"/>
  <c r="R637"/>
  <c r="R636"/>
  <c r="P637"/>
  <c r="P636"/>
  <c r="BK637"/>
  <c r="BK636"/>
  <c r="J636"/>
  <c r="J637"/>
  <c r="BE637"/>
  <c r="J81"/>
  <c r="BI633"/>
  <c r="BH633"/>
  <c r="BG633"/>
  <c r="BF633"/>
  <c r="T633"/>
  <c r="R633"/>
  <c r="P633"/>
  <c r="BK633"/>
  <c r="J633"/>
  <c r="BE633"/>
  <c r="BI631"/>
  <c r="BH631"/>
  <c r="BG631"/>
  <c r="BF631"/>
  <c r="T631"/>
  <c r="R631"/>
  <c r="P631"/>
  <c r="BK631"/>
  <c r="J631"/>
  <c r="BE631"/>
  <c r="BI629"/>
  <c r="BH629"/>
  <c r="BG629"/>
  <c r="BF629"/>
  <c r="T629"/>
  <c r="R629"/>
  <c r="P629"/>
  <c r="BK629"/>
  <c r="J629"/>
  <c r="BE629"/>
  <c r="BI627"/>
  <c r="BH627"/>
  <c r="BG627"/>
  <c r="BF627"/>
  <c r="T627"/>
  <c r="R627"/>
  <c r="P627"/>
  <c r="BK627"/>
  <c r="J627"/>
  <c r="BE627"/>
  <c r="BI623"/>
  <c r="BH623"/>
  <c r="BG623"/>
  <c r="BF623"/>
  <c r="T623"/>
  <c r="R623"/>
  <c r="P623"/>
  <c r="BK623"/>
  <c r="J623"/>
  <c r="BE623"/>
  <c r="BI619"/>
  <c r="BH619"/>
  <c r="BG619"/>
  <c r="BF619"/>
  <c r="T619"/>
  <c r="T618"/>
  <c r="R619"/>
  <c r="R618"/>
  <c r="P619"/>
  <c r="P618"/>
  <c r="BK619"/>
  <c r="BK618"/>
  <c r="J618"/>
  <c r="J619"/>
  <c r="BE619"/>
  <c r="J80"/>
  <c r="BI615"/>
  <c r="BH615"/>
  <c r="BG615"/>
  <c r="BF615"/>
  <c r="T615"/>
  <c r="R615"/>
  <c r="P615"/>
  <c r="BK615"/>
  <c r="J615"/>
  <c r="BE615"/>
  <c r="BI612"/>
  <c r="BH612"/>
  <c r="BG612"/>
  <c r="BF612"/>
  <c r="T612"/>
  <c r="R612"/>
  <c r="P612"/>
  <c r="BK612"/>
  <c r="J612"/>
  <c r="BE612"/>
  <c r="BI608"/>
  <c r="BH608"/>
  <c r="BG608"/>
  <c r="BF608"/>
  <c r="T608"/>
  <c r="R608"/>
  <c r="P608"/>
  <c r="BK608"/>
  <c r="J608"/>
  <c r="BE608"/>
  <c r="BI604"/>
  <c r="BH604"/>
  <c r="BG604"/>
  <c r="BF604"/>
  <c r="T604"/>
  <c r="R604"/>
  <c r="P604"/>
  <c r="BK604"/>
  <c r="J604"/>
  <c r="BE604"/>
  <c r="BI600"/>
  <c r="BH600"/>
  <c r="BG600"/>
  <c r="BF600"/>
  <c r="T600"/>
  <c r="R600"/>
  <c r="P600"/>
  <c r="BK600"/>
  <c r="J600"/>
  <c r="BE600"/>
  <c r="BI596"/>
  <c r="BH596"/>
  <c r="BG596"/>
  <c r="BF596"/>
  <c r="T596"/>
  <c r="R596"/>
  <c r="P596"/>
  <c r="BK596"/>
  <c r="J596"/>
  <c r="BE596"/>
  <c r="BI592"/>
  <c r="BH592"/>
  <c r="BG592"/>
  <c r="BF592"/>
  <c r="T592"/>
  <c r="R592"/>
  <c r="P592"/>
  <c r="BK592"/>
  <c r="J592"/>
  <c r="BE592"/>
  <c r="BI588"/>
  <c r="BH588"/>
  <c r="BG588"/>
  <c r="BF588"/>
  <c r="T588"/>
  <c r="R588"/>
  <c r="P588"/>
  <c r="BK588"/>
  <c r="J588"/>
  <c r="BE588"/>
  <c r="BI584"/>
  <c r="BH584"/>
  <c r="BG584"/>
  <c r="BF584"/>
  <c r="T584"/>
  <c r="R584"/>
  <c r="P584"/>
  <c r="BK584"/>
  <c r="J584"/>
  <c r="BE584"/>
  <c r="BI580"/>
  <c r="BH580"/>
  <c r="BG580"/>
  <c r="BF580"/>
  <c r="T580"/>
  <c r="R580"/>
  <c r="P580"/>
  <c r="BK580"/>
  <c r="J580"/>
  <c r="BE580"/>
  <c r="BI576"/>
  <c r="BH576"/>
  <c r="BG576"/>
  <c r="BF576"/>
  <c r="T576"/>
  <c r="R576"/>
  <c r="P576"/>
  <c r="BK576"/>
  <c r="J576"/>
  <c r="BE576"/>
  <c r="BI569"/>
  <c r="BH569"/>
  <c r="BG569"/>
  <c r="BF569"/>
  <c r="T569"/>
  <c r="R569"/>
  <c r="P569"/>
  <c r="BK569"/>
  <c r="J569"/>
  <c r="BE569"/>
  <c r="BI565"/>
  <c r="BH565"/>
  <c r="BG565"/>
  <c r="BF565"/>
  <c r="T565"/>
  <c r="R565"/>
  <c r="P565"/>
  <c r="BK565"/>
  <c r="J565"/>
  <c r="BE565"/>
  <c r="BI561"/>
  <c r="BH561"/>
  <c r="BG561"/>
  <c r="BF561"/>
  <c r="T561"/>
  <c r="T560"/>
  <c r="R561"/>
  <c r="R560"/>
  <c r="P561"/>
  <c r="P560"/>
  <c r="BK561"/>
  <c r="BK560"/>
  <c r="J560"/>
  <c r="J561"/>
  <c r="BE561"/>
  <c r="J79"/>
  <c r="BI557"/>
  <c r="BH557"/>
  <c r="BG557"/>
  <c r="BF557"/>
  <c r="T557"/>
  <c r="R557"/>
  <c r="P557"/>
  <c r="BK557"/>
  <c r="J557"/>
  <c r="BE557"/>
  <c r="BI552"/>
  <c r="BH552"/>
  <c r="BG552"/>
  <c r="BF552"/>
  <c r="T552"/>
  <c r="R552"/>
  <c r="P552"/>
  <c r="BK552"/>
  <c r="J552"/>
  <c r="BE552"/>
  <c r="BI547"/>
  <c r="BH547"/>
  <c r="BG547"/>
  <c r="BF547"/>
  <c r="T547"/>
  <c r="R547"/>
  <c r="P547"/>
  <c r="BK547"/>
  <c r="J547"/>
  <c r="BE547"/>
  <c r="BI541"/>
  <c r="BH541"/>
  <c r="BG541"/>
  <c r="BF541"/>
  <c r="T541"/>
  <c r="R541"/>
  <c r="P541"/>
  <c r="BK541"/>
  <c r="J541"/>
  <c r="BE541"/>
  <c r="BI537"/>
  <c r="BH537"/>
  <c r="BG537"/>
  <c r="BF537"/>
  <c r="T537"/>
  <c r="R537"/>
  <c r="P537"/>
  <c r="BK537"/>
  <c r="J537"/>
  <c r="BE537"/>
  <c r="BI531"/>
  <c r="BH531"/>
  <c r="BG531"/>
  <c r="BF531"/>
  <c r="T531"/>
  <c r="R531"/>
  <c r="P531"/>
  <c r="BK531"/>
  <c r="J531"/>
  <c r="BE531"/>
  <c r="BI524"/>
  <c r="BH524"/>
  <c r="BG524"/>
  <c r="BF524"/>
  <c r="T524"/>
  <c r="R524"/>
  <c r="P524"/>
  <c r="BK524"/>
  <c r="J524"/>
  <c r="BE524"/>
  <c r="BI520"/>
  <c r="BH520"/>
  <c r="BG520"/>
  <c r="BF520"/>
  <c r="T520"/>
  <c r="R520"/>
  <c r="P520"/>
  <c r="BK520"/>
  <c r="J520"/>
  <c r="BE520"/>
  <c r="BI517"/>
  <c r="BH517"/>
  <c r="BG517"/>
  <c r="BF517"/>
  <c r="T517"/>
  <c r="R517"/>
  <c r="P517"/>
  <c r="BK517"/>
  <c r="J517"/>
  <c r="BE517"/>
  <c r="BI514"/>
  <c r="BH514"/>
  <c r="BG514"/>
  <c r="BF514"/>
  <c r="T514"/>
  <c r="R514"/>
  <c r="P514"/>
  <c r="BK514"/>
  <c r="J514"/>
  <c r="BE514"/>
  <c r="BI510"/>
  <c r="BH510"/>
  <c r="BG510"/>
  <c r="BF510"/>
  <c r="T510"/>
  <c r="R510"/>
  <c r="P510"/>
  <c r="BK510"/>
  <c r="J510"/>
  <c r="BE510"/>
  <c r="BI508"/>
  <c r="BH508"/>
  <c r="BG508"/>
  <c r="BF508"/>
  <c r="T508"/>
  <c r="R508"/>
  <c r="P508"/>
  <c r="BK508"/>
  <c r="J508"/>
  <c r="BE508"/>
  <c r="BI505"/>
  <c r="BH505"/>
  <c r="BG505"/>
  <c r="BF505"/>
  <c r="T505"/>
  <c r="T504"/>
  <c r="R505"/>
  <c r="R504"/>
  <c r="P505"/>
  <c r="P504"/>
  <c r="BK505"/>
  <c r="BK504"/>
  <c r="J504"/>
  <c r="J505"/>
  <c r="BE505"/>
  <c r="J78"/>
  <c r="BI501"/>
  <c r="BH501"/>
  <c r="BG501"/>
  <c r="BF501"/>
  <c r="T501"/>
  <c r="R501"/>
  <c r="P501"/>
  <c r="BK501"/>
  <c r="J501"/>
  <c r="BE501"/>
  <c r="BI496"/>
  <c r="BH496"/>
  <c r="BG496"/>
  <c r="BF496"/>
  <c r="T496"/>
  <c r="T495"/>
  <c r="T494"/>
  <c r="R496"/>
  <c r="R495"/>
  <c r="R494"/>
  <c r="P496"/>
  <c r="P495"/>
  <c r="P494"/>
  <c r="BK496"/>
  <c r="BK495"/>
  <c r="J495"/>
  <c r="BK494"/>
  <c r="J494"/>
  <c r="J496"/>
  <c r="BE496"/>
  <c r="J77"/>
  <c r="J76"/>
  <c r="BI491"/>
  <c r="BH491"/>
  <c r="BG491"/>
  <c r="BF491"/>
  <c r="T491"/>
  <c r="T490"/>
  <c r="R491"/>
  <c r="R490"/>
  <c r="P491"/>
  <c r="P490"/>
  <c r="BK491"/>
  <c r="BK490"/>
  <c r="J490"/>
  <c r="J491"/>
  <c r="BE491"/>
  <c r="J75"/>
  <c r="BI487"/>
  <c r="BH487"/>
  <c r="BG487"/>
  <c r="BF487"/>
  <c r="T487"/>
  <c r="R487"/>
  <c r="P487"/>
  <c r="BK487"/>
  <c r="J487"/>
  <c r="BE487"/>
  <c r="BI483"/>
  <c r="BH483"/>
  <c r="BG483"/>
  <c r="BF483"/>
  <c r="T483"/>
  <c r="R483"/>
  <c r="P483"/>
  <c r="BK483"/>
  <c r="J483"/>
  <c r="BE483"/>
  <c r="BI480"/>
  <c r="BH480"/>
  <c r="BG480"/>
  <c r="BF480"/>
  <c r="T480"/>
  <c r="R480"/>
  <c r="P480"/>
  <c r="BK480"/>
  <c r="J480"/>
  <c r="BE480"/>
  <c r="BI477"/>
  <c r="BH477"/>
  <c r="BG477"/>
  <c r="BF477"/>
  <c r="T477"/>
  <c r="T476"/>
  <c r="T475"/>
  <c r="R477"/>
  <c r="R476"/>
  <c r="R475"/>
  <c r="P477"/>
  <c r="P476"/>
  <c r="P475"/>
  <c r="BK477"/>
  <c r="BK476"/>
  <c r="J476"/>
  <c r="BK475"/>
  <c r="J475"/>
  <c r="J477"/>
  <c r="BE477"/>
  <c r="J74"/>
  <c r="J73"/>
  <c r="BI469"/>
  <c r="BH469"/>
  <c r="BG469"/>
  <c r="BF469"/>
  <c r="T469"/>
  <c r="R469"/>
  <c r="P469"/>
  <c r="BK469"/>
  <c r="J469"/>
  <c r="BE469"/>
  <c r="BI460"/>
  <c r="BH460"/>
  <c r="BG460"/>
  <c r="BF460"/>
  <c r="T460"/>
  <c r="R460"/>
  <c r="P460"/>
  <c r="BK460"/>
  <c r="J460"/>
  <c r="BE460"/>
  <c r="BI457"/>
  <c r="BH457"/>
  <c r="BG457"/>
  <c r="BF457"/>
  <c r="T457"/>
  <c r="T456"/>
  <c r="R457"/>
  <c r="R456"/>
  <c r="P457"/>
  <c r="P456"/>
  <c r="BK457"/>
  <c r="BK456"/>
  <c r="J456"/>
  <c r="J457"/>
  <c r="BE457"/>
  <c r="J72"/>
  <c r="BI452"/>
  <c r="BH452"/>
  <c r="BG452"/>
  <c r="BF452"/>
  <c r="T452"/>
  <c r="R452"/>
  <c r="P452"/>
  <c r="BK452"/>
  <c r="J452"/>
  <c r="BE452"/>
  <c r="BI446"/>
  <c r="BH446"/>
  <c r="BG446"/>
  <c r="BF446"/>
  <c r="T446"/>
  <c r="R446"/>
  <c r="P446"/>
  <c r="BK446"/>
  <c r="J446"/>
  <c r="BE446"/>
  <c r="BI440"/>
  <c r="BH440"/>
  <c r="BG440"/>
  <c r="BF440"/>
  <c r="T440"/>
  <c r="R440"/>
  <c r="P440"/>
  <c r="BK440"/>
  <c r="J440"/>
  <c r="BE440"/>
  <c r="BI438"/>
  <c r="BH438"/>
  <c r="BG438"/>
  <c r="BF438"/>
  <c r="T438"/>
  <c r="R438"/>
  <c r="P438"/>
  <c r="BK438"/>
  <c r="J438"/>
  <c r="BE438"/>
  <c r="BI435"/>
  <c r="BH435"/>
  <c r="BG435"/>
  <c r="BF435"/>
  <c r="T435"/>
  <c r="T434"/>
  <c r="R435"/>
  <c r="R434"/>
  <c r="P435"/>
  <c r="P434"/>
  <c r="BK435"/>
  <c r="BK434"/>
  <c r="J434"/>
  <c r="J435"/>
  <c r="BE435"/>
  <c r="J71"/>
  <c r="BI430"/>
  <c r="BH430"/>
  <c r="BG430"/>
  <c r="BF430"/>
  <c r="T430"/>
  <c r="T429"/>
  <c r="R430"/>
  <c r="R429"/>
  <c r="P430"/>
  <c r="P429"/>
  <c r="BK430"/>
  <c r="BK429"/>
  <c r="J429"/>
  <c r="J430"/>
  <c r="BE430"/>
  <c r="J70"/>
  <c r="BI426"/>
  <c r="BH426"/>
  <c r="BG426"/>
  <c r="BF426"/>
  <c r="T426"/>
  <c r="R426"/>
  <c r="P426"/>
  <c r="BK426"/>
  <c r="J426"/>
  <c r="BE426"/>
  <c r="BI421"/>
  <c r="BH421"/>
  <c r="BG421"/>
  <c r="BF421"/>
  <c r="T421"/>
  <c r="R421"/>
  <c r="P421"/>
  <c r="BK421"/>
  <c r="J421"/>
  <c r="BE421"/>
  <c r="BI417"/>
  <c r="BH417"/>
  <c r="BG417"/>
  <c r="BF417"/>
  <c r="T417"/>
  <c r="R417"/>
  <c r="P417"/>
  <c r="BK417"/>
  <c r="J417"/>
  <c r="BE417"/>
  <c r="BI413"/>
  <c r="BH413"/>
  <c r="BG413"/>
  <c r="BF413"/>
  <c r="T413"/>
  <c r="R413"/>
  <c r="P413"/>
  <c r="BK413"/>
  <c r="J413"/>
  <c r="BE413"/>
  <c r="BI408"/>
  <c r="BH408"/>
  <c r="BG408"/>
  <c r="BF408"/>
  <c r="T408"/>
  <c r="R408"/>
  <c r="P408"/>
  <c r="BK408"/>
  <c r="J408"/>
  <c r="BE408"/>
  <c r="BI400"/>
  <c r="BH400"/>
  <c r="BG400"/>
  <c r="BF400"/>
  <c r="T400"/>
  <c r="T399"/>
  <c r="R400"/>
  <c r="R399"/>
  <c r="P400"/>
  <c r="P399"/>
  <c r="BK400"/>
  <c r="BK399"/>
  <c r="J399"/>
  <c r="J400"/>
  <c r="BE400"/>
  <c r="J69"/>
  <c r="BI396"/>
  <c r="BH396"/>
  <c r="BG396"/>
  <c r="BF396"/>
  <c r="T396"/>
  <c r="R396"/>
  <c r="P396"/>
  <c r="BK396"/>
  <c r="J396"/>
  <c r="BE396"/>
  <c r="BI392"/>
  <c r="BH392"/>
  <c r="BG392"/>
  <c r="BF392"/>
  <c r="T392"/>
  <c r="T391"/>
  <c r="T390"/>
  <c r="R392"/>
  <c r="R391"/>
  <c r="R390"/>
  <c r="P392"/>
  <c r="P391"/>
  <c r="P390"/>
  <c r="BK392"/>
  <c r="BK391"/>
  <c r="J391"/>
  <c r="BK390"/>
  <c r="J390"/>
  <c r="J392"/>
  <c r="BE392"/>
  <c r="J68"/>
  <c r="J67"/>
  <c r="BI388"/>
  <c r="BH388"/>
  <c r="BG388"/>
  <c r="BF388"/>
  <c r="T388"/>
  <c r="T387"/>
  <c r="R388"/>
  <c r="R387"/>
  <c r="P388"/>
  <c r="P387"/>
  <c r="BK388"/>
  <c r="BK387"/>
  <c r="J387"/>
  <c r="J388"/>
  <c r="BE388"/>
  <c r="J66"/>
  <c r="BI378"/>
  <c r="BH378"/>
  <c r="BG378"/>
  <c r="BF378"/>
  <c r="T378"/>
  <c r="R378"/>
  <c r="P378"/>
  <c r="BK378"/>
  <c r="J378"/>
  <c r="BE378"/>
  <c r="BI345"/>
  <c r="BH345"/>
  <c r="BG345"/>
  <c r="BF345"/>
  <c r="T345"/>
  <c r="R345"/>
  <c r="P345"/>
  <c r="BK345"/>
  <c r="J345"/>
  <c r="BE345"/>
  <c r="BI338"/>
  <c r="BH338"/>
  <c r="BG338"/>
  <c r="BF338"/>
  <c r="T338"/>
  <c r="R338"/>
  <c r="P338"/>
  <c r="BK338"/>
  <c r="J338"/>
  <c r="BE338"/>
  <c r="BI335"/>
  <c r="BH335"/>
  <c r="BG335"/>
  <c r="BF335"/>
  <c r="T335"/>
  <c r="R335"/>
  <c r="P335"/>
  <c r="BK335"/>
  <c r="J335"/>
  <c r="BE335"/>
  <c r="BI330"/>
  <c r="BH330"/>
  <c r="BG330"/>
  <c r="BF330"/>
  <c r="T330"/>
  <c r="R330"/>
  <c r="P330"/>
  <c r="BK330"/>
  <c r="J330"/>
  <c r="BE330"/>
  <c r="BI321"/>
  <c r="BH321"/>
  <c r="BG321"/>
  <c r="BF321"/>
  <c r="T321"/>
  <c r="R321"/>
  <c r="P321"/>
  <c r="BK321"/>
  <c r="J321"/>
  <c r="BE321"/>
  <c r="BI318"/>
  <c r="BH318"/>
  <c r="BG318"/>
  <c r="BF318"/>
  <c r="T318"/>
  <c r="R318"/>
  <c r="P318"/>
  <c r="BK318"/>
  <c r="J318"/>
  <c r="BE318"/>
  <c r="BI312"/>
  <c r="BH312"/>
  <c r="BG312"/>
  <c r="BF312"/>
  <c r="T312"/>
  <c r="R312"/>
  <c r="P312"/>
  <c r="BK312"/>
  <c r="J312"/>
  <c r="BE312"/>
  <c r="BI308"/>
  <c r="BH308"/>
  <c r="BG308"/>
  <c r="BF308"/>
  <c r="T308"/>
  <c r="R308"/>
  <c r="P308"/>
  <c r="BK308"/>
  <c r="J308"/>
  <c r="BE308"/>
  <c r="BI302"/>
  <c r="BH302"/>
  <c r="BG302"/>
  <c r="BF302"/>
  <c r="T302"/>
  <c r="R302"/>
  <c r="P302"/>
  <c r="BK302"/>
  <c r="J302"/>
  <c r="BE302"/>
  <c r="BI298"/>
  <c r="BH298"/>
  <c r="BG298"/>
  <c r="BF298"/>
  <c r="T298"/>
  <c r="R298"/>
  <c r="P298"/>
  <c r="BK298"/>
  <c r="J298"/>
  <c r="BE298"/>
  <c r="BI294"/>
  <c r="BH294"/>
  <c r="BG294"/>
  <c r="BF294"/>
  <c r="T294"/>
  <c r="R294"/>
  <c r="P294"/>
  <c r="BK294"/>
  <c r="J294"/>
  <c r="BE294"/>
  <c r="BI290"/>
  <c r="BH290"/>
  <c r="BG290"/>
  <c r="BF290"/>
  <c r="T290"/>
  <c r="R290"/>
  <c r="P290"/>
  <c r="BK290"/>
  <c r="J290"/>
  <c r="BE290"/>
  <c r="BI287"/>
  <c r="BH287"/>
  <c r="BG287"/>
  <c r="BF287"/>
  <c r="T287"/>
  <c r="R287"/>
  <c r="P287"/>
  <c r="BK287"/>
  <c r="J287"/>
  <c r="BE287"/>
  <c r="BI281"/>
  <c r="BH281"/>
  <c r="BG281"/>
  <c r="BF281"/>
  <c r="T281"/>
  <c r="R281"/>
  <c r="P281"/>
  <c r="BK281"/>
  <c r="J281"/>
  <c r="BE281"/>
  <c r="BI277"/>
  <c r="BH277"/>
  <c r="BG277"/>
  <c r="BF277"/>
  <c r="T277"/>
  <c r="R277"/>
  <c r="P277"/>
  <c r="BK277"/>
  <c r="J277"/>
  <c r="BE277"/>
  <c r="BI273"/>
  <c r="BH273"/>
  <c r="BG273"/>
  <c r="BF273"/>
  <c r="T273"/>
  <c r="R273"/>
  <c r="P273"/>
  <c r="BK273"/>
  <c r="J273"/>
  <c r="BE273"/>
  <c r="BI269"/>
  <c r="BH269"/>
  <c r="BG269"/>
  <c r="BF269"/>
  <c r="T269"/>
  <c r="R269"/>
  <c r="P269"/>
  <c r="BK269"/>
  <c r="J269"/>
  <c r="BE269"/>
  <c r="BI265"/>
  <c r="BH265"/>
  <c r="BG265"/>
  <c r="BF265"/>
  <c r="T265"/>
  <c r="R265"/>
  <c r="P265"/>
  <c r="BK265"/>
  <c r="J265"/>
  <c r="BE265"/>
  <c r="BI242"/>
  <c r="BH242"/>
  <c r="BG242"/>
  <c r="BF242"/>
  <c r="T242"/>
  <c r="R242"/>
  <c r="P242"/>
  <c r="BK242"/>
  <c r="J242"/>
  <c r="BE242"/>
  <c r="BI238"/>
  <c r="BH238"/>
  <c r="BG238"/>
  <c r="BF238"/>
  <c r="T238"/>
  <c r="R238"/>
  <c r="P238"/>
  <c r="BK238"/>
  <c r="J238"/>
  <c r="BE238"/>
  <c r="BI232"/>
  <c r="BH232"/>
  <c r="BG232"/>
  <c r="BF232"/>
  <c r="T232"/>
  <c r="R232"/>
  <c r="P232"/>
  <c r="BK232"/>
  <c r="J232"/>
  <c r="BE232"/>
  <c r="BI228"/>
  <c r="BH228"/>
  <c r="BG228"/>
  <c r="BF228"/>
  <c r="T228"/>
  <c r="R228"/>
  <c r="P228"/>
  <c r="BK228"/>
  <c r="J228"/>
  <c r="BE228"/>
  <c r="BI218"/>
  <c r="BH218"/>
  <c r="BG218"/>
  <c r="BF218"/>
  <c r="T218"/>
  <c r="R218"/>
  <c r="P218"/>
  <c r="BK218"/>
  <c r="J218"/>
  <c r="BE218"/>
  <c r="BI215"/>
  <c r="BH215"/>
  <c r="BG215"/>
  <c r="BF215"/>
  <c r="T215"/>
  <c r="R215"/>
  <c r="P215"/>
  <c r="BK215"/>
  <c r="J215"/>
  <c r="BE215"/>
  <c r="BI209"/>
  <c r="BH209"/>
  <c r="BG209"/>
  <c r="BF209"/>
  <c r="T209"/>
  <c r="R209"/>
  <c r="P209"/>
  <c r="BK209"/>
  <c r="J209"/>
  <c r="BE209"/>
  <c r="BI206"/>
  <c r="BH206"/>
  <c r="BG206"/>
  <c r="BF206"/>
  <c r="T206"/>
  <c r="R206"/>
  <c r="P206"/>
  <c r="BK206"/>
  <c r="J206"/>
  <c r="BE206"/>
  <c r="BI200"/>
  <c r="BH200"/>
  <c r="BG200"/>
  <c r="BF200"/>
  <c r="T200"/>
  <c r="R200"/>
  <c r="P200"/>
  <c r="BK200"/>
  <c r="J200"/>
  <c r="BE200"/>
  <c r="BI197"/>
  <c r="BH197"/>
  <c r="BG197"/>
  <c r="BF197"/>
  <c r="T197"/>
  <c r="R197"/>
  <c r="P197"/>
  <c r="BK197"/>
  <c r="J197"/>
  <c r="BE197"/>
  <c r="BI193"/>
  <c r="BH193"/>
  <c r="BG193"/>
  <c r="BF193"/>
  <c r="T193"/>
  <c r="R193"/>
  <c r="P193"/>
  <c r="BK193"/>
  <c r="J193"/>
  <c r="BE193"/>
  <c r="BI184"/>
  <c r="BH184"/>
  <c r="BG184"/>
  <c r="BF184"/>
  <c r="T184"/>
  <c r="T183"/>
  <c r="T182"/>
  <c r="R184"/>
  <c r="R183"/>
  <c r="R182"/>
  <c r="P184"/>
  <c r="P183"/>
  <c r="P182"/>
  <c r="BK184"/>
  <c r="BK183"/>
  <c r="J183"/>
  <c r="BK182"/>
  <c r="J182"/>
  <c r="J184"/>
  <c r="BE184"/>
  <c r="J65"/>
  <c r="J64"/>
  <c r="BI179"/>
  <c r="BH179"/>
  <c r="BG179"/>
  <c r="BF179"/>
  <c r="T179"/>
  <c r="R179"/>
  <c r="P179"/>
  <c r="BK179"/>
  <c r="J179"/>
  <c r="BE179"/>
  <c r="BI175"/>
  <c r="BH175"/>
  <c r="BG175"/>
  <c r="BF175"/>
  <c r="T175"/>
  <c r="R175"/>
  <c r="P175"/>
  <c r="BK175"/>
  <c r="J175"/>
  <c r="BE175"/>
  <c r="BI172"/>
  <c r="BH172"/>
  <c r="BG172"/>
  <c r="BF172"/>
  <c r="T172"/>
  <c r="T171"/>
  <c r="R172"/>
  <c r="R171"/>
  <c r="P172"/>
  <c r="P171"/>
  <c r="BK172"/>
  <c r="BK171"/>
  <c r="J171"/>
  <c r="J172"/>
  <c r="BE172"/>
  <c r="J63"/>
  <c r="BI167"/>
  <c r="BH167"/>
  <c r="BG167"/>
  <c r="BF167"/>
  <c r="T167"/>
  <c r="R167"/>
  <c r="P167"/>
  <c r="BK167"/>
  <c r="J167"/>
  <c r="BE167"/>
  <c r="BI164"/>
  <c r="BH164"/>
  <c r="BG164"/>
  <c r="BF164"/>
  <c r="T164"/>
  <c r="R164"/>
  <c r="P164"/>
  <c r="BK164"/>
  <c r="J164"/>
  <c r="BE164"/>
  <c r="BI157"/>
  <c r="BH157"/>
  <c r="BG157"/>
  <c r="BF157"/>
  <c r="T157"/>
  <c r="R157"/>
  <c r="P157"/>
  <c r="BK157"/>
  <c r="J157"/>
  <c r="BE157"/>
  <c r="BI153"/>
  <c r="BH153"/>
  <c r="BG153"/>
  <c r="BF153"/>
  <c r="T153"/>
  <c r="R153"/>
  <c r="P153"/>
  <c r="BK153"/>
  <c r="J153"/>
  <c r="BE153"/>
  <c r="BI148"/>
  <c r="BH148"/>
  <c r="BG148"/>
  <c r="BF148"/>
  <c r="T148"/>
  <c r="R148"/>
  <c r="P148"/>
  <c r="BK148"/>
  <c r="J148"/>
  <c r="BE148"/>
  <c r="BI144"/>
  <c r="BH144"/>
  <c r="BG144"/>
  <c r="BF144"/>
  <c r="T144"/>
  <c r="R144"/>
  <c r="P144"/>
  <c r="BK144"/>
  <c r="J144"/>
  <c r="BE144"/>
  <c r="BI141"/>
  <c r="BH141"/>
  <c r="BG141"/>
  <c r="BF141"/>
  <c r="T141"/>
  <c r="R141"/>
  <c r="P141"/>
  <c r="BK141"/>
  <c r="J141"/>
  <c r="BE141"/>
  <c r="BI138"/>
  <c r="BH138"/>
  <c r="BG138"/>
  <c r="BF138"/>
  <c r="T138"/>
  <c r="R138"/>
  <c r="P138"/>
  <c r="BK138"/>
  <c r="J138"/>
  <c r="BE138"/>
  <c r="BI135"/>
  <c r="BH135"/>
  <c r="BG135"/>
  <c r="BF135"/>
  <c r="T135"/>
  <c r="R135"/>
  <c r="P135"/>
  <c r="BK135"/>
  <c r="J135"/>
  <c r="BE135"/>
  <c r="BI128"/>
  <c r="BH128"/>
  <c r="BG128"/>
  <c r="BF128"/>
  <c r="T128"/>
  <c r="R128"/>
  <c r="P128"/>
  <c r="BK128"/>
  <c r="J128"/>
  <c r="BE128"/>
  <c r="BI125"/>
  <c r="BH125"/>
  <c r="BG125"/>
  <c r="BF125"/>
  <c r="T125"/>
  <c r="R125"/>
  <c r="P125"/>
  <c r="BK125"/>
  <c r="J125"/>
  <c r="BE125"/>
  <c r="BI119"/>
  <c r="BH119"/>
  <c r="BG119"/>
  <c r="BF119"/>
  <c r="T119"/>
  <c r="R119"/>
  <c r="P119"/>
  <c r="BK119"/>
  <c r="J119"/>
  <c r="BE119"/>
  <c r="BI116"/>
  <c r="BH116"/>
  <c r="BG116"/>
  <c r="BF116"/>
  <c r="T116"/>
  <c r="R116"/>
  <c r="P116"/>
  <c r="BK116"/>
  <c r="J116"/>
  <c r="BE116"/>
  <c r="BI112"/>
  <c r="F36"/>
  <c i="1" r="BD53"/>
  <c i="2" r="BH112"/>
  <c r="F35"/>
  <c i="1" r="BC53"/>
  <c i="2" r="BG112"/>
  <c r="F34"/>
  <c i="1" r="BB53"/>
  <c i="2" r="BF112"/>
  <c r="J33"/>
  <c i="1" r="AW53"/>
  <c i="2" r="F33"/>
  <c i="1" r="BA53"/>
  <c i="2" r="T112"/>
  <c r="T111"/>
  <c r="T110"/>
  <c r="T109"/>
  <c r="R112"/>
  <c r="R111"/>
  <c r="R110"/>
  <c r="R109"/>
  <c r="P112"/>
  <c r="P111"/>
  <c r="P110"/>
  <c r="P109"/>
  <c i="1" r="AU53"/>
  <c i="2" r="BK112"/>
  <c r="BK111"/>
  <c r="J111"/>
  <c r="BK110"/>
  <c r="J110"/>
  <c r="BK109"/>
  <c r="J109"/>
  <c r="J60"/>
  <c r="J29"/>
  <c i="1" r="AG53"/>
  <c i="2" r="J112"/>
  <c r="BE112"/>
  <c r="J32"/>
  <c i="1" r="AV53"/>
  <c i="2" r="F32"/>
  <c i="1" r="AZ53"/>
  <c i="2" r="J62"/>
  <c r="J61"/>
  <c r="J105"/>
  <c r="F105"/>
  <c r="F103"/>
  <c r="E101"/>
  <c r="J55"/>
  <c r="F55"/>
  <c r="F53"/>
  <c r="E51"/>
  <c r="J38"/>
  <c r="J20"/>
  <c r="E20"/>
  <c r="F106"/>
  <c r="F56"/>
  <c r="J19"/>
  <c r="J14"/>
  <c r="J103"/>
  <c r="J53"/>
  <c r="E7"/>
  <c r="E97"/>
  <c r="E47"/>
  <c i="1" r="BD57"/>
  <c r="BC57"/>
  <c r="BB57"/>
  <c r="BA57"/>
  <c r="AZ57"/>
  <c r="AY57"/>
  <c r="AX57"/>
  <c r="AW57"/>
  <c r="AV57"/>
  <c r="AU57"/>
  <c r="AT57"/>
  <c r="AS57"/>
  <c r="AG57"/>
  <c r="BD52"/>
  <c r="BC52"/>
  <c r="BB52"/>
  <c r="BA52"/>
  <c r="AZ52"/>
  <c r="AY52"/>
  <c r="AX52"/>
  <c r="AW52"/>
  <c r="AV52"/>
  <c r="AU52"/>
  <c r="AT52"/>
  <c r="AS52"/>
  <c r="AG52"/>
  <c r="BD51"/>
  <c r="W30"/>
  <c r="BC51"/>
  <c r="W29"/>
  <c r="BB51"/>
  <c r="W28"/>
  <c r="BA51"/>
  <c r="W27"/>
  <c r="AZ51"/>
  <c r="W26"/>
  <c r="AY51"/>
  <c r="AX51"/>
  <c r="AW51"/>
  <c r="AK27"/>
  <c r="AV51"/>
  <c r="AK26"/>
  <c r="AU51"/>
  <c r="AT51"/>
  <c r="AS51"/>
  <c r="AG51"/>
  <c r="AK23"/>
  <c r="AT62"/>
  <c r="AN62"/>
  <c r="AT61"/>
  <c r="AN61"/>
  <c r="AT60"/>
  <c r="AN60"/>
  <c r="AT59"/>
  <c r="AN59"/>
  <c r="AT58"/>
  <c r="AN58"/>
  <c r="AN57"/>
  <c r="AT56"/>
  <c r="AN56"/>
  <c r="AT55"/>
  <c r="AN55"/>
  <c r="AT54"/>
  <c r="AN54"/>
  <c r="AT53"/>
  <c r="AN53"/>
  <c r="AN52"/>
  <c r="AN51"/>
  <c r="L47"/>
  <c r="AM46"/>
  <c r="L46"/>
  <c r="AM44"/>
  <c r="L44"/>
  <c r="L42"/>
  <c r="L41"/>
  <c r="AK32"/>
</calcChain>
</file>

<file path=xl/sharedStrings.xml><?xml version="1.0" encoding="utf-8"?>
<sst xmlns="http://schemas.openxmlformats.org/spreadsheetml/2006/main">
  <si>
    <t>Export VZ</t>
  </si>
  <si>
    <t>List obsahuje:</t>
  </si>
  <si>
    <t>1) Rekapitulace stavby</t>
  </si>
  <si>
    <t>2) Rekapitulace objektů stavby a soupisů prací</t>
  </si>
  <si>
    <t>3.0</t>
  </si>
  <si>
    <t>ZAMOK</t>
  </si>
  <si>
    <t>False</t>
  </si>
  <si>
    <t>{4f7d7c86-f45c-488f-a85e-d0b76dd13a62}</t>
  </si>
  <si>
    <t>0,01</t>
  </si>
  <si>
    <t>21</t>
  </si>
  <si>
    <t>15</t>
  </si>
  <si>
    <t>REKAPITULACE STAVBY</t>
  </si>
  <si>
    <t xml:space="preserve">v ---  níže se nacházejí doplnkové a pomocné údaje k sestavám  --- v</t>
  </si>
  <si>
    <t>Návod na vyplnění</t>
  </si>
  <si>
    <t>0,001</t>
  </si>
  <si>
    <t>Kód:</t>
  </si>
  <si>
    <t>201851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</si>
  <si>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</si>
  <si>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</si>
  <si>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Snížení energetické náročnosti obj. MŠ, Čimelice č.p.303, na par.č.400</t>
  </si>
  <si>
    <t>KSO:</t>
  </si>
  <si>
    <t/>
  </si>
  <si>
    <t>CC-CZ:</t>
  </si>
  <si>
    <t>Místo:</t>
  </si>
  <si>
    <t>Čimelice 115, Čimelice</t>
  </si>
  <si>
    <t>Datum:</t>
  </si>
  <si>
    <t>14. 8. 2018</t>
  </si>
  <si>
    <t>Zadavatel:</t>
  </si>
  <si>
    <t>IČ:</t>
  </si>
  <si>
    <t>ZŠ a MŠ Čimelice</t>
  </si>
  <si>
    <t>DIČ:</t>
  </si>
  <si>
    <t>Uchazeč:</t>
  </si>
  <si>
    <t>Vyplň údaj</t>
  </si>
  <si>
    <t>Projektant:</t>
  </si>
  <si>
    <t>Ing. Jaroslav Žák</t>
  </si>
  <si>
    <t>True</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</si>
  <si>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</si>
  <si>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www.cs-urs.cz, sekce Cenové a technické podmínky.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</si>
  <si>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</si>
  <si>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</si>
  <si>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</si>
  <si>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</si>
  <si>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</si>
  <si>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</si>
  <si>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</si>
  <si>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</si>
  <si>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</si>
  <si>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</si>
  <si>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</si>
  <si>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</si>
  <si>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</si>
  <si>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</si>
  <si>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</si>
  <si>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</si>
  <si>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</si>
  <si>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</si>
  <si>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</si>
  <si>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</si>
  <si>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</si>
  <si>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</si>
  <si>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</si>
  <si>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</si>
  <si>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</si>
  <si>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</si>
  <si>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</si>
  <si>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</si>
  <si>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</si>
  <si>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</si>
  <si>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</si>
  <si>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</si>
  <si>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</si>
  <si>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</si>
  <si>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</si>
  <si>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</si>
  <si>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</si>
  <si>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</si>
  <si>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D.1.1</t>
  </si>
  <si>
    <t xml:space="preserve">Architektonicko-stavební řešení </t>
  </si>
  <si>
    <t>STA</t>
  </si>
  <si>
    <t>1</t>
  </si>
  <si>
    <t>{02a74d76-7a6c-4cee-801c-5595016e88eb}</t>
  </si>
  <si>
    <t>2</t>
  </si>
  <si>
    <t>/</t>
  </si>
  <si>
    <t>D.1.1.1</t>
  </si>
  <si>
    <t>Objekt G</t>
  </si>
  <si>
    <t>Soupis</t>
  </si>
  <si>
    <t>{e6d1fd42-9615-4aef-8869-0d29b9cc1bb2}</t>
  </si>
  <si>
    <t>D.1.1.2</t>
  </si>
  <si>
    <t>Objekt H</t>
  </si>
  <si>
    <t>{6f1d5a5a-bc72-4e25-9cde-cd77b8fa3544}</t>
  </si>
  <si>
    <t>D.1.1.3</t>
  </si>
  <si>
    <t>Spojovací chodba C</t>
  </si>
  <si>
    <t>{3631b961-c6f1-439a-a113-ad6d83b48bb0}</t>
  </si>
  <si>
    <t>D.1.1.4</t>
  </si>
  <si>
    <t>Objekt D, E</t>
  </si>
  <si>
    <t>{ab411999-22a1-43c2-a142-bb4b37edc3fd}</t>
  </si>
  <si>
    <t>D.1.4</t>
  </si>
  <si>
    <t>Technika prostředí staveb</t>
  </si>
  <si>
    <t>{bd9166a8-9274-4295-8798-e53cb7421b4b}</t>
  </si>
  <si>
    <t>D.1.4.1</t>
  </si>
  <si>
    <t>Objekt G_elektroinstalace</t>
  </si>
  <si>
    <t>{5632bc3a-5286-4e1b-8ea5-2ed912bf85c7}</t>
  </si>
  <si>
    <t>D.1.4.2</t>
  </si>
  <si>
    <t xml:space="preserve">Objekt H_elektroinstalace </t>
  </si>
  <si>
    <t>{63a2df86-d189-494f-aa90-ae8bcd15b250}</t>
  </si>
  <si>
    <t>D.1.4.3</t>
  </si>
  <si>
    <t xml:space="preserve">Spojovací chodba C_elektroinstalace </t>
  </si>
  <si>
    <t>{e1322ad0-3e30-4293-b756-2cf50380214d}</t>
  </si>
  <si>
    <t>D.1.4.4</t>
  </si>
  <si>
    <t>Objekt D, E_elektroinstalace</t>
  </si>
  <si>
    <t>{a1fad919-9333-435a-ac8a-1ecfb828370d}</t>
  </si>
  <si>
    <t>VON</t>
  </si>
  <si>
    <t>Vedlejší a ostatní rozpočtové náklady</t>
  </si>
  <si>
    <t>{71b0c8e8-2832-4705-8aad-d8be96fd6e38}</t>
  </si>
  <si>
    <t>1) Krycí list soupisu</t>
  </si>
  <si>
    <t>2) Rekapitulace</t>
  </si>
  <si>
    <t>3) Soupis prací</t>
  </si>
  <si>
    <t>Zpět na list:</t>
  </si>
  <si>
    <t>Rekapitulace stavby</t>
  </si>
  <si>
    <t>eps140</t>
  </si>
  <si>
    <t>m2</t>
  </si>
  <si>
    <t>405,839</t>
  </si>
  <si>
    <t>eps30</t>
  </si>
  <si>
    <t>11,249</t>
  </si>
  <si>
    <t>KRYCÍ LIST SOUPISU</t>
  </si>
  <si>
    <t>lešení</t>
  </si>
  <si>
    <t>577,974</t>
  </si>
  <si>
    <t>min140p</t>
  </si>
  <si>
    <t>76,502</t>
  </si>
  <si>
    <t>skládka</t>
  </si>
  <si>
    <t>m3</t>
  </si>
  <si>
    <t>18,556</t>
  </si>
  <si>
    <t>střecha</t>
  </si>
  <si>
    <t>234,244</t>
  </si>
  <si>
    <t>Objekt:</t>
  </si>
  <si>
    <t>xps100</t>
  </si>
  <si>
    <t>61,969</t>
  </si>
  <si>
    <t xml:space="preserve">D.1.1 - Architektonicko-stavební řešení </t>
  </si>
  <si>
    <t>Soupis:</t>
  </si>
  <si>
    <t>D.1.1.1 - Objekt G</t>
  </si>
  <si>
    <t>REKAPITULACE ČLENĚNÍ SOUPISU PRACÍ</t>
  </si>
  <si>
    <t>Kód dílu - Popis</t>
  </si>
  <si>
    <t>Cena celkem [CZK]</t>
  </si>
  <si>
    <t>Náklady soupisu celkem</t>
  </si>
  <si>
    <t>-1</t>
  </si>
  <si>
    <t>HSV - Práce a dodávky HSV</t>
  </si>
  <si>
    <t xml:space="preserve">    1 - Zemní práce</t>
  </si>
  <si>
    <t xml:space="preserve">    5 - Komunikace pozemní</t>
  </si>
  <si>
    <t xml:space="preserve">    6 - Úpravy povrchů, podlahy a osazování výplní</t>
  </si>
  <si>
    <t xml:space="preserve">      62 - Úprava povrchů vnější</t>
  </si>
  <si>
    <t xml:space="preserve">      63 - Podlahy a podlahové konstrukce</t>
  </si>
  <si>
    <t xml:space="preserve">    9 - Ostatní konstrukce a práce, bourání</t>
  </si>
  <si>
    <t xml:space="preserve">      91 - Doplňující konstrukce a práce pozemních komunikací, letišť a ploch</t>
  </si>
  <si>
    <t xml:space="preserve">      94 - Lešení a stavební výtahy</t>
  </si>
  <si>
    <t xml:space="preserve">      95 - Různé dokončovací konstrukce a práce pozemních staveb</t>
  </si>
  <si>
    <t xml:space="preserve">      96 - Bourání konstrukcí</t>
  </si>
  <si>
    <t xml:space="preserve">      97 - Prorážení otvorů a ostatní bourací práce</t>
  </si>
  <si>
    <t xml:space="preserve">      99 - Přesun hmot a manipulace se sutí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</si>
  <si>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</si>
  <si>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</si>
  <si>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</si>
  <si>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</si>
  <si>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</si>
  <si>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</si>
  <si>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</si>
  <si>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751 - Vzduchotechnika</t>
  </si>
  <si>
    <t xml:space="preserve">    762 - Konstrukce tesařské</t>
  </si>
  <si>
    <t xml:space="preserve">    764 - Konstrukce klempířské</t>
  </si>
  <si>
    <t xml:space="preserve">    765 - Krytina skládaná</t>
  </si>
  <si>
    <t xml:space="preserve">    766 - Konstrukce truhlářské</t>
  </si>
  <si>
    <t xml:space="preserve">    783 - Dokončovací práce - nátěry</t>
  </si>
  <si>
    <t>HZS - Hodinové zúčtovací sazby</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</si>
  <si>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</si>
  <si>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</si>
  <si>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</si>
  <si>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</si>
  <si>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</si>
  <si>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</si>
  <si>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</si>
  <si>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</si>
  <si>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</si>
  <si>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</si>
  <si>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</si>
  <si>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</si>
  <si>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</si>
  <si>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</si>
  <si>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HSV</t>
  </si>
  <si>
    <t>Práce a dodávky HSV</t>
  </si>
  <si>
    <t>ROZPOCET</t>
  </si>
  <si>
    <t>Zemní práce</t>
  </si>
  <si>
    <t>K</t>
  </si>
  <si>
    <t>113106121</t>
  </si>
  <si>
    <t>Rozebrání dlažeb z betonových nebo kamenných dlaždic komunikací pro pěší ručně</t>
  </si>
  <si>
    <t>CS ÚRS 2018 01</t>
  </si>
  <si>
    <t>4</t>
  </si>
  <si>
    <t>-1820990078</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</si>
  <si>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</si>
  <si>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</si>
  <si>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PSC</t>
  </si>
  <si>
    <t xml:space="preserve">Poznámka k souboru cen:_x000d_
1. Ceny jsou určeny pro rozebrání dlažeb včetně odstranění lože._x000d_
2. Ceny nelze použít pro rozebrání dlažeb uložených do betonového lože nebo do cementové malty, které se oceňují cenami pro odstranění podkladů nebo krytů z betonu prostého souboru cen 113 10-7. Pro volbu těchto cen je rozhodující tloušťka bourané dlažby včetně lože nebo podkladu._x000d_
3. V cenách nejsou započteny náklady na popř. nutné očištění:_x000d_
a) dlažebních nebo mozaikových kostek, které se oceňuje cenami souboru cen 979 07-11 Očištění vybouraných dlažebních kostek části C01,_x000d_
b) betonových, kameninových nebo kamenných desek nebo dlaždic, které se oceňuje cenami souboru cen 979 0 . - . . Očištění vybouraných obrubníků, krajníků, desek nebo dílců části C01._x000d_
4. Přemístění vybourané dlažby včetně materiálu z lože a spár na vzdálenost přes 3 m se oceňuje cenami souborů cen 997 22-1 Vodorovná doprava suti a vybouraných hmot._x000d_
</t>
  </si>
  <si>
    <t>VV</t>
  </si>
  <si>
    <t>9,6"stávající okapový chodník</t>
  </si>
  <si>
    <t>113107121</t>
  </si>
  <si>
    <t>Odstranění podkladu z kameniva drceného tl 100 mm ručně</t>
  </si>
  <si>
    <t>57757771</t>
  </si>
  <si>
    <t>Odstranění podkladů nebo krytů ručně s přemístěním hmot na skládku na vzdálenost do 3 m nebo s naložením na dopravní prostředek z kameniva hrubého drceného, o tl. vrstvy do 100 mm</t>
  </si>
  <si>
    <t xml:space="preserve">Poznámka k souboru cen:_x000d_
1. Pro volbu cen z hlediska množství se uvažuje každá souvisle odstraňovaná plocha krytu nebo podkladu stejného druhu samostatně. Odstraňuje-li se několik vrstev vozovky najednou, jednotlivé vrstvy se oceňují každá samostatně._x000d_
2. Ceny_x000d_
a) –7111 až –7113, –7151 až -7153, -7211 až -7213 a -7311 až -7313 lze použít i pro odstranění podkladů nebo krytů ze štěrkopísku, škváry, strusky nebo z mechanicky zpevněných zemin,_x000d_
b) –7121 až 7125, –7161 až -7165, -7221 až -7225 a -7321 až -7325 lze použít i pro odstranění podkladů nebo krytů ze zemin stabilizovaných vápnem,_x000d_
c) –7130 až -7134, –7170 až -7174, –7230 až -7234 a -7330 až -7334 lze použít i pro odstranění dlažeb uložených do betonového lože a dlažeb z mozaiky uložených do cementové malty nebo podkladu ze zemin stabilizovaných cementem._x000d_
3. Ceny lze použít i pro odstranění podkladů nebo krytů opatřených živičnými postřiky nebo nátěry._x000d_
4. Ceny odlišené podle tloušťky (např. do 100 mm, do 200 mm) jsou určeny vždy pro celou tloušťku jednotlivých konstrukcí._x000d_
5. V cenách nejsou započteny náklady na zarovnání styčných ploch betonových nebo živičných podkladů nebo krytů, které se oceňuje cenami souboru cen 919 73- Zarovnání styčné plochy části C 01 tohoto ceníku. Množství suti získané ze zarovnání styčných ploch podkladů nebo krytů se zvlášť nevykazuje._x000d_
6. Přemístění vybouraného materiálu větší vzdálenost, než je uvedeno, se oceňuje cenami souborů cen 997 22-1 Vodorovná doprava suti._x000d_
7. Ceny -714 . , -718 . , –724 . a -734 . nelze použít pro odstranění podkladu nebo krytu frézováním._x000d_
</t>
  </si>
  <si>
    <t>3</t>
  </si>
  <si>
    <t>131203101</t>
  </si>
  <si>
    <t>Hloubení jam ručním nebo pneum nářadím v soudržných horninách tř. 3</t>
  </si>
  <si>
    <t>2055430606</t>
  </si>
  <si>
    <t>Hloubení zapažených i nezapažených jam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</si>
  <si>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okraje jámy nebo naložení na dopravní prostředek._x000d_
2. V cenách 10-3101 až 40-3102 jsou započteny i náklady na svislý přesun horniny po házečkách do 2 metrů._x000d_
</t>
  </si>
  <si>
    <t>výkop pro podkladní vrstvy viz. skladba P11</t>
  </si>
  <si>
    <t>0,15*(23,5+25,6)</t>
  </si>
  <si>
    <t>Součet</t>
  </si>
  <si>
    <t>131203109</t>
  </si>
  <si>
    <t>Příplatek za lepivost u hloubení jam ručním nebo pneum nářadím v hornině tř. 3</t>
  </si>
  <si>
    <t>1529199433</t>
  </si>
  <si>
    <t>Hloubení zapažených i nezapažených jam ručním nebo pneumatickým nářadím s urovnáním dna do předepsaného profilu a spádu v horninách tř. 3 Příplatek k cenám za lepivost horniny tř. 3</t>
  </si>
  <si>
    <t>5</t>
  </si>
  <si>
    <t>132212101</t>
  </si>
  <si>
    <t>Hloubení rýh š do 600 mm ručním nebo pneum nářadím v soudržných horninách tř. 3</t>
  </si>
  <si>
    <t>-626634492</t>
  </si>
  <si>
    <t>Hloubení zapažených i nezapažených rýh šířky do 600 mm ručním nebo pneumatickým nářadím s urovnáním dna do předepsaného profilu a spádu v horninách tř. 3 soudržných</t>
  </si>
  <si>
    <t xml:space="preserve">Poznámka k souboru cen:_x000d_
1. V cenách jsou započteny i náklady na přehození výkopku na přilehlém terénu na vzdálenost do 3 m od podélné osy rýhy nebo naložení výkopku na dopravní prostředek._x000d_
2. V cenách 12-2101 až 41-2102 jsou započteny i náklady na i svislý přesun horniny po házečkách do 2 metrů._x000d_
</t>
  </si>
  <si>
    <t>výkop kolem objektu pro zateplení soklu pod terénem</t>
  </si>
  <si>
    <t>0,6*9,6"stávající okapový chodník</t>
  </si>
  <si>
    <t>0,6*0,3*(10,39+4,06+10,28+5,44)</t>
  </si>
  <si>
    <t>6</t>
  </si>
  <si>
    <t>132212109</t>
  </si>
  <si>
    <t>Příplatek za lepivost u hloubení rýh š do 600 mm ručním nebo pneum nářadím v hornině tř. 3</t>
  </si>
  <si>
    <t>-503126665</t>
  </si>
  <si>
    <t>Hloubení zapažených i nezapažených rýh šířky do 600 mm ručním nebo pneumatickým nářadím s urovnáním dna do předepsaného profilu a spádu v horninách tř. 3 Příplatek k cenám za lepivost horniny tř. 3</t>
  </si>
  <si>
    <t>7</t>
  </si>
  <si>
    <t>162201211</t>
  </si>
  <si>
    <t>Vodorovné přemístění výkopku z horniny tř. 1 až 4 stavebním kolečkem do 10 m</t>
  </si>
  <si>
    <t>1735284728</t>
  </si>
  <si>
    <t>Vodorovné přemístění výkopku nebo sypaniny stavebním kolečkem s naložením a vyprázdněním kolečka na hromady nebo do dopravního prostředku na vzdálenost do 10 m z horniny tř. 1 až 4</t>
  </si>
  <si>
    <t>7,365+11,191</t>
  </si>
  <si>
    <t>8</t>
  </si>
  <si>
    <t>162201219</t>
  </si>
  <si>
    <t>Příplatek k vodorovnému přemístění výkopku z horniny tř. 1 až 4 stavebním kolečkem ZKD 10 m</t>
  </si>
  <si>
    <t>-1687429002</t>
  </si>
  <si>
    <t>Vodorovné přemístění výkopku nebo sypaniny stavebním kolečkem s naložením a vyprázdněním kolečka na hromady nebo do dopravního prostředku na vzdálenost do 10 m z horniny Příplatek k ceně za každých dalších 10 m</t>
  </si>
  <si>
    <t>18,556*4</t>
  </si>
  <si>
    <t>9</t>
  </si>
  <si>
    <t>162701105</t>
  </si>
  <si>
    <t>Vodorovné přemístění do 10000 m výkopku/sypaniny z horniny tř. 1 až 4</t>
  </si>
  <si>
    <t>556077415</t>
  </si>
  <si>
    <t>Vodorovné přemístění výkopku nebo sypaniny po suchu na obvyklém dopravním prostředku, bez naložení výkopku, avšak se složením bez rozhrnutí z horniny tř. 1 až 4 na vzdálenost přes 9 000 do 10 000 m</t>
  </si>
  <si>
    <t xml:space="preserve">Poznámka k souboru cen:_x000d_
1. Ceny nelze použít, předepisuje-li projekt přemístit výkopek na místo nepřístupné obvyklým dopravním prostředkům; toto přemístění se oceňuje individuálně._x000d_
2. V cenách jsou započteny i náhrady za jízdu loženého vozidla v terénu ve výkopišti nebo na násypišti._x000d_
3. V cenách nejsou započteny náklady na rozhrnutí výkopku na násypišti; toto rozhrnutí se oceňuje cenami souboru cen 171 . 0- . . Uložení sypaniny do násypů a 171 20-1201 Uložení sypaniny na skládky._x000d_
4. Je-li na dopravní dráze pro vodorovné přemístění nějaká překážka, pro kterou je nutno překládat výkopek z jednoho obvyklého dopravního prostředku na jiný obvyklý dopravní prostředek, oceňuje se toto lomené vodorovné přemístění výkopku v každém úseku samostatně příslušnou cenou tohoto souboru cen a překládání výkopku cenami souboru cen 167 10-3 . Nakládání neulehlého výkopku z hromad s ohledem na ustanovení pozn. číslo 5._x000d_
5. Přemísťuje-li se výkopek z dočasných skládek vzdálených do 50 m, neoceňuje se nakládání výkopku, i když se provádí. Toto ustanovení neplatí, vylučuje-li projekt použití dozeru._x000d_
6. V cenách vodorovného přemístění sypaniny nejsou započteny náklady na dodávku materiálu, tyto se oceňují ve specifikaci._x000d_
</t>
  </si>
  <si>
    <t>10</t>
  </si>
  <si>
    <t>162701109</t>
  </si>
  <si>
    <t>Příplatek k vodorovnému přemístění výkopku/sypaniny z horniny tř. 1 až 4 ZKD 1000 m přes 10000 m</t>
  </si>
  <si>
    <t>-1172248498</t>
  </si>
  <si>
    <t>Vodorovné přemístění výkopku nebo sypaniny po suchu na obvyklém dopravním prostředku, bez naložení výkopku, avšak se složením bez rozhrnutí z horniny tř. 1 až 4 na vzdálenost Příplatek k ceně za každých dalších i započatých 1 000 m</t>
  </si>
  <si>
    <t>18,556*15 'Přepočtené koeficientem množství</t>
  </si>
  <si>
    <t>11</t>
  </si>
  <si>
    <t>171201211</t>
  </si>
  <si>
    <t>Poplatek za uložení stavebního odpadu - zeminy a kameniva na skládce</t>
  </si>
  <si>
    <t>t</t>
  </si>
  <si>
    <t>1561664887</t>
  </si>
  <si>
    <t>Poplatek za uložení stavebního odpadu na skládce (skládkovné) zeminy a kameniva zatříděného do Katalogu odpadů pod kódem 170 504</t>
  </si>
  <si>
    <t xml:space="preserve">Poznámka k souboru cen:_x000d_
1. Ceny uvedené v souboru cen lze po dohodě upravit podle místních podmínek._x000d_
</t>
  </si>
  <si>
    <t>12</t>
  </si>
  <si>
    <t>174101101</t>
  </si>
  <si>
    <t>Zásyp jam, šachet rýh nebo kolem objektů sypaninou se zhutněním</t>
  </si>
  <si>
    <t>1300948205</t>
  </si>
  <si>
    <t>Zásyp sypaninou z jakékoliv horniny s uložením výkopku ve vrstvách se zhutněním jam, šachet, rýh nebo kolem objektů v těchto vykopávkách</t>
  </si>
  <si>
    <t xml:space="preserve">Poznámka k souboru cen:_x000d_
1. Ceny 174 10- . . jsou určeny pro zhutněné zásypy s mírou zhutnění:_x000d_
a) z hornin soudržných do 100 % PS,_x000d_
b) z hornin nesoudržných do I(d) 0,9,_x000d_
c) z hornin kamenitých pro jakoukoliv míru zhutnění._x000d_
2. Je-li projektem předepsáno vyšší zhutnění, podle bodu a) a b) poznámky č 1., ocení se zásyp individuálně._x000d_
3. Ceny nelze použít pro zásyp rýh pro drenážní trativody pro lesnicko-technické meliorace a zemědělské. Zásyp těchto rýh se oceňuje cenami souboru cen 174 20-3 . části A 03 Zemní práce pro objekty oborů 831 až 833. Nezhutněný zásyp odvodňovacích kanálů z betonových a železobetonových trub v polních a lučních tratích se oceňuje cenou -1101 Zásyp sypaninou rýh bez ohledu na šířku kanálu; cena obsahuje i náklady na ruční nezhutněný zásyp výšky do 200 mm nad vrchol potrubí._x000d_
4. V cenách 10-1101, 10-1103, 20-1101 a 20-1103 je započteno přemístění sypaniny ze vzdálenosti 10 m od kraje výkopu nebo zasypávaného prostoru, měřeno k těžišti skládky._x000d_
5. V ceně 10-1102 je započteno přemístění sypaniny ze vzdálenosti 15 m od hrany zasypávaného prostoru, měřeno k těžišti skládky._x000d_
6. Objem zásypu je rozdíl objemu výkopu a objemu do něho vestavěných konstrukcí nebo uložených vedení i s jejich obklady a podklady (tento objem se nazývá objemem horniny vytlačené konstrukcí). Objem potrubí do DN 180, příp. i s obalem, se od objemu zásypu neodečítá. Pro stanovení objemu zásypu se od objemu výkopu odečítá i objem obsypu potrubí oceňovaný cenami souboru cen 175 10-11 Obsyp potrubí, přichází-li v úvahu ._x000d_
7. Odklizení zbylého výkopku po provedení zásypu zářezů se šikmými stěnami pro podzemní vedení nebo zásypu jam a rýh pro podzemní vedení se oceňuje, je-li objem zbylého výkopku:_x000d_
a) do 1 m3 na 1 m vedení a jedná se o výkopek neulehlý - cenami souboru cen 167 10-110 Nakládání výkopku nebo sypaniny a 162 . 0-1 . Vodorovné přemístění výkopku. V případě, že se jedná o výkopek ulehlý - rozpojení a naložení výkopku cenami souboru cen 122 . 0-1 . souboru cen 162 . 0-1 . Vodorovné přemístění výkopku;_x000d_
b) přes 1 m3 na 1 m vedení, jestliže projekt předepíše, že se zbylý výkopek bude odklízet zároveň s prováděním vykopávky, pouze přemístění výkopku cenami souboru cen 162 . 0-1 . Vodorovné přemístění výkopku. Při zmíněném objemu zbylého výkopku se neoceňuje ani naložení ani rozpojení výkopku. Jestliže se zbylý výkopek neodklízí, nýbrž rozprostírá podél výkopu a nad výkopem, platí poznámka č. 8._x000d_
8. Rozprostření zbylého výkopku podél výkopu a nad výkopem po provedení zásypů zářezů se šikmými stěnami pro podzemní vedení nebo zásypu jam a rýh pro podzemní vedení se oceňuje:_x000d_
a) cenou 171 20-1101 Uložení sypaniny do nezhutněných násypů, není-li projektem předepsáno zhutnění rozprostřeného zbylého výkopku,_x000d_
b) cenou 171 10-1111 Uložení sypaniny do násypů z hornin sypkých, je-li předepsáno zhutnění rozprostřeného zbylého výkopku, a to v objemu vypočteném podle poznámky č.6, příp. zmenšeném o objem výkopku, který byl již odklizen._x000d_
9. Míru zhutnění předepisuje projekt._x000d_
</t>
  </si>
  <si>
    <t>zásyp kolem objektu pro zateplení soklu pod terénem</t>
  </si>
  <si>
    <t>13</t>
  </si>
  <si>
    <t>M</t>
  </si>
  <si>
    <t>58343872</t>
  </si>
  <si>
    <t>kamenivo drcené hrubé frakce 8/16</t>
  </si>
  <si>
    <t>-1962879081</t>
  </si>
  <si>
    <t>11,191*2 'Přepočtené koeficientem množství</t>
  </si>
  <si>
    <t>14</t>
  </si>
  <si>
    <t>181951102</t>
  </si>
  <si>
    <t>Úprava pláně v hornině tř. 1 až 4 se zhutněním</t>
  </si>
  <si>
    <t>-342486196</t>
  </si>
  <si>
    <t>Úprava pláně vyrovnáním výškových rozdílů v hornině tř. 1 až 4 se zhutněním</t>
  </si>
  <si>
    <t xml:space="preserve">Poznámka k souboru cen:_x000d_
1. Ceny jsou určeny pro urovnání všech nově zřizovaných ploch (v zářezech i na násypech) vodorovných nebo ve sklonu do 1:5 pod zpevnění ploch jakéhokoliv druhu, pod humusování, (ne však pro plochy zásypu rýh pro podzemní vedení), drnování apod. a dále, předepíše-li projekt urovnání pláně z jiného důvodu._x000d_
2. Ceny nelze použít pro urovnání lavic (berem) šířky do 3 m přerušujících svahy, pro urovnání dna silničních a železničních příkopů pro jakoukoliv šířku dna; toto urovnání se oceňuje cenami souboru cen 182 .0-1 Svahování._x000d_
3. Urovnání ploch ve sklonu přes 1 : 5 se oceňuje cenami souboru cen 182 . 0-11 Svahování trvalých svahů do projektovaných profilů._x000d_
4. Náklady na urovnání dna a stěn při čištění příkopů pozemních komunikací jsou započteny v cenách souborů cen 938 90-2 . Čištění příkopů komunikací v suchu nebo ve vodě části A02 Zemní práce pro objekty oborů 821 až 828._x000d_
5. Míru zhutnění určuje projekt. Ceny se zhutněním jsou určeny pro jakoukoliv míru zhutnění._x000d_
</t>
  </si>
  <si>
    <t>23,5+25,6"terasy viz. skladba P11</t>
  </si>
  <si>
    <t>Komunikace pozemní</t>
  </si>
  <si>
    <t>564760011</t>
  </si>
  <si>
    <t>Podklad z kameniva hrubého drceného vel. 8-16 mm tl 200 mm</t>
  </si>
  <si>
    <t>1948949795</t>
  </si>
  <si>
    <t>Podklad nebo kryt z kameniva hrubého drceného vel. 8-16 mm s rozprostřením a zhutněním, po zhutnění tl. 200 mm</t>
  </si>
  <si>
    <t>16</t>
  </si>
  <si>
    <t>596811220</t>
  </si>
  <si>
    <t>Kladení betonové dlažby komunikací pro pěší do lože z kameniva vel do 0,25 m2 plochy do 50 m2</t>
  </si>
  <si>
    <t>-1422605979</t>
  </si>
  <si>
    <t>Kladení dlažby z betonových nebo kameninových dlaždic komunikací pro pěší s vyplněním spár a se smetením přebytečného materiálu na vzdálenost do 3 m s ložem z kameniva těženého tl. do 30 mm velikosti dlaždic přes 0,09 m2 do 0,25 m2, pro plochy do 50 m2</t>
  </si>
  <si>
    <t xml:space="preserve">Poznámka k souboru cen:_x000d_
1. V cenách jsou započteny i náklady na dodání hmot pro lože a na dodání materiálu pro výplň spár._x000d_
2. V cenách nejsou započteny náklady na dodání dlaždic, které se oceňují ve specifikaci; ztratné lze dohodnout u plochy_x000d_
a) do 100 m2 ve výši 3 %,_x000d_
b) přes 100 do 300 m2 ve výši 2 %,_x000d_
c) přes 300 m2 ve výši 1 %._x000d_
3. Část lože přesahující tloušťku 30 mm se oceňuje cenami souboru cen 451 . . -9 . Příplatek za každých dalších 10 mm tloušťky podkladu nebo lože._x000d_
</t>
  </si>
  <si>
    <t>17</t>
  </si>
  <si>
    <t>59245601</t>
  </si>
  <si>
    <t>dlažba desková betonová 50x50x5cm přírodní</t>
  </si>
  <si>
    <t>-1663423011</t>
  </si>
  <si>
    <t>49,1*1,05 'Přepočtené koeficientem množství</t>
  </si>
  <si>
    <t>Úpravy povrchů, podlahy a osazování výplní</t>
  </si>
  <si>
    <t>62</t>
  </si>
  <si>
    <t>Úprava povrchů vnější</t>
  </si>
  <si>
    <t>18</t>
  </si>
  <si>
    <t>62213112R</t>
  </si>
  <si>
    <t>Penetrace podkladu pod KZS vnějších stěn a podhledů nanášená ručně</t>
  </si>
  <si>
    <t>vlastní položka</t>
  </si>
  <si>
    <t>-2136740191</t>
  </si>
  <si>
    <t>Penetrace podkladu pod KZS vnějších stěn nanášená ručně</t>
  </si>
  <si>
    <t>zateplení v ploše fasády</t>
  </si>
  <si>
    <t>eps30+eps140+min140p</t>
  </si>
  <si>
    <t xml:space="preserve">ostění a nadpraží </t>
  </si>
  <si>
    <t>39,816/0,255*0,115</t>
  </si>
  <si>
    <t xml:space="preserve">sokl </t>
  </si>
  <si>
    <t>19</t>
  </si>
  <si>
    <t>622211001</t>
  </si>
  <si>
    <t>Montáž kontaktního zateplení vnějších stěn z polystyrénových desek tl do 40 mm</t>
  </si>
  <si>
    <t>-2084556254</t>
  </si>
  <si>
    <t>Montáž kontaktního zateplení z polystyrenových desek nebo z kombinovaných desek na vnější stěny, tloušťky desek do 40 mm</t>
  </si>
  <si>
    <t xml:space="preserve">Poznámka k souboru cen:_x000d_
1. V cenách jsou započteny náklady na:_x000d_
a) upevnění desek lepením a talířovými hmoždinkami,_x000d_
b) přestěrkování izolačních desek,_x000d_
c) vložení sklovláknité výztužné tkaniny,_x000d_
d) uzavření otvorů po kotvách lešení._x000d_
2. V cenách nejsou započteny náklady na:_x000d_
a) dodávku desek tepelné izolace; tyto se ocení ve specifikaci, ztratné lze stanovit ve výši 2%,_x000d_
b) provedení konečné povrchové úpravy:_x000d_
- vrchní tenkovrstvou omítkou, tyto se ocení příslušnými cenami této části katalogu_x000d_
- nátěrem; tyto se ocení příslušnými cenami části A07 katalogu 800-783_x000d_
- keramickým obkladem; tyto se ocení příslušnými cenami souboru cen části A01 katalogu 800-781 Obklady keramické,_x000d_
c) osazení lišt; tyto se ocení příslušnými cenami této části katalogu._x000d_
3. V cenách 621 25-1101 a -1105 jsou započteny náklady na osazení a dodávku tepelněizolačních zátek v počtu 9 ks/m2 pro podhledy._x000d_
4. V cenách 622 25-1101 a -1105 jsou započteny náklady na osazení a dodávku tepelněizolačních zátek v počtu a 6 ks/m2 pro stěny._x000d_
5. Kombinovaná deska je např. sendvičově uspořádaná deska tvořena izolačním jádrem z grafitového polystyrenu a krycí deskou z minerální vlny._x000d_
</t>
  </si>
  <si>
    <t>2*1,72*3,27"bok terasy sousedící s obj. C viz. severní pohled</t>
  </si>
  <si>
    <t>20</t>
  </si>
  <si>
    <t>28376071</t>
  </si>
  <si>
    <t xml:space="preserve">deska EPS grafitová fasadní  λ=0,031  tl 30mm</t>
  </si>
  <si>
    <t>357148367</t>
  </si>
  <si>
    <t>11,249*1,05 'Přepočtené koeficientem množství</t>
  </si>
  <si>
    <t>-1281880426</t>
  </si>
  <si>
    <t>PIR izolace v místě kastlíků pro žaluzie</t>
  </si>
  <si>
    <t>(0,31-0,03+0,04+0,12)*(0,88*3+1,76*2+1,76*5+0,88*2+0,88*1+4,44*2+4,45*2+5,33*2+1,76*2+4,44+3,9)</t>
  </si>
  <si>
    <t>22</t>
  </si>
  <si>
    <t>2837652R</t>
  </si>
  <si>
    <t xml:space="preserve">deska izolační  PIR tl. 40mm</t>
  </si>
  <si>
    <t>-1864428141</t>
  </si>
  <si>
    <t>25,476*1,05 'Přepočtené koeficientem množství</t>
  </si>
  <si>
    <t>23</t>
  </si>
  <si>
    <t>622211021</t>
  </si>
  <si>
    <t>Montáž kontaktního zateplení vnějších stěn z polystyrénových desek tl do 120 mm</t>
  </si>
  <si>
    <t>1453556565</t>
  </si>
  <si>
    <t>Montáž kontaktního zateplení z polystyrenových desek nebo z kombinovaných desek na vnější stěny, tloušťky desek přes 80 do 120 mm</t>
  </si>
  <si>
    <t>sokl XPS 100</t>
  </si>
  <si>
    <t>0,85*((15,48+17,31)*2+1,465*5)</t>
  </si>
  <si>
    <t>24</t>
  </si>
  <si>
    <t>28376382</t>
  </si>
  <si>
    <t>deska z polystyrénu XPS, hrana polodrážková a hladký povrch s vyšší odolností tl 100mm</t>
  </si>
  <si>
    <t>-2092976356</t>
  </si>
  <si>
    <t>61,969*1,05 'Přepočtené koeficientem množství</t>
  </si>
  <si>
    <t>25</t>
  </si>
  <si>
    <t>622211031</t>
  </si>
  <si>
    <t>Montáž kontaktního zateplení vnějších stěn z polystyrénových desek tl do 160 mm</t>
  </si>
  <si>
    <t>-1766826919</t>
  </si>
  <si>
    <t>Montáž kontaktního zateplení z polystyrenových desek nebo z kombinovaných desek na vnější stěny, tloušťky desek přes 120 do 160 mm</t>
  </si>
  <si>
    <t xml:space="preserve">celková plocha fasády </t>
  </si>
  <si>
    <t>(7,81-0,05)*((15,48+17,31)*2+1,465*5)</t>
  </si>
  <si>
    <t>odpočet plochy fasády 1 np ve styku s obj. C</t>
  </si>
  <si>
    <t>-2,779*15,48</t>
  </si>
  <si>
    <t>odpočet výplní otvorů</t>
  </si>
  <si>
    <t>-116,885</t>
  </si>
  <si>
    <t>26</t>
  </si>
  <si>
    <t>28376078</t>
  </si>
  <si>
    <t xml:space="preserve">deska EPS grafitová fasadní  λ=0,031  tl 140mm</t>
  </si>
  <si>
    <t>1281964848</t>
  </si>
  <si>
    <t>405,839*1,05 'Přepočtené koeficientem množství</t>
  </si>
  <si>
    <t>27</t>
  </si>
  <si>
    <t>621221131</t>
  </si>
  <si>
    <t>Montáž kontaktního zateplení vnějších podhledů z minerální vlny s kolmou orientací tl do 160 mm</t>
  </si>
  <si>
    <t>36738699</t>
  </si>
  <si>
    <t>Montáž kontaktního zateplení z desek z minerální vlny s kolmou orientací vláken na vnější podhledy, tloušťky desek přes 120 do 160 mm</t>
  </si>
  <si>
    <t>podhledy teras 1np + 2 np</t>
  </si>
  <si>
    <t>(1,325+0,14)*(10,39+10,28+5,44)*2</t>
  </si>
  <si>
    <t>28</t>
  </si>
  <si>
    <t>63140325</t>
  </si>
  <si>
    <t>deska izolační minerální kontaktních fasád kolmé vlákno λ=0,041 200x1200x140mm</t>
  </si>
  <si>
    <t>673801498</t>
  </si>
  <si>
    <t>76,502*1,05 'Přepočtené koeficientem množství</t>
  </si>
  <si>
    <t>29</t>
  </si>
  <si>
    <t>622212001</t>
  </si>
  <si>
    <t>Montáž kontaktního zateplení vnějšího ostění hl. špalety do 200 mm z polystyrenu tl do 40 mm</t>
  </si>
  <si>
    <t>m</t>
  </si>
  <si>
    <t>-846108623</t>
  </si>
  <si>
    <t>Montáž kontaktního zateplení vnějšího ostění, nadpraží nebo parapetu z polystyrenových desek hloubky špalet do 200 mm, tloušťky desek do 40 mm</t>
  </si>
  <si>
    <t xml:space="preserve">Poznámka k souboru cen:_x000d_
1. V cenách jsou započteny náklady na:_x000d_
a) upevnění desek celoplošným lepením,_x000d_
b) přestěrkování izolačních desek,_x000d_
c) vložení sklovláknité výztužné tkaniny,_x000d_
d) osazení a dodávku rohovníků._x000d_
2. V cenách nejsou započteny náklady na:_x000d_
a) dodávku desek tepelné izolace; tyto se ocení ve specifikaci; ztratné lze stanovit ve výši 10%,_x000d_
b) provedení konečné povrchové úpravy:_x000d_
- vrchní tenkovrstvou omítkou; tyto se ocení příslušnými cenami této části katalogu_x000d_
- nátěrem; tyto se ocení příslušnými cenami části A07 katalogu 800-783 Nátěry_x000d_
3. Pro ocenění montáže kontaktního zateplení ostění nebo nadpraží hloubky přes 400 mm se použijí ceny souboru cen 62. 2.- 1… Montáž kontaktního zateplení._x000d_
</t>
  </si>
  <si>
    <t>(2,36+2,1+2,1)*2</t>
  </si>
  <si>
    <t>(1,76+2,1)*2*2</t>
  </si>
  <si>
    <t>(1,76+1,5)*2</t>
  </si>
  <si>
    <t>0,9+2,95+2,95</t>
  </si>
  <si>
    <t>(0,88+1,5)*2</t>
  </si>
  <si>
    <t>(4,44+2,1)*2</t>
  </si>
  <si>
    <t>(1,76+2,1)*2</t>
  </si>
  <si>
    <t>3,57*2+0,89+0,87*2+2,95*2</t>
  </si>
  <si>
    <t>2,67+0,88+0,9+2,95*2+2,67+0,9</t>
  </si>
  <si>
    <t>(0,6+0,3)*2</t>
  </si>
  <si>
    <t>(0,88+2,1)*2</t>
  </si>
  <si>
    <t>2,95+0,88+0,88+2,95</t>
  </si>
  <si>
    <t>(0,88+1,5)*2*2</t>
  </si>
  <si>
    <t>30</t>
  </si>
  <si>
    <t>-263565916</t>
  </si>
  <si>
    <t>0,255*(202,040-45,9)</t>
  </si>
  <si>
    <t>39,816*1,05 'Přepočtené koeficientem množství</t>
  </si>
  <si>
    <t>31</t>
  </si>
  <si>
    <t>28376361</t>
  </si>
  <si>
    <t>deska XPS hladký povrch λ=0,034 tl 30mm</t>
  </si>
  <si>
    <t>-5781961</t>
  </si>
  <si>
    <t>0,255*45,9</t>
  </si>
  <si>
    <t>11,705*1,05 'Přepočtené koeficientem množství</t>
  </si>
  <si>
    <t>32</t>
  </si>
  <si>
    <t>621251105</t>
  </si>
  <si>
    <t>Příplatek k cenám kontaktního zateplení podhledů za použití tepelněizolačních zátek z minerální vlny</t>
  </si>
  <si>
    <t>-1851309693</t>
  </si>
  <si>
    <t>Montáž kontaktního zateplení Příplatek k cenám za zápustnou montáž kotev s použitím tepelněizolačních zátek na vnější podhledy z minerální vlny</t>
  </si>
  <si>
    <t>33</t>
  </si>
  <si>
    <t>622251101</t>
  </si>
  <si>
    <t>Příplatek k cenám kontaktního zateplení stěn za použití tepelněizolačních zátek z polystyrenu</t>
  </si>
  <si>
    <t>-502881877</t>
  </si>
  <si>
    <t>Montáž kontaktního zateplení Příplatek k cenám za zápustnou montáž kotev s použitím tepelněizolačních zátek na vnější stěny z polystyrenu</t>
  </si>
  <si>
    <t>34</t>
  </si>
  <si>
    <t>622252001</t>
  </si>
  <si>
    <t>Montáž zakládacích soklových lišt kontaktního zateplení</t>
  </si>
  <si>
    <t>1740544917</t>
  </si>
  <si>
    <t>Montáž lišt kontaktního zateplení zakládacích soklových připevněných hmoždinkami</t>
  </si>
  <si>
    <t xml:space="preserve">Poznámka k souboru cen:_x000d_
1. V cenách jsou započteny náklady na osazení lišt._x000d_
2. V cenách nejsou započteny náklady dodávku lišt; tyto se ocení ve specifikaci. Ztratné lze_x000d_
 stanovit ve výši 5%._x000d_
3. Položku -2002 nelze použít v případě montáže lišt kontaktního zateplení ostění nebo nadpraží,_x000d_
 kde jsou náklady na osazení rohovníků již započteny._x000d_
</t>
  </si>
  <si>
    <t>(15,48+17,31)*2</t>
  </si>
  <si>
    <t>1,465*5</t>
  </si>
  <si>
    <t>35</t>
  </si>
  <si>
    <t>59051651</t>
  </si>
  <si>
    <t>lišta soklová Al s okapničkou zakládací U 14cm 0,95/200cm</t>
  </si>
  <si>
    <t>-640003554</t>
  </si>
  <si>
    <t>72,905*1,05 'Přepočtené koeficientem množství</t>
  </si>
  <si>
    <t>36</t>
  </si>
  <si>
    <t>622252002</t>
  </si>
  <si>
    <t>Montáž ostatních lišt kontaktního zateplení</t>
  </si>
  <si>
    <t>1618954148</t>
  </si>
  <si>
    <t>Montáž lišt kontaktního zateplení ostatních stěnových, dilatačních apod. lepených do tmelu</t>
  </si>
  <si>
    <t>152,54+103,04+88,002+75,61+115,08</t>
  </si>
  <si>
    <t>37</t>
  </si>
  <si>
    <t>590514760</t>
  </si>
  <si>
    <t>profil okenní začišťovací se sklovláknitou armovací tkaninou 9 mm/2,4 m</t>
  </si>
  <si>
    <t>-734524024</t>
  </si>
  <si>
    <t>202,04-49,5</t>
  </si>
  <si>
    <t>152,54*1,05 'Přepočtené koeficientem množství</t>
  </si>
  <si>
    <t>38</t>
  </si>
  <si>
    <t>59051478</t>
  </si>
  <si>
    <t>lišta profil ochranný rohový PVC</t>
  </si>
  <si>
    <t>695493194</t>
  </si>
  <si>
    <t>202,04-2*49,5</t>
  </si>
  <si>
    <t>103,04*1,05 'Přepočtené koeficientem množství</t>
  </si>
  <si>
    <t>39</t>
  </si>
  <si>
    <t>590514800</t>
  </si>
  <si>
    <t>lišta rohová Al 10/10 cm s tkaninou bal. 2,5 m</t>
  </si>
  <si>
    <t>-114411024</t>
  </si>
  <si>
    <t>(7,81+0,85)*9</t>
  </si>
  <si>
    <t>(7,81-2,779)*2</t>
  </si>
  <si>
    <t>88,002*1,05 'Přepočtené koeficientem množství</t>
  </si>
  <si>
    <t>40</t>
  </si>
  <si>
    <t>59051510</t>
  </si>
  <si>
    <t>profil okenní s nepřiznanou podomítkovou okapnicí PVC 2,0 m</t>
  </si>
  <si>
    <t>327536827</t>
  </si>
  <si>
    <t>49,5+10,39+10,28+5,44</t>
  </si>
  <si>
    <t>75,61*1,05 'Přepočtené koeficientem množství</t>
  </si>
  <si>
    <t>41</t>
  </si>
  <si>
    <t>59051494R</t>
  </si>
  <si>
    <t>lišta parapetní PVC UV 10, 2 m</t>
  </si>
  <si>
    <t>2125317836</t>
  </si>
  <si>
    <t>49,5"parapety</t>
  </si>
  <si>
    <t>15,48*2+17,31*2"ukončení pod atikou</t>
  </si>
  <si>
    <t>115,08*1,05 'Přepočtené koeficientem množství</t>
  </si>
  <si>
    <t>42</t>
  </si>
  <si>
    <t>621335102</t>
  </si>
  <si>
    <t>Oprava cementové hladké omítky vnějších podhledů v rozsahu do 30%</t>
  </si>
  <si>
    <t>680719616</t>
  </si>
  <si>
    <t>Oprava cementové omítky vnějších ploch hladké podhledů, v rozsahu opravované plochy přes 10 do 30%</t>
  </si>
  <si>
    <t>43</t>
  </si>
  <si>
    <t>622335102</t>
  </si>
  <si>
    <t>Oprava cementové hladké omítky vnějších stěn v rozsahu do 30%</t>
  </si>
  <si>
    <t>-242226707</t>
  </si>
  <si>
    <t>Oprava cementové omítky vnějších ploch hladké stěn, v rozsahu opravované plochy přes 10 do 30%</t>
  </si>
  <si>
    <t>v ploše fasády</t>
  </si>
  <si>
    <t>eps30+eps140</t>
  </si>
  <si>
    <t>44</t>
  </si>
  <si>
    <t>622511111</t>
  </si>
  <si>
    <t>Tenkovrstvá akrylátová mozaiková střednězrnná omítka včetně penetrace vnějších stěn</t>
  </si>
  <si>
    <t>1858620685</t>
  </si>
  <si>
    <t>Omítka tenkovrstvá akrylátová vnějších ploch probarvená, včetně penetrace podkladu mozaiková střednězrnná stěn</t>
  </si>
  <si>
    <t>sokl</t>
  </si>
  <si>
    <t>0,25*((15,48+17,31)*2+1,465*5)</t>
  </si>
  <si>
    <t>45</t>
  </si>
  <si>
    <t>621541001</t>
  </si>
  <si>
    <t>Tenkovrstvá silikonsilikátová zrnitá omítka tl. 1,0 mm včetně penetrace vnějších podhledů</t>
  </si>
  <si>
    <t>-1299595246</t>
  </si>
  <si>
    <t>Omítka tenkovrstvá silikonsilikátová vnějších ploch hydrofobní, se samočistícím účinkem probarvená, včetně penetrace podkladu zrnitá, tloušťky 1,0 mm podhledů</t>
  </si>
  <si>
    <t>46</t>
  </si>
  <si>
    <t>622541001</t>
  </si>
  <si>
    <t>Tenkovrstvá silikonsilikátová zrnitá omítka tl. 1,0 mm včetně penetrace vnějších stěn</t>
  </si>
  <si>
    <t>701368359</t>
  </si>
  <si>
    <t>Omítka tenkovrstvá silikonsilikátová vnějších ploch hydrofobní, se samočistícím účinkem probarvená, včetně penetrace podkladu zrnitá, tloušťky 1,0 mm stěn</t>
  </si>
  <si>
    <t>39,816</t>
  </si>
  <si>
    <t>47</t>
  </si>
  <si>
    <t>629991011</t>
  </si>
  <si>
    <t>Zakrytí výplní otvorů a svislých ploch fólií přilepenou lepící páskou</t>
  </si>
  <si>
    <t>-1651178171</t>
  </si>
  <si>
    <t>Zakrytí vnějších ploch před znečištěním včetně pozdějšího odkrytí výplní otvorů a svislých ploch fólií přilepenou lepící páskou</t>
  </si>
  <si>
    <t xml:space="preserve">Poznámka k souboru cen:_x000d_
1. V ceně -1012 nejsou započteny náklady na dodávku a montáž začišťovací lišty; tyto se oceňují_x000d_
 cenou 622 14-3004 této části katalogu a materiálem ve specifikaci._x000d_
</t>
  </si>
  <si>
    <t>2,36*2,1*2</t>
  </si>
  <si>
    <t>1,76*2,1*2</t>
  </si>
  <si>
    <t>1,76*1,5</t>
  </si>
  <si>
    <t>0,9*2,95</t>
  </si>
  <si>
    <t>0,88*1,5</t>
  </si>
  <si>
    <t>4,44*2,1</t>
  </si>
  <si>
    <t>1,76*2,1</t>
  </si>
  <si>
    <t>3,57*2,1</t>
  </si>
  <si>
    <t>0,89*2,95</t>
  </si>
  <si>
    <t>0,87*2,1</t>
  </si>
  <si>
    <t>2,67*2,1</t>
  </si>
  <si>
    <t>0,88*2,95</t>
  </si>
  <si>
    <t>0,9*2,1</t>
  </si>
  <si>
    <t>0,6*0,3</t>
  </si>
  <si>
    <t>0,88*2,1</t>
  </si>
  <si>
    <t>0,88*1,5*2</t>
  </si>
  <si>
    <t>48</t>
  </si>
  <si>
    <t>629995101</t>
  </si>
  <si>
    <t>Očištění vnějších ploch tlakovou vodou</t>
  </si>
  <si>
    <t>1573915638</t>
  </si>
  <si>
    <t>Očištění vnějších ploch tlakovou vodou omytím</t>
  </si>
  <si>
    <t>63</t>
  </si>
  <si>
    <t>Podlahy a podlahové konstrukce</t>
  </si>
  <si>
    <t>49</t>
  </si>
  <si>
    <t>637211122</t>
  </si>
  <si>
    <t>Okapový chodník z betonových dlaždic tl 60 mm kladených do písku se zalitím spár MC</t>
  </si>
  <si>
    <t>1778622566</t>
  </si>
  <si>
    <t>Okapový chodník z dlaždic betonových se zalitím spár cementovou maltou do písku, tl. dlaždic 60 mm</t>
  </si>
  <si>
    <t>Ostatní konstrukce a práce, bourání</t>
  </si>
  <si>
    <t>91</t>
  </si>
  <si>
    <t>Doplňující konstrukce a práce pozemních komunikací, letišť a ploch</t>
  </si>
  <si>
    <t>50</t>
  </si>
  <si>
    <t>916231213</t>
  </si>
  <si>
    <t>Osazení chodníkového obrubníku betonového stojatého s boční opěrou do lože z betonu prostého</t>
  </si>
  <si>
    <t>633393155</t>
  </si>
  <si>
    <t>Osazení chodníkového obrubníku betonového se zřízením lože, s vyplněním a zatřením spár cementovou maltou stojatého s boční opěrou z betonu prostého, do lože z betonu prostého</t>
  </si>
  <si>
    <t xml:space="preserve">Poznámka k souboru cen:_x000d_
1. V cenách chodníkových obrubníků ležatých i stojatých jsou započteny pro osazení_x000d_
a) do lože z kameniva těženého i náklady na dodání hmot pro lože tl. 80 až 100 mm,_x000d_
b) do lože z betonu prostého i náklady na dodání hmot pro lože tl. 80 až 100 mm; v cenách -1113 a -1213 též náklady na zřízení bočních opěr._x000d_
2. Část lože z betonu prostého přesahující tl. 100 mm se oceňuje cenou 916 99-1121 Lože pod obrubníky, krajníky nebo obruby z dlažebních kostek._x000d_
3. V cenách nejsou započteny náklady na dodání obrubníků, tyto se oceňují ve specifikaci._x000d_
</t>
  </si>
  <si>
    <t>10,39+4,06+1,325+2,37+14,435+0,5+5,44+10,28</t>
  </si>
  <si>
    <t>51</t>
  </si>
  <si>
    <t>59217012</t>
  </si>
  <si>
    <t>obrubník betonový zahradní 50x8x25 cm</t>
  </si>
  <si>
    <t>-1272542607</t>
  </si>
  <si>
    <t>48,8*1,03 'Přepočtené koeficientem množství</t>
  </si>
  <si>
    <t>94</t>
  </si>
  <si>
    <t>Lešení a stavební výtahy</t>
  </si>
  <si>
    <t>52</t>
  </si>
  <si>
    <t>941111131</t>
  </si>
  <si>
    <t>Montáž lešení řadového trubkového lehkého s podlahami zatížení do 200 kg/m2 š do 1,5 m v do 10 m</t>
  </si>
  <si>
    <t>787051597</t>
  </si>
  <si>
    <t>Montáž lešení řadového trubkového lehkého pracovního s podlahami s provozním zatížením tř. 3 do 200 kg/m2 šířky tř. W12 přes 1,2 do 1,5 m, výšky do 10 m</t>
  </si>
  <si>
    <t xml:space="preserve">Poznámka k souboru cen:_x000d_
1. V ceně jsou započteny i náklady na kotvení lešení._x000d_
2. Montáž lešení řadového trubkového lehkého výšky přes 25 m se oceňuje individuálně._x000d_
3. Šířkou se rozumí půdorysná vzdálenost, měřená od vnitřního líce sloupků zábradlí k protilehlému volnému okraji podlahy nebo mezi vnitřními líci._x000d_
</t>
  </si>
  <si>
    <t>7,81*(15,48+17,31)*2</t>
  </si>
  <si>
    <t>8*1,5*7,81</t>
  </si>
  <si>
    <t>2*1,5*(7,81-2,779)</t>
  </si>
  <si>
    <t>53</t>
  </si>
  <si>
    <t>941111231</t>
  </si>
  <si>
    <t>Příplatek k lešení řadovému trubkovému lehkému s podlahami š 1,5 m v 10 m za první a ZKD den použití</t>
  </si>
  <si>
    <t>637103709</t>
  </si>
  <si>
    <t>Montáž lešení řadového trubkového lehkého pracovního s podlahami s provozním zatížením tř. 3 do 200 kg/m2 Příplatek za první a každý další den použití lešení k ceně -1131</t>
  </si>
  <si>
    <t>577,974*60 'Přepočtené koeficientem množství</t>
  </si>
  <si>
    <t>54</t>
  </si>
  <si>
    <t>941111831</t>
  </si>
  <si>
    <t>Demontáž lešení řadového trubkového lehkého s podlahami zatížení do 200 kg/m2 š do 1,5 m v do 10 m</t>
  </si>
  <si>
    <t>-2114826296</t>
  </si>
  <si>
    <t>Demontáž lešení řadového trubkového lehkého pracovního s podlahami s provozním zatížením tř. 3 do 200 kg/m2 šířky tř. W12 přes 1,2 do 1,5 m, výšky do 10 m</t>
  </si>
  <si>
    <t xml:space="preserve">Poznámka k souboru cen:_x000d_
1. Demontáž lešení řadového trubkového lehkého výšky přes 25 m se oceňuje individuálně._x000d_
</t>
  </si>
  <si>
    <t>55</t>
  </si>
  <si>
    <t>944511111</t>
  </si>
  <si>
    <t>Montáž ochranné sítě z textilie z umělých vláken</t>
  </si>
  <si>
    <t>-307465202</t>
  </si>
  <si>
    <t>Montáž ochranné sítě zavěšené na konstrukci lešení z textilie z umělých vláken</t>
  </si>
  <si>
    <t xml:space="preserve">Poznámka k souboru cen:_x000d_
1. V cenách nejsou započteny náklady na lešení potřebné pro zavěšení sítí; toto lešení se oceňuje_x000d_
 příslušnými cenami lešení._x000d_
</t>
  </si>
  <si>
    <t>56</t>
  </si>
  <si>
    <t>944511211</t>
  </si>
  <si>
    <t>Příplatek k ochranné síti za první a ZKD den použití</t>
  </si>
  <si>
    <t>276755913</t>
  </si>
  <si>
    <t>Montáž ochranné sítě Příplatek za první a každý další den použití sítě k ceně -1111</t>
  </si>
  <si>
    <t>57</t>
  </si>
  <si>
    <t>944511811</t>
  </si>
  <si>
    <t>Demontáž ochranné sítě z textilie z umělých vláken</t>
  </si>
  <si>
    <t>-2011983756</t>
  </si>
  <si>
    <t>Demontáž ochranné sítě zavěšené na konstrukci lešení z textilie z umělých vláken</t>
  </si>
  <si>
    <t>95</t>
  </si>
  <si>
    <t>Různé dokončovací konstrukce a práce pozemních staveb</t>
  </si>
  <si>
    <t>58</t>
  </si>
  <si>
    <t>952902121</t>
  </si>
  <si>
    <t>Čištění budov zametení drsných podlah</t>
  </si>
  <si>
    <t>-580660284</t>
  </si>
  <si>
    <t>Čištění budov při provádění oprav a udržovacích prací podlah drsných nebo chodníků zametením</t>
  </si>
  <si>
    <t xml:space="preserve">Poznámka k souboru cen:_x000d_
1. Ceny jsou určeny pro oceňování konečného čištění po ukončení oprav a udržovacích prací před předáním do užívání. Do výměry ploch se započítávají i plochy místností, schodišť a chodeb, kterými se přepravuje materiál pro stavební práce._x000d_
2. Čištění vnějších ploch tlakovou vodou a tryskáním:pískem se oceňuje cenami souboru cen 629 99 -51 tohoto katalogu._x000d_
3. Množství jednotek čištěných ploch:_x000d_
a) se určuje v m2 ploch místností a chodeb nebo jejich částí, kterými se dopravuje materiál nebo jsou používány pro stavební práce_x000d_
b) schodiště se určuje v m2 rozvinuté plochy schodišťových stupňů,_x000d_
c) podest se určuje v m2 půdorysné plochy,_x000d_
d) oken, dveří a vrat v m2 plochy,_x000d_
e) konstrukcí a prvků se určuje v m2 pohledové plochy._x000d_
4. Povrch hladký je rovný, nezdrsněný, nezvrásněný (např. linoleum, teraco, hladké dlažby, parkety apod. ). Povrch drsný je nerovný, zdrsněný, zvrásněný (např. betonový potěr, mozaiková dlažba, palubky apod.)._x000d_
5. V cenách očištění schodišť jsou započteny náklady na očištění schodišťových stupňů a schodišťového zábradlí. Plocha podest se započítává do plochy podlah._x000d_
6. V cenách čištění oken a balkonových dveří jsou započteny náklady na očištění rámu, parapetu, prahu a kování a očištění a vyleštění skleněné výplně._x000d_
7. V cenách čištění dveří a vrat jsou započteny náklady na očištění rámu, výplně, prahu a kování._x000d_
8. Čištění říms (odstraňování smetí, prachu, náletů apod.) se oceňuje individuálně._x000d_
9. Odvoz odpadu se ocení položkami odvozu suti ceníku 801-3, hmotnost se stanoví individuálně._x000d_
</t>
  </si>
  <si>
    <t>96</t>
  </si>
  <si>
    <t>Bourání konstrukcí</t>
  </si>
  <si>
    <t>59</t>
  </si>
  <si>
    <t>965042241</t>
  </si>
  <si>
    <t>Bourání podkladů pod dlažby nebo mazanin betonových nebo z litého asfaltu tl přes 100 mm pl pře 4 m2</t>
  </si>
  <si>
    <t>-1795875703</t>
  </si>
  <si>
    <t>Bourání mazanin betonových nebo z litého asfaltu tl. přes 100 mm, plochy přes 4 m2</t>
  </si>
  <si>
    <t>0,15*(23,5+25,6)"vybourání stávající betonové mazaniny</t>
  </si>
  <si>
    <t>60</t>
  </si>
  <si>
    <t>965049112</t>
  </si>
  <si>
    <t>Příplatek k bourání betonových mazanin za bourání mazanin se svařovanou sítí tl přes 100 mm</t>
  </si>
  <si>
    <t>881505604</t>
  </si>
  <si>
    <t>Bourání mazanin Příplatek k cenám za bourání mazanin betonových se svařovanou sítí, tl. přes 100 mm</t>
  </si>
  <si>
    <t>61</t>
  </si>
  <si>
    <t>968072355</t>
  </si>
  <si>
    <t>Vybourání kovových rámů oken zdvojených včetně křídel pl do 2 m2</t>
  </si>
  <si>
    <t>-1105703092</t>
  </si>
  <si>
    <t>Vybourání kovových rámů oken s křídly, dveřních zárubní, vrat, stěn, ostění nebo obkladů okenních rámů s křídly zdvojených, plochy do 2 m2</t>
  </si>
  <si>
    <t xml:space="preserve">Poznámka k souboru cen:_x000d_
1. V cenách -2244 až -2559 jsou započteny i náklady na vyvěšení křídel._x000d_
2. Cenou -2641 se oceňuje i vybourání nosné ocelové konstrukce pro sádrokartonové příčky._x000d_
</t>
  </si>
  <si>
    <t>4*0,88*1,5</t>
  </si>
  <si>
    <t>968072356</t>
  </si>
  <si>
    <t>Vybourání kovových rámů oken zdvojených včetně křídel pl do 4 m2</t>
  </si>
  <si>
    <t>-1245111611</t>
  </si>
  <si>
    <t>Vybourání kovových rámů oken s křídly, dveřních zárubní, vrat, stěn, ostění nebo obkladů okenních rámů s křídly zdvojených, plochy do 4 m2</t>
  </si>
  <si>
    <t>1,76*1,5*2</t>
  </si>
  <si>
    <t>1,76*2,1*5</t>
  </si>
  <si>
    <t>968072456</t>
  </si>
  <si>
    <t>Vybourání kovových dveřních zárubní pl přes 2 m2</t>
  </si>
  <si>
    <t>1738792770</t>
  </si>
  <si>
    <t>Vybourání kovových rámů oken s křídly, dveřních zárubní, vrat, stěn, ostění nebo obkladů dveřních zárubní, plochy přes 2 m2</t>
  </si>
  <si>
    <t>97</t>
  </si>
  <si>
    <t>Prorážení otvorů a ostatní bourací práce</t>
  </si>
  <si>
    <t>64</t>
  </si>
  <si>
    <t>976072221</t>
  </si>
  <si>
    <t>Vybourání kovových komínových dvířek pl do 0,3 m2 ze zdiva cihelného</t>
  </si>
  <si>
    <t>kus</t>
  </si>
  <si>
    <t>320454687</t>
  </si>
  <si>
    <t>Vybourání kovových madel, zábradlí, dvířek, zděří, kotevních želez komínových a topných dvířek, ventilací apod., plochy do 0,30 m2, ze zdiva cihelného nebo kamenného</t>
  </si>
  <si>
    <t>2"Z3</t>
  </si>
  <si>
    <t>65</t>
  </si>
  <si>
    <t>978036131</t>
  </si>
  <si>
    <t>Otlučení (osekání) cementových omítek vnějších ploch v rozsahu do 20 %</t>
  </si>
  <si>
    <t>-782999097</t>
  </si>
  <si>
    <t>Otlučení cementových omítek vnějších ploch s vyškrabáním spar zdiva a s očištěním povrchu, v rozsahu přes 10 do 20 %</t>
  </si>
  <si>
    <t>66</t>
  </si>
  <si>
    <t>978059641</t>
  </si>
  <si>
    <t>Odsekání a odebrání obkladů stěn z vnějších obkládaček plochy přes 1 m2</t>
  </si>
  <si>
    <t>1777815037</t>
  </si>
  <si>
    <t>Odsekání obkladů stěn včetně otlučení podkladní omítky až na zdivo z obkládaček vnějších, z jakýchkoliv materiálů, plochy přes 1 m2</t>
  </si>
  <si>
    <t xml:space="preserve">Poznámka k souboru cen:_x000d_
1. Odsekání soklíků se oceňuje cenami souboru cen 965 08._x000d_
</t>
  </si>
  <si>
    <t>99</t>
  </si>
  <si>
    <t>Přesun hmot a manipulace se sutí</t>
  </si>
  <si>
    <t>997</t>
  </si>
  <si>
    <t>Přesun sutě</t>
  </si>
  <si>
    <t>67</t>
  </si>
  <si>
    <t>997013112</t>
  </si>
  <si>
    <t>Vnitrostaveništní doprava suti a vybouraných hmot pro budovy v do 9 m s použitím mechanizace</t>
  </si>
  <si>
    <t>2106930334</t>
  </si>
  <si>
    <t>Vnitrostaveništní doprava suti a vybouraných hmot vodorovně do 50 m svisle s použitím mechanizace pro budovy a haly výšky přes 6 do 9 m</t>
  </si>
  <si>
    <t xml:space="preserve">Poznámka k souboru cen:_x000d_
1. V cenách -3111 až -3217 jsou započteny i náklady na:_x000d_
a) vodorovnou dopravu na uvedenou vzdálenost,_x000d_
b) svislou dopravu pro uvedenou výšku budovy,_x000d_
c) naložení na vodorovný dopravní prostředek pro odvoz na skládku nebo meziskládku,_x000d_
d) náklady na rozhrnutí a urovnání suti na dopravním prostředku._x000d_
2. Jestliže se pro svislý přesun použije shoz nebo zařízení investora (např. výtah v budově), užijí se pro ocenění vodorovné dopravy suti ceny -3111, 3151 a -3211 pro budovy a haly výšky do 6 m._x000d_
3. Montáž, demontáž a pronájem shozu se ocení cenami souboru cen 997 01-33 Shoz suti._x000d_
4. Ceny -3151 až -3162 lze použít v případě, kdy dochází ke ztížení dopravy suti např. tím, že není možné instalovat jeřáb._x000d_
</t>
  </si>
  <si>
    <t>68</t>
  </si>
  <si>
    <t>997013501</t>
  </si>
  <si>
    <t>Odvoz suti a vybouraných hmot na skládku nebo meziskládku do 1 km se složením</t>
  </si>
  <si>
    <t>-544861214</t>
  </si>
  <si>
    <t>Odvoz suti a vybouraných hmot na skládku nebo meziskládku se složením, na vzdálenost do 1 km</t>
  </si>
  <si>
    <t xml:space="preserve">Poznámka k souboru cen:_x000d_
1. Délka odvozu suti je vzdálenost od místa naložení suti na dopravní prostředek až po místo složení na určené skládce nebo meziskládce._x000d_
2. V ceně -3501 jsou započteny i náklady na složení suti na skládku nebo meziskládku._x000d_
3. Ceny jsou určeny pro odvoz suti na skládku nebo meziskládku jakýmkoliv způsobem silniční dopravy (i prostřednictvím kontejnerů)._x000d_
4. Odvoz suti z meziskládky se oceňuje cenou 997 01-3511._x000d_
</t>
  </si>
  <si>
    <t>69</t>
  </si>
  <si>
    <t>997013509</t>
  </si>
  <si>
    <t>Příplatek k odvozu suti a vybouraných hmot na skládku ZKD 1 km přes 1 km</t>
  </si>
  <si>
    <t>-1138789928</t>
  </si>
  <si>
    <t>Odvoz suti a vybouraných hmot na skládku nebo meziskládku se složením, na vzdálenost Příplatek k ceně za každý další i započatý 1 km přes 1 km</t>
  </si>
  <si>
    <t>64,872*24 'Přepočtené koeficientem množství</t>
  </si>
  <si>
    <t>70</t>
  </si>
  <si>
    <t>997013831</t>
  </si>
  <si>
    <t>Poplatek za uložení na skládce (skládkovné) stavebního odpadu směsného kód odpadu 170 904</t>
  </si>
  <si>
    <t>1724085967</t>
  </si>
  <si>
    <t>Poplatek za uložení stavebního odpadu na skládce (skládkovné) směsného stavebního a demoličního zatříděného do Katalogu odpadů pod kódem 170 904</t>
  </si>
  <si>
    <t xml:space="preserve">Poznámka k souboru cen:_x000d_
1. Ceny uvedenév souboru cen je doporučeno upravit podle aktuálních cen místně příslušné skládky odpadů._x000d_
2. Uložení odpadů neuvedených v souboru cen se oceňuje individuálně._x000d_
3. V cenách je započítán poplatek za ukládaní odpadu dle zákona 185/2001 Sb._x000d_
4. Případné drcení stavebního odpadu lze ocenit souborem cen 997 00-60 Drcení stavebního odpadu z katalogu 800-6 Demolice objektů._x000d_
</t>
  </si>
  <si>
    <t>998</t>
  </si>
  <si>
    <t>Přesun hmot</t>
  </si>
  <si>
    <t>71</t>
  </si>
  <si>
    <t>998011002</t>
  </si>
  <si>
    <t>Přesun hmot pro budovy zděné v do 12 m</t>
  </si>
  <si>
    <t>1413573287</t>
  </si>
  <si>
    <t>Přesun hmot pro budovy občanské výstavby, bydlení, výrobu a služby s nosnou svislou konstrukcí zděnou z cihel, tvárnic nebo kamene vodorovná dopravní vzdálenost do 100 m pro budovy výšky přes 6 do 12 m</t>
  </si>
  <si>
    <t xml:space="preserve">Poznámka k souboru cen:_x000d_
1. Ceny -7001 až -7006 lze použít v případě, kdy dochází ke ztížení přesunu např. tím, že není možné instalovat jeřáb._x000d_
2. K cenám -7001 až -7006 lze použít příplatky za zvětšený přesun -1014 až -1019, -2034 až -2039 nebo -2114 až 2119._x000d_
3. Jestliže pro svislý přesun používá zařízení investora (např. výtah v budově), užijí se pro ocenění přesunu hmot ceny stanovené pro nejmenší výšku, tj. 6 m._x000d_
</t>
  </si>
  <si>
    <t>PSV</t>
  </si>
  <si>
    <t>Práce a dodávky PSV</t>
  </si>
  <si>
    <t>711</t>
  </si>
  <si>
    <t>Izolace proti vodě, vlhkosti a plynům</t>
  </si>
  <si>
    <t>72</t>
  </si>
  <si>
    <t>711161212</t>
  </si>
  <si>
    <t>Izolace proti zemní vlhkosti nopovou fólií svislá, nopek v 8,0 mm, tl do 0,6 mm</t>
  </si>
  <si>
    <t>-1237327640</t>
  </si>
  <si>
    <t>Izolace proti zemní vlhkosti a beztlakové vodě nopovými fóliemi na ploše svislé S vrstva ochranná, odvětrávací a drenážní výška nopku 8,0 mm, tl. fólie do 0,6 mm</t>
  </si>
  <si>
    <t>0,6*((15,48+17,31)*2+1,465*5)</t>
  </si>
  <si>
    <t>73</t>
  </si>
  <si>
    <t>998711102</t>
  </si>
  <si>
    <t>Přesun hmot tonážní pro izolace proti vodě, vlhkosti a plynům v objektech výšky do 12 m</t>
  </si>
  <si>
    <t>-1230090209</t>
  </si>
  <si>
    <t>Přesun hmot pro izolace proti vodě, vlhkosti a plynům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</si>
  <si>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</si>
  <si>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712</t>
  </si>
  <si>
    <t>Povlakové krytiny</t>
  </si>
  <si>
    <t>74</t>
  </si>
  <si>
    <t>712300833</t>
  </si>
  <si>
    <t>Odstranění povlakové krytiny střech do 10° třívrstvé</t>
  </si>
  <si>
    <t>-1415348734</t>
  </si>
  <si>
    <t>Odstranění ze střech plochých do 10° krytiny povlakové třívrstvé</t>
  </si>
  <si>
    <t>75</t>
  </si>
  <si>
    <t>712300845</t>
  </si>
  <si>
    <t>Demontáž ventilační hlavice na ploché střeše sklonu do 10°</t>
  </si>
  <si>
    <t>1373451980</t>
  </si>
  <si>
    <t>Odstranění ze střech plochých do 10° doplňků ventilační hlavice</t>
  </si>
  <si>
    <t>76</t>
  </si>
  <si>
    <t>712311101</t>
  </si>
  <si>
    <t>Provedení povlakové krytiny střech do 10° za studena lakem penetračním nebo asfaltovým</t>
  </si>
  <si>
    <t>-337318866</t>
  </si>
  <si>
    <t>Provedení povlakové krytiny střech plochých do 10° natěradly a tmely za studena nátěrem lakem penetračním nebo asfaltovým</t>
  </si>
  <si>
    <t xml:space="preserve">Poznámka k souboru cen:_x000d_
1. Povlakové krytiny střech jednotlivě do 10 m2 se oceňují skladebně cenou příslušné izolace a cenou 712 39-9095 Příplatek za plochu do 10 m2._x000d_
</t>
  </si>
  <si>
    <t>234,244"střecha</t>
  </si>
  <si>
    <t>77</t>
  </si>
  <si>
    <t>712821132</t>
  </si>
  <si>
    <t>Provedení povlakové krytiny vytažením na konstrukce za horka nátěrem asfaltovým</t>
  </si>
  <si>
    <t>-1344857966</t>
  </si>
  <si>
    <t>Provedení povlakové krytiny střech samostatným vytažením izolačního povlaku za horka na konstrukce převyšující úroveň střechy, nátěrem asfaltovým</t>
  </si>
  <si>
    <t>(1,04-0,24+0,165)*62,460</t>
  </si>
  <si>
    <t>78</t>
  </si>
  <si>
    <t>11163150</t>
  </si>
  <si>
    <t>lak asfaltový penetrační</t>
  </si>
  <si>
    <t>794880461</t>
  </si>
  <si>
    <t>(střecha+60,274)*0,3/1000</t>
  </si>
  <si>
    <t>79</t>
  </si>
  <si>
    <t>712331111</t>
  </si>
  <si>
    <t>Provedení povlakové krytiny střech do 10° podkladní vrstvy pásy na sucho samolepící</t>
  </si>
  <si>
    <t>280745731</t>
  </si>
  <si>
    <t>Provedení povlakové krytiny střech plochých do 10° pásy na sucho podkladní samolepící asfaltový pás</t>
  </si>
  <si>
    <t xml:space="preserve">Poznámka k souboru cen:_x000d_
1. Povlakové krytiny střech jednotlivě do 10 m2 se oceňují skladebně cenou příslušné izolace a cenou 712 39-9096 Příplatek za plochu do 10 m2, a to jen při položení pásů za použití natěradel nebo tmelů za horka._x000d_
</t>
  </si>
  <si>
    <t>80</t>
  </si>
  <si>
    <t>71233111R</t>
  </si>
  <si>
    <t>Provedení povlakové krytiny vytažením na konstrukce pásy na sucho samolepící</t>
  </si>
  <si>
    <t>-57000566</t>
  </si>
  <si>
    <t>vytažení izolačního povlaku na atiky</t>
  </si>
  <si>
    <t>(1,04-0,24)*62,460</t>
  </si>
  <si>
    <t>81</t>
  </si>
  <si>
    <t>62866280</t>
  </si>
  <si>
    <t xml:space="preserve">pás asfaltový modifikovaný za studena samolepící  tl. 3 mm na polystyren</t>
  </si>
  <si>
    <t>1372709659</t>
  </si>
  <si>
    <t>P</t>
  </si>
  <si>
    <t>Poznámka k položce:
alternativní řešení k materiálu Polydek</t>
  </si>
  <si>
    <t>střecha*1,15</t>
  </si>
  <si>
    <t>74,968*1,20</t>
  </si>
  <si>
    <t>82</t>
  </si>
  <si>
    <t>712341559</t>
  </si>
  <si>
    <t>Provedení povlakové krytiny střech do 10° pásy NAIP přitavením v plné ploše</t>
  </si>
  <si>
    <t>-434514705</t>
  </si>
  <si>
    <t>Provedení povlakové krytiny střech plochých do 10° pásy přitavením NAIP v plné ploše</t>
  </si>
  <si>
    <t xml:space="preserve">Poznámka k souboru cen:_x000d_
1. Povlakové krytiny střech jednotlivě do 10 m2 se oceňují skladebně cenou příslušné izolace a cenou 712 39-9097 Příplatek za plochu do 10 m2._x000d_
</t>
  </si>
  <si>
    <t>střecha*2</t>
  </si>
  <si>
    <t>83</t>
  </si>
  <si>
    <t>712841559</t>
  </si>
  <si>
    <t>Provedení povlakové krytiny vytažením na konstrukce pásy přitavením NAIP</t>
  </si>
  <si>
    <t>-925555597</t>
  </si>
  <si>
    <t>Provedení povlakové krytiny střech samostatným vytažením izolačního povlaku pásy přitavením na konstrukce převyšující úroveň střechy, NAIP</t>
  </si>
  <si>
    <t>0,375*62,460+25</t>
  </si>
  <si>
    <t>84</t>
  </si>
  <si>
    <t>62852256</t>
  </si>
  <si>
    <t>pásy s modifikovaným asfaltem tl. 4,4 mm vložka polyesterové rouno barevný minerální hrubozrnný posyp</t>
  </si>
  <si>
    <t>215273837</t>
  </si>
  <si>
    <t>(0,375*62,460+25)*1,20</t>
  </si>
  <si>
    <t>85</t>
  </si>
  <si>
    <t>62856000</t>
  </si>
  <si>
    <t>pás asfaltovaný modifikovaný nosná vložka hliníková folie oboustraná mikrotenová folie</t>
  </si>
  <si>
    <t>-1872920933</t>
  </si>
  <si>
    <t>(1,04-0,24+0,165)*62,460*1,20</t>
  </si>
  <si>
    <t>86</t>
  </si>
  <si>
    <t>998712102</t>
  </si>
  <si>
    <t>Přesun hmot tonážní tonážní pro krytiny povlakové v objektech v do 12 m</t>
  </si>
  <si>
    <t>1986486608</t>
  </si>
  <si>
    <t>Přesun hmot pro povlakové krytiny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</si>
  <si>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-2181 pro přesun prováděný bez použití mechanizace, tj. za ztížených podmínek, lze použít pouze pro hmotnost materiálu, která se tímto způsobem skutečně přemísťuje._x000d_
</t>
  </si>
  <si>
    <t>713</t>
  </si>
  <si>
    <t>Izolace tepelné</t>
  </si>
  <si>
    <t>87</t>
  </si>
  <si>
    <t>713140811</t>
  </si>
  <si>
    <t>Odstranění tepelné izolace střech nadstřešní volně kladené z vláknitých materiálů tl do 100 mm</t>
  </si>
  <si>
    <t>1830342874</t>
  </si>
  <si>
    <t>Odstranění tepelné izolace běžných stavebních konstrukcí z rohoží, pásů, dílců, desek, bloků střech plochých nadstřešních izolací volně položených z vláknitých materiálů, tloušťka izolace do 100 mm</t>
  </si>
  <si>
    <t xml:space="preserve">Poznámka k souboru cen:_x000d_
1. Ceny se používají pro odstraňování jednovrstvé a dvouvrstvé izolace, další vrstvy se oceňují individuálně._x000d_
2. U cen odstraňování polystyrenu připevněného lepením nerozlišujeme způsob nalepení._x000d_
3. V ceně nejsou započteny náklady na odstranění separačních vrstev. Tyto práce lze oceňovat příslušnými cenami katalogu 800–711 Izolace proti vodě, vlhkosti a plynům._x000d_
</t>
  </si>
  <si>
    <t>88</t>
  </si>
  <si>
    <t>713140825</t>
  </si>
  <si>
    <t>Odstranění tepelné izolace střech nadstřešní volně kladené z desek pórobetonových tl do 200 mm</t>
  </si>
  <si>
    <t>1424575071</t>
  </si>
  <si>
    <t>Odstranění tepelné izolace běžných stavebních konstrukcí z rohoží, pásů, dílců, desek, bloků střech plochých nadstřešních izolací volně položených z pórobetonových desek, tloušťka izolace do 200 mm</t>
  </si>
  <si>
    <t>89</t>
  </si>
  <si>
    <t>713131141</t>
  </si>
  <si>
    <t>Montáž izolace tepelné stěn a základů lepením celoplošně rohoží, pásů, dílců, desek</t>
  </si>
  <si>
    <t>2082677040</t>
  </si>
  <si>
    <t>Montáž tepelné izolace stěn rohožemi, pásy, deskami, dílci, bloky (izolační materiál ve specifikaci) lepením celoplošně</t>
  </si>
  <si>
    <t xml:space="preserve">Poznámka k souboru cen:_x000d_
1. Položky Montáž tepelných izolací stěn lze použít i pro ocenění montáže svislých tepelných izolací základových konstrukcí (základové pásy, desky apod.)._x000d_
2. V cenách -1161 až -1167 nejsou započteny náklady na podkladní rošt a olištování zdí; tyto se oceňují pro kovový rošt cenami souboru 763 12-16 katalogu 763 - Konstrukce suché výstavby nebo pro dřevěný rošt cenami souboru 766 41-72 katalogu 766 – Konstrukce truhlářské._x000d_
</t>
  </si>
  <si>
    <t xml:space="preserve">zateplní atiky z vnitřní svislá část a vodorovná část </t>
  </si>
  <si>
    <t>0,59*62,460</t>
  </si>
  <si>
    <t>259,212-234,244</t>
  </si>
  <si>
    <t>90</t>
  </si>
  <si>
    <t>28372309</t>
  </si>
  <si>
    <t>deska EPS 100 pro trvalé zatížení v tlaku (max. 2000 kg/m2) tl 100mm</t>
  </si>
  <si>
    <t>-473336211</t>
  </si>
  <si>
    <t>61,819-10,395</t>
  </si>
  <si>
    <t>51,424*1,05 'Přepočtené koeficientem množství</t>
  </si>
  <si>
    <t>28375914</t>
  </si>
  <si>
    <t>deska EPS 150 pro trvalé zatížení v tlaku (max. 3000 kg/m2) tl 100mm</t>
  </si>
  <si>
    <t>450186126</t>
  </si>
  <si>
    <t xml:space="preserve">0,165*63"spádový klín na atice </t>
  </si>
  <si>
    <t>10,395*1,05 'Přepočtené koeficientem množství</t>
  </si>
  <si>
    <t>92</t>
  </si>
  <si>
    <t>713141131</t>
  </si>
  <si>
    <t>Montáž izolace tepelné střech plochých lepené za studena 1 vrstva rohoží, pásů, dílců, desek</t>
  </si>
  <si>
    <t>639372020</t>
  </si>
  <si>
    <t>Montáž tepelné izolace střech plochých rohožemi, pásy, deskami, dílci, bloky (izolační materiál ve specifikaci) přilepenými za studena zplna, jednovrstvá</t>
  </si>
  <si>
    <t xml:space="preserve">Poznámka k souboru cen:_x000d_
1. Množství tepelné izolace střech plochých atikovými pásky k ceně -1211 se určuje v m projektované délky obložení (bez přesahů) na obvodu ploché střechy._x000d_
2. Množství jednotek tepelné izolace střech plochých spádovými klíny k cenám -1311 až -1335 se určuje v m2 půdorysné projektované vyspádované plochy střechy._x000d_
</t>
  </si>
  <si>
    <t xml:space="preserve">1,32*(17,31+11,34)"doplnění izolace v místě přesahů střechy </t>
  </si>
  <si>
    <t>93</t>
  </si>
  <si>
    <t>28372308</t>
  </si>
  <si>
    <t>deska EPS 100 pro trvalé zatížení v tlaku (max. 2000 kg/m2) tl 80mm</t>
  </si>
  <si>
    <t>-2116319716</t>
  </si>
  <si>
    <t>37,818*1,05 'Přepočtené koeficientem množství</t>
  </si>
  <si>
    <t>713141181</t>
  </si>
  <si>
    <t>Montáž izolace tepelné střech plochých tl přes 170 mm šrouby vnitřní pole, budova v do 20 m</t>
  </si>
  <si>
    <t>1912673875</t>
  </si>
  <si>
    <t>Montáž tepelné izolace střech plochých rohožemi, pásy, deskami, dílci, bloky (izolační materiál ve specifikaci) přišroubovanými šrouby tl. izolace přes 170 mm budovy výšky do 20 m vnitřní pole</t>
  </si>
  <si>
    <t>2837607R</t>
  </si>
  <si>
    <t xml:space="preserve">deska EPS 100 grafitová  λ=0,031 tl 160mm</t>
  </si>
  <si>
    <t>-1891994718</t>
  </si>
  <si>
    <t>234,244*1,05 'Přepočtené koeficientem množství</t>
  </si>
  <si>
    <t>713141331</t>
  </si>
  <si>
    <t>Montáž izolace tepelné střech plochých lepené za studena zplna, spádová vrstva</t>
  </si>
  <si>
    <t>-2042462808</t>
  </si>
  <si>
    <t>Montáž tepelné izolace střech plochých spádovými klíny v ploše přilepenými za studena zplna</t>
  </si>
  <si>
    <t>2837230R</t>
  </si>
  <si>
    <t>deska EPS 100 pro trvalé zatížení v tlaku (max. 2000 kg/m2) spádová vrstva</t>
  </si>
  <si>
    <t>1888649422</t>
  </si>
  <si>
    <t>střecha*(0,04+0,2)/2</t>
  </si>
  <si>
    <t>28,109*1,1 'Přepočtené koeficientem množství</t>
  </si>
  <si>
    <t>98</t>
  </si>
  <si>
    <t>713141211</t>
  </si>
  <si>
    <t>Montáž izolace tepelné střech plochých volně položené atikový klín</t>
  </si>
  <si>
    <t>1025810106</t>
  </si>
  <si>
    <t>Montáž tepelné izolace střech plochých atikovými klíny kladenými volně</t>
  </si>
  <si>
    <t>62,46"atikový klín viz. detail DET 01</t>
  </si>
  <si>
    <t>63152006</t>
  </si>
  <si>
    <t>klín atikový přechodný minerální plochých střech tl.60 x 60 mm</t>
  </si>
  <si>
    <t>52722443</t>
  </si>
  <si>
    <t>62,46*1,03 'Přepočtené koeficientem množství</t>
  </si>
  <si>
    <t>100</t>
  </si>
  <si>
    <t>998713102</t>
  </si>
  <si>
    <t>Přesun hmot tonážní pro izolace tepelné v objektech v do 12 m</t>
  </si>
  <si>
    <t>-724320369</t>
  </si>
  <si>
    <t>Přesun hmot pro izolace tepelné stanovený z hmotnosti přesunovaného materiálu vodorovná dopravní vzdálenost do 50 m v objektech výšky přes 6 m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</si>
  <si>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-3181 pro přesun prováděný bez použití mechanizace, tj. za ztížených podmínek, lze použít pouze pro hmotnost materiálu, která se tímto způsobem skutečně přemísťuje._x000d_
</t>
  </si>
  <si>
    <t>721</t>
  </si>
  <si>
    <t>Zdravotechnika - vnitřní kanalizace</t>
  </si>
  <si>
    <t>101</t>
  </si>
  <si>
    <t>721173736</t>
  </si>
  <si>
    <t>Potrubí kanalizační z PE dešťové DN 100</t>
  </si>
  <si>
    <t>-850248246</t>
  </si>
  <si>
    <t>Potrubí z plastových trub polyetylenové svařované dešťové DN 100</t>
  </si>
  <si>
    <t xml:space="preserve">Poznámka k souboru cen:_x000d_
1. Cenami -3315 až -3317 se oceňuje svislé potrubí od střešního vtoku po čisticí kus._x000d_
2. Ochrany odpadního a připojovacího potrubí z plastových trub se oceňují cenami souboru cen 722 18- . . Ochrana potrubí, části A 02._x000d_
3. V cenách potrubí z polyetylenových trub jsou započteny náklady na montáž kotevních prvků, jejich dodání se oceňuje ve specifikaci._x000d_
</t>
  </si>
  <si>
    <t>2*0,5</t>
  </si>
  <si>
    <t>102</t>
  </si>
  <si>
    <t>721173746</t>
  </si>
  <si>
    <t>Potrubí kanalizační z PE větrací DN 100</t>
  </si>
  <si>
    <t>198257530</t>
  </si>
  <si>
    <t>Potrubí z plastových trub polyetylenové svařované větrací DN 100</t>
  </si>
  <si>
    <t>9*0,5</t>
  </si>
  <si>
    <t>103</t>
  </si>
  <si>
    <t>721210822</t>
  </si>
  <si>
    <t>Demontáž vpustí střešních DN 100</t>
  </si>
  <si>
    <t>-674277899</t>
  </si>
  <si>
    <t>Demontáž kanalizačního příslušenství střešních vtoků DN 100</t>
  </si>
  <si>
    <t>104</t>
  </si>
  <si>
    <t>721233112</t>
  </si>
  <si>
    <t>Střešní vtok polypropylen PP pro ploché střechy svislý odtok DN 110</t>
  </si>
  <si>
    <t>1316142104</t>
  </si>
  <si>
    <t>Střešní vtoky (vpusti) polypropylenové (PP) pro ploché střechy s odtokem svislým DN 110</t>
  </si>
  <si>
    <t>105</t>
  </si>
  <si>
    <t>721273153</t>
  </si>
  <si>
    <t>Hlavice ventilační polypropylen PP DN 110</t>
  </si>
  <si>
    <t>-1716090253</t>
  </si>
  <si>
    <t>Ventilační hlavice z polypropylenu (PP) DN 110</t>
  </si>
  <si>
    <t>106</t>
  </si>
  <si>
    <t>998721102</t>
  </si>
  <si>
    <t>Přesun hmot tonážní pro vnitřní kanalizace v objektech v do 12 m</t>
  </si>
  <si>
    <t>-1039167731</t>
  </si>
  <si>
    <t>Přesun hmot pro vnitřní kanalizace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</si>
  <si>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-1181 pro přesun prováděný bez použití mechanizace, tj. za ztížených podmínek, lze použít pouze pro hmotnost materiálu, která se tímto způsobem skutečně přemísťuje._x000d_
</t>
  </si>
  <si>
    <t>751</t>
  </si>
  <si>
    <t>Vzduchotechnika</t>
  </si>
  <si>
    <t>107</t>
  </si>
  <si>
    <t>751398024</t>
  </si>
  <si>
    <t>Mtž větrací mřížky stěnové do 0,200 m2</t>
  </si>
  <si>
    <t>853193913</t>
  </si>
  <si>
    <t>Montáž ostatních zařízení větrací mřížky stěnové, průřezu přes 0,150 do 0,200 m2</t>
  </si>
  <si>
    <t>108</t>
  </si>
  <si>
    <t>z3</t>
  </si>
  <si>
    <t>Větrací žaluzie se síťkou proti hmyzu, rozměr 600x300 mm, materiál: hliník_viz. odkaz Z3</t>
  </si>
  <si>
    <t>1421529679</t>
  </si>
  <si>
    <t>762</t>
  </si>
  <si>
    <t>Konstrukce tesařské</t>
  </si>
  <si>
    <t>109</t>
  </si>
  <si>
    <t>762431110</t>
  </si>
  <si>
    <t>Montáž obložení stěn deskami z dřevovláknitých hmot měkkými</t>
  </si>
  <si>
    <t>-1106050784</t>
  </si>
  <si>
    <t>Obložení stěn montáž deskami z dřevovláknitých hmot včetně tvarování a úpravy pro olištování spár měkkými</t>
  </si>
  <si>
    <t xml:space="preserve">Poznámka k souboru cen:_x000d_
1. V cenách -0011 až -1036 obložení stěn z desek dřevoštěpkových a cementotřískových jsou započteny i náklady na dodávku spojovacích prostředků, na tyto položky se nevztahuje ocenění dodávky spojovacích prostředků položka 762 49-5000._x000d_
2. V cenách není započtena montáž podkladového roštu; tato montáž se oceňuje cenami části A 01 katalogu 800-767 Konstrukce zámečnické v případě kovové konstrukce nebo cenou -9001 v případě dřevěné konstrukce._x000d_
3. V ceně -9001 není započtena montáž a dodávka nosných prvků (např. konzol, trnů) pro zavěšený rošt; tato montáž a dodávka se oceňují individuálně._x000d_
4. V cenách nejsou započteny náklady na olištování; toto olištování se oceňuje cenou 762 41-2.01 Olištování spár stěn._x000d_
5. Tento soubor cen neobsahuje položky pro ocenění typových sádrokartonových, sádrovláknitých a cementovláknitých konstrukcí; tyto konstrukce se oceňují cenami části A 01 katalogu 800-763 Konstrukce suché výstavby._x000d_
</t>
  </si>
  <si>
    <t>ukončení atiky pod oplechování viz. detail DET 01</t>
  </si>
  <si>
    <t>110</t>
  </si>
  <si>
    <t>60623495</t>
  </si>
  <si>
    <t>překližka vodovzdorná SM,125 x 250 (122 x 244) cm,jak II tl 21 mm</t>
  </si>
  <si>
    <t>1140576171</t>
  </si>
  <si>
    <t>25*1,1 'Přepočtené koeficientem množství</t>
  </si>
  <si>
    <t>111</t>
  </si>
  <si>
    <t>762495000</t>
  </si>
  <si>
    <t>Spojovací prostředky pro montáž olištování, obložení stropů, střešních podhledů a stěn</t>
  </si>
  <si>
    <t>-1964061047</t>
  </si>
  <si>
    <t>Spojovací prostředky olištování spár, obložení stropů, střešních podhledů a stěn hřebíky, vruty</t>
  </si>
  <si>
    <t xml:space="preserve">Poznámka k souboru cen:_x000d_
1. Cena je určena pro montážní ceny souborů cen:_x000d_
a) 762 41- Montáž olištování spár,_x000d_
b) 762 42- Obložení stropů a střešních podhledů, ceny -1110 až -1235,_x000d_
c) 762 43- Obložení stěn, ceny -1110 až -1235._x000d_
2. Ochrana konstrukce se oceňuje samostatně, např. položkami 762 08-3 Impregnace řeziva tohoto katalogu nebo příslušnými položkami katalogu 800-783 Nátěry._x000d_
</t>
  </si>
  <si>
    <t>112</t>
  </si>
  <si>
    <t>998762102</t>
  </si>
  <si>
    <t>Přesun hmot tonážní pro kce tesařské v objektech v do 12 m</t>
  </si>
  <si>
    <t>-1310175089</t>
  </si>
  <si>
    <t>Přesun hmot pro konstrukce tesařské stanovený z hmotnosti přesunovaného materiálu vodorovná dopravní vzdálenost do 50 m v objektech výšky přes 6 do 12 m</t>
  </si>
  <si>
    <t>764</t>
  </si>
  <si>
    <t>Konstrukce klempířské</t>
  </si>
  <si>
    <t>113</t>
  </si>
  <si>
    <t>764002811</t>
  </si>
  <si>
    <t>Demontáž okapového plechu do suti v krytině povlakové</t>
  </si>
  <si>
    <t>1428188229</t>
  </si>
  <si>
    <t>Demontáž klempířských konstrukcí okapového plechu do suti, v krytině povlakové</t>
  </si>
  <si>
    <t>114</t>
  </si>
  <si>
    <t>764002841</t>
  </si>
  <si>
    <t>Demontáž oplechování horních ploch zdí a nadezdívek do suti</t>
  </si>
  <si>
    <t>625425966</t>
  </si>
  <si>
    <t>Demontáž klempířských konstrukcí oplechování horních ploch zdí a nadezdívek do suti</t>
  </si>
  <si>
    <t>115</t>
  </si>
  <si>
    <t>764002851</t>
  </si>
  <si>
    <t>Demontáž oplechování parapetů do suti</t>
  </si>
  <si>
    <t>-1166708352</t>
  </si>
  <si>
    <t>Demontáž klempířských konstrukcí oplechování parapetů do suti</t>
  </si>
  <si>
    <t>116</t>
  </si>
  <si>
    <t>764003801</t>
  </si>
  <si>
    <t>Demontáž lemování trub, konzol, držáků, ventilačních nástavců a jiných kusových prvků do suti</t>
  </si>
  <si>
    <t>1451430721</t>
  </si>
  <si>
    <t>Demontáž klempířských konstrukcí lemování trub, konzol, držáků, ventilačních nástavců a ostatních kusových prvků do suti</t>
  </si>
  <si>
    <t>117</t>
  </si>
  <si>
    <t>764242333</t>
  </si>
  <si>
    <t>Oplechování rovné okapové hrany z TiZn lesklého plechu rš 250 mm</t>
  </si>
  <si>
    <t>-2004992657</t>
  </si>
  <si>
    <t>Oplechování střešních prvků z titanzinkového lesklého válcovaného plechu okapu okapovým plechem střechy rovné rš 250 mm</t>
  </si>
  <si>
    <t xml:space="preserve">Poznámka k souboru cen:_x000d_
1. V cenách 764 24-1305 až - 2357 nejsou započteny náklady na podkladní plech. Ten se oceňuje souborem cen 764 01-14..Podkladní plech z pozinkovaného plechu v tl. 1,0 mm a rozvinuté šířce dle rš střešního prvku._x000d_
</t>
  </si>
  <si>
    <t>26,5"K6</t>
  </si>
  <si>
    <t>118</t>
  </si>
  <si>
    <t>76424430R</t>
  </si>
  <si>
    <t>Oplechování horních ploch a nadezdívek bez rohů z TiZn lesklého plechu kotvené rš 560 mm</t>
  </si>
  <si>
    <t>-870573820</t>
  </si>
  <si>
    <t>Oplechování horních ploch zdí a nadezdívek (atik) z titanzinkového lesklého válcovaného plechu mechanicky kotvené rš 560 mm</t>
  </si>
  <si>
    <t>66"K1</t>
  </si>
  <si>
    <t>119</t>
  </si>
  <si>
    <t>76424630R</t>
  </si>
  <si>
    <t>Oplechování parapetů rovných mechanicky kotvené z TiZn lesklého plechu rš 360 mm</t>
  </si>
  <si>
    <t>135721217</t>
  </si>
  <si>
    <t>Oplechování parapetů z titanzinkového lesklého válcovaného plechu rovných mechanicky kotvené, bez rohů rš 360 mm</t>
  </si>
  <si>
    <t>45,9"K10</t>
  </si>
  <si>
    <t>120</t>
  </si>
  <si>
    <t>998764102</t>
  </si>
  <si>
    <t>Přesun hmot tonážní pro konstrukce klempířské v objektech v do 12 m</t>
  </si>
  <si>
    <t>-1483590855</t>
  </si>
  <si>
    <t>Přesun hmot pro konstrukce klempířské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</si>
  <si>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-4181 pro přesun prováděný bez použití mechanizace, tj. za ztížených podmínek, lze použít pouze pro hmotnost materiálu, která se tímto způsobem skutečně přemísťuje._x000d_
</t>
  </si>
  <si>
    <t>765</t>
  </si>
  <si>
    <t>Krytina skládaná</t>
  </si>
  <si>
    <t>121</t>
  </si>
  <si>
    <t>765192001</t>
  </si>
  <si>
    <t>Nouzové (provizorní) zakrytí střechy plachtou</t>
  </si>
  <si>
    <t>1788159222</t>
  </si>
  <si>
    <t>Nouzové zakrytí střechy plachtou</t>
  </si>
  <si>
    <t xml:space="preserve">Poznámka k souboru cen:_x000d_
1. Cenu lze použít pro přechodné zakrytí střechy nebo krovu._x000d_
2. V ceně 765 19-2001 jsou započteny náklady i na:_x000d_
a) montáž a demontáž plachty,_x000d_
b) opotřebení plachty._x000d_
</t>
  </si>
  <si>
    <t>766</t>
  </si>
  <si>
    <t>Konstrukce truhlářské</t>
  </si>
  <si>
    <t>122</t>
  </si>
  <si>
    <t>766441811</t>
  </si>
  <si>
    <t>Demontáž parapetních desek dřevěných nebo plastových šířky do 30 cm délky do 1,0 m</t>
  </si>
  <si>
    <t>-507114174</t>
  </si>
  <si>
    <t>Demontáž parapetních desek dřevěných nebo plastových šířky do 300 mm délky do 1m</t>
  </si>
  <si>
    <t>123</t>
  </si>
  <si>
    <t>766441821</t>
  </si>
  <si>
    <t>Demontáž parapetních desek dřevěných nebo plastových šířky do 30 cm délky přes 1,0 m</t>
  </si>
  <si>
    <t>6266430</t>
  </si>
  <si>
    <t>Demontáž parapetních desek dřevěných nebo plastových šířky do 300 mm délky přes 1m</t>
  </si>
  <si>
    <t>124</t>
  </si>
  <si>
    <t>766622131</t>
  </si>
  <si>
    <t>Montáž plastových oken plochy přes 1 m2 otevíravých výšky do 1,5 m s rámem do zdiva</t>
  </si>
  <si>
    <t>-630426373</t>
  </si>
  <si>
    <t>Montáž oken plastových včetně montáže rámu na polyuretanovou pěnu plochy přes 1 m2 otevíravých nebo sklápěcích do zdiva, výšky do 1,5 m</t>
  </si>
  <si>
    <t xml:space="preserve">Poznámka k souboru cen:_x000d_
1. V cenách montáže oken jsou započteny i náklady na zaměření, vyklínování, horizontální i vertikální vyrovnání okenního rámu, ukotvení a vyplnění spáry mezi rámem a ostěním polyuretanovou pěnou, včetně zednického začištění._x000d_
2. Tepelnou izolaci mezi ostěním a rámem okna je možné ocenit položkami 766 62 - 9 . . Příplatek k cenám za tepelnou izolaci mezi ostěním a rámem okna jsou započteny náklady na izolaci vnější i vnitřní._x000d_
3. Délka izolace se určuje v metrech délky rámu okna._x000d_
</t>
  </si>
  <si>
    <t>F11+F12</t>
  </si>
  <si>
    <t>0,88*1,5*3</t>
  </si>
  <si>
    <t>125</t>
  </si>
  <si>
    <t>F11</t>
  </si>
  <si>
    <t>okno 880/1500 mm_viz. odkaz F11</t>
  </si>
  <si>
    <t>512</t>
  </si>
  <si>
    <t>1466695163</t>
  </si>
  <si>
    <t>Okno otevíravé a sklopné
Materiál rámů: plast, min. 6 komor
Barva: bílá, RAL 9010 weiss
Kování: celoobvodové s mikroventilací, barva bílá
Zasklení: čiré, zaskleno izolačním trojsklem
Členění křídel: NE
Průměrný součinitel prostupu tepla oknem Uw = 0,96 W/m2K</t>
  </si>
  <si>
    <t>126</t>
  </si>
  <si>
    <t>F12</t>
  </si>
  <si>
    <t>okno 1760/1500 mm_viz. odkaz F12</t>
  </si>
  <si>
    <t>-1167018218</t>
  </si>
  <si>
    <t>Okno s dvěma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</si>
  <si>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127</t>
  </si>
  <si>
    <t>766622132</t>
  </si>
  <si>
    <t>Montáž plastových oken plochy přes 1 m2 otevíravých výšky do 2,5 m s rámem do zdiva</t>
  </si>
  <si>
    <t>-1058541267</t>
  </si>
  <si>
    <t>Montáž oken plastových včetně montáže rámu na polyuretanovou pěnu plochy přes 1 m2 otevíravých nebo sklápěcích do zdiva, výšky přes 1,5 do 2,5 m</t>
  </si>
  <si>
    <t>F13+F15+F14</t>
  </si>
  <si>
    <t>0,88*2,1*1</t>
  </si>
  <si>
    <t>128</t>
  </si>
  <si>
    <t>F15</t>
  </si>
  <si>
    <t>okno 880/2100 mm_viz. odkaz F15</t>
  </si>
  <si>
    <t>-532357575</t>
  </si>
  <si>
    <t>129</t>
  </si>
  <si>
    <t>F13</t>
  </si>
  <si>
    <t>okno 1760/2100 mm, viz. odkaz F13</t>
  </si>
  <si>
    <t>-525946765</t>
  </si>
  <si>
    <t>Okno se čtyřmi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</si>
  <si>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130</t>
  </si>
  <si>
    <t>766641132</t>
  </si>
  <si>
    <t>Montáž balkónových dveří zdvojených 1křídlových s nadsvětlíkem včetně rámu do zdiva</t>
  </si>
  <si>
    <t>635884929</t>
  </si>
  <si>
    <t>Montáž balkónových dveří dřevěných nebo plastových včetně rámu na PU pěnu zdvojených do zdiva jednokřídlových s nadsvětlíkem</t>
  </si>
  <si>
    <t xml:space="preserve">Poznámka k souboru cen:_x000d_
1. V cenách montáže dveří jsou započteny i náklady na zaměření, vyklínování, horizontální i vertikální vyrovnání dveřního rámu, ukotvení a vyplnění spáry mezi rámem a ostěním polyuretanovou pěnou, včetně zednického začištění._x000d_
</t>
  </si>
  <si>
    <t>F14</t>
  </si>
  <si>
    <t>131</t>
  </si>
  <si>
    <t>balkonové dveře s nadsvětlíkem a okno 880/2100 + 880/2950 mm_viz. odkaz F14</t>
  </si>
  <si>
    <t>-233195783</t>
  </si>
  <si>
    <t>Balkónové dveře s nadsvětlíkem
a okno se dvěma otevíravými a sklopnými křídly
Materiál rámů: plast, min. 6 komor
Barva: bílá, RAL 9010 weiss
Kování: celoobvodové s mikroventilací, barva bílá
Práh dveří: nízký hliníkový
Zasklení: čiré, zaskleno izolačním trojsklem
Členění křídel: NE
Průměrný součinitel prostupu tepla oknem Uw = 0,96 W/m2K</t>
  </si>
  <si>
    <t>132</t>
  </si>
  <si>
    <t>766694111</t>
  </si>
  <si>
    <t>Montáž parapetních desek dřevěných nebo plastových šířky do 30 cm délky do 1,0 m</t>
  </si>
  <si>
    <t>-844820837</t>
  </si>
  <si>
    <t>Montáž ostatních truhlářských konstrukcí parapetních desek dřevěných nebo plastových šířky do 300 mm, délky do 1000 mm</t>
  </si>
  <si>
    <t xml:space="preserve">Poznámka k souboru cen:_x000d_
1. Cenami -8111 a -8112 se oceňuje montáž vrat oboru JKPOV 611._x000d_
2. Cenami -97 . . nelze oceňovat venkovní krycí lišty balkónových dveří; tato montáž se oceňuje cenou -1610._x000d_
</t>
  </si>
  <si>
    <t>133</t>
  </si>
  <si>
    <t>766694113</t>
  </si>
  <si>
    <t>Montáž parapetních desek dřevěných nebo plastových šířky do 30 cm délky do 2,6 m</t>
  </si>
  <si>
    <t>998185950</t>
  </si>
  <si>
    <t>Montáž ostatních truhlářských konstrukcí parapetních desek dřevěných nebo plastových šířky do 300 mm, délky přes 1600 do 2600 mm</t>
  </si>
  <si>
    <t>134</t>
  </si>
  <si>
    <t>6079410R</t>
  </si>
  <si>
    <t>deska parapetní dřevotřísková vnitřní 0,10 x 1 m</t>
  </si>
  <si>
    <t>-386419931</t>
  </si>
  <si>
    <t>3*0,88</t>
  </si>
  <si>
    <t>2*1,76</t>
  </si>
  <si>
    <t>5*1,76</t>
  </si>
  <si>
    <t>1*0,88</t>
  </si>
  <si>
    <t>135</t>
  </si>
  <si>
    <t>766999R1</t>
  </si>
  <si>
    <t xml:space="preserve">Montáž venkovních žaluzií </t>
  </si>
  <si>
    <t>1849900481</t>
  </si>
  <si>
    <t>2*4,44*2,1+2*4,45*2,95+2*5,33*2,95+2*1,76*2,1+1*4,44*2,65+3,9*2,1*1</t>
  </si>
  <si>
    <t>0,88*1,5*3+1,76*1,5*2+1,76*2,1*5+0,88*2,1*1+0,88*2,95*1+0,88*2,1*1</t>
  </si>
  <si>
    <t>136</t>
  </si>
  <si>
    <t>VŽ1</t>
  </si>
  <si>
    <t>venkovní žaluzie na stávající okno 4440/2100 mm_viz. odkaz Fs</t>
  </si>
  <si>
    <t>1089980285</t>
  </si>
  <si>
    <t>Venkovní žaluzie na stávající okno
s hliníkovými lamelami tvaru "C" š.80 mm
barva lamel: stříbrná
v roletovém hliníkovém boxu kotveném nad oknem do fasády
barva boxu: v barvě fasády
s bočními vodícími lanky
s elektrickým pohonem s ovládáním z interiéru
nebo na dálkové ovládání</t>
  </si>
  <si>
    <t>137</t>
  </si>
  <si>
    <t>VŽ2</t>
  </si>
  <si>
    <t>venkovní žaluzie na stávající prosklenou stěnu s balkonovými dveřmi, celkový rozměr 4450/2950 mm_viz. odkaz Fs</t>
  </si>
  <si>
    <t>422188028</t>
  </si>
  <si>
    <t>Venkovní žaluzie na stávající prosklenou stěnu s balkonovými dveřmi
s hliníkovými lamelami tvaru "C" š.80 mm
barva lamel: stříbrná
v roletovém hliníkovém boxu kotveném nad oknem do fasády
barva boxu: v barvě fasády
s bočními vodícími lanky
s elektrickým pohonem s ovládáním z interiéru
nebo na dálkové ovládání</t>
  </si>
  <si>
    <t>138</t>
  </si>
  <si>
    <t>VŽ3</t>
  </si>
  <si>
    <t>venkovní žaluzie na stávající prosklenou stěnu s balkonovými dveřmi, celkový rozměr 5330/2950 mm_viz. odkaz Fs</t>
  </si>
  <si>
    <t>-2096019425</t>
  </si>
  <si>
    <t>139</t>
  </si>
  <si>
    <t>VŽ4</t>
  </si>
  <si>
    <t>venkovní žaluzie na stávající okno 1760/2100 mm_viz. odkaz Fs</t>
  </si>
  <si>
    <t>1692173733</t>
  </si>
  <si>
    <t>140</t>
  </si>
  <si>
    <t>VŽ5</t>
  </si>
  <si>
    <t>venkovní žaluzie na stávající prosklenou stěnu s balkonovými dveřmi, celkový rozměr 4440/2950 mm_viz. odkaz Fs</t>
  </si>
  <si>
    <t>-1710894400</t>
  </si>
  <si>
    <t>141</t>
  </si>
  <si>
    <t>VŽ6</t>
  </si>
  <si>
    <t>venkovní žaluzie na stávající okno 3900/2100 mm_viz. odkaz Fs</t>
  </si>
  <si>
    <t>2071899966</t>
  </si>
  <si>
    <t>142</t>
  </si>
  <si>
    <t>VŽ7</t>
  </si>
  <si>
    <t>venkovní žaluzie nové okno 880/1500 mm_viz. odkaz F11</t>
  </si>
  <si>
    <t>451020583</t>
  </si>
  <si>
    <t>Venkovní žaluzie s hliníkovými lamelami tvaru "C" š.80 mm
barva lamel: stříbrná
v roletovém hliníkovém boxu kotveném nad oknem do fasády
barva boxu: v barvě fasády
s bočními vodícími lanky
s elektrickým pohonem s ovládáním z interiéru
nebo na dálkové ovládání</t>
  </si>
  <si>
    <t>143</t>
  </si>
  <si>
    <t>VŽ8</t>
  </si>
  <si>
    <t>venkovní žaluzie nové okno 1760/1500 mm_viz. odkaz F12</t>
  </si>
  <si>
    <t>-251580955</t>
  </si>
  <si>
    <t>144</t>
  </si>
  <si>
    <t>VŽ9</t>
  </si>
  <si>
    <t>venkovní žaluzie nové okno 1760/2100 mm_viz. odkaz F13</t>
  </si>
  <si>
    <t>-90210190</t>
  </si>
  <si>
    <t>145</t>
  </si>
  <si>
    <t>VŽ10</t>
  </si>
  <si>
    <t>venkovní žaluzie nové balkonové dveře s oknem a nadsvětlíkem 880/2100 + 880/2950 mm_viz. odkaz F14</t>
  </si>
  <si>
    <t>560802175</t>
  </si>
  <si>
    <t>146</t>
  </si>
  <si>
    <t>VŽ11</t>
  </si>
  <si>
    <t>venkovní žaluzie nové okno 880/2100 mm_viz. odkaz F15</t>
  </si>
  <si>
    <t>-519933273</t>
  </si>
  <si>
    <t>147</t>
  </si>
  <si>
    <t>998766102</t>
  </si>
  <si>
    <t>Přesun hmot tonážní pro konstrukce truhlářské v objektech v do 12 m</t>
  </si>
  <si>
    <t>347769651</t>
  </si>
  <si>
    <t>Přesun hmot pro konstrukce truhlářské stanovený z hmotnosti přesunovaného materiálu vodorovná dopravní vzdálenost do 50 m v objektech výšky přes 6 do 12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</si>
  <si>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-6181 pro přesun prováděný bez použití mechanizace, tj. za ztížených podmínek, lze použít pouze pro hmotnost materiálu, která se tímto způsobem skutečně přemísťuje._x000d_
</t>
  </si>
  <si>
    <t>783</t>
  </si>
  <si>
    <t>Dokončovací práce - nátěry</t>
  </si>
  <si>
    <t>148</t>
  </si>
  <si>
    <t>783301303</t>
  </si>
  <si>
    <t>Bezoplachové odrezivění zámečnických konstrukcí</t>
  </si>
  <si>
    <t>733397235</t>
  </si>
  <si>
    <t>Příprava podkladu zámečnických konstrukcí před provedením nátěru odrezivění odrezovačem bezoplachovým</t>
  </si>
  <si>
    <t>1,0*26,5"Z1</t>
  </si>
  <si>
    <t>149</t>
  </si>
  <si>
    <t>783301313</t>
  </si>
  <si>
    <t>Odmaštění zámečnických konstrukcí ředidlovým odmašťovačem</t>
  </si>
  <si>
    <t>-1060768926</t>
  </si>
  <si>
    <t>Příprava podkladu zámečnických konstrukcí před provedením nátěru odmaštění odmašťovačem ředidlovým</t>
  </si>
  <si>
    <t>150</t>
  </si>
  <si>
    <t>783306807</t>
  </si>
  <si>
    <t>Odstranění nátěru ze zámečnických konstrukcí odstraňovačem nátěrů</t>
  </si>
  <si>
    <t>-1551094631</t>
  </si>
  <si>
    <t>Odstranění nátěrů ze zámečnických konstrukcí odstraňovačem nátěrů s obroušením</t>
  </si>
  <si>
    <t>151</t>
  </si>
  <si>
    <t>783314101</t>
  </si>
  <si>
    <t>Základní jednonásobný syntetický nátěr zámečnických konstrukcí</t>
  </si>
  <si>
    <t>1642271880</t>
  </si>
  <si>
    <t>Základní nátěr zámečnických konstrukcí jednonásobný syntetický</t>
  </si>
  <si>
    <t>152</t>
  </si>
  <si>
    <t>783315101</t>
  </si>
  <si>
    <t>Mezinátěr jednonásobný syntetický standardní zámečnických konstrukcí</t>
  </si>
  <si>
    <t>-790197094</t>
  </si>
  <si>
    <t>Mezinátěr zámečnických konstrukcí jednonásobný syntetický standardní</t>
  </si>
  <si>
    <t>153</t>
  </si>
  <si>
    <t>783317101</t>
  </si>
  <si>
    <t>Krycí jednonásobný syntetický standardní nátěr zámečnických konstrukcí</t>
  </si>
  <si>
    <t>-139015795</t>
  </si>
  <si>
    <t>Krycí nátěr (email) zámečnických konstrukcí jednonásobný syntetický standardní</t>
  </si>
  <si>
    <t>HZS</t>
  </si>
  <si>
    <t>Hodinové zúčtovací sazby</t>
  </si>
  <si>
    <t>154</t>
  </si>
  <si>
    <t>HZS.01</t>
  </si>
  <si>
    <t xml:space="preserve">Demontáže na fasádě </t>
  </si>
  <si>
    <t>hzs</t>
  </si>
  <si>
    <t>1302266397</t>
  </si>
  <si>
    <t>Poznámka k položce:
Před zahájením prací na zateplování budou demontovány veškeré úchyty (satelity,
nosiče praporů apod.). Rovněž budou demontovány a opětovně namontovány nové orientační
cedule.</t>
  </si>
  <si>
    <t>155</t>
  </si>
  <si>
    <t>HZS.02</t>
  </si>
  <si>
    <t xml:space="preserve">Montáže na fasádě </t>
  </si>
  <si>
    <t>-332640626</t>
  </si>
  <si>
    <t>156</t>
  </si>
  <si>
    <t>HZS.03</t>
  </si>
  <si>
    <t>Stavební přípomoce pro profesi elektro</t>
  </si>
  <si>
    <t>639834054</t>
  </si>
  <si>
    <t>157</t>
  </si>
  <si>
    <t>HZS.04</t>
  </si>
  <si>
    <t>Úprava zábradlí v místě kontaktního zateplovacího systému viz. odkaz Z1</t>
  </si>
  <si>
    <t>-761888567</t>
  </si>
  <si>
    <t>177,843</t>
  </si>
  <si>
    <t>244,673</t>
  </si>
  <si>
    <t>38,178</t>
  </si>
  <si>
    <t>21,589</t>
  </si>
  <si>
    <t>234,803</t>
  </si>
  <si>
    <t>49,887</t>
  </si>
  <si>
    <t>D.1.1.2 - Objekt H</t>
  </si>
  <si>
    <t>1336056903</t>
  </si>
  <si>
    <t>okapový chodník</t>
  </si>
  <si>
    <t>12,256</t>
  </si>
  <si>
    <t>-799290496</t>
  </si>
  <si>
    <t>2063160106</t>
  </si>
  <si>
    <t>výkop pro podkladní vrstvy podlahy teras viz. P11</t>
  </si>
  <si>
    <t>0,25*(1,325+0,14)*(10,3+10,3+5,46)</t>
  </si>
  <si>
    <t>-2038536392</t>
  </si>
  <si>
    <t>-571220714</t>
  </si>
  <si>
    <t>0,6*12,256</t>
  </si>
  <si>
    <t>rýha podél stěn u teras</t>
  </si>
  <si>
    <t>0,6*0,3*(10,3+10,3+5,46)</t>
  </si>
  <si>
    <t>-130221124</t>
  </si>
  <si>
    <t>1528693487</t>
  </si>
  <si>
    <t>9,544+12,045</t>
  </si>
  <si>
    <t>1762011097</t>
  </si>
  <si>
    <t>21,589*4 'Přepočtené koeficientem množství</t>
  </si>
  <si>
    <t>1400145725</t>
  </si>
  <si>
    <t>1383685769</t>
  </si>
  <si>
    <t>21,589*15 'Přepočtené koeficientem množství</t>
  </si>
  <si>
    <t>-121533127</t>
  </si>
  <si>
    <t>21,589*1,8 'Přepočtené koeficientem množství</t>
  </si>
  <si>
    <t>1612704613</t>
  </si>
  <si>
    <t>-455345499</t>
  </si>
  <si>
    <t>12,045*2 'Přepočtené koeficientem množství</t>
  </si>
  <si>
    <t>-390949067</t>
  </si>
  <si>
    <t>terasy viz. P11</t>
  </si>
  <si>
    <t>(1,325+0,14)*(10,3+10,3+5,46)</t>
  </si>
  <si>
    <t>1488040712</t>
  </si>
  <si>
    <t>-315236836</t>
  </si>
  <si>
    <t>-1506739622</t>
  </si>
  <si>
    <t>38,178*1,05 'Přepočtené koeficientem množství</t>
  </si>
  <si>
    <t>1910403637</t>
  </si>
  <si>
    <t>eps140+min140p+xps100+97,92*0,115</t>
  </si>
  <si>
    <t>-856804002</t>
  </si>
  <si>
    <t>zateplení PIR za kastlíkem venkovní žaluzie</t>
  </si>
  <si>
    <t>(0,31-0,03+0,04+0,12)*(1,76*3+1,76*1+0,88*1+0,88*1*2+5,34)</t>
  </si>
  <si>
    <t>145211634</t>
  </si>
  <si>
    <t>6,609*1,05 'Přepočtené koeficientem množství</t>
  </si>
  <si>
    <t>-637554666</t>
  </si>
  <si>
    <t>0,85*(17,21*2+14,015+(1,325+0,14)*3+(1,325+0,14)*4)</t>
  </si>
  <si>
    <t>-1037340626</t>
  </si>
  <si>
    <t>49,887*1,05 'Přepočtené koeficientem množství</t>
  </si>
  <si>
    <t>-118728851</t>
  </si>
  <si>
    <t>(4,06-0,05)*(17,21*2+14,015+(1,325+0,14)*3+(1,325+0,14)*4)</t>
  </si>
  <si>
    <t>odpočet otvorů</t>
  </si>
  <si>
    <t>-3,9*2,1</t>
  </si>
  <si>
    <t>-0,88*2,1</t>
  </si>
  <si>
    <t>-0,88*2,95</t>
  </si>
  <si>
    <t>-2,64*2,1</t>
  </si>
  <si>
    <t>-0,89*2,1</t>
  </si>
  <si>
    <t>-0,89*2,95</t>
  </si>
  <si>
    <t>-3,56*2,1</t>
  </si>
  <si>
    <t>-0,86*1,5</t>
  </si>
  <si>
    <t>-0,96*2,95</t>
  </si>
  <si>
    <t>-1,76*1,5</t>
  </si>
  <si>
    <t>-1,76*2,1*2</t>
  </si>
  <si>
    <t>-2,41*2,1</t>
  </si>
  <si>
    <t>-1,76*2,1</t>
  </si>
  <si>
    <t>-172155188</t>
  </si>
  <si>
    <t>177,843+38,178</t>
  </si>
  <si>
    <t>216,021*1,05 'Přepočtené koeficientem množství</t>
  </si>
  <si>
    <t>-889212377</t>
  </si>
  <si>
    <t>podhledy teras</t>
  </si>
  <si>
    <t>(1,325+0,14)*(10,3+5,46+10,3)</t>
  </si>
  <si>
    <t>1540802769</t>
  </si>
  <si>
    <t>708990290</t>
  </si>
  <si>
    <t>2*(3,9+2,1)</t>
  </si>
  <si>
    <t>2,95+0,88*2+0,88+2,64*2+2,95</t>
  </si>
  <si>
    <t>2,95+0,89*2+0,89+3,56*2+2,95</t>
  </si>
  <si>
    <t>2,95+0,88+0,88*2+2,95</t>
  </si>
  <si>
    <t>2*(0,86+1,5)</t>
  </si>
  <si>
    <t>2,95+0,96+2,95</t>
  </si>
  <si>
    <t>2*(1,76+1,5)</t>
  </si>
  <si>
    <t>2*(1,76+2,1)*3</t>
  </si>
  <si>
    <t>2,1+2,41+2,1</t>
  </si>
  <si>
    <t>-1181806700</t>
  </si>
  <si>
    <t>(97,92-21)*0,255</t>
  </si>
  <si>
    <t>-931793347</t>
  </si>
  <si>
    <t>21*0,255</t>
  </si>
  <si>
    <t>5,355*1,05 'Přepočtené koeficientem množství</t>
  </si>
  <si>
    <t>668017465</t>
  </si>
  <si>
    <t>1957711904</t>
  </si>
  <si>
    <t>eps140+xps100</t>
  </si>
  <si>
    <t>1283066009</t>
  </si>
  <si>
    <t>17,21*2+14,015+(1,325+0,14)*3+(1,325+0,14)*4</t>
  </si>
  <si>
    <t>1534977830</t>
  </si>
  <si>
    <t>58,69*1,05 'Přepočtené koeficientem množství</t>
  </si>
  <si>
    <t>501000749</t>
  </si>
  <si>
    <t>76,92+55,92+29,82+47,06+86,66</t>
  </si>
  <si>
    <t>-742317439</t>
  </si>
  <si>
    <t>97,92-21</t>
  </si>
  <si>
    <t>76,92*1,05 'Přepočtené koeficientem množství</t>
  </si>
  <si>
    <t>413327646</t>
  </si>
  <si>
    <t>97,92-21*2</t>
  </si>
  <si>
    <t>55,92*1,05 'Přepočtené koeficientem množství</t>
  </si>
  <si>
    <t>-1520468580</t>
  </si>
  <si>
    <t>7*4,26</t>
  </si>
  <si>
    <t>29,82*1,05 'Přepočtené koeficientem množství</t>
  </si>
  <si>
    <t>530031162</t>
  </si>
  <si>
    <t>21+10,3+10,3+5,46</t>
  </si>
  <si>
    <t>47,06*1,05 'Přepočtené koeficientem množství</t>
  </si>
  <si>
    <t>908843057</t>
  </si>
  <si>
    <t>21"parapety</t>
  </si>
  <si>
    <t>17,35*2+15,48*2"ukončení pod atikou</t>
  </si>
  <si>
    <t>86,66*1,05 'Přepočtené koeficientem množství</t>
  </si>
  <si>
    <t>190048923</t>
  </si>
  <si>
    <t>1146854489</t>
  </si>
  <si>
    <t>eps140+xps100+97,92*0,115</t>
  </si>
  <si>
    <t>-813764894</t>
  </si>
  <si>
    <t>0,25*(17,21*2+14,015+(1,325+0,14)*3+(1,325+0,14)*4)</t>
  </si>
  <si>
    <t>-2031014670</t>
  </si>
  <si>
    <t>-386472539</t>
  </si>
  <si>
    <t>97,92*0,255</t>
  </si>
  <si>
    <t>1839233667</t>
  </si>
  <si>
    <t>plochy otvorů</t>
  </si>
  <si>
    <t>3,9*2,1</t>
  </si>
  <si>
    <t>2,64*2,1</t>
  </si>
  <si>
    <t>0,89*2,1</t>
  </si>
  <si>
    <t>3,56*2,1</t>
  </si>
  <si>
    <t>0,86*1,5</t>
  </si>
  <si>
    <t>0,96*2,95</t>
  </si>
  <si>
    <t>2,41*2,1</t>
  </si>
  <si>
    <t>1159514606</t>
  </si>
  <si>
    <t>-1177207438</t>
  </si>
  <si>
    <t>650899138</t>
  </si>
  <si>
    <t>6,45+10,3+14,435+0,46+5,46+10,3</t>
  </si>
  <si>
    <t>-350321732</t>
  </si>
  <si>
    <t>47,405*1,03 'Přepočtené koeficientem množství</t>
  </si>
  <si>
    <t>1347325699</t>
  </si>
  <si>
    <t>4,26*(17,21+17,21+14,015+6*1,5)</t>
  </si>
  <si>
    <t>-2134914576</t>
  </si>
  <si>
    <t>244,673*40 'Přepočtené koeficientem množství</t>
  </si>
  <si>
    <t>1181757205</t>
  </si>
  <si>
    <t>241481661</t>
  </si>
  <si>
    <t>275724319</t>
  </si>
  <si>
    <t>671517783</t>
  </si>
  <si>
    <t>-2041172930</t>
  </si>
  <si>
    <t>-628465549</t>
  </si>
  <si>
    <t xml:space="preserve">betonová mazanina na terasách </t>
  </si>
  <si>
    <t>0,15*(1,325+0,14)*(10,3+10,3+5,46)</t>
  </si>
  <si>
    <t>-1874114856</t>
  </si>
  <si>
    <t>-1409648404</t>
  </si>
  <si>
    <t>1503966206</t>
  </si>
  <si>
    <t>1,76*2,1*3</t>
  </si>
  <si>
    <t>1,76*1,5*1</t>
  </si>
  <si>
    <t>968072357</t>
  </si>
  <si>
    <t>Vybourání kovových rámů oken zdvojených včetně křídel pl přes 4 m2</t>
  </si>
  <si>
    <t>-331938118</t>
  </si>
  <si>
    <t>Vybourání kovových rámů oken s křídly, dveřních zárubní, vrat, stěn, ostění nebo obkladů okenních rámů s křídly zdvojených, plochy přes 4 m2</t>
  </si>
  <si>
    <t>4*0,89*2,1</t>
  </si>
  <si>
    <t>-67584598</t>
  </si>
  <si>
    <t>0,89*2,945</t>
  </si>
  <si>
    <t>0,88*2,945</t>
  </si>
  <si>
    <t>0,95*2,95</t>
  </si>
  <si>
    <t>-1754028894</t>
  </si>
  <si>
    <t>-1583474876</t>
  </si>
  <si>
    <t>997013111</t>
  </si>
  <si>
    <t>Vnitrostaveništní doprava suti a vybouraných hmot pro budovy v do 6 m s použitím mechanizace</t>
  </si>
  <si>
    <t>-1257949657</t>
  </si>
  <si>
    <t>Vnitrostaveništní doprava suti a vybouraných hmot vodorovně do 50 m svisle s použitím mechanizace pro budovy a haly výšky do 6 m</t>
  </si>
  <si>
    <t>1733673606</t>
  </si>
  <si>
    <t>1508804082</t>
  </si>
  <si>
    <t>59,354*24 'Přepočtené koeficientem množství</t>
  </si>
  <si>
    <t>-1737210694</t>
  </si>
  <si>
    <t>998011001</t>
  </si>
  <si>
    <t>Přesun hmot pro budovy zděné v do 6 m</t>
  </si>
  <si>
    <t>57442032</t>
  </si>
  <si>
    <t>Přesun hmot pro budovy občanské výstavby, bydlení, výrobu a služby s nosnou svislou konstrukcí zděnou z cihel, tvárnic nebo kamene vodorovná dopravní vzdálenost do 100 m pro budovy výšky do 6 m</t>
  </si>
  <si>
    <t>-1318737655</t>
  </si>
  <si>
    <t>0,6*(17,21*2+14,015+(1,325+0,14)*3+(1,325+0,14)*4)</t>
  </si>
  <si>
    <t>998711101</t>
  </si>
  <si>
    <t>Přesun hmot tonážní pro izolace proti vodě, vlhkosti a plynům v objektech výšky do 6 m</t>
  </si>
  <si>
    <t>-322679436</t>
  </si>
  <si>
    <t>Přesun hmot pro izolace proti vodě, vlhkosti a plynům stanovený z hmotnosti přesunovaného materiálu vodorovná dopravní vzdálenost do 50 m v objektech výšky do 6 m</t>
  </si>
  <si>
    <t>-995450596</t>
  </si>
  <si>
    <t>633992642</t>
  </si>
  <si>
    <t>2051832449</t>
  </si>
  <si>
    <t>234,803"střecha</t>
  </si>
  <si>
    <t>1781660145</t>
  </si>
  <si>
    <t>(1,05-0,24+0,165)*62,54</t>
  </si>
  <si>
    <t>-186439397</t>
  </si>
  <si>
    <t>střecha*0,3/1000</t>
  </si>
  <si>
    <t>60,977*0,3/1000</t>
  </si>
  <si>
    <t>341735109</t>
  </si>
  <si>
    <t>-713231793</t>
  </si>
  <si>
    <t>vytažení izolace na atiky</t>
  </si>
  <si>
    <t>(1,05-0,24)*62,54</t>
  </si>
  <si>
    <t>1523850509</t>
  </si>
  <si>
    <t>75,657*1,20</t>
  </si>
  <si>
    <t>-385674032</t>
  </si>
  <si>
    <t>-920188973</t>
  </si>
  <si>
    <t>0,376*62,54+25</t>
  </si>
  <si>
    <t>-324914733</t>
  </si>
  <si>
    <t>(0,376*62,54+25)*1,20</t>
  </si>
  <si>
    <t>-696733597</t>
  </si>
  <si>
    <t>(1,05-0,24+0,165)*62,54*1,20</t>
  </si>
  <si>
    <t>998712101</t>
  </si>
  <si>
    <t>Přesun hmot tonážní tonážní pro krytiny povlakové v objektech v do 6 m</t>
  </si>
  <si>
    <t>-1022871914</t>
  </si>
  <si>
    <t>Přesun hmot pro povlakové krytiny stanovený z hmotnosti přesunovaného materiálu vodorovná dopravní vzdálenost do 50 m v objektech výšky do 6 m</t>
  </si>
  <si>
    <t>-1399160892</t>
  </si>
  <si>
    <t>1048871815</t>
  </si>
  <si>
    <t>-900000576</t>
  </si>
  <si>
    <t>zateplení vnitřní strany atik</t>
  </si>
  <si>
    <t>(1,04-0,24)*62,54</t>
  </si>
  <si>
    <t>vodorovná plocha atik</t>
  </si>
  <si>
    <t>0,165*62,54</t>
  </si>
  <si>
    <t>739465355</t>
  </si>
  <si>
    <t>50,032*1,05 'Přepočtené koeficientem množství</t>
  </si>
  <si>
    <t>-1164628968</t>
  </si>
  <si>
    <t>10,319*1,05 'Přepočtené koeficientem množství</t>
  </si>
  <si>
    <t>-136245640</t>
  </si>
  <si>
    <t>-1149083728</t>
  </si>
  <si>
    <t>-1962243515</t>
  </si>
  <si>
    <t>-1002628101</t>
  </si>
  <si>
    <t>234,803*1,05 'Přepočtené koeficientem množství</t>
  </si>
  <si>
    <t>1185225265</t>
  </si>
  <si>
    <t>627508113</t>
  </si>
  <si>
    <t>28,176*1,1 'Přepočtené koeficientem množství</t>
  </si>
  <si>
    <t>-1606955239</t>
  </si>
  <si>
    <t>1839865874</t>
  </si>
  <si>
    <t>62,54*1,03 'Přepočtené koeficientem množství</t>
  </si>
  <si>
    <t>998713101</t>
  </si>
  <si>
    <t>Přesun hmot tonážní pro izolace tepelné v objektech v do 6 m</t>
  </si>
  <si>
    <t>835153444</t>
  </si>
  <si>
    <t>Přesun hmot pro izolace tepelné stanovený z hmotnosti přesunovaného materiálu vodorovná dopravní vzdálenost do 50 m v objektech výšky do 6 m</t>
  </si>
  <si>
    <t>-957740056</t>
  </si>
  <si>
    <t>1004411626</t>
  </si>
  <si>
    <t>3*0,5</t>
  </si>
  <si>
    <t>1431513716</t>
  </si>
  <si>
    <t>-1714025275</t>
  </si>
  <si>
    <t>30340328</t>
  </si>
  <si>
    <t>998721101</t>
  </si>
  <si>
    <t>Přesun hmot tonážní pro vnitřní kanalizace v objektech v do 6 m</t>
  </si>
  <si>
    <t>342647193</t>
  </si>
  <si>
    <t>Přesun hmot pro vnitřní kanalizace stanovený z hmotnosti přesunovaného materiálu vodorovná dopravní vzdálenost do 50 m v objektech výšky do 6 m</t>
  </si>
  <si>
    <t>-825703598</t>
  </si>
  <si>
    <t>1410301332</t>
  </si>
  <si>
    <t>1874593498</t>
  </si>
  <si>
    <t>998762101</t>
  </si>
  <si>
    <t>Přesun hmot tonážní pro kce tesařské v objektech v do 6 m</t>
  </si>
  <si>
    <t>775005819</t>
  </si>
  <si>
    <t>Přesun hmot pro konstrukce tesařské stanovený z hmotnosti přesunovaného materiálu vodorovná dopravní vzdálenost do 50 m v objektech výšky do 6 m</t>
  </si>
  <si>
    <t>-582562462</t>
  </si>
  <si>
    <t>102054384</t>
  </si>
  <si>
    <t>-166331595</t>
  </si>
  <si>
    <t>-509983680</t>
  </si>
  <si>
    <t>-648699106</t>
  </si>
  <si>
    <t>21"K10</t>
  </si>
  <si>
    <t>998764101</t>
  </si>
  <si>
    <t>Přesun hmot tonážní pro konstrukce klempířské v objektech v do 6 m</t>
  </si>
  <si>
    <t>-1584268488</t>
  </si>
  <si>
    <t>Přesun hmot pro konstrukce klempířské stanovený z hmotnosti přesunovaného materiálu vodorovná dopravní vzdálenost do 50 m v objektech výšky do 6 m</t>
  </si>
  <si>
    <t>-1010816128</t>
  </si>
  <si>
    <t>631303202</t>
  </si>
  <si>
    <t>F19+F20</t>
  </si>
  <si>
    <t>0,88*1,5*1</t>
  </si>
  <si>
    <t>F19</t>
  </si>
  <si>
    <t>okno 1760/1500 mm_viz. odkaz F19</t>
  </si>
  <si>
    <t>-1095534084</t>
  </si>
  <si>
    <t>Okno s dvěma otevíravými a sklopnými křídly
Materiál rámů: plast, min. 6 komor
Barva: bílá, RAL 9010 weiss
Kování: celoobvodové s mikroventilací, barva bílá
Zasklení: čiré, zaskleno izolačním trojsklem
Členění křídel: NE
PPrůměrný součinitel prostupu tepla oknem Uw = 0,96 W/m2K</t>
  </si>
  <si>
    <t>F20</t>
  </si>
  <si>
    <t>okno 880/1500 mm_viz. odkaz F20</t>
  </si>
  <si>
    <t>-845114506</t>
  </si>
  <si>
    <t>-539760877</t>
  </si>
  <si>
    <t>F18</t>
  </si>
  <si>
    <t>3*1,76*2,1</t>
  </si>
  <si>
    <t>F22</t>
  </si>
  <si>
    <t>F23</t>
  </si>
  <si>
    <t>0,89*2,1*5</t>
  </si>
  <si>
    <t>okno 1760/2100 mm_viz. odkaz F18</t>
  </si>
  <si>
    <t>-41073228</t>
  </si>
  <si>
    <t>-1296377914</t>
  </si>
  <si>
    <t>balkonové dveře s pevným nadsvětlíkem a oknem 1760/2945 mm_viz. odkaz F22</t>
  </si>
  <si>
    <t>-404977078</t>
  </si>
  <si>
    <t>prosklená stěna s balkonovými dveřmi s nadsvětlíkem a okny celkový rozměr 5340/2945 mm_viz. odkaz F23</t>
  </si>
  <si>
    <t>1836950052</t>
  </si>
  <si>
    <t>Prosklená stěna s balkónovými dveřmi s nadsvětlíkem
a okny se střídavě otevíravě sklopnými a pevnými křídly
Materiál rámů: plast, min. 6 komor
Barva: bílá, RAL 9010 weiss
Kování: celoobvodové s mikroventilací, barva bílá
Práh dveří: nízký hliníkový
Zasklení: čiré, zaskleno izolačním trojsklem
Členění křídel: NE
Průměrný součinitel prostupu tepla oknem Uw = 0,96 W/m2K</t>
  </si>
  <si>
    <t>-1314006049</t>
  </si>
  <si>
    <t>1912187872</t>
  </si>
  <si>
    <t>2099763483</t>
  </si>
  <si>
    <t>1,76*3</t>
  </si>
  <si>
    <t>1,76*1</t>
  </si>
  <si>
    <t>0,88*1</t>
  </si>
  <si>
    <t>0,89*1</t>
  </si>
  <si>
    <t>3,56*1</t>
  </si>
  <si>
    <t>1381390671</t>
  </si>
  <si>
    <t>0,88*2,1*1+0,88*2,945*1</t>
  </si>
  <si>
    <t>5*0,88*2,1+0,88*2,945*1</t>
  </si>
  <si>
    <t>VŽ12</t>
  </si>
  <si>
    <t>venkovní žaluzie na nové okno 1760/2100 mm_viz. odkaz F18</t>
  </si>
  <si>
    <t>-1254503210</t>
  </si>
  <si>
    <t>VŽ13</t>
  </si>
  <si>
    <t>venkovní žaluzie na nové okno 1760/1500 mm_viz. odkaz F19</t>
  </si>
  <si>
    <t>648918354</t>
  </si>
  <si>
    <t>VŽ14</t>
  </si>
  <si>
    <t>venkovní žaluzie na nové okno 880/1500 mm_viz. odkaz F20</t>
  </si>
  <si>
    <t>672256916</t>
  </si>
  <si>
    <t>VŽ15</t>
  </si>
  <si>
    <t>venkovní žaluzie na nové okno + balkonové dveře 880/2100 + 880/2945 mm_viz. odkaz F22</t>
  </si>
  <si>
    <t>1529395053</t>
  </si>
  <si>
    <t>VŽ16</t>
  </si>
  <si>
    <t>venkovní žaluzie na nové okno + balkonové dveře 5 x 880/2100 + 880/2945 mm_viz. odkaz F23</t>
  </si>
  <si>
    <t>382561648</t>
  </si>
  <si>
    <t>998766101</t>
  </si>
  <si>
    <t>Přesun hmot tonážní pro konstrukce truhlářské v objektech v do 6 m</t>
  </si>
  <si>
    <t>1491436994</t>
  </si>
  <si>
    <t>Přesun hmot pro konstrukce truhlářské stanovený z hmotnosti přesunovaného materiálu vodorovná dopravní vzdálenost do 50 m v objektech výšky do 6 m</t>
  </si>
  <si>
    <t>1367013398</t>
  </si>
  <si>
    <t>-215304420</t>
  </si>
  <si>
    <t>19689001</t>
  </si>
  <si>
    <t>49,056</t>
  </si>
  <si>
    <t>134,746</t>
  </si>
  <si>
    <t>okap_ch</t>
  </si>
  <si>
    <t>21,816</t>
  </si>
  <si>
    <t>77,6</t>
  </si>
  <si>
    <t>36,944</t>
  </si>
  <si>
    <t>D.1.1.3 - Spojovací chodba C</t>
  </si>
  <si>
    <t xml:space="preserve">    4 - Vodorovné konstrukce</t>
  </si>
  <si>
    <t xml:space="preserve">      64 - Osazování výplní otvorů</t>
  </si>
  <si>
    <t xml:space="preserve">    767 - Konstrukce zámečnické</t>
  </si>
  <si>
    <t>-1998022762</t>
  </si>
  <si>
    <t xml:space="preserve">rozebrání stávajícícho okapového chodníku </t>
  </si>
  <si>
    <t>0,6*(12,03+18,13)</t>
  </si>
  <si>
    <t>757457628</t>
  </si>
  <si>
    <t>18,096+3,72</t>
  </si>
  <si>
    <t>113107142</t>
  </si>
  <si>
    <t>Odstranění podkladu živičného tl 100 mm ručně</t>
  </si>
  <si>
    <t>413259973</t>
  </si>
  <si>
    <t>Odstranění podkladů nebo krytů ručně s přemístěním hmot na skládku na vzdálenost do 3 m nebo s naložením na dopravní prostředek živičných, o tl. vrstvy přes 50 do 100 mm</t>
  </si>
  <si>
    <t>vybourání části chodníku</t>
  </si>
  <si>
    <t>0,6*6,2</t>
  </si>
  <si>
    <t>-1849719333</t>
  </si>
  <si>
    <t xml:space="preserve">okapový chodník </t>
  </si>
  <si>
    <t>0,6*0,6*(12,03+18,13)</t>
  </si>
  <si>
    <t>1193311792</t>
  </si>
  <si>
    <t>1039470674</t>
  </si>
  <si>
    <t>-1227825434</t>
  </si>
  <si>
    <t>10,858*4 'Přepočtené koeficientem množství</t>
  </si>
  <si>
    <t>1819999917</t>
  </si>
  <si>
    <t>149068999</t>
  </si>
  <si>
    <t>10,858*15 'Přepočtené koeficientem množství</t>
  </si>
  <si>
    <t>1523473895</t>
  </si>
  <si>
    <t>10,858*1,8 'Přepočtené koeficientem množství</t>
  </si>
  <si>
    <t>1374519589</t>
  </si>
  <si>
    <t>-685932232</t>
  </si>
  <si>
    <t>10,858*2 'Přepočtené koeficientem množství</t>
  </si>
  <si>
    <t>1561163101</t>
  </si>
  <si>
    <t>Vodorovné konstrukce</t>
  </si>
  <si>
    <t>451577777</t>
  </si>
  <si>
    <t>Podklad nebo lože pod dlažbu vodorovný nebo do sklonu 1:5 z kameniva těženého tl do 100 mm</t>
  </si>
  <si>
    <t>-1986745985</t>
  </si>
  <si>
    <t>Podklad nebo lože pod dlažbu (přídlažbu) v ploše vodorovné nebo ve sklonu do 1:5, tloušťky od 30 do 100 mm z kameniva těženého</t>
  </si>
  <si>
    <t xml:space="preserve">Poznámka k souboru cen:_x000d_
1. Ceny lze použít i pro podklad nebo lože pod dlažby silničních příkopů a kuželů._x000d_
2. Ceny nelze použít pro:_x000d_
a) lože rigolů dlážděných, které je započteno v cenách souborů cen 597 . 6- . 1 Rigol dlážděný, 597 17- . 1 Rigol krajnicový s kamennou obrubou a 597 16-1111 Rigol dlážděný z lomového kamene,_x000d_
b) podklad nebo lože pod dlažby (přídlažby) související s vodotečí, které se oceňují cenami části A 01 katalogu 832-1 Hráze a úpravy na tocích - úpravy toků a kanálů._x000d_
3. V cenách -7777 Podklad z prohozené zeminy, -9777 Příplatek za dalších 10 mm tloušťky z prohozené zeminy, -9779 Příplatek za sklon přes 1:5 z prohozené zeminy jsou započteny i náklady na prohození zeminy._x000d_
4. V cenách nejsou započteny náklady na:_x000d_
a) opatření zeminy a její přemístění k místu zabudování, které se oceňují podle ustanovení čl. 3111 Všeobecných podmínek části A 01 tohoto katalogu,_x000d_
b) úpravu pláně, která se oceňuje u silnic cenami části A 01, u dálnic cenami části A 02 katalogu 800-1 Zemní práce,_x000d_
c) odklizení odpadu po prohození zeminy, které se oceňuje cenami části A 01 katalogu 800-1 Zemní práce,_x000d_
d) svahování, které se oceňuje cenami části A 01 katalogu 800-1 Zemní práce._x000d_
</t>
  </si>
  <si>
    <t>21,816"nový okapový chodník</t>
  </si>
  <si>
    <t>451579777</t>
  </si>
  <si>
    <t>Příplatek ZKD 10 mm tl nad 100 mm u podkladu nebo lože pod dlažbu z kameniva těženého</t>
  </si>
  <si>
    <t>827013698</t>
  </si>
  <si>
    <t>Podklad nebo lože pod dlažbu (přídlažbu) Příplatek k cenám za každých dalších i započatých 10 mm tloušťky podkladu nebo lože přes 100 mm z kameniva těženého</t>
  </si>
  <si>
    <t>okap_ch*5</t>
  </si>
  <si>
    <t>153415220</t>
  </si>
  <si>
    <t>xps100+eps140+27,316</t>
  </si>
  <si>
    <t>933071554</t>
  </si>
  <si>
    <t xml:space="preserve">zateplení soklu </t>
  </si>
  <si>
    <t>0,85*(2,67+7,705+13,495+19,594)</t>
  </si>
  <si>
    <t>-1006238409</t>
  </si>
  <si>
    <t>36,944*1,05 'Přepočtené koeficientem množství</t>
  </si>
  <si>
    <t>-1903895386</t>
  </si>
  <si>
    <t>(0,3+2,06+0,17)*(2,67+7,705+13,495+19,594)</t>
  </si>
  <si>
    <t>-1,76*2,06*16</t>
  </si>
  <si>
    <t>-0,9*2,02</t>
  </si>
  <si>
    <t>-1,8*0,6</t>
  </si>
  <si>
    <t>-1273124405</t>
  </si>
  <si>
    <t>49,056*1,05 'Přepočtené koeficientem množství</t>
  </si>
  <si>
    <t>620021081</t>
  </si>
  <si>
    <t>16*(1,76+2,06)*2</t>
  </si>
  <si>
    <t>1*(0,6+1,8)*2</t>
  </si>
  <si>
    <t>0,9+2,02+2,02</t>
  </si>
  <si>
    <t>-1758656563</t>
  </si>
  <si>
    <t>131,98*0,255-7,64</t>
  </si>
  <si>
    <t>26,015*1,05 'Přepočtené koeficientem množství</t>
  </si>
  <si>
    <t>-1071054182</t>
  </si>
  <si>
    <t>16*1,76*0,255</t>
  </si>
  <si>
    <t>1*1,8*0,255</t>
  </si>
  <si>
    <t>7,64*1,05 'Přepočtené koeficientem množství</t>
  </si>
  <si>
    <t>1972750775</t>
  </si>
  <si>
    <t>xps100+eps140</t>
  </si>
  <si>
    <t>-187092461</t>
  </si>
  <si>
    <t>2,67+7,705+13,495+19,594</t>
  </si>
  <si>
    <t>-721494058</t>
  </si>
  <si>
    <t>43,464*1,05 'Přepočtené koeficientem množství</t>
  </si>
  <si>
    <t>-756840963</t>
  </si>
  <si>
    <t>102,02+71,16+5,56+30,86+70,6</t>
  </si>
  <si>
    <t>1305765657</t>
  </si>
  <si>
    <t>0,9+2,02*2</t>
  </si>
  <si>
    <t>(1,76+2,06+2,06)*16</t>
  </si>
  <si>
    <t>(1,8+0,6+0,6)*1</t>
  </si>
  <si>
    <t>-223389619</t>
  </si>
  <si>
    <t>16*2*2,06+2*2,02+2*0,6</t>
  </si>
  <si>
    <t>-1997250235</t>
  </si>
  <si>
    <t>2*2,78</t>
  </si>
  <si>
    <t>407889325</t>
  </si>
  <si>
    <t>1,76*16+1,8+0,9</t>
  </si>
  <si>
    <t>-1234587862</t>
  </si>
  <si>
    <t xml:space="preserve">30,6"parapety </t>
  </si>
  <si>
    <t xml:space="preserve">40"ukončení pod střechou </t>
  </si>
  <si>
    <t>-895290851</t>
  </si>
  <si>
    <t>543405747</t>
  </si>
  <si>
    <t>xps100/0,85*0,25</t>
  </si>
  <si>
    <t>1157270878</t>
  </si>
  <si>
    <t>0,255*(1,76+2,06+2,06)*16</t>
  </si>
  <si>
    <t>0,255*(1,8+0,6+0,6)*1</t>
  </si>
  <si>
    <t>-813905717</t>
  </si>
  <si>
    <t>1,76*2,06*16</t>
  </si>
  <si>
    <t>0,9*2,02</t>
  </si>
  <si>
    <t>1,8*0,6</t>
  </si>
  <si>
    <t>-1190745192</t>
  </si>
  <si>
    <t>637211112</t>
  </si>
  <si>
    <t>Okapový chodník z betonových dlaždic tl 60 mm na MC 10</t>
  </si>
  <si>
    <t>473437301</t>
  </si>
  <si>
    <t>Okapový chodník z dlaždic betonových se zalitím spár cementovou maltou do cementové malty MC-10, tl. dlaždic 60 mm</t>
  </si>
  <si>
    <t>Osazování výplní otvorů</t>
  </si>
  <si>
    <t>644941112</t>
  </si>
  <si>
    <t>Osazování ventilačních mřížek velikosti do 300 x 300 mm</t>
  </si>
  <si>
    <t>-1895019456</t>
  </si>
  <si>
    <t>Montáž průvětrníků nebo mřížek odvětrávacích velikosti přes 150 x 200 do 300 x 300 mm</t>
  </si>
  <si>
    <t xml:space="preserve">Poznámka k souboru cen:_x000d_
1. V cenách nejsou započteny náklady na dodávku průvětrníku nebo mřížky, tyto se oceňují ve specifikaci._x000d_
</t>
  </si>
  <si>
    <t>2"Z2</t>
  </si>
  <si>
    <t>z2</t>
  </si>
  <si>
    <t>Větrací žaluzie se síťkou proti hmyzu rozměr 300x300 mm materiál: hliník_viz. odkaz Z2</t>
  </si>
  <si>
    <t>1543146199</t>
  </si>
  <si>
    <t>975577630</t>
  </si>
  <si>
    <t>0,6+6,2+12,03+18,13</t>
  </si>
  <si>
    <t>476298078</t>
  </si>
  <si>
    <t>36,96*1,03 'Přepočtené koeficientem množství</t>
  </si>
  <si>
    <t>919735112</t>
  </si>
  <si>
    <t>Řezání stávajícího živičného krytu hl do 100 mm</t>
  </si>
  <si>
    <t>-1823358234</t>
  </si>
  <si>
    <t>Řezání stávajícího živičného krytu nebo podkladu hloubky přes 50 do 100 mm</t>
  </si>
  <si>
    <t xml:space="preserve">Poznámka k souboru cen:_x000d_
1. V cenách jsou započteny i náklady na spotřebu vody._x000d_
</t>
  </si>
  <si>
    <t xml:space="preserve">odříznutí části chodníku </t>
  </si>
  <si>
    <t>6,2+0,6</t>
  </si>
  <si>
    <t>467638282</t>
  </si>
  <si>
    <t>2,9*(2,67+7,705+13,495+19,594+2*1,5)</t>
  </si>
  <si>
    <t>2112575489</t>
  </si>
  <si>
    <t>134,746*40 'Přepočtené koeficientem množství</t>
  </si>
  <si>
    <t>-435363268</t>
  </si>
  <si>
    <t>-1819199917</t>
  </si>
  <si>
    <t>-1029039513</t>
  </si>
  <si>
    <t>571348190</t>
  </si>
  <si>
    <t>-207437090</t>
  </si>
  <si>
    <t>363914365</t>
  </si>
  <si>
    <t>847100914</t>
  </si>
  <si>
    <t>1638144004</t>
  </si>
  <si>
    <t>689716275</t>
  </si>
  <si>
    <t>-1518966083</t>
  </si>
  <si>
    <t>1053264999</t>
  </si>
  <si>
    <t>-1747645481</t>
  </si>
  <si>
    <t>1788830110</t>
  </si>
  <si>
    <t>983349159</t>
  </si>
  <si>
    <t>26,374*24 'Přepočtené koeficientem množství</t>
  </si>
  <si>
    <t>-1187003130</t>
  </si>
  <si>
    <t>939709973</t>
  </si>
  <si>
    <t>-922405296</t>
  </si>
  <si>
    <t>xps100/0,85*0,6</t>
  </si>
  <si>
    <t>580908912</t>
  </si>
  <si>
    <t>1822970037</t>
  </si>
  <si>
    <t>83293238</t>
  </si>
  <si>
    <t>77,6"střecha</t>
  </si>
  <si>
    <t>1611257508</t>
  </si>
  <si>
    <t>-1266849037</t>
  </si>
  <si>
    <t>-1960843425</t>
  </si>
  <si>
    <t>77,6*1,15 'Přepočtené koeficientem množství</t>
  </si>
  <si>
    <t>1388613751</t>
  </si>
  <si>
    <t>-1718667791</t>
  </si>
  <si>
    <t>-361675580</t>
  </si>
  <si>
    <t>-2051338743</t>
  </si>
  <si>
    <t>808821563</t>
  </si>
  <si>
    <t>-1830936842</t>
  </si>
  <si>
    <t>713141182</t>
  </si>
  <si>
    <t>Montáž izolace tepelné střech plochých tl přes 170 mm šrouby krajní pole, budova v do 20 m</t>
  </si>
  <si>
    <t>-292140588</t>
  </si>
  <si>
    <t>Montáž tepelné izolace střech plochých rohožemi, pásy, deskami, dílci, bloky (izolační materiál ve specifikaci) přišroubovanými šrouby tl. izolace přes 170 mm budovy výšky do 20 m okrajové pole</t>
  </si>
  <si>
    <t>-1726457088</t>
  </si>
  <si>
    <t>77,6*1,05 'Přepočtené koeficientem množství</t>
  </si>
  <si>
    <t>430157505</t>
  </si>
  <si>
    <t>-197595219</t>
  </si>
  <si>
    <t>-12,6*0,1</t>
  </si>
  <si>
    <t>8,052*1,1 'Přepočtené koeficientem množství</t>
  </si>
  <si>
    <t>-303366005</t>
  </si>
  <si>
    <t>40*0,3</t>
  </si>
  <si>
    <t>12*1,05 'Přepočtené koeficientem množství</t>
  </si>
  <si>
    <t>607137105</t>
  </si>
  <si>
    <t>-598754066</t>
  </si>
  <si>
    <t>2*40</t>
  </si>
  <si>
    <t>-1942082441</t>
  </si>
  <si>
    <t>80*1,1 'Přepočtené koeficientem množství</t>
  </si>
  <si>
    <t>-1945281009</t>
  </si>
  <si>
    <t>-166595876</t>
  </si>
  <si>
    <t>-2089121062</t>
  </si>
  <si>
    <t>-1665797492</t>
  </si>
  <si>
    <t>764004801</t>
  </si>
  <si>
    <t>Demontáž podokapního žlabu do suti</t>
  </si>
  <si>
    <t>-1442831881</t>
  </si>
  <si>
    <t>Demontáž klempířských konstrukcí žlabu podokapního do suti</t>
  </si>
  <si>
    <t>764004861</t>
  </si>
  <si>
    <t>Demontáž svodu do suti</t>
  </si>
  <si>
    <t>1218703294</t>
  </si>
  <si>
    <t>Demontáž klempířských konstrukcí svodu do suti</t>
  </si>
  <si>
    <t>764244303</t>
  </si>
  <si>
    <t>Oplechování horních ploch a nadezdívek bez rohů z TiZn lesklého plechu kotvené rš 250 mm</t>
  </si>
  <si>
    <t>100246823</t>
  </si>
  <si>
    <t>Oplechování horních ploch zdí a nadezdívek (atik) z titanzinkového lesklého válcovaného plechu mechanicky kotvené rš 250 mm</t>
  </si>
  <si>
    <t>40"K3</t>
  </si>
  <si>
    <t>1945751893</t>
  </si>
  <si>
    <t>30,6"K10</t>
  </si>
  <si>
    <t>764541314</t>
  </si>
  <si>
    <t>Žlab podokapní hranatý z TiZn lesklého plechu rš 330 mm</t>
  </si>
  <si>
    <t>-1439735856</t>
  </si>
  <si>
    <t>Žlab podokapní z titanzinkového lesklého válcovaného plechu včetně háků a čel hranatý rš 330 mm</t>
  </si>
  <si>
    <t>40"K4</t>
  </si>
  <si>
    <t>764541364</t>
  </si>
  <si>
    <t>Kotlík hranatý pro podokapní žlaby z TiZn lesklého plechu 330/100 mm</t>
  </si>
  <si>
    <t>-1431198515</t>
  </si>
  <si>
    <t>Žlab podokapní z titanzinkového lesklého válcovaného plechu včetně háků a čel kotlík hranatý, rš žlabu/průměr svodu 330/100 mm</t>
  </si>
  <si>
    <t>4"K9</t>
  </si>
  <si>
    <t>764548322</t>
  </si>
  <si>
    <t>Svody kruhové včetně objímek, kolen, odskoků z TiZn lesklého plechu průměru 80 mm</t>
  </si>
  <si>
    <t>-1108386972</t>
  </si>
  <si>
    <t>Svod z titanzinkového lesklého válcovaného plechu včetně objímek, kolen a odskoků kruhový, průměru 80 mm</t>
  </si>
  <si>
    <t>12"K5</t>
  </si>
  <si>
    <t>867753897</t>
  </si>
  <si>
    <t>594581756</t>
  </si>
  <si>
    <t>-135913298</t>
  </si>
  <si>
    <t>1,8+16*1,76</t>
  </si>
  <si>
    <t>-1357978256</t>
  </si>
  <si>
    <t>F27</t>
  </si>
  <si>
    <t>1,8*0,6*1</t>
  </si>
  <si>
    <t>okno 1800/600 mm_viz. odkaz F27</t>
  </si>
  <si>
    <t>-685303877</t>
  </si>
  <si>
    <t>Okno se třemi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</si>
  <si>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1331908605</t>
  </si>
  <si>
    <t>F25</t>
  </si>
  <si>
    <t>okno 1760/2060 mm_viz. odkaz F25</t>
  </si>
  <si>
    <t>-1133032374</t>
  </si>
  <si>
    <t>-1148440171</t>
  </si>
  <si>
    <t>-55786459</t>
  </si>
  <si>
    <t>16*1,76</t>
  </si>
  <si>
    <t>1*1,8</t>
  </si>
  <si>
    <t>2034247221</t>
  </si>
  <si>
    <t>767</t>
  </si>
  <si>
    <t>Konstrukce zámečnické</t>
  </si>
  <si>
    <t>767640111</t>
  </si>
  <si>
    <t>Montáž dveří ocelových vchodových jednokřídlových bez nadsvětlíku</t>
  </si>
  <si>
    <t>409594523</t>
  </si>
  <si>
    <t>Montáž dveří ocelových vchodových jednokřídlových bez nadsvětlíku</t>
  </si>
  <si>
    <t xml:space="preserve">Poznámka k souboru cen:_x000d_
1. Cenami nelze oceňovat montáž kompletu dveří s rámem charakteru stěny; tyto práce se oceňují cenami souborů cen 767 11- . . Montáž stěn a příček pro zasklení, 767 12- . . Montáž stěn a příček s výplní drátěnou sítí a 767 13- . . Montáž stěn a příček z hliníkového plechu._x000d_
2. V cenách nejsou započteny náklady na:_x000d_
a) montáž okopových plechů a hliníkových lišt; tyto práce se oceňují cenami souboru cen 767 89-61 Montáž lišt a okopových plechů,_x000d_
b) montáž těsnění dveří; tyto práce se oceňují cenami 767 62-6101 až -6103 Montáž těsnění oken._x000d_
3. V cenách – 0111 až -0224 jsou započteny i náklady na montáž dveří včetně zárubní nebo ocelových rámů._x000d_
4. V ceně -8351 je započtena i montáž jednostranného spojení ocelovou lištou přivařením nebo oboustranným svařením dvou prvků (dveří, stěn, oken)._x000d_
5. V ceně -8353 je započteno i provedení rohového spojení dvou prvků._x000d_
</t>
  </si>
  <si>
    <t>F26</t>
  </si>
  <si>
    <t>venkovní dveře 900/2020 mm_viz. odkaz F26</t>
  </si>
  <si>
    <t>1736627585</t>
  </si>
  <si>
    <t>Venkovní dveře ven otevíravé jednokřídlé plné
Materiál rámů: hliník, s přerušeným tepelným mostem
Zárubeň: hliník, s přerušeným tepelným mostem
Barva: bílá, RAL 9010 weiss
Kování: bezpečnostní, koule-klika, broušený nerez
Práh dveří: nízký hliníkový
Výplň: plné desky z hliníkových plechů zateplené PU pěnou
Zasklení: NE
Členění křídel: NE
Průměrný součinitel prostupu tepla dveřmi Uw = 1,20 W/m2K</t>
  </si>
  <si>
    <t>767832102</t>
  </si>
  <si>
    <t>Montáž venkovních požárních žebříků do zdiva bez suchovodu</t>
  </si>
  <si>
    <t>1837166251</t>
  </si>
  <si>
    <t>2*3,0"Z4</t>
  </si>
  <si>
    <t>767832802</t>
  </si>
  <si>
    <t>Demontáž venkovních požárních žebříků bez ochranného koše</t>
  </si>
  <si>
    <t>1347727254</t>
  </si>
  <si>
    <t>998767101</t>
  </si>
  <si>
    <t>Přesun hmot tonážní pro zámečnické konstrukce v objektech v do 6 m</t>
  </si>
  <si>
    <t>-1036541012</t>
  </si>
  <si>
    <t>Přesun hmot pro zámečnické konstrukce stanovený z hmotnosti přesunovaného materiálu vodorovná dopravní vzdálenost do 50 m v objektech výšky do 6 m</t>
  </si>
  <si>
    <t xml:space="preserve">Poznámka k souboru cen:_x000d_
1. Ceny pro přesun hmot stanovený z hmotnosti přesunovaného materiálu se používají tehdy, pokud je možné určit hmotnost za celý stavební díl. Do této hmotnosti se započítává i hmotnost materiálů oceňovaných ve specifikaci._x000d_
2. Pokud nelze jednoznačně stanovit hmotnost přesunovaných materiálů, lze pro výpočet přesunu hmot použít orientačně procentní sazbu. Touto sazbou se vynásobí rozpočtové náklady za celý stavební díl včetně nákladů na materiál ve specifikacích._x000d_
3. Příplatek k cenám -7181 pro přesun prováděný bez použití mechanizace, tj. za ztížených podmínek, lze použít pouze pro hmotnost materiálu, která se tímto způsobem skutečně přemísťuje._x000d_
</t>
  </si>
  <si>
    <t>2000569059</t>
  </si>
  <si>
    <t>2*3,0*0,5"Z4</t>
  </si>
  <si>
    <t>38269420</t>
  </si>
  <si>
    <t>450019250</t>
  </si>
  <si>
    <t>1675308114</t>
  </si>
  <si>
    <t>-2135387247</t>
  </si>
  <si>
    <t>1405559901</t>
  </si>
  <si>
    <t>1637657182</t>
  </si>
  <si>
    <t>2075453097</t>
  </si>
  <si>
    <t>107,328</t>
  </si>
  <si>
    <t>467,016</t>
  </si>
  <si>
    <t>okapový_ch</t>
  </si>
  <si>
    <t>42,229</t>
  </si>
  <si>
    <t>271,567</t>
  </si>
  <si>
    <t>73,406</t>
  </si>
  <si>
    <t>D.1.1.4 - Objekt D, E</t>
  </si>
  <si>
    <t>-1053061769</t>
  </si>
  <si>
    <t>0,6*(6,83+2,02+10,719+19,015+6,42+12,07+5,97+2,997+4,34)</t>
  </si>
  <si>
    <t>1355416660</t>
  </si>
  <si>
    <t>-815029549</t>
  </si>
  <si>
    <t>0,15*23,637</t>
  </si>
  <si>
    <t>1736799938</t>
  </si>
  <si>
    <t>990903324</t>
  </si>
  <si>
    <t>0,6*42,229"stávající okapový chodník</t>
  </si>
  <si>
    <t>0,6*0,3*(6,64+4,77+3,105+2,18)</t>
  </si>
  <si>
    <t>1645114895</t>
  </si>
  <si>
    <t>1451026690</t>
  </si>
  <si>
    <t>3,546+28,342</t>
  </si>
  <si>
    <t>1801221223</t>
  </si>
  <si>
    <t>31,888*4 'Přepočtené koeficientem množství</t>
  </si>
  <si>
    <t>-689845347</t>
  </si>
  <si>
    <t>1798208657</t>
  </si>
  <si>
    <t>31,888*15 'Přepočtené koeficientem množství</t>
  </si>
  <si>
    <t>-1143383309</t>
  </si>
  <si>
    <t>31,888*1,8 'Přepočtené koeficientem množství</t>
  </si>
  <si>
    <t>242765893</t>
  </si>
  <si>
    <t>2135018289</t>
  </si>
  <si>
    <t>28,342*2 'Přepočtené koeficientem množství</t>
  </si>
  <si>
    <t>1656481665</t>
  </si>
  <si>
    <t>42,229+23,637</t>
  </si>
  <si>
    <t>-489201957</t>
  </si>
  <si>
    <t>226738758</t>
  </si>
  <si>
    <t>okapový_ch*5</t>
  </si>
  <si>
    <t>2062391628</t>
  </si>
  <si>
    <t>terasy</t>
  </si>
  <si>
    <t>6,756+16,881</t>
  </si>
  <si>
    <t>-1844448979</t>
  </si>
  <si>
    <t>-1390658089</t>
  </si>
  <si>
    <t>23,637*1,05 'Přepočtené koeficientem množství</t>
  </si>
  <si>
    <t>-2050499797</t>
  </si>
  <si>
    <t>(0,88+1,8+1,8)*0,115</t>
  </si>
  <si>
    <t>(4,72+1,8+1,8)*0,115</t>
  </si>
  <si>
    <t>(0,88+0,9+0,9)*0,115*3</t>
  </si>
  <si>
    <t>(2,64+2,1+2,1)*0,115</t>
  </si>
  <si>
    <t>(1,76+1,5+1,5)*0,115</t>
  </si>
  <si>
    <t>621142001</t>
  </si>
  <si>
    <t>Potažení vnějších podhledů sklovláknitým pletivem vtlačeným do tenkovrstvé hmoty</t>
  </si>
  <si>
    <t>-2127377767</t>
  </si>
  <si>
    <t>Potažení vnějších ploch pletivem v ploše nebo pruzích, na plném podkladu sklovláknitým vtlačením do tmelu podhledů</t>
  </si>
  <si>
    <t xml:space="preserve">Poznámka k souboru cen:_x000d_
1. V cenách -2001 jsou započteny i náklady na tmel._x000d_
</t>
  </si>
  <si>
    <t xml:space="preserve">0,25*(0,92+6,64)+0,92*6,64"nad vstupem </t>
  </si>
  <si>
    <t>622142001</t>
  </si>
  <si>
    <t>Potažení vnějších stěn sklovláknitým pletivem vtlačeným do tenkovrstvé hmoty</t>
  </si>
  <si>
    <t>-944604102</t>
  </si>
  <si>
    <t>Potažení vnějších ploch pletivem v ploše nebo pruzích, na plném podkladu sklovláknitým vtlačením do tmelu stěn</t>
  </si>
  <si>
    <t>0,92*3,45+0,25*3,45+0,92*(3,45+0,25)"boční stěna u vstupu</t>
  </si>
  <si>
    <t>-1014620905</t>
  </si>
  <si>
    <t>0,85*(86,54+2,22-2,40)</t>
  </si>
  <si>
    <t>1756319289</t>
  </si>
  <si>
    <t>73,406*1,05 'Přepočtené koeficientem množství</t>
  </si>
  <si>
    <t>-191086911</t>
  </si>
  <si>
    <t>(1,23+1,77+1,1)*(10,799+18,695+1,72)</t>
  </si>
  <si>
    <t>-0,88*1,8</t>
  </si>
  <si>
    <t>-4,72*1,8</t>
  </si>
  <si>
    <t>-0,89*0,9</t>
  </si>
  <si>
    <t>-0,87*0,9</t>
  </si>
  <si>
    <t>-1318747376</t>
  </si>
  <si>
    <t>107,328*1,05 'Přepočtené koeficientem množství</t>
  </si>
  <si>
    <t>-1898819594</t>
  </si>
  <si>
    <t>2*(0,88+1,8)</t>
  </si>
  <si>
    <t>2*(4,72+1,8)</t>
  </si>
  <si>
    <t>2*(0,88+0,9)*3</t>
  </si>
  <si>
    <t>2*(2,64+2,1)</t>
  </si>
  <si>
    <t>1428442406</t>
  </si>
  <si>
    <t>(0,88+1,8+1,8)*0,255</t>
  </si>
  <si>
    <t>(4,72+1,8+1,8)*0,255</t>
  </si>
  <si>
    <t>(0,88+0,9+0,9)*0,255*3</t>
  </si>
  <si>
    <t>(2,64+2,1+2,1)*0,255</t>
  </si>
  <si>
    <t>(1,76+1,5+1,5)*0,255</t>
  </si>
  <si>
    <t>854020828</t>
  </si>
  <si>
    <t>0,88*0,255</t>
  </si>
  <si>
    <t>4,72*0,255</t>
  </si>
  <si>
    <t>0,88*0,255*3</t>
  </si>
  <si>
    <t>2,64*0,255</t>
  </si>
  <si>
    <t>1,76*0,255</t>
  </si>
  <si>
    <t>-718593133</t>
  </si>
  <si>
    <t>43040177</t>
  </si>
  <si>
    <t>10,799+18,695+1,72</t>
  </si>
  <si>
    <t>-1322674275</t>
  </si>
  <si>
    <t>31,214*1,05 'Přepočtené koeficientem množství</t>
  </si>
  <si>
    <t>-653103401</t>
  </si>
  <si>
    <t>32,44+19,8+12,6+20,2+43,854</t>
  </si>
  <si>
    <t>-1779616196</t>
  </si>
  <si>
    <t>0,88+1,8*2</t>
  </si>
  <si>
    <t>4,72+1,8*2</t>
  </si>
  <si>
    <t>0,88*3+0,9*2*3</t>
  </si>
  <si>
    <t>2,64+2,1*2</t>
  </si>
  <si>
    <t>1,76+1,5*2</t>
  </si>
  <si>
    <t>32,44*1,05 'Přepočtené koeficientem množství</t>
  </si>
  <si>
    <t>-974404051</t>
  </si>
  <si>
    <t>1,8*2+1,8*2+0,9*2*3+2,1*2+1,5*2</t>
  </si>
  <si>
    <t>19,8*1,05 'Přepočtené koeficientem množství</t>
  </si>
  <si>
    <t>-20401242</t>
  </si>
  <si>
    <t>3*4,2</t>
  </si>
  <si>
    <t>12,6*1,05 'Přepočtené koeficientem množství</t>
  </si>
  <si>
    <t>-39791073</t>
  </si>
  <si>
    <t>0,88*4+4,72+2,64+1,76+0,92+6,64</t>
  </si>
  <si>
    <t>20,2*1,05 'Přepočtené koeficientem množství</t>
  </si>
  <si>
    <t>-1685050127</t>
  </si>
  <si>
    <t>0,88+4,72+0,88*3+2,64+1,76"parapety</t>
  </si>
  <si>
    <t xml:space="preserve">10,799+18,695+1,72"ukončení zateplení pod atikou </t>
  </si>
  <si>
    <t>43,854*1,05 'Přepočtené koeficientem množství</t>
  </si>
  <si>
    <t>-1623423294</t>
  </si>
  <si>
    <t>173621582</t>
  </si>
  <si>
    <t>1432730789</t>
  </si>
  <si>
    <t>0,25*(86,54+2,22-2,40)</t>
  </si>
  <si>
    <t>-795541805</t>
  </si>
  <si>
    <t>-1181691912</t>
  </si>
  <si>
    <t>-566538984</t>
  </si>
  <si>
    <t>0,88*1,8</t>
  </si>
  <si>
    <t>4,72*1,8</t>
  </si>
  <si>
    <t>0,88*0,9*3</t>
  </si>
  <si>
    <t>0,96*2,05*2</t>
  </si>
  <si>
    <t>1,2*1,5*3+0,88*2,95</t>
  </si>
  <si>
    <t>1,18*1,5*3</t>
  </si>
  <si>
    <t>0,88*2,1*3</t>
  </si>
  <si>
    <t>0,88*0,6</t>
  </si>
  <si>
    <t>1,46*2,95</t>
  </si>
  <si>
    <t>1593530120</t>
  </si>
  <si>
    <t>1679920716</t>
  </si>
  <si>
    <t>-1672490324</t>
  </si>
  <si>
    <t>89-2,4</t>
  </si>
  <si>
    <t>1739673972</t>
  </si>
  <si>
    <t>86,6*1,03 'Přepočtené koeficientem množství</t>
  </si>
  <si>
    <t>-1859792992</t>
  </si>
  <si>
    <t>4,35*(86,54+2,22-2,40+2*1,5*7)</t>
  </si>
  <si>
    <t>-79493867</t>
  </si>
  <si>
    <t>467,016*40 'Přepočtené koeficientem množství</t>
  </si>
  <si>
    <t>1453001796</t>
  </si>
  <si>
    <t>1498900049</t>
  </si>
  <si>
    <t>1325393491</t>
  </si>
  <si>
    <t>857599165</t>
  </si>
  <si>
    <t>-1749631506</t>
  </si>
  <si>
    <t>-1464493970</t>
  </si>
  <si>
    <t xml:space="preserve">betonové plochy kolem domu </t>
  </si>
  <si>
    <t>0,15*(6,756+16,881)</t>
  </si>
  <si>
    <t>258154182</t>
  </si>
  <si>
    <t>968072354</t>
  </si>
  <si>
    <t>Vybourání kovových rámů oken zdvojených včetně křídel pl do 1 m2</t>
  </si>
  <si>
    <t>-1657702486</t>
  </si>
  <si>
    <t>Vybourání kovových rámů oken s křídly, dveřních zárubní, vrat, stěn, ostění nebo obkladů okenních rámů s křídly zdvojených, plochy do 1 m2</t>
  </si>
  <si>
    <t>-1530542429</t>
  </si>
  <si>
    <t>0,88*2,1*4</t>
  </si>
  <si>
    <t>88024966</t>
  </si>
  <si>
    <t>-424233104</t>
  </si>
  <si>
    <t>134197171</t>
  </si>
  <si>
    <t>1,45*2,95</t>
  </si>
  <si>
    <t>-573520507</t>
  </si>
  <si>
    <t>1425086817</t>
  </si>
  <si>
    <t>-1749714293</t>
  </si>
  <si>
    <t>2057742752</t>
  </si>
  <si>
    <t>-993391337</t>
  </si>
  <si>
    <t>72,859*24 'Přepočtené koeficientem množství</t>
  </si>
  <si>
    <t>-1072109606</t>
  </si>
  <si>
    <t>1079711859</t>
  </si>
  <si>
    <t>-264293332</t>
  </si>
  <si>
    <t>0,6*(86,54+2,22-2,40)</t>
  </si>
  <si>
    <t>1921279197</t>
  </si>
  <si>
    <t>-1698218904</t>
  </si>
  <si>
    <t>1405577485</t>
  </si>
  <si>
    <t>2107311064</t>
  </si>
  <si>
    <t>212,77+58,797"střecha</t>
  </si>
  <si>
    <t>-585342078</t>
  </si>
  <si>
    <t>atiky</t>
  </si>
  <si>
    <t>0,69*(10,22+21,35)*2</t>
  </si>
  <si>
    <t>1,2*(5,72+10,37)*2</t>
  </si>
  <si>
    <t>0,165*(10,22+21,35+5,72+10,37)*2</t>
  </si>
  <si>
    <t>-1184691761</t>
  </si>
  <si>
    <t>97,911*0,3/1000</t>
  </si>
  <si>
    <t>1285731152</t>
  </si>
  <si>
    <t>2058002424</t>
  </si>
  <si>
    <t>(0,1+0,165+0,14)*(10,22+21,35+5,72+10,37)*2</t>
  </si>
  <si>
    <t>1297835429</t>
  </si>
  <si>
    <t>120,788*1,20</t>
  </si>
  <si>
    <t>-950805187</t>
  </si>
  <si>
    <t>-769568444</t>
  </si>
  <si>
    <t>(0,69-0,36)*(10,22+21,35)*2</t>
  </si>
  <si>
    <t>(1,2-0,36)*(5,72+10,37)*2</t>
  </si>
  <si>
    <t>-1297094889</t>
  </si>
  <si>
    <t>(0,69-0,36)*(10,22+21,35)*2*1,20</t>
  </si>
  <si>
    <t>(1,2-0,36)*(5,72+10,37)*2*1,20</t>
  </si>
  <si>
    <t>(0,1+0,165+0,14)*(10,22+21,35+5,72+10,37)*2*1,20</t>
  </si>
  <si>
    <t>14315396</t>
  </si>
  <si>
    <t>0,69*(10,22+21,35)*2*1,20</t>
  </si>
  <si>
    <t>1,2*(5,72+10,37)*2*1,20</t>
  </si>
  <si>
    <t>0,165*(10,22+21,35+5,72+10,37)*2*1,20</t>
  </si>
  <si>
    <t>1782187390</t>
  </si>
  <si>
    <t>-884636699</t>
  </si>
  <si>
    <t>1045941398</t>
  </si>
  <si>
    <t>1990399471</t>
  </si>
  <si>
    <t>-2082256893</t>
  </si>
  <si>
    <t>82,183*1,05 'Přepočtené koeficientem množství</t>
  </si>
  <si>
    <t>-316241254</t>
  </si>
  <si>
    <t>15,728*1,05 'Přepočtené koeficientem množství</t>
  </si>
  <si>
    <t>1148839317</t>
  </si>
  <si>
    <t>-1837119694</t>
  </si>
  <si>
    <t>271,567*1,05 'Přepočtené koeficientem množství</t>
  </si>
  <si>
    <t>71197948</t>
  </si>
  <si>
    <t>2*(10,22+21,35+5,72+10,37)</t>
  </si>
  <si>
    <t>86442538</t>
  </si>
  <si>
    <t>95,32*1,03 'Přepočtené koeficientem množství</t>
  </si>
  <si>
    <t>-1106207149</t>
  </si>
  <si>
    <t>2098777308</t>
  </si>
  <si>
    <t>32,588*1,1 'Přepočtené koeficientem množství</t>
  </si>
  <si>
    <t>637194956</t>
  </si>
  <si>
    <t>607092299</t>
  </si>
  <si>
    <t>1176028185</t>
  </si>
  <si>
    <t>6*0,5</t>
  </si>
  <si>
    <t>1966321201</t>
  </si>
  <si>
    <t>105084589</t>
  </si>
  <si>
    <t>1099419987</t>
  </si>
  <si>
    <t>4979990</t>
  </si>
  <si>
    <t>-1870294951</t>
  </si>
  <si>
    <t>atika viz. detail DET01</t>
  </si>
  <si>
    <t>-1887129177</t>
  </si>
  <si>
    <t>38,605*1,1 'Přepočtené koeficientem množství</t>
  </si>
  <si>
    <t>-1663116421</t>
  </si>
  <si>
    <t>331341729</t>
  </si>
  <si>
    <t>764001821</t>
  </si>
  <si>
    <t>Demontáž krytiny ze svitků nebo tabulí do suti</t>
  </si>
  <si>
    <t>640298013</t>
  </si>
  <si>
    <t>Demontáž klempířských konstrukcí krytiny ze svitků nebo tabulí do suti</t>
  </si>
  <si>
    <t>7+3,9</t>
  </si>
  <si>
    <t>1040671806</t>
  </si>
  <si>
    <t>55+40</t>
  </si>
  <si>
    <t>-649094017</t>
  </si>
  <si>
    <t>946666993</t>
  </si>
  <si>
    <t>764141301</t>
  </si>
  <si>
    <t>Krytina střechy rovné drážkováním ze svitků z TiZn lesklého plechu rš 500 mm sklonu do 30°</t>
  </si>
  <si>
    <t>-2138875442</t>
  </si>
  <si>
    <t>Krytina ze svitků nebo tabulí z titanzinkového lesklého válcovaného plechu s úpravou u okapů, prostupů a výčnělků střechy rovné drážkováním ze svitků rš 500 mm, sklon střechy do 30°</t>
  </si>
  <si>
    <t>7"K7</t>
  </si>
  <si>
    <t>3,9"K8</t>
  </si>
  <si>
    <t>-1417666854</t>
  </si>
  <si>
    <t>55"K1</t>
  </si>
  <si>
    <t>76424430R1</t>
  </si>
  <si>
    <t>Oplechování horních ploch a nadezdívek bez rohů z TiZn lesklého plechu kotvené rš 520 mm</t>
  </si>
  <si>
    <t>836833915</t>
  </si>
  <si>
    <t>Oplechování horních ploch zdí a nadezdívek (atik) z titanzinkového lesklého válcovaného plechu mechanicky kotvené rš 520 mm</t>
  </si>
  <si>
    <t>40"K2</t>
  </si>
  <si>
    <t>-1476941957</t>
  </si>
  <si>
    <t>26,4"K10</t>
  </si>
  <si>
    <t>1335401424</t>
  </si>
  <si>
    <t>1858701564</t>
  </si>
  <si>
    <t>-1548673217</t>
  </si>
  <si>
    <t>1071992262</t>
  </si>
  <si>
    <t>188982208</t>
  </si>
  <si>
    <t>F5</t>
  </si>
  <si>
    <t>okno 1760/1500 mm_viz. odkaz F5</t>
  </si>
  <si>
    <t>602234689</t>
  </si>
  <si>
    <t>1819932989</t>
  </si>
  <si>
    <t>F1</t>
  </si>
  <si>
    <t>F4</t>
  </si>
  <si>
    <t>0,88*1,8*1</t>
  </si>
  <si>
    <t>F6</t>
  </si>
  <si>
    <t>2,64*2,1*1</t>
  </si>
  <si>
    <t>F7</t>
  </si>
  <si>
    <t>4,72*1,8*1</t>
  </si>
  <si>
    <t>okno 880/2100 mm_viz. odkaz F1</t>
  </si>
  <si>
    <t>375348560</t>
  </si>
  <si>
    <t>okno 880/1800 mm_viz. odkaz F4</t>
  </si>
  <si>
    <t>297845257</t>
  </si>
  <si>
    <t>Okno otevíravé a sklopné 
Materiál rámů: plast, min. 6 komor
Barva: bílá, RAL 9010 weiss
Kování: celoobvodové s mikroventilací, barva bílá
Zasklení: čiré, zaskleno izolačním trojsklem
Členění křídel: NE
Průměrný součinitel prostupu tepla oknem Uw = 0,96 W/m2K</t>
  </si>
  <si>
    <t>okno 2640/2100 mm_viz. odkaz F6</t>
  </si>
  <si>
    <t>975628878</t>
  </si>
  <si>
    <t>Okno s šesti otevíravými a sklopnými křídly
Materiál rámů: plast, min. 6 komor
Barva: bílá, RAL 9010 weiss
Kování: celoobvodové s mikroventilací, barva bílá
Zasklení: čiré, zaskleno izolačním trojsklem
Členění křídel: NE
Průměrný součinitel prostupu tepla oknem Uw = 0,96 W/m2K</t>
  </si>
  <si>
    <t>okno 4720/1800 mm_viz. odkaz F7</t>
  </si>
  <si>
    <t>952867365</t>
  </si>
  <si>
    <t>766622216</t>
  </si>
  <si>
    <t>Montáž plastových oken plochy do 1 m2 otevíravých s rámem do zdiva</t>
  </si>
  <si>
    <t>-1707922268</t>
  </si>
  <si>
    <t>Montáž oken plastových plochy do 1 m2 včetně montáže rámu na polyuretanovou pěnu otevíravých nebo sklápěcích do zdiva</t>
  </si>
  <si>
    <t>F2</t>
  </si>
  <si>
    <t>0,88*0,6*1</t>
  </si>
  <si>
    <t>F3</t>
  </si>
  <si>
    <t>okno 880/600 mm_viz. odkaz F2</t>
  </si>
  <si>
    <t>-68760676</t>
  </si>
  <si>
    <t>okno 880/900 mm_viz. odkaz F3</t>
  </si>
  <si>
    <t>12623338</t>
  </si>
  <si>
    <t>1247131556</t>
  </si>
  <si>
    <t>598422411</t>
  </si>
  <si>
    <t>766694114</t>
  </si>
  <si>
    <t>Montáž parapetních desek dřevěných nebo plastových šířky do 30 cm délky přes 2,6 m</t>
  </si>
  <si>
    <t>-1754163447</t>
  </si>
  <si>
    <t>Montáž ostatních truhlářských konstrukcí parapetních desek dřevěných nebo plastových šířky do 300 mm, délky přes 2600 mm</t>
  </si>
  <si>
    <t>1756198618</t>
  </si>
  <si>
    <t>4*0,88</t>
  </si>
  <si>
    <t>1*1,76</t>
  </si>
  <si>
    <t>1*2,64</t>
  </si>
  <si>
    <t>1*4,72</t>
  </si>
  <si>
    <t>850985172</t>
  </si>
  <si>
    <t>3*1,2*1,5+0,88*2,4</t>
  </si>
  <si>
    <t>VŽ17</t>
  </si>
  <si>
    <t>venkovní žaluzie na stávající prosklenou stěnu viz. odkaz Fs</t>
  </si>
  <si>
    <t>204217940</t>
  </si>
  <si>
    <t>VŽ18</t>
  </si>
  <si>
    <t>venkovní žaluzie na stávající okno viz. odkaz Fs</t>
  </si>
  <si>
    <t>2139453331</t>
  </si>
  <si>
    <t>VŽ19</t>
  </si>
  <si>
    <t>venkovní žaluzie na nové okno 880/1800 mm viz. odkaz F4</t>
  </si>
  <si>
    <t>-867620234</t>
  </si>
  <si>
    <t>VŽ20</t>
  </si>
  <si>
    <t>venkovní žaluzie na nové okno 1760/1500 mm viz. odkaz F5</t>
  </si>
  <si>
    <t>831705947</t>
  </si>
  <si>
    <t>VŽ21</t>
  </si>
  <si>
    <t>venkovní žaluzie na nové okno 2640/2100 mm viz. odkaz F6</t>
  </si>
  <si>
    <t>1905526880</t>
  </si>
  <si>
    <t>VŽ22</t>
  </si>
  <si>
    <t xml:space="preserve">venkovní žaluzie na nové okno 4720/1800  mm viz. odkaz F7</t>
  </si>
  <si>
    <t>2083889503</t>
  </si>
  <si>
    <t>1324451613</t>
  </si>
  <si>
    <t>1723398253</t>
  </si>
  <si>
    <t>1*3,0"Z4</t>
  </si>
  <si>
    <t>-1062207909</t>
  </si>
  <si>
    <t>-737893275</t>
  </si>
  <si>
    <t>F9</t>
  </si>
  <si>
    <t>venkovní dveře 1kř 960/2050 mm_viz. odkaz F9</t>
  </si>
  <si>
    <t>-1040660160</t>
  </si>
  <si>
    <t>Venkovní dveře ven otevíravé jednokřídlé plné
Materiál rámů: hliník, s přerušeným tepelným mostem
Zárubeň: hliník, s přerušeným tepelným mostem
Barva: bílá, RAL 9010 weiss
Kování: bezpečnostní, koule-klika, broušený nerez
Práh dveří: nízký hliníkový
Výplň: plné desky z hliníkových plechů zateplené PU pěnou
Zasklení: NE
Členění křídel: NE
Průměrný součinitel prostupu tepla dveřmi Ud = 1,20 W/m2K</t>
  </si>
  <si>
    <t>-14784761</t>
  </si>
  <si>
    <t>-827885609</t>
  </si>
  <si>
    <t>1*3,0*0,5"Z4</t>
  </si>
  <si>
    <t>1230619202</t>
  </si>
  <si>
    <t>-137016331</t>
  </si>
  <si>
    <t>1193198016</t>
  </si>
  <si>
    <t>40381659</t>
  </si>
  <si>
    <t>1250662323</t>
  </si>
  <si>
    <t>783801501</t>
  </si>
  <si>
    <t>Omytí omítek před provedením nátěru</t>
  </si>
  <si>
    <t>-1261738658</t>
  </si>
  <si>
    <t>Příprava podkladu omítek před provedením nátěru omytí</t>
  </si>
  <si>
    <t>plocha stávající zateplené fasády</t>
  </si>
  <si>
    <t>(1,23+1,77+1,1)*(89,42-2,4-10,799-18,695-1,72)</t>
  </si>
  <si>
    <t>-0,96*2,05*2</t>
  </si>
  <si>
    <t>-(1,2*1,5*3+0,88*2,95)</t>
  </si>
  <si>
    <t>-1,18*1,5*3</t>
  </si>
  <si>
    <t>-0,88*2,1*3</t>
  </si>
  <si>
    <t>-0,88*0,6</t>
  </si>
  <si>
    <t>-1,46*2,95</t>
  </si>
  <si>
    <t>0,195*(0,96+2,05+2,05)*2</t>
  </si>
  <si>
    <t>0,195*(2,95+1,2*3+0,88+2,95)</t>
  </si>
  <si>
    <t>0,195*(1,18+1,5+1,5)*3</t>
  </si>
  <si>
    <t>0,195*(0,88+2,1+2,1)*3*2</t>
  </si>
  <si>
    <t>0,195*(0,88+0,6+0,6)</t>
  </si>
  <si>
    <t>0,195*(1,46+2,95+2,95)</t>
  </si>
  <si>
    <t>0,195*(0,96+2,95+2,95)</t>
  </si>
  <si>
    <t>783823135</t>
  </si>
  <si>
    <t>Penetrační silikonový nátěr hladkých, tenkovrstvých zrnitých nebo štukových omítek</t>
  </si>
  <si>
    <t>855765246</t>
  </si>
  <si>
    <t>Penetrační nátěr omítek hladkých omítek hladkých, zrnitých tenkovrstvých nebo štukových stupně členitosti 1 a 2 silikonový</t>
  </si>
  <si>
    <t>208,373"stávající již zateplená fasáda včetně ostění a nadpraží otv.</t>
  </si>
  <si>
    <t>783827425</t>
  </si>
  <si>
    <t>Krycí dvojnásobný silikonový nátěr omítek stupně členitosti 1 a 2</t>
  </si>
  <si>
    <t>1043768837</t>
  </si>
  <si>
    <t>Krycí (ochranný ) nátěr omítek dvojnásobný hladkých omítek hladkých, zrnitých tenkovrstvých nebo štukových stupně členitosti 1 a 2 silikonový</t>
  </si>
  <si>
    <t>526003810</t>
  </si>
  <si>
    <t>-1254958539</t>
  </si>
  <si>
    <t>-2081788458</t>
  </si>
  <si>
    <t>D.1.4 - Technika prostředí staveb</t>
  </si>
  <si>
    <t>D.1.4.1 - Objekt G_elektroinstalace</t>
  </si>
  <si>
    <t>D1 - Jímací soustava - úprava stávající jímací soustavy</t>
  </si>
  <si>
    <t>D2 - Žaluzie</t>
  </si>
  <si>
    <t>D1</t>
  </si>
  <si>
    <t>Jímací soustava - úprava stávající jímací soustavy</t>
  </si>
  <si>
    <t>Pol1</t>
  </si>
  <si>
    <t xml:space="preserve">Drát FeZn pr.8mm  1kg=2,5m /115/</t>
  </si>
  <si>
    <t>kg</t>
  </si>
  <si>
    <t>Drát FeZn pr.8mm 1kg=2,5m /115/</t>
  </si>
  <si>
    <t>Pol2</t>
  </si>
  <si>
    <t xml:space="preserve">Drát FeZn pr.10mm    1kg=1,6m /20/</t>
  </si>
  <si>
    <t>Drát FeZn pr.10mm 1kg=1,6m /20/</t>
  </si>
  <si>
    <t>Pol3</t>
  </si>
  <si>
    <t>Svorka spojovací SS</t>
  </si>
  <si>
    <t>ks</t>
  </si>
  <si>
    <t>Pol4</t>
  </si>
  <si>
    <t>Svorka křížová SK</t>
  </si>
  <si>
    <t>Pol5</t>
  </si>
  <si>
    <t>Svorka připojovací SP</t>
  </si>
  <si>
    <t>Pol6</t>
  </si>
  <si>
    <t>Svorka okapová SO</t>
  </si>
  <si>
    <t>Pol7</t>
  </si>
  <si>
    <t>Svorka zkušební SZ</t>
  </si>
  <si>
    <t>Pol8</t>
  </si>
  <si>
    <t>Podpěra vedení PV21</t>
  </si>
  <si>
    <t>Pol9</t>
  </si>
  <si>
    <t>Podpěra PV01</t>
  </si>
  <si>
    <t>Pol10</t>
  </si>
  <si>
    <t>JT 2,0-M16 AlMgSi (dle VZT)</t>
  </si>
  <si>
    <t>Pol11</t>
  </si>
  <si>
    <t>Svorka k jímací tyči</t>
  </si>
  <si>
    <t>Pol12</t>
  </si>
  <si>
    <t>Ochranný úhelník 1,7m, popř. OT 1,7 ochranná trubka</t>
  </si>
  <si>
    <t>Pol13</t>
  </si>
  <si>
    <t>Číselný štítek</t>
  </si>
  <si>
    <t>Pol14</t>
  </si>
  <si>
    <t>Montážní a instalační materiál</t>
  </si>
  <si>
    <t>Pol15</t>
  </si>
  <si>
    <t>Montáž jímací a zemnící soustavy</t>
  </si>
  <si>
    <t>hod</t>
  </si>
  <si>
    <t>Pol16</t>
  </si>
  <si>
    <t>Doprava materiálu na stavbu</t>
  </si>
  <si>
    <t>Pol17</t>
  </si>
  <si>
    <t>Likvidace odpadů</t>
  </si>
  <si>
    <t>Pol18</t>
  </si>
  <si>
    <t>Revize</t>
  </si>
  <si>
    <t>D2</t>
  </si>
  <si>
    <t>Žaluzie</t>
  </si>
  <si>
    <t>Pol19</t>
  </si>
  <si>
    <t>Kabel CYKY-J 3x2,5</t>
  </si>
  <si>
    <t>Pol20</t>
  </si>
  <si>
    <t>Kabel CYKY-J 5x1,5</t>
  </si>
  <si>
    <t>Pol21</t>
  </si>
  <si>
    <t>Instalační ohebná PVC trubka DN 20, hodnota zatížení 320N/5cm,-25stC +60stC</t>
  </si>
  <si>
    <t>Pol22</t>
  </si>
  <si>
    <t xml:space="preserve">Instalační přístrojová krabice  KP67/3</t>
  </si>
  <si>
    <t>Instalační přístrojová krabice KP67/3</t>
  </si>
  <si>
    <t>Pol23</t>
  </si>
  <si>
    <t xml:space="preserve">Instalační přístrojová krabice KPR68, WAGO svorky 3x2,5 -  5x2,5</t>
  </si>
  <si>
    <t>Instalační přístrojová krabice KPR68, WAGO svorky 3x2,5 - 5x2,5</t>
  </si>
  <si>
    <t>Pol24</t>
  </si>
  <si>
    <t>Doplnění stávajícího rozváděče, Jističe 10x16A/B, Montážní materiál</t>
  </si>
  <si>
    <t>Pol25</t>
  </si>
  <si>
    <t>Montážní materiál (šroubky, sádra, atd.)</t>
  </si>
  <si>
    <t>Pol26</t>
  </si>
  <si>
    <t>Stavební přípomoce (prostupy, drážky)</t>
  </si>
  <si>
    <t>Pol27</t>
  </si>
  <si>
    <t>Montážní práce</t>
  </si>
  <si>
    <t>Pol28</t>
  </si>
  <si>
    <t>Pol29</t>
  </si>
  <si>
    <t xml:space="preserve">D.1.4.2 - Objekt H_elektroinstalace </t>
  </si>
  <si>
    <t>Pol30</t>
  </si>
  <si>
    <t xml:space="preserve">Drát FeZn pr.8mm  1kg=2,5m /110/</t>
  </si>
  <si>
    <t>Drát FeZn pr.8mm 1kg=2,5m /110/</t>
  </si>
  <si>
    <t>Pol31</t>
  </si>
  <si>
    <t>Doplnění stávajícího rozváděče, Jističe 5x16A/B, Montážní materiál</t>
  </si>
  <si>
    <t>Pol32</t>
  </si>
  <si>
    <t>Pol33</t>
  </si>
  <si>
    <t>Pol34</t>
  </si>
  <si>
    <t xml:space="preserve">D.1.4.3 - Spojovací chodba C_elektroinstalace </t>
  </si>
  <si>
    <t>Pol35</t>
  </si>
  <si>
    <t xml:space="preserve">Drát FeZn pr.8mm  1kg=2,5m /40/</t>
  </si>
  <si>
    <t>Drát FeZn pr.8mm 1kg=2,5m /40/</t>
  </si>
  <si>
    <t>Pol36</t>
  </si>
  <si>
    <t>Doplnění stávajícího rozváděče, Jističe 8x16A/B, Montážní materiál</t>
  </si>
  <si>
    <t>D.1.4.4 - Objekt D, E_elektroinstalace</t>
  </si>
  <si>
    <t>Pol37</t>
  </si>
  <si>
    <t xml:space="preserve">Drát FeZn pr.8mm  1kg=2,5m /130/</t>
  </si>
  <si>
    <t>Drát FeZn pr.8mm 1kg=2,5m /130/</t>
  </si>
  <si>
    <t>Pol38</t>
  </si>
  <si>
    <t>Pol39</t>
  </si>
  <si>
    <t>Pol40</t>
  </si>
  <si>
    <t>Pol41</t>
  </si>
  <si>
    <t>Doplnění stávajícího rozváděče, Jističe 1x16A/B, Montážní materiál</t>
  </si>
  <si>
    <t>Pol42</t>
  </si>
  <si>
    <t>VON - Vedlejší a ostatní rozpočtové náklady</t>
  </si>
  <si>
    <t>VRN - Vedlejší rozpočtové náklady</t>
  </si>
  <si>
    <t xml:space="preserve">    0 - Vedlejší rozpočtové náklady</t>
  </si>
  <si>
    <t xml:space="preserve">    VRN1 - Průzkumné, geodetické a projektové práce</t>
  </si>
  <si>
    <t xml:space="preserve">    VRN3 - Zařízení staveniště</t>
  </si>
  <si>
    <t xml:space="preserve">    VRN4 - Inženýrská činnost</t>
  </si>
  <si>
    <t>VRN</t>
  </si>
  <si>
    <t>Vedlejší rozpočtové náklady</t>
  </si>
  <si>
    <t>03210300R</t>
  </si>
  <si>
    <t>Náklady na stavební buňky + mobilní WC</t>
  </si>
  <si>
    <t>Kč</t>
  </si>
  <si>
    <t>1024</t>
  </si>
  <si>
    <t>-1369808366</t>
  </si>
  <si>
    <t>Zařízení staveniště vybavení staveniště náklady na stavební buňky</t>
  </si>
  <si>
    <t>Poznámka k položce:
pronájem mobilního WC</t>
  </si>
  <si>
    <t>VRN1</t>
  </si>
  <si>
    <t>Průzkumné, geodetické a projektové práce</t>
  </si>
  <si>
    <t>01311400R</t>
  </si>
  <si>
    <t>Architektonické studie, varianty - zpracování barevného řešení fasády (ocenit po dohodě s investorem)</t>
  </si>
  <si>
    <t>447741021</t>
  </si>
  <si>
    <t>Průzkumné, geodetické a projektové práce projektové práce záměry, studie architektonické studie, varianty</t>
  </si>
  <si>
    <t>01324400R</t>
  </si>
  <si>
    <t>Dokumentace pro provádění stavby - statický výpočet a schema pro kotvení kontaktního zateplení</t>
  </si>
  <si>
    <t>150497735</t>
  </si>
  <si>
    <t>Průzkumné, geodetické a projektové práce projektové práce dokumentace stavby (výkresová a textová) pro provádění stavby</t>
  </si>
  <si>
    <t>VRN3</t>
  </si>
  <si>
    <t>Zařízení staveniště</t>
  </si>
  <si>
    <t>034103000</t>
  </si>
  <si>
    <t>Energie pro zařízení staveniště</t>
  </si>
  <si>
    <t>1084748313</t>
  </si>
  <si>
    <t>Zařízení staveniště zabezpečení staveniště energie pro zařízení staveniště</t>
  </si>
  <si>
    <t>Poznámka k položce:
- náklady na staveništní přípojku elektro a vody, včetně podružného měření
- náklady na spotřebu energií</t>
  </si>
  <si>
    <t>039203000</t>
  </si>
  <si>
    <t>Úprava terénu po zrušení zařízení staveniště</t>
  </si>
  <si>
    <t>-121690004</t>
  </si>
  <si>
    <t>Zařízení staveniště zrušení zařízení staveniště úprava terénu</t>
  </si>
  <si>
    <t>VRN4</t>
  </si>
  <si>
    <t>Inženýrská činnost</t>
  </si>
  <si>
    <t>043103001R</t>
  </si>
  <si>
    <t>Zkoušky zmýdelnatění (odtrhové)</t>
  </si>
  <si>
    <t>179177359</t>
  </si>
  <si>
    <t>Inženýrská činnost zkoušky a ostatní měření zkoušky bez rozlišení</t>
  </si>
  <si>
    <t>04310300R</t>
  </si>
  <si>
    <t>Zkoušky na soudržnost podkladu</t>
  </si>
  <si>
    <t>-1160951659</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</si>
  <si>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</si>
  <si>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</si>
  <si>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</si>
  <si>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</si>
  <si>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Trebuchet MS"/>
        <charset val="238"/>
        <i val="1"/>
        <color auto="1"/>
        <sz val="9"/>
        <scheme val="none"/>
      </rPr>
      <t xml:space="preserve">Rekapitulace stavby </t>
    </r>
    <r>
      <rPr>
        <rFont val="Trebuchet MS"/>
        <charset val="238"/>
        <color auto="1"/>
        <sz val="9"/>
        <scheme val="none"/>
      </rPr>
      <t>obsahuje sestavu Rekapitulace stavby a Rekapitulace objektů stavby a soupisů prací.</t>
    </r>
  </si>
  <si>
    <r>
      <t xml:space="preserve">V sestavě </t>
    </r>
    <r>
      <rPr>
        <rFont val="Trebuchet MS"/>
        <charset val="238"/>
        <b val="1"/>
        <color auto="1"/>
        <sz val="9"/>
        <scheme val="none"/>
      </rPr>
      <t>Rekapitulace stavby</t>
    </r>
    <r>
      <rPr>
        <rFont val="Trebuchet MS"/>
        <charset val="238"/>
        <color auto="1"/>
        <sz val="9"/>
        <scheme val="none"/>
      </rPr>
      <t xml:space="preserve"> jsou uvedeny informace identifikující předmět veřejné zakázky na stavební práce, KSO, CC-CZ, CZ-CPV, CZ-CPA a rekapitulaci </t>
    </r>
  </si>
  <si>
    <t>celkové nabídkové ceny uchazeče.</t>
  </si>
  <si>
    <r>
      <t xml:space="preserve">V sestavě </t>
    </r>
    <r>
      <rPr>
        <rFont val="Trebuchet MS"/>
        <charset val="238"/>
        <b val="1"/>
        <color auto="1"/>
        <sz val="9"/>
        <scheme val="none"/>
      </rPr>
      <t>Rekapitulace objektů stavby a soupisů prací</t>
    </r>
    <r>
      <rPr>
        <rFont val="Trebuchet MS"/>
        <charset val="238"/>
        <color auto="1"/>
        <sz val="9"/>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</si>
  <si>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</si>
  <si>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</si>
  <si>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</si>
  <si>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</si>
  <si>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</si>
  <si>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</si>
  <si>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</si>
  <si>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Vedlejší a ostatní náklady</t>
  </si>
  <si>
    <t>OST</t>
  </si>
  <si>
    <t>Ostatní</t>
  </si>
  <si>
    <t>Soupis prací pro daný typ objektu</t>
  </si>
  <si>
    <r>
      <rPr>
        <rFont val="Trebuchet MS"/>
        <charset val="238"/>
        <i val="1"/>
        <color auto="1"/>
        <sz val="9"/>
        <scheme val="none"/>
      </rPr>
      <t xml:space="preserve">Soupis prací </t>
    </r>
    <r>
      <rPr>
        <rFont val="Trebuchet MS"/>
        <charset val="238"/>
        <color auto="1"/>
        <sz val="9"/>
        <scheme val="none"/>
      </rPr>
      <t>pro jednotlivé objekty obsahuje sestavy Krycí list soupisu, Rekapitulace členění soupisu prací, Soupis prací. Za soupis prací může být považován</t>
    </r>
  </si>
  <si>
    <t>i objekt stavby v případě, že neobsahuje podřízenou zakázku.</t>
  </si>
  <si>
    <r>
      <rPr>
        <rFont val="Trebuchet MS"/>
        <charset val="238"/>
        <b val="1"/>
        <color auto="1"/>
        <sz val="9"/>
        <scheme val="none"/>
      </rPr>
      <t>Krycí list soupisu</t>
    </r>
    <r>
      <rPr>
        <rFont val="Trebuchet MS"/>
        <charset val="238"/>
        <color auto="1"/>
        <sz val="9"/>
        <scheme val="none"/>
      </rPr>
      <t xml:space="preserve"> obsahuje rekapitulaci informací o předmětu veřejné zakázky ze sestavy Rekapitulace stavby, informaci o zařazení objektu do KSO, </t>
    </r>
  </si>
  <si>
    <t>CC-CZ, CZ-CPV, CZ-CPA a rekapitulaci celkové nabídkové ceny uchazeče za aktuální soupis prací.</t>
  </si>
  <si>
    <r>
      <rPr>
        <rFont val="Trebuchet MS"/>
        <charset val="238"/>
        <b val="1"/>
        <color auto="1"/>
        <sz val="9"/>
        <scheme val="none"/>
      </rPr>
      <t>Rekapitulace členění soupisu prací</t>
    </r>
    <r>
      <rPr>
        <rFont val="Trebuchet MS"/>
        <charset val="238"/>
        <color auto="1"/>
        <sz val="9"/>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</si>
  <si>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</si>
  <si>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Trebuchet MS"/>
        <charset val="238"/>
        <b val="1"/>
        <color auto="1"/>
        <sz val="9"/>
        <scheme val="none"/>
      </rPr>
      <t xml:space="preserve">Soupis prací </t>
    </r>
    <r>
      <rPr>
        <rFont val="Trebuchet MS"/>
        <charset val="238"/>
        <color auto="1"/>
        <sz val="9"/>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</si>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</sst>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1">
    <font>
      <sz val="8"/>
      <name val="Trebuchet MS"/>
      <family val="2"/>
    </font>
    <font>
      <sz val="8"/>
      <color rgb="FF969696"/>
      <name val="Trebuchet MS"/>
    </font>
    <font>
      <sz val="9"/>
      <name val="Trebuchet MS"/>
    </font>
    <font>
      <b/>
      <sz val="12"/>
      <name val="Trebuchet MS"/>
    </font>
    <font>
      <sz val="11"/>
      <name val="Trebuchet MS"/>
    </font>
    <font>
      <sz val="10"/>
      <name val="Trebuchet MS"/>
    </font>
    <font>
      <sz val="12"/>
      <color rgb="FF003366"/>
      <name val="Trebuchet MS"/>
    </font>
    <font>
      <sz val="10"/>
      <color rgb="FF003366"/>
      <name val="Trebuchet MS"/>
    </font>
    <font>
      <sz val="8"/>
      <color rgb="FF003366"/>
      <name val="Trebuchet MS"/>
    </font>
    <font>
      <sz val="8"/>
      <color rgb="FF505050"/>
      <name val="Trebuchet MS"/>
    </font>
    <font>
      <sz val="8"/>
      <color rgb="FF800080"/>
      <name val="Trebuchet MS"/>
    </font>
    <font>
      <sz val="8"/>
      <color rgb="FFFF0000"/>
      <name val="Trebuchet MS"/>
    </font>
    <font>
      <i/>
      <sz val="8"/>
      <color rgb="FF003366"/>
      <name val="Trebuchet MS"/>
    </font>
    <font>
      <sz val="8"/>
      <name val="Trebuchet MS"/>
      <family val="0"/>
      <charset val="238"/>
    </font>
    <font>
      <sz val="8"/>
      <color rgb="FFFAE682"/>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b/>
      <sz val="11"/>
      <color rgb="FF003366"/>
      <name val="Trebuchet MS"/>
    </font>
    <font>
      <sz val="11"/>
      <color rgb="FF003366"/>
      <name val="Trebuchet MS"/>
    </font>
    <font>
      <b/>
      <sz val="11"/>
      <name val="Trebuchet MS"/>
    </font>
    <font>
      <sz val="11"/>
      <color rgb="FF969696"/>
      <name val="Trebuchet MS"/>
    </font>
    <font>
      <sz val="18"/>
      <color theme="10"/>
      <name val="Wingdings 2"/>
    </font>
    <font>
      <b/>
      <sz val="10"/>
      <color rgb="FF003366"/>
      <name val="Trebuchet MS"/>
    </font>
    <font>
      <sz val="10"/>
      <color rgb="FF969696"/>
      <name val="Trebuchet MS"/>
    </font>
    <font>
      <sz val="10"/>
      <color theme="10"/>
      <name val="Trebuchet MS"/>
    </font>
    <font>
      <sz val="8"/>
      <color rgb="FF000000"/>
      <name val="Trebuchet MS"/>
    </font>
    <font>
      <b/>
      <sz val="12"/>
      <color rgb="FF800000"/>
      <name val="Trebuchet MS"/>
    </font>
    <font>
      <sz val="8"/>
      <color rgb="FF960000"/>
      <name val="Trebuchet MS"/>
    </font>
    <font>
      <b/>
      <sz val="8"/>
      <name val="Trebuchet MS"/>
    </font>
    <font>
      <sz val="7"/>
      <color rgb="FF969696"/>
      <name val="Trebuchet MS"/>
    </font>
    <font>
      <sz val="7"/>
      <name val="Trebuchet MS"/>
    </font>
    <font>
      <i/>
      <sz val="7"/>
      <color rgb="FF969696"/>
      <name val="Trebuchet MS"/>
    </font>
    <font>
      <i/>
      <sz val="8"/>
      <color rgb="FF0000FF"/>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right style="thin">
        <color rgb="FF000000"/>
      </right>
      <top style="hair">
        <color rgb="FF969696"/>
      </top>
    </border>
    <border>
      <right style="thin">
        <color rgb="FF000000"/>
      </right>
      <top style="hair">
        <color rgb="FF000000"/>
      </top>
      <bottom style="hair">
        <color rgb="FF000000"/>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0" fillId="0" borderId="0" applyNumberFormat="0" applyFill="0" applyBorder="0" applyAlignment="0" applyProtection="0"/>
  </cellStyleXfs>
  <cellXfs count="394">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Font="1"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xf numFmtId="0" fontId="0" fillId="0" borderId="0" xfId="0" applyAlignment="1">
      <alignment horizontal="center" vertical="center"/>
      <protection locked="0"/>
    </xf>
    <xf numFmtId="0" fontId="14" fillId="2" borderId="0" xfId="0" applyFont="1" applyFill="1" applyAlignment="1" applyProtection="1">
      <alignment horizontal="left" vertical="center"/>
    </xf>
    <xf numFmtId="0" fontId="5" fillId="2" borderId="0" xfId="0" applyFont="1" applyFill="1" applyAlignment="1" applyProtection="1">
      <alignment vertical="center"/>
    </xf>
    <xf numFmtId="0" fontId="15" fillId="2" borderId="0" xfId="0" applyFont="1" applyFill="1" applyAlignment="1" applyProtection="1">
      <alignment horizontal="left" vertical="center"/>
    </xf>
    <xf numFmtId="0" fontId="16" fillId="2" borderId="0" xfId="1" applyFont="1" applyFill="1" applyAlignment="1" applyProtection="1">
      <alignment vertical="center"/>
    </xf>
    <xf numFmtId="0" fontId="50" fillId="2" borderId="0" xfId="1" applyFill="1"/>
    <xf numFmtId="0" fontId="0" fillId="2" borderId="0" xfId="0" applyFill="1"/>
    <xf numFmtId="0" fontId="14" fillId="2" borderId="0" xfId="0" applyFont="1" applyFill="1" applyAlignment="1">
      <alignment horizontal="left" vertical="center"/>
    </xf>
    <xf numFmtId="0" fontId="14"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7" fillId="0" borderId="0" xfId="0" applyFont="1" applyBorder="1" applyAlignment="1" applyProtection="1">
      <alignment horizontal="left" vertical="center"/>
    </xf>
    <xf numFmtId="0" fontId="0" fillId="0" borderId="6" xfId="0" applyBorder="1" applyProtection="1"/>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1" fillId="0" borderId="0" xfId="0" applyFont="1" applyAlignment="1">
      <alignment horizontal="left" vertical="top" wrapText="1"/>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top" wrapText="1"/>
    </xf>
    <xf numFmtId="0" fontId="21" fillId="0" borderId="0" xfId="0" applyFont="1" applyAlignment="1">
      <alignment horizontal="left" vertical="center"/>
    </xf>
    <xf numFmtId="0" fontId="20"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22" fillId="0" borderId="8" xfId="0" applyFont="1" applyBorder="1" applyAlignment="1" applyProtection="1">
      <alignment horizontal="left" vertical="center"/>
    </xf>
    <xf numFmtId="0" fontId="0" fillId="0" borderId="8" xfId="0" applyFont="1" applyBorder="1" applyAlignment="1" applyProtection="1">
      <alignment vertical="center"/>
    </xf>
    <xf numFmtId="4" fontId="22" fillId="0" borderId="8"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horizontal="center" vertical="center"/>
    </xf>
    <xf numFmtId="4" fontId="21" fillId="0" borderId="0" xfId="0" applyNumberFormat="1" applyFont="1" applyBorder="1" applyAlignment="1" applyProtection="1">
      <alignmen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3" fillId="4" borderId="10" xfId="0" applyFont="1" applyFill="1" applyBorder="1" applyAlignment="1" applyProtection="1">
      <alignment horizontal="lef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7"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20"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5" xfId="0" applyFont="1" applyBorder="1" applyAlignment="1">
      <alignment vertical="center"/>
    </xf>
    <xf numFmtId="0" fontId="23" fillId="0" borderId="0" xfId="0" applyFont="1" applyAlignment="1" applyProtection="1">
      <alignment vertical="center"/>
    </xf>
    <xf numFmtId="165" fontId="2" fillId="0" borderId="0" xfId="0" applyNumberFormat="1" applyFont="1" applyAlignment="1" applyProtection="1">
      <alignment horizontal="left" vertical="center"/>
    </xf>
    <xf numFmtId="0" fontId="24" fillId="0" borderId="15" xfId="0" applyFont="1" applyBorder="1" applyAlignment="1">
      <alignment horizontal="center" vertical="center"/>
    </xf>
    <xf numFmtId="0" fontId="24" fillId="0" borderId="16" xfId="0" applyFont="1" applyBorder="1" applyAlignment="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0" fillId="0" borderId="0" xfId="0" applyFont="1" applyBorder="1" applyAlignment="1">
      <alignment vertical="center"/>
    </xf>
    <xf numFmtId="0" fontId="0" fillId="0" borderId="19" xfId="0" applyFont="1" applyBorder="1" applyAlignment="1">
      <alignment vertical="center"/>
    </xf>
    <xf numFmtId="0" fontId="1" fillId="0" borderId="18" xfId="0" applyFont="1" applyBorder="1" applyAlignment="1" applyProtection="1">
      <alignment horizontal="left" vertical="center"/>
    </xf>
    <xf numFmtId="0" fontId="0" fillId="0" borderId="19" xfId="0" applyFont="1" applyBorder="1" applyAlignment="1" applyProtection="1">
      <alignmen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0" fillId="5" borderId="10" xfId="0" applyFont="1" applyFill="1" applyBorder="1" applyAlignment="1" applyProtection="1">
      <alignmen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0" fontId="2" fillId="5" borderId="11" xfId="0" applyFont="1" applyFill="1" applyBorder="1" applyAlignment="1" applyProtection="1">
      <alignment horizontal="center" vertical="center"/>
    </xf>
    <xf numFmtId="0" fontId="20" fillId="0" borderId="20"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5" fillId="0" borderId="0" xfId="0" applyFont="1" applyAlignment="1" applyProtection="1">
      <alignment horizontal="left" vertical="center"/>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4" fontId="24" fillId="0" borderId="18"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9" xfId="0" applyNumberFormat="1" applyFont="1" applyBorder="1" applyAlignment="1" applyProtection="1">
      <alignment vertical="center"/>
    </xf>
    <xf numFmtId="0" fontId="3" fillId="0" borderId="0" xfId="0" applyFont="1" applyAlignment="1">
      <alignment horizontal="left" vertical="center"/>
    </xf>
    <xf numFmtId="0" fontId="26" fillId="0" borderId="0" xfId="0" applyFont="1" applyAlignment="1">
      <alignment horizontal="left" vertical="center"/>
    </xf>
    <xf numFmtId="0" fontId="4" fillId="0" borderId="5"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horizontal="right" vertical="center"/>
    </xf>
    <xf numFmtId="4" fontId="28" fillId="0" borderId="0" xfId="0" applyNumberFormat="1" applyFont="1" applyAlignment="1" applyProtection="1">
      <alignment vertical="center"/>
    </xf>
    <xf numFmtId="0" fontId="29" fillId="0" borderId="0" xfId="0" applyFont="1" applyAlignment="1" applyProtection="1">
      <alignment horizontal="center" vertical="center"/>
    </xf>
    <xf numFmtId="0" fontId="4" fillId="0" borderId="5" xfId="0" applyFont="1" applyBorder="1" applyAlignment="1">
      <alignment vertical="center"/>
    </xf>
    <xf numFmtId="4" fontId="30" fillId="0" borderId="18" xfId="0" applyNumberFormat="1" applyFont="1" applyBorder="1" applyAlignment="1" applyProtection="1">
      <alignment vertical="center"/>
    </xf>
    <xf numFmtId="4" fontId="30" fillId="0" borderId="0" xfId="0" applyNumberFormat="1" applyFont="1" applyBorder="1" applyAlignment="1" applyProtection="1">
      <alignment vertical="center"/>
    </xf>
    <xf numFmtId="166" fontId="30" fillId="0" borderId="0" xfId="0" applyNumberFormat="1" applyFont="1" applyBorder="1" applyAlignment="1" applyProtection="1">
      <alignment vertical="center"/>
    </xf>
    <xf numFmtId="4" fontId="30" fillId="0" borderId="19" xfId="0" applyNumberFormat="1" applyFont="1" applyBorder="1" applyAlignment="1" applyProtection="1">
      <alignment vertical="center"/>
    </xf>
    <xf numFmtId="0" fontId="4" fillId="0" borderId="0" xfId="0" applyFont="1" applyAlignment="1">
      <alignment horizontal="left" vertical="center"/>
    </xf>
    <xf numFmtId="0" fontId="31" fillId="0" borderId="0" xfId="1" applyFont="1" applyAlignment="1">
      <alignment horizontal="center" vertical="center"/>
    </xf>
    <xf numFmtId="0" fontId="5" fillId="0" borderId="5" xfId="0" applyFont="1" applyBorder="1" applyAlignment="1" applyProtection="1">
      <alignment vertical="center"/>
    </xf>
    <xf numFmtId="0" fontId="7" fillId="0" borderId="0" xfId="0" applyFont="1" applyAlignment="1" applyProtection="1">
      <alignment vertical="center"/>
    </xf>
    <xf numFmtId="0" fontId="32" fillId="0" borderId="0" xfId="0" applyFont="1" applyAlignment="1" applyProtection="1">
      <alignment horizontal="left" vertical="center" wrapText="1"/>
    </xf>
    <xf numFmtId="4" fontId="7" fillId="0" borderId="0" xfId="0" applyNumberFormat="1" applyFont="1" applyAlignment="1" applyProtection="1">
      <alignment vertical="center"/>
    </xf>
    <xf numFmtId="0" fontId="5" fillId="0" borderId="0" xfId="0" applyFont="1" applyAlignment="1" applyProtection="1">
      <alignment horizontal="center" vertical="center"/>
    </xf>
    <xf numFmtId="0" fontId="5" fillId="0" borderId="5" xfId="0" applyFont="1" applyBorder="1" applyAlignment="1">
      <alignment vertical="center"/>
    </xf>
    <xf numFmtId="4" fontId="33" fillId="0" borderId="18" xfId="0" applyNumberFormat="1" applyFont="1" applyBorder="1" applyAlignment="1" applyProtection="1">
      <alignment vertical="center"/>
    </xf>
    <xf numFmtId="4" fontId="33" fillId="0" borderId="0" xfId="0" applyNumberFormat="1" applyFont="1" applyBorder="1" applyAlignment="1" applyProtection="1">
      <alignment vertical="center"/>
    </xf>
    <xf numFmtId="166" fontId="33" fillId="0" borderId="0" xfId="0" applyNumberFormat="1" applyFont="1" applyBorder="1" applyAlignment="1" applyProtection="1">
      <alignment vertical="center"/>
    </xf>
    <xf numFmtId="4" fontId="33" fillId="0" borderId="19" xfId="0" applyNumberFormat="1" applyFont="1" applyBorder="1" applyAlignment="1" applyProtection="1">
      <alignment vertical="center"/>
    </xf>
    <xf numFmtId="0" fontId="5" fillId="0" borderId="0" xfId="0" applyFont="1" applyAlignment="1">
      <alignment horizontal="left" vertical="center"/>
    </xf>
    <xf numFmtId="4" fontId="30" fillId="0" borderId="23" xfId="0" applyNumberFormat="1" applyFont="1" applyBorder="1" applyAlignment="1" applyProtection="1">
      <alignment vertical="center"/>
    </xf>
    <xf numFmtId="4" fontId="30" fillId="0" borderId="24" xfId="0" applyNumberFormat="1" applyFont="1" applyBorder="1" applyAlignment="1" applyProtection="1">
      <alignment vertical="center"/>
    </xf>
    <xf numFmtId="166" fontId="30" fillId="0" borderId="24" xfId="0" applyNumberFormat="1" applyFont="1" applyBorder="1" applyAlignment="1" applyProtection="1">
      <alignment vertical="center"/>
    </xf>
    <xf numFmtId="4" fontId="30" fillId="0" borderId="25" xfId="0" applyNumberFormat="1" applyFont="1" applyBorder="1" applyAlignment="1" applyProtection="1">
      <alignment vertical="center"/>
    </xf>
    <xf numFmtId="0" fontId="0" fillId="0" borderId="0" xfId="0" applyProtection="1">
      <protection locked="0"/>
    </xf>
    <xf numFmtId="0" fontId="5" fillId="2" borderId="0" xfId="0" applyFont="1" applyFill="1" applyAlignment="1">
      <alignment vertical="center"/>
    </xf>
    <xf numFmtId="0" fontId="15" fillId="2" borderId="0" xfId="0" applyFont="1" applyFill="1" applyAlignment="1">
      <alignment horizontal="left" vertical="center"/>
    </xf>
    <xf numFmtId="0" fontId="34" fillId="2" borderId="0" xfId="1" applyFont="1" applyFill="1" applyAlignment="1">
      <alignment vertical="center"/>
    </xf>
    <xf numFmtId="0" fontId="5" fillId="2" borderId="0" xfId="0" applyFont="1" applyFill="1" applyAlignment="1" applyProtection="1">
      <alignment vertical="center"/>
      <protection locked="0"/>
    </xf>
    <xf numFmtId="0" fontId="35" fillId="0" borderId="0" xfId="0" applyFont="1" applyAlignment="1">
      <alignment horizontal="left" vertical="center"/>
    </xf>
    <xf numFmtId="0" fontId="0" fillId="0" borderId="3" xfId="0" applyBorder="1" applyProtection="1">
      <protection locked="0"/>
    </xf>
    <xf numFmtId="0" fontId="0" fillId="0" borderId="0" xfId="0" applyBorder="1" applyProtection="1">
      <protection locked="0"/>
    </xf>
    <xf numFmtId="0" fontId="20" fillId="0" borderId="0" xfId="0" applyFont="1" applyBorder="1" applyAlignment="1" applyProtection="1">
      <alignment horizontal="left" vertical="center" wrapText="1"/>
    </xf>
    <xf numFmtId="0" fontId="0" fillId="0" borderId="0" xfId="0" applyFont="1" applyBorder="1" applyAlignment="1" applyProtection="1">
      <alignment vertical="center"/>
      <protection locked="0"/>
    </xf>
    <xf numFmtId="0" fontId="3" fillId="0" borderId="0" xfId="0" applyFont="1" applyBorder="1" applyAlignment="1" applyProtection="1">
      <alignment horizontal="left" vertical="center" wrapText="1"/>
    </xf>
    <xf numFmtId="0" fontId="20"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22" fillId="0" borderId="0" xfId="0" applyFont="1" applyBorder="1" applyAlignment="1" applyProtection="1">
      <alignment horizontal="left" vertical="center"/>
    </xf>
    <xf numFmtId="4" fontId="25"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0" fillId="0" borderId="0" xfId="0" applyFont="1" applyBorder="1" applyAlignment="1" applyProtection="1">
      <alignment horizontal="lef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6" fillId="0" borderId="0" xfId="0" applyFont="1" applyBorder="1" applyAlignment="1" applyProtection="1">
      <alignment horizontal="left" vertical="center"/>
    </xf>
    <xf numFmtId="0" fontId="6" fillId="0" borderId="5" xfId="0" applyFont="1" applyBorder="1" applyAlignment="1" applyProtection="1">
      <alignment vertical="center"/>
    </xf>
    <xf numFmtId="0" fontId="6" fillId="0" borderId="0" xfId="0" applyFont="1" applyBorder="1" applyAlignment="1" applyProtection="1">
      <alignment vertical="center"/>
    </xf>
    <xf numFmtId="0" fontId="6" fillId="0" borderId="24" xfId="0" applyFont="1" applyBorder="1" applyAlignment="1" applyProtection="1">
      <alignment horizontal="left" vertical="center"/>
    </xf>
    <xf numFmtId="0" fontId="6" fillId="0" borderId="24" xfId="0" applyFont="1" applyBorder="1" applyAlignment="1" applyProtection="1">
      <alignment vertical="center"/>
    </xf>
    <xf numFmtId="0" fontId="6" fillId="0" borderId="24" xfId="0" applyFont="1" applyBorder="1" applyAlignment="1" applyProtection="1">
      <alignment vertical="center"/>
      <protection locked="0"/>
    </xf>
    <xf numFmtId="4" fontId="6" fillId="0" borderId="24" xfId="0" applyNumberFormat="1" applyFont="1" applyBorder="1" applyAlignment="1" applyProtection="1">
      <alignment vertical="center"/>
    </xf>
    <xf numFmtId="0" fontId="6" fillId="0" borderId="6" xfId="0" applyFont="1" applyBorder="1" applyAlignment="1" applyProtection="1">
      <alignment vertical="center"/>
    </xf>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0" fillId="0" borderId="0" xfId="0" applyFont="1" applyAlignment="1" applyProtection="1">
      <alignment vertical="center"/>
      <protection locked="0"/>
    </xf>
    <xf numFmtId="0" fontId="20" fillId="0" borderId="0" xfId="0" applyFont="1" applyAlignment="1" applyProtection="1">
      <alignment horizontal="left" vertical="center" wrapText="1"/>
    </xf>
    <xf numFmtId="0" fontId="0" fillId="0" borderId="0" xfId="0" applyProtection="1"/>
    <xf numFmtId="0" fontId="0" fillId="0" borderId="5" xfId="0" applyBorder="1"/>
    <xf numFmtId="0" fontId="2" fillId="0" borderId="0" xfId="0" applyFont="1" applyAlignment="1" applyProtection="1">
      <alignment horizontal="left" vertical="center"/>
    </xf>
    <xf numFmtId="0" fontId="20"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5" fillId="0" borderId="0" xfId="0" applyNumberFormat="1" applyFont="1" applyAlignment="1" applyProtection="1"/>
    <xf numFmtId="166" fontId="37" fillId="0" borderId="16" xfId="0" applyNumberFormat="1" applyFont="1" applyBorder="1" applyAlignment="1" applyProtection="1"/>
    <xf numFmtId="166" fontId="37" fillId="0" borderId="17" xfId="0" applyNumberFormat="1" applyFont="1" applyBorder="1" applyAlignment="1" applyProtection="1"/>
    <xf numFmtId="4" fontId="38" fillId="0" borderId="0" xfId="0" applyNumberFormat="1" applyFont="1" applyAlignment="1">
      <alignment vertical="center"/>
    </xf>
    <xf numFmtId="0" fontId="8" fillId="0" borderId="5"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5" xfId="0" applyFont="1" applyBorder="1" applyAlignment="1"/>
    <xf numFmtId="0" fontId="8" fillId="0" borderId="18"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9"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39" fillId="0" borderId="0" xfId="0" applyFont="1" applyAlignment="1" applyProtection="1">
      <alignment horizontal="left" vertical="center"/>
    </xf>
    <xf numFmtId="0" fontId="40" fillId="0" borderId="0" xfId="0" applyFont="1" applyAlignment="1" applyProtection="1">
      <alignment horizontal="left" vertical="center" wrapText="1"/>
    </xf>
    <xf numFmtId="0" fontId="0" fillId="0" borderId="18" xfId="0" applyFont="1" applyBorder="1" applyAlignment="1" applyProtection="1">
      <alignment vertical="center"/>
    </xf>
    <xf numFmtId="0" fontId="41" fillId="0" borderId="0" xfId="0" applyFont="1" applyAlignment="1" applyProtection="1">
      <alignment vertical="center" wrapText="1"/>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10" fillId="0" borderId="5"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0" fontId="10" fillId="0" borderId="0" xfId="0" applyFont="1" applyAlignment="1" applyProtection="1">
      <alignment vertical="center"/>
      <protection locked="0"/>
    </xf>
    <xf numFmtId="0" fontId="10" fillId="0" borderId="5" xfId="0" applyFont="1" applyBorder="1" applyAlignment="1">
      <alignment vertical="center"/>
    </xf>
    <xf numFmtId="0" fontId="10" fillId="0" borderId="18" xfId="0" applyFont="1" applyBorder="1" applyAlignment="1" applyProtection="1">
      <alignment vertical="center"/>
    </xf>
    <xf numFmtId="0" fontId="10" fillId="0" borderId="0" xfId="0" applyFont="1" applyBorder="1" applyAlignment="1" applyProtection="1">
      <alignment vertical="center"/>
    </xf>
    <xf numFmtId="0" fontId="10" fillId="0" borderId="19" xfId="0" applyFont="1" applyBorder="1" applyAlignment="1" applyProtection="1">
      <alignment vertical="center"/>
    </xf>
    <xf numFmtId="0" fontId="10" fillId="0" borderId="0" xfId="0" applyFont="1" applyAlignment="1">
      <alignment horizontal="left" vertical="center"/>
    </xf>
    <xf numFmtId="0" fontId="11" fillId="0" borderId="5"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167" fontId="11" fillId="0" borderId="0" xfId="0" applyNumberFormat="1" applyFont="1" applyAlignment="1" applyProtection="1">
      <alignment vertical="center"/>
    </xf>
    <xf numFmtId="0" fontId="11" fillId="0" borderId="0" xfId="0" applyFont="1" applyAlignment="1" applyProtection="1">
      <alignment vertical="center"/>
      <protection locked="0"/>
    </xf>
    <xf numFmtId="0" fontId="11" fillId="0" borderId="5" xfId="0" applyFont="1" applyBorder="1" applyAlignment="1">
      <alignment vertical="center"/>
    </xf>
    <xf numFmtId="0" fontId="11" fillId="0" borderId="18" xfId="0" applyFont="1" applyBorder="1" applyAlignment="1" applyProtection="1">
      <alignment vertical="center"/>
    </xf>
    <xf numFmtId="0" fontId="11" fillId="0" borderId="0" xfId="0" applyFont="1" applyBorder="1" applyAlignment="1" applyProtection="1">
      <alignment vertical="center"/>
    </xf>
    <xf numFmtId="0" fontId="11" fillId="0" borderId="19" xfId="0" applyFont="1" applyBorder="1" applyAlignment="1" applyProtection="1">
      <alignment vertical="center"/>
    </xf>
    <xf numFmtId="0" fontId="11" fillId="0" borderId="0" xfId="0" applyFont="1" applyAlignment="1">
      <alignment horizontal="left" vertical="center"/>
    </xf>
    <xf numFmtId="0" fontId="41" fillId="0" borderId="0" xfId="0" applyFont="1" applyAlignment="1" applyProtection="1">
      <alignment vertical="top" wrapText="1"/>
    </xf>
    <xf numFmtId="0" fontId="42" fillId="0" borderId="28" xfId="0" applyFont="1" applyBorder="1" applyAlignment="1" applyProtection="1">
      <alignment horizontal="center" vertical="center"/>
    </xf>
    <xf numFmtId="49" fontId="42" fillId="0" borderId="28" xfId="0" applyNumberFormat="1" applyFont="1" applyBorder="1" applyAlignment="1" applyProtection="1">
      <alignment horizontal="left" vertical="center" wrapText="1"/>
    </xf>
    <xf numFmtId="0" fontId="42" fillId="0" borderId="28" xfId="0" applyFont="1" applyBorder="1" applyAlignment="1" applyProtection="1">
      <alignment horizontal="left" vertical="center" wrapText="1"/>
    </xf>
    <xf numFmtId="0" fontId="42" fillId="0" borderId="28" xfId="0" applyFont="1" applyBorder="1" applyAlignment="1" applyProtection="1">
      <alignment horizontal="center" vertical="center" wrapText="1"/>
    </xf>
    <xf numFmtId="167" fontId="42" fillId="0" borderId="28" xfId="0" applyNumberFormat="1" applyFont="1" applyBorder="1" applyAlignment="1" applyProtection="1">
      <alignment vertical="center"/>
    </xf>
    <xf numFmtId="4" fontId="42" fillId="3" borderId="28" xfId="0" applyNumberFormat="1" applyFont="1" applyFill="1" applyBorder="1" applyAlignment="1" applyProtection="1">
      <alignment vertical="center"/>
      <protection locked="0"/>
    </xf>
    <xf numFmtId="4" fontId="42" fillId="0" borderId="28" xfId="0" applyNumberFormat="1" applyFont="1" applyBorder="1" applyAlignment="1" applyProtection="1">
      <alignment vertical="center"/>
    </xf>
    <xf numFmtId="0" fontId="42" fillId="0" borderId="5" xfId="0" applyFont="1" applyBorder="1" applyAlignment="1">
      <alignment vertical="center"/>
    </xf>
    <xf numFmtId="0" fontId="42" fillId="3" borderId="28" xfId="0" applyFont="1" applyFill="1" applyBorder="1" applyAlignment="1" applyProtection="1">
      <alignment horizontal="left" vertical="center"/>
      <protection locked="0"/>
    </xf>
    <xf numFmtId="0" fontId="42" fillId="0" borderId="0" xfId="0" applyFont="1" applyBorder="1" applyAlignment="1" applyProtection="1">
      <alignment horizontal="center" vertical="center"/>
    </xf>
    <xf numFmtId="0" fontId="12" fillId="0" borderId="5" xfId="0" applyFont="1" applyBorder="1" applyAlignment="1" applyProtection="1"/>
    <xf numFmtId="0" fontId="12" fillId="0" borderId="0" xfId="0" applyFont="1" applyAlignment="1" applyProtection="1"/>
    <xf numFmtId="0" fontId="12" fillId="0" borderId="0" xfId="0" applyFont="1" applyAlignment="1" applyProtection="1">
      <alignment horizontal="left"/>
    </xf>
    <xf numFmtId="0" fontId="12" fillId="0" borderId="0" xfId="0" applyFont="1" applyAlignment="1" applyProtection="1">
      <protection locked="0"/>
    </xf>
    <xf numFmtId="4" fontId="12" fillId="0" borderId="0" xfId="0" applyNumberFormat="1" applyFont="1" applyAlignment="1" applyProtection="1"/>
    <xf numFmtId="0" fontId="12" fillId="0" borderId="5" xfId="0" applyFont="1" applyBorder="1" applyAlignment="1"/>
    <xf numFmtId="0" fontId="12" fillId="0" borderId="18" xfId="0" applyFont="1" applyBorder="1" applyAlignment="1" applyProtection="1"/>
    <xf numFmtId="0" fontId="12" fillId="0" borderId="0" xfId="0" applyFont="1" applyBorder="1" applyAlignment="1" applyProtection="1"/>
    <xf numFmtId="166" fontId="12" fillId="0" borderId="0" xfId="0" applyNumberFormat="1" applyFont="1" applyBorder="1" applyAlignment="1" applyProtection="1"/>
    <xf numFmtId="166" fontId="12" fillId="0" borderId="19" xfId="0" applyNumberFormat="1" applyFont="1" applyBorder="1" applyAlignment="1" applyProtection="1"/>
    <xf numFmtId="0" fontId="12" fillId="0" borderId="0" xfId="0" applyFont="1" applyAlignment="1">
      <alignment horizontal="left"/>
    </xf>
    <xf numFmtId="0" fontId="12" fillId="0" borderId="0" xfId="0" applyFont="1" applyAlignment="1">
      <alignment horizontal="center"/>
    </xf>
    <xf numFmtId="4" fontId="12" fillId="0" borderId="0" xfId="0" applyNumberFormat="1" applyFont="1" applyAlignment="1">
      <alignment vertical="center"/>
    </xf>
    <xf numFmtId="0" fontId="0" fillId="0" borderId="23" xfId="0" applyFont="1" applyBorder="1" applyAlignment="1" applyProtection="1">
      <alignment vertical="center"/>
    </xf>
    <xf numFmtId="0" fontId="0" fillId="0" borderId="24"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lignment vertical="top"/>
      <protection locked="0"/>
    </xf>
    <xf numFmtId="0" fontId="43" fillId="0" borderId="29" xfId="0" applyFont="1" applyBorder="1" applyAlignment="1">
      <alignment vertical="center" wrapText="1"/>
      <protection locked="0"/>
    </xf>
    <xf numFmtId="0" fontId="43" fillId="0" borderId="30" xfId="0" applyFont="1" applyBorder="1" applyAlignment="1">
      <alignment vertical="center" wrapText="1"/>
      <protection locked="0"/>
    </xf>
    <xf numFmtId="0" fontId="43" fillId="0" borderId="31" xfId="0" applyFont="1" applyBorder="1" applyAlignment="1">
      <alignment vertical="center" wrapText="1"/>
      <protection locked="0"/>
    </xf>
    <xf numFmtId="0" fontId="43" fillId="0" borderId="32" xfId="0" applyFont="1" applyBorder="1" applyAlignment="1">
      <alignment horizontal="center" vertical="center" wrapText="1"/>
      <protection locked="0"/>
    </xf>
    <xf numFmtId="0" fontId="44" fillId="0" borderId="1" xfId="0" applyFont="1" applyBorder="1" applyAlignment="1">
      <alignment horizontal="center" vertical="center" wrapText="1"/>
      <protection locked="0"/>
    </xf>
    <xf numFmtId="0" fontId="43" fillId="0" borderId="33" xfId="0" applyFont="1" applyBorder="1" applyAlignment="1">
      <alignment horizontal="center" vertical="center" wrapText="1"/>
      <protection locked="0"/>
    </xf>
    <xf numFmtId="0" fontId="43" fillId="0" borderId="32" xfId="0" applyFont="1" applyBorder="1" applyAlignment="1">
      <alignment vertical="center" wrapText="1"/>
      <protection locked="0"/>
    </xf>
    <xf numFmtId="0" fontId="45" fillId="0" borderId="34" xfId="0" applyFont="1" applyBorder="1" applyAlignment="1">
      <alignment horizontal="left" wrapText="1"/>
      <protection locked="0"/>
    </xf>
    <xf numFmtId="0" fontId="43" fillId="0" borderId="33" xfId="0" applyFont="1" applyBorder="1" applyAlignment="1">
      <alignment vertical="center" wrapText="1"/>
      <protection locked="0"/>
    </xf>
    <xf numFmtId="0" fontId="45" fillId="0" borderId="1" xfId="0" applyFont="1" applyBorder="1" applyAlignment="1">
      <alignment horizontal="left" vertical="center" wrapText="1"/>
      <protection locked="0"/>
    </xf>
    <xf numFmtId="0" fontId="46" fillId="0" borderId="1" xfId="0" applyFont="1" applyBorder="1" applyAlignment="1">
      <alignment horizontal="left" vertical="center" wrapText="1"/>
      <protection locked="0"/>
    </xf>
    <xf numFmtId="0" fontId="46" fillId="0" borderId="32" xfId="0" applyFont="1" applyBorder="1" applyAlignment="1">
      <alignment vertical="center" wrapText="1"/>
      <protection locked="0"/>
    </xf>
    <xf numFmtId="0" fontId="46" fillId="0" borderId="1" xfId="0" applyFont="1" applyBorder="1" applyAlignment="1">
      <alignment vertical="center" wrapText="1"/>
      <protection locked="0"/>
    </xf>
    <xf numFmtId="0" fontId="46" fillId="0" borderId="1" xfId="0" applyFont="1" applyBorder="1" applyAlignment="1">
      <alignment vertical="center"/>
      <protection locked="0"/>
    </xf>
    <xf numFmtId="0" fontId="46" fillId="0" borderId="1" xfId="0" applyFont="1" applyBorder="1" applyAlignment="1">
      <alignment horizontal="left" vertical="center"/>
      <protection locked="0"/>
    </xf>
    <xf numFmtId="49" fontId="46" fillId="0" borderId="1" xfId="0" applyNumberFormat="1" applyFont="1" applyBorder="1" applyAlignment="1">
      <alignment horizontal="left" vertical="center" wrapText="1"/>
      <protection locked="0"/>
    </xf>
    <xf numFmtId="49" fontId="46" fillId="0" borderId="1" xfId="0" applyNumberFormat="1" applyFont="1" applyBorder="1" applyAlignment="1">
      <alignment vertical="center" wrapText="1"/>
      <protection locked="0"/>
    </xf>
    <xf numFmtId="0" fontId="43" fillId="0" borderId="35" xfId="0" applyFont="1" applyBorder="1" applyAlignment="1">
      <alignment vertical="center" wrapText="1"/>
      <protection locked="0"/>
    </xf>
    <xf numFmtId="0" fontId="47" fillId="0" borderId="34" xfId="0" applyFont="1" applyBorder="1" applyAlignment="1">
      <alignment vertical="center" wrapText="1"/>
      <protection locked="0"/>
    </xf>
    <xf numFmtId="0" fontId="43" fillId="0" borderId="36" xfId="0" applyFont="1" applyBorder="1" applyAlignment="1">
      <alignment vertical="center" wrapText="1"/>
      <protection locked="0"/>
    </xf>
    <xf numFmtId="0" fontId="43" fillId="0" borderId="1" xfId="0" applyFont="1" applyBorder="1" applyAlignment="1">
      <alignment vertical="top"/>
      <protection locked="0"/>
    </xf>
    <xf numFmtId="0" fontId="43" fillId="0" borderId="0" xfId="0" applyFont="1" applyAlignment="1">
      <alignment vertical="top"/>
      <protection locked="0"/>
    </xf>
    <xf numFmtId="0" fontId="43" fillId="0" borderId="29" xfId="0" applyFont="1" applyBorder="1" applyAlignment="1">
      <alignment horizontal="left" vertical="center"/>
      <protection locked="0"/>
    </xf>
    <xf numFmtId="0" fontId="43" fillId="0" borderId="30" xfId="0" applyFont="1" applyBorder="1" applyAlignment="1">
      <alignment horizontal="left" vertical="center"/>
      <protection locked="0"/>
    </xf>
    <xf numFmtId="0" fontId="43" fillId="0" borderId="31" xfId="0" applyFont="1" applyBorder="1" applyAlignment="1">
      <alignment horizontal="left" vertical="center"/>
      <protection locked="0"/>
    </xf>
    <xf numFmtId="0" fontId="43" fillId="0" borderId="32" xfId="0" applyFont="1" applyBorder="1" applyAlignment="1">
      <alignment horizontal="left" vertical="center"/>
      <protection locked="0"/>
    </xf>
    <xf numFmtId="0" fontId="44" fillId="0" borderId="1" xfId="0" applyFont="1" applyBorder="1" applyAlignment="1">
      <alignment horizontal="center" vertical="center"/>
      <protection locked="0"/>
    </xf>
    <xf numFmtId="0" fontId="43" fillId="0" borderId="33" xfId="0" applyFont="1" applyBorder="1" applyAlignment="1">
      <alignment horizontal="left" vertical="center"/>
      <protection locked="0"/>
    </xf>
    <xf numFmtId="0" fontId="45" fillId="0" borderId="1" xfId="0" applyFont="1" applyBorder="1" applyAlignment="1">
      <alignment horizontal="left" vertical="center"/>
      <protection locked="0"/>
    </xf>
    <xf numFmtId="0" fontId="48" fillId="0" borderId="0" xfId="0" applyFont="1" applyAlignment="1">
      <alignment horizontal="left" vertical="center"/>
      <protection locked="0"/>
    </xf>
    <xf numFmtId="0" fontId="45" fillId="0" borderId="34" xfId="0" applyFont="1" applyBorder="1" applyAlignment="1">
      <alignment horizontal="left" vertical="center"/>
      <protection locked="0"/>
    </xf>
    <xf numFmtId="0" fontId="45" fillId="0" borderId="34" xfId="0" applyFont="1" applyBorder="1" applyAlignment="1">
      <alignment horizontal="center" vertical="center"/>
      <protection locked="0"/>
    </xf>
    <xf numFmtId="0" fontId="48" fillId="0" borderId="34" xfId="0" applyFont="1" applyBorder="1" applyAlignment="1">
      <alignment horizontal="left" vertical="center"/>
      <protection locked="0"/>
    </xf>
    <xf numFmtId="0" fontId="49" fillId="0" borderId="1" xfId="0" applyFont="1" applyBorder="1" applyAlignment="1">
      <alignment horizontal="left" vertical="center"/>
      <protection locked="0"/>
    </xf>
    <xf numFmtId="0" fontId="46" fillId="0" borderId="0" xfId="0" applyFont="1" applyAlignment="1">
      <alignment horizontal="left" vertical="center"/>
      <protection locked="0"/>
    </xf>
    <xf numFmtId="0" fontId="46" fillId="0" borderId="1" xfId="0" applyFont="1" applyBorder="1" applyAlignment="1">
      <alignment horizontal="center" vertical="center"/>
      <protection locked="0"/>
    </xf>
    <xf numFmtId="0" fontId="46" fillId="0" borderId="32" xfId="0" applyFont="1" applyBorder="1" applyAlignment="1">
      <alignment horizontal="left" vertical="center"/>
      <protection locked="0"/>
    </xf>
    <xf numFmtId="0" fontId="46" fillId="0" borderId="1" xfId="0" applyFont="1" applyFill="1" applyBorder="1" applyAlignment="1">
      <alignment horizontal="left" vertical="center"/>
      <protection locked="0"/>
    </xf>
    <xf numFmtId="0" fontId="46" fillId="0" borderId="1" xfId="0" applyFont="1" applyFill="1" applyBorder="1" applyAlignment="1">
      <alignment horizontal="center" vertical="center"/>
      <protection locked="0"/>
    </xf>
    <xf numFmtId="0" fontId="43" fillId="0" borderId="35" xfId="0" applyFont="1" applyBorder="1" applyAlignment="1">
      <alignment horizontal="left" vertical="center"/>
      <protection locked="0"/>
    </xf>
    <xf numFmtId="0" fontId="47" fillId="0" borderId="34" xfId="0" applyFont="1" applyBorder="1" applyAlignment="1">
      <alignment horizontal="left" vertical="center"/>
      <protection locked="0"/>
    </xf>
    <xf numFmtId="0" fontId="43" fillId="0" borderId="36" xfId="0" applyFont="1" applyBorder="1" applyAlignment="1">
      <alignment horizontal="left" vertical="center"/>
      <protection locked="0"/>
    </xf>
    <xf numFmtId="0" fontId="43" fillId="0" borderId="1" xfId="0" applyFont="1" applyBorder="1" applyAlignment="1">
      <alignment horizontal="left" vertical="center"/>
      <protection locked="0"/>
    </xf>
    <xf numFmtId="0" fontId="47" fillId="0" borderId="1" xfId="0" applyFont="1" applyBorder="1" applyAlignment="1">
      <alignment horizontal="left" vertical="center"/>
      <protection locked="0"/>
    </xf>
    <xf numFmtId="0" fontId="48" fillId="0" borderId="1" xfId="0" applyFont="1" applyBorder="1" applyAlignment="1">
      <alignment horizontal="left" vertical="center"/>
      <protection locked="0"/>
    </xf>
    <xf numFmtId="0" fontId="46" fillId="0" borderId="34" xfId="0" applyFont="1" applyBorder="1" applyAlignment="1">
      <alignment horizontal="left" vertical="center"/>
      <protection locked="0"/>
    </xf>
    <xf numFmtId="0" fontId="43" fillId="0" borderId="1" xfId="0" applyFont="1" applyBorder="1" applyAlignment="1">
      <alignment horizontal="left" vertical="center" wrapText="1"/>
      <protection locked="0"/>
    </xf>
    <xf numFmtId="0" fontId="46" fillId="0" borderId="1" xfId="0" applyFont="1" applyBorder="1" applyAlignment="1">
      <alignment horizontal="center" vertical="center" wrapText="1"/>
      <protection locked="0"/>
    </xf>
    <xf numFmtId="0" fontId="43" fillId="0" borderId="29" xfId="0" applyFont="1" applyBorder="1" applyAlignment="1">
      <alignment horizontal="left" vertical="center" wrapText="1"/>
      <protection locked="0"/>
    </xf>
    <xf numFmtId="0" fontId="43" fillId="0" borderId="30" xfId="0" applyFont="1" applyBorder="1" applyAlignment="1">
      <alignment horizontal="left" vertical="center" wrapText="1"/>
      <protection locked="0"/>
    </xf>
    <xf numFmtId="0" fontId="43" fillId="0" borderId="31" xfId="0" applyFont="1" applyBorder="1" applyAlignment="1">
      <alignment horizontal="left" vertical="center" wrapText="1"/>
      <protection locked="0"/>
    </xf>
    <xf numFmtId="0" fontId="43" fillId="0" borderId="32" xfId="0" applyFont="1" applyBorder="1" applyAlignment="1">
      <alignment horizontal="left" vertical="center" wrapText="1"/>
      <protection locked="0"/>
    </xf>
    <xf numFmtId="0" fontId="43" fillId="0" borderId="33" xfId="0" applyFont="1" applyBorder="1" applyAlignment="1">
      <alignment horizontal="left" vertical="center" wrapText="1"/>
      <protection locked="0"/>
    </xf>
    <xf numFmtId="0" fontId="48" fillId="0" borderId="32" xfId="0" applyFont="1" applyBorder="1" applyAlignment="1">
      <alignment horizontal="left" vertical="center" wrapText="1"/>
      <protection locked="0"/>
    </xf>
    <xf numFmtId="0" fontId="48" fillId="0" borderId="33" xfId="0" applyFont="1" applyBorder="1" applyAlignment="1">
      <alignment horizontal="left" vertical="center" wrapText="1"/>
      <protection locked="0"/>
    </xf>
    <xf numFmtId="0" fontId="46" fillId="0" borderId="32" xfId="0" applyFont="1" applyBorder="1" applyAlignment="1">
      <alignment horizontal="left" vertical="center" wrapText="1"/>
      <protection locked="0"/>
    </xf>
    <xf numFmtId="0" fontId="46" fillId="0" borderId="33" xfId="0" applyFont="1" applyBorder="1" applyAlignment="1">
      <alignment horizontal="left" vertical="center" wrapText="1"/>
      <protection locked="0"/>
    </xf>
    <xf numFmtId="0" fontId="46" fillId="0" borderId="33" xfId="0" applyFont="1" applyBorder="1" applyAlignment="1">
      <alignment horizontal="left" vertical="center"/>
      <protection locked="0"/>
    </xf>
    <xf numFmtId="0" fontId="46" fillId="0" borderId="35" xfId="0" applyFont="1" applyBorder="1" applyAlignment="1">
      <alignment horizontal="left" vertical="center" wrapText="1"/>
      <protection locked="0"/>
    </xf>
    <xf numFmtId="0" fontId="46" fillId="0" borderId="34" xfId="0" applyFont="1" applyBorder="1" applyAlignment="1">
      <alignment horizontal="left" vertical="center" wrapText="1"/>
      <protection locked="0"/>
    </xf>
    <xf numFmtId="0" fontId="46" fillId="0" borderId="36" xfId="0" applyFont="1" applyBorder="1" applyAlignment="1">
      <alignment horizontal="left" vertical="center" wrapText="1"/>
      <protection locked="0"/>
    </xf>
    <xf numFmtId="0" fontId="46" fillId="0" borderId="1" xfId="0" applyFont="1" applyBorder="1" applyAlignment="1">
      <alignment horizontal="left" vertical="top"/>
      <protection locked="0"/>
    </xf>
    <xf numFmtId="0" fontId="46" fillId="0" borderId="1" xfId="0" applyFont="1" applyBorder="1" applyAlignment="1">
      <alignment horizontal="center" vertical="top"/>
      <protection locked="0"/>
    </xf>
    <xf numFmtId="0" fontId="46" fillId="0" borderId="35" xfId="0" applyFont="1" applyBorder="1" applyAlignment="1">
      <alignment horizontal="left" vertical="center"/>
      <protection locked="0"/>
    </xf>
    <xf numFmtId="0" fontId="46" fillId="0" borderId="36" xfId="0" applyFont="1" applyBorder="1" applyAlignment="1">
      <alignment horizontal="left" vertical="center"/>
      <protection locked="0"/>
    </xf>
    <xf numFmtId="0" fontId="48" fillId="0" borderId="0" xfId="0" applyFont="1" applyAlignment="1">
      <alignment vertical="center"/>
      <protection locked="0"/>
    </xf>
    <xf numFmtId="0" fontId="45" fillId="0" borderId="1" xfId="0" applyFont="1" applyBorder="1" applyAlignment="1">
      <alignment vertical="center"/>
      <protection locked="0"/>
    </xf>
    <xf numFmtId="0" fontId="48" fillId="0" borderId="34" xfId="0" applyFont="1" applyBorder="1" applyAlignment="1">
      <alignment vertical="center"/>
      <protection locked="0"/>
    </xf>
    <xf numFmtId="0" fontId="45" fillId="0" borderId="34" xfId="0" applyFont="1" applyBorder="1" applyAlignment="1">
      <alignment vertical="center"/>
      <protection locked="0"/>
    </xf>
    <xf numFmtId="0" fontId="0" fillId="0" borderId="1" xfId="0" applyBorder="1" applyAlignment="1">
      <alignment vertical="top"/>
      <protection locked="0"/>
    </xf>
    <xf numFmtId="49" fontId="46" fillId="0" borderId="1" xfId="0" applyNumberFormat="1" applyFont="1" applyBorder="1" applyAlignment="1">
      <alignment horizontal="left" vertical="center"/>
      <protection locked="0"/>
    </xf>
    <xf numFmtId="0" fontId="0" fillId="0" borderId="34" xfId="0" applyBorder="1" applyAlignment="1">
      <alignment vertical="top"/>
      <protection locked="0"/>
    </xf>
    <xf numFmtId="0" fontId="45" fillId="0" borderId="34" xfId="0" applyFont="1" applyBorder="1" applyAlignment="1">
      <alignment horizontal="left"/>
      <protection locked="0"/>
    </xf>
    <xf numFmtId="0" fontId="48" fillId="0" borderId="34" xfId="0" applyFont="1" applyBorder="1" applyAlignment="1">
      <protection locked="0"/>
    </xf>
    <xf numFmtId="0" fontId="43" fillId="0" borderId="32" xfId="0" applyFont="1" applyBorder="1" applyAlignment="1">
      <alignment vertical="top"/>
      <protection locked="0"/>
    </xf>
    <xf numFmtId="0" fontId="43" fillId="0" borderId="33" xfId="0" applyFont="1" applyBorder="1" applyAlignment="1">
      <alignment vertical="top"/>
      <protection locked="0"/>
    </xf>
    <xf numFmtId="0" fontId="43" fillId="0" borderId="1" xfId="0" applyFont="1" applyBorder="1" applyAlignment="1">
      <alignment horizontal="center" vertical="center"/>
      <protection locked="0"/>
    </xf>
    <xf numFmtId="0" fontId="43" fillId="0" borderId="1" xfId="0" applyFont="1" applyBorder="1" applyAlignment="1">
      <alignment horizontal="left" vertical="top"/>
      <protection locked="0"/>
    </xf>
    <xf numFmtId="0" fontId="43" fillId="0" borderId="35" xfId="0" applyFont="1" applyBorder="1" applyAlignment="1">
      <alignment vertical="top"/>
      <protection locked="0"/>
    </xf>
    <xf numFmtId="0" fontId="43" fillId="0" borderId="34" xfId="0" applyFont="1" applyBorder="1" applyAlignment="1">
      <alignment vertical="top"/>
      <protection locked="0"/>
    </xf>
    <xf numFmtId="0" fontId="43" fillId="0" borderId="36" xfId="0" applyFont="1" applyBorder="1" applyAlignment="1">
      <alignment vertical="top"/>
      <protection locked="0"/>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styles" Target="styles.xml" /><Relationship Id="rId13" Type="http://schemas.openxmlformats.org/officeDocument/2006/relationships/theme" Target="theme/theme1.xml" /><Relationship Id="rId14" Type="http://schemas.openxmlformats.org/officeDocument/2006/relationships/calcChain" Target="calcChain.xml" /><Relationship Id="rId15"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pane activePane="bottomLeft" state="frozen" topLeftCell="A2" ySplit="1"/>
    </sheetView>
  </sheetViews>
  <cols>
    <col min="1" max="1" width="8.33" customWidth="1"/>
    <col min="2" max="2" width="1.67" customWidth="1"/>
    <col min="3" max="3" width="4.17" customWidth="1"/>
    <col min="4" max="4" width="2.67" customWidth="1"/>
    <col min="5" max="5" width="2.67" customWidth="1"/>
    <col min="6" max="6" width="2.67" customWidth="1"/>
    <col min="7" max="7" width="2.67" customWidth="1"/>
    <col min="8" max="8" width="2.67" customWidth="1"/>
    <col min="9" max="9" width="2.67" customWidth="1"/>
    <col min="10" max="10" width="2.67" customWidth="1"/>
    <col min="11" max="11" width="2.67" customWidth="1"/>
    <col min="12" max="12" width="2.67" customWidth="1"/>
    <col min="13" max="13" width="2.67" customWidth="1"/>
    <col min="14" max="14" width="2.67" customWidth="1"/>
    <col min="15" max="15" width="2.67" customWidth="1"/>
    <col min="16" max="16" width="2.67" customWidth="1"/>
    <col min="17" max="17" width="2.67" customWidth="1"/>
    <col min="18" max="18" width="2.67" customWidth="1"/>
    <col min="19" max="19" width="2.67" customWidth="1"/>
    <col min="20" max="20" width="2.67" customWidth="1"/>
    <col min="21" max="21" width="2.67" customWidth="1"/>
    <col min="22" max="22" width="2.67" customWidth="1"/>
    <col min="23" max="23" width="2.67" customWidth="1"/>
    <col min="24" max="24" width="2.67" customWidth="1"/>
    <col min="25" max="25" width="2.67" customWidth="1"/>
    <col min="26" max="26" width="2.67" customWidth="1"/>
    <col min="27" max="27" width="2.67" customWidth="1"/>
    <col min="28" max="28" width="2.67" customWidth="1"/>
    <col min="29" max="29" width="2.67" customWidth="1"/>
    <col min="30" max="30" width="2.67" customWidth="1"/>
    <col min="31" max="31" width="2.67" customWidth="1"/>
    <col min="32" max="32" width="2.67" customWidth="1"/>
    <col min="33" max="33" width="2.67" customWidth="1"/>
    <col min="34" max="34" width="3.33" customWidth="1"/>
    <col min="35" max="35" width="31.67" customWidth="1"/>
    <col min="36" max="36" width="2.5" customWidth="1"/>
    <col min="37" max="37" width="2.5" customWidth="1"/>
    <col min="38" max="38" width="8.33" customWidth="1"/>
    <col min="39" max="39" width="3.33" customWidth="1"/>
    <col min="40" max="40" width="13.33" customWidth="1"/>
    <col min="41" max="41" width="7.5" customWidth="1"/>
    <col min="42" max="42" width="4.17" customWidth="1"/>
    <col min="43" max="43" width="15.67" customWidth="1"/>
    <col min="44" max="44" width="13.67" customWidth="1"/>
    <col min="45" max="45" width="25.83" hidden="1" customWidth="1"/>
    <col min="46" max="46" width="25.83" hidden="1" customWidth="1"/>
    <col min="47" max="47" width="25.83" hidden="1" customWidth="1"/>
    <col min="48" max="48" width="21.67" hidden="1" customWidth="1"/>
    <col min="49" max="49" width="21.67" hidden="1" customWidth="1"/>
    <col min="50" max="50" width="21.67" hidden="1" customWidth="1"/>
    <col min="51" max="51" width="21.67" hidden="1" customWidth="1"/>
    <col min="52" max="52" width="21.67" hidden="1" customWidth="1"/>
    <col min="53" max="53" width="19.17" hidden="1" customWidth="1"/>
    <col min="54" max="54" width="25" hidden="1" customWidth="1"/>
    <col min="55" max="55" width="19.17" hidden="1" customWidth="1"/>
    <col min="56" max="56" width="19.17" hidden="1" customWidth="1"/>
    <col min="57" max="57" width="66.5" customWidth="1"/>
    <col min="71" max="71" width="9.33" hidden="1"/>
    <col min="72" max="72" width="9.33" hidden="1"/>
    <col min="73" max="73" width="9.33" hidden="1"/>
    <col min="74" max="74" width="9.33" hidden="1"/>
    <col min="75" max="75" width="9.33" hidden="1"/>
    <col min="76" max="76" width="9.33" hidden="1"/>
    <col min="77" max="77" width="9.33" hidden="1"/>
    <col min="78" max="78" width="9.33" hidden="1"/>
    <col min="79" max="79" width="9.33" hidden="1"/>
    <col min="80" max="80" width="9.33" hidden="1"/>
    <col min="81" max="81" width="9.33" hidden="1"/>
    <col min="82" max="82" width="9.33" hidden="1"/>
    <col min="83" max="83" width="9.33" hidden="1"/>
    <col min="84" max="84" width="9.33" hidden="1"/>
    <col min="85" max="85" width="9.33" hidden="1"/>
    <col min="86" max="86" width="9.33" hidden="1"/>
    <col min="87" max="87" width="9.33" hidden="1"/>
    <col min="88" max="88" width="9.33" hidden="1"/>
    <col min="89" max="89" width="9.33" hidden="1"/>
    <col min="90" max="90" width="9.33" hidden="1"/>
    <col min="91" max="91" width="9.33" hidden="1"/>
  </cols>
  <sheetData>
    <row r="1" ht="21.36" customHeight="1">
      <c r="A1" s="17" t="s">
        <v>0</v>
      </c>
      <c r="B1" s="18"/>
      <c r="C1" s="18"/>
      <c r="D1" s="19" t="s">
        <v>1</v>
      </c>
      <c r="E1" s="18"/>
      <c r="F1" s="18"/>
      <c r="G1" s="18"/>
      <c r="H1" s="18"/>
      <c r="I1" s="18"/>
      <c r="J1" s="18"/>
      <c r="K1" s="20" t="s">
        <v>2</v>
      </c>
      <c r="L1" s="20"/>
      <c r="M1" s="20"/>
      <c r="N1" s="20"/>
      <c r="O1" s="20"/>
      <c r="P1" s="20"/>
      <c r="Q1" s="20"/>
      <c r="R1" s="20"/>
      <c r="S1" s="20"/>
      <c r="T1" s="18"/>
      <c r="U1" s="18"/>
      <c r="V1" s="18"/>
      <c r="W1" s="20" t="s">
        <v>3</v>
      </c>
      <c r="X1" s="20"/>
      <c r="Y1" s="20"/>
      <c r="Z1" s="20"/>
      <c r="AA1" s="20"/>
      <c r="AB1" s="20"/>
      <c r="AC1" s="20"/>
      <c r="AD1" s="20"/>
      <c r="AE1" s="20"/>
      <c r="AF1" s="20"/>
      <c r="AG1" s="20"/>
      <c r="AH1" s="20"/>
      <c r="AI1" s="21"/>
      <c r="AJ1" s="22"/>
      <c r="AK1" s="22"/>
      <c r="AL1" s="22"/>
      <c r="AM1" s="22"/>
      <c r="AN1" s="22"/>
      <c r="AO1" s="22"/>
      <c r="AP1" s="22"/>
      <c r="AQ1" s="22"/>
      <c r="AR1" s="22"/>
      <c r="AS1" s="22"/>
      <c r="AT1" s="22"/>
      <c r="AU1" s="22"/>
      <c r="AV1" s="22"/>
      <c r="AW1" s="22"/>
      <c r="AX1" s="22"/>
      <c r="AY1" s="22"/>
      <c r="AZ1" s="22"/>
      <c r="BA1" s="23" t="s">
        <v>4</v>
      </c>
      <c r="BB1" s="23" t="s">
        <v>5</v>
      </c>
      <c r="BC1" s="22"/>
      <c r="BD1" s="22"/>
      <c r="BE1" s="22"/>
      <c r="BF1" s="22"/>
      <c r="BG1" s="22"/>
      <c r="BH1" s="22"/>
      <c r="BI1" s="22"/>
      <c r="BJ1" s="22"/>
      <c r="BK1" s="22"/>
      <c r="BL1" s="22"/>
      <c r="BM1" s="22"/>
      <c r="BN1" s="22"/>
      <c r="BO1" s="22"/>
      <c r="BP1" s="22"/>
      <c r="BQ1" s="22"/>
      <c r="BR1" s="22"/>
      <c r="BT1" s="24" t="s">
        <v>6</v>
      </c>
      <c r="BU1" s="24" t="s">
        <v>6</v>
      </c>
      <c r="BV1" s="24" t="s">
        <v>7</v>
      </c>
    </row>
    <row r="2" ht="36.96" customHeight="1">
      <c r="AR2"/>
      <c r="BS2" s="25" t="s">
        <v>8</v>
      </c>
      <c r="BT2" s="25" t="s">
        <v>9</v>
      </c>
    </row>
    <row r="3" ht="6.96" customHeight="1">
      <c r="B3" s="26"/>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8"/>
      <c r="BS3" s="25" t="s">
        <v>8</v>
      </c>
      <c r="BT3" s="25" t="s">
        <v>10</v>
      </c>
    </row>
    <row r="4" ht="36.96" customHeight="1">
      <c r="B4" s="29"/>
      <c r="C4" s="30"/>
      <c r="D4" s="31" t="s">
        <v>11</v>
      </c>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2"/>
      <c r="AS4" s="33" t="s">
        <v>12</v>
      </c>
      <c r="BE4" s="34" t="s">
        <v>13</v>
      </c>
      <c r="BS4" s="25" t="s">
        <v>14</v>
      </c>
    </row>
    <row r="5" ht="14.4" customHeight="1">
      <c r="B5" s="29"/>
      <c r="C5" s="30"/>
      <c r="D5" s="35" t="s">
        <v>15</v>
      </c>
      <c r="E5" s="30"/>
      <c r="F5" s="30"/>
      <c r="G5" s="30"/>
      <c r="H5" s="30"/>
      <c r="I5" s="30"/>
      <c r="J5" s="30"/>
      <c r="K5" s="36" t="s">
        <v>16</v>
      </c>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2"/>
      <c r="BE5" s="37" t="s">
        <v>17</v>
      </c>
      <c r="BS5" s="25" t="s">
        <v>8</v>
      </c>
    </row>
    <row r="6" ht="36.96" customHeight="1">
      <c r="B6" s="29"/>
      <c r="C6" s="30"/>
      <c r="D6" s="38" t="s">
        <v>18</v>
      </c>
      <c r="E6" s="30"/>
      <c r="F6" s="30"/>
      <c r="G6" s="30"/>
      <c r="H6" s="30"/>
      <c r="I6" s="30"/>
      <c r="J6" s="30"/>
      <c r="K6" s="39" t="s">
        <v>19</v>
      </c>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2"/>
      <c r="BE6" s="40"/>
      <c r="BS6" s="25" t="s">
        <v>8</v>
      </c>
    </row>
    <row r="7" ht="14.4" customHeight="1">
      <c r="B7" s="29"/>
      <c r="C7" s="30"/>
      <c r="D7" s="41" t="s">
        <v>20</v>
      </c>
      <c r="E7" s="30"/>
      <c r="F7" s="30"/>
      <c r="G7" s="30"/>
      <c r="H7" s="30"/>
      <c r="I7" s="30"/>
      <c r="J7" s="30"/>
      <c r="K7" s="36" t="s">
        <v>21</v>
      </c>
      <c r="L7" s="30"/>
      <c r="M7" s="30"/>
      <c r="N7" s="30"/>
      <c r="O7" s="30"/>
      <c r="P7" s="30"/>
      <c r="Q7" s="30"/>
      <c r="R7" s="30"/>
      <c r="S7" s="30"/>
      <c r="T7" s="30"/>
      <c r="U7" s="30"/>
      <c r="V7" s="30"/>
      <c r="W7" s="30"/>
      <c r="X7" s="30"/>
      <c r="Y7" s="30"/>
      <c r="Z7" s="30"/>
      <c r="AA7" s="30"/>
      <c r="AB7" s="30"/>
      <c r="AC7" s="30"/>
      <c r="AD7" s="30"/>
      <c r="AE7" s="30"/>
      <c r="AF7" s="30"/>
      <c r="AG7" s="30"/>
      <c r="AH7" s="30"/>
      <c r="AI7" s="30"/>
      <c r="AJ7" s="30"/>
      <c r="AK7" s="41" t="s">
        <v>22</v>
      </c>
      <c r="AL7" s="30"/>
      <c r="AM7" s="30"/>
      <c r="AN7" s="36" t="s">
        <v>21</v>
      </c>
      <c r="AO7" s="30"/>
      <c r="AP7" s="30"/>
      <c r="AQ7" s="32"/>
      <c r="BE7" s="40"/>
      <c r="BS7" s="25" t="s">
        <v>8</v>
      </c>
    </row>
    <row r="8" ht="14.4" customHeight="1">
      <c r="B8" s="29"/>
      <c r="C8" s="30"/>
      <c r="D8" s="41" t="s">
        <v>23</v>
      </c>
      <c r="E8" s="30"/>
      <c r="F8" s="30"/>
      <c r="G8" s="30"/>
      <c r="H8" s="30"/>
      <c r="I8" s="30"/>
      <c r="J8" s="30"/>
      <c r="K8" s="36" t="s">
        <v>24</v>
      </c>
      <c r="L8" s="30"/>
      <c r="M8" s="30"/>
      <c r="N8" s="30"/>
      <c r="O8" s="30"/>
      <c r="P8" s="30"/>
      <c r="Q8" s="30"/>
      <c r="R8" s="30"/>
      <c r="S8" s="30"/>
      <c r="T8" s="30"/>
      <c r="U8" s="30"/>
      <c r="V8" s="30"/>
      <c r="W8" s="30"/>
      <c r="X8" s="30"/>
      <c r="Y8" s="30"/>
      <c r="Z8" s="30"/>
      <c r="AA8" s="30"/>
      <c r="AB8" s="30"/>
      <c r="AC8" s="30"/>
      <c r="AD8" s="30"/>
      <c r="AE8" s="30"/>
      <c r="AF8" s="30"/>
      <c r="AG8" s="30"/>
      <c r="AH8" s="30"/>
      <c r="AI8" s="30"/>
      <c r="AJ8" s="30"/>
      <c r="AK8" s="41" t="s">
        <v>25</v>
      </c>
      <c r="AL8" s="30"/>
      <c r="AM8" s="30"/>
      <c r="AN8" s="42" t="s">
        <v>26</v>
      </c>
      <c r="AO8" s="30"/>
      <c r="AP8" s="30"/>
      <c r="AQ8" s="32"/>
      <c r="BE8" s="40"/>
      <c r="BS8" s="25" t="s">
        <v>8</v>
      </c>
    </row>
    <row r="9" ht="14.4" customHeight="1">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2"/>
      <c r="BE9" s="40"/>
      <c r="BS9" s="25" t="s">
        <v>8</v>
      </c>
    </row>
    <row r="10" ht="14.4" customHeight="1">
      <c r="B10" s="29"/>
      <c r="C10" s="30"/>
      <c r="D10" s="41" t="s">
        <v>27</v>
      </c>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41" t="s">
        <v>28</v>
      </c>
      <c r="AL10" s="30"/>
      <c r="AM10" s="30"/>
      <c r="AN10" s="36" t="s">
        <v>21</v>
      </c>
      <c r="AO10" s="30"/>
      <c r="AP10" s="30"/>
      <c r="AQ10" s="32"/>
      <c r="BE10" s="40"/>
      <c r="BS10" s="25" t="s">
        <v>8</v>
      </c>
    </row>
    <row r="11" ht="18.48" customHeight="1">
      <c r="B11" s="29"/>
      <c r="C11" s="30"/>
      <c r="D11" s="30"/>
      <c r="E11" s="36" t="s">
        <v>29</v>
      </c>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41" t="s">
        <v>30</v>
      </c>
      <c r="AL11" s="30"/>
      <c r="AM11" s="30"/>
      <c r="AN11" s="36" t="s">
        <v>21</v>
      </c>
      <c r="AO11" s="30"/>
      <c r="AP11" s="30"/>
      <c r="AQ11" s="32"/>
      <c r="BE11" s="40"/>
      <c r="BS11" s="25" t="s">
        <v>8</v>
      </c>
    </row>
    <row r="12" ht="6.96" customHeight="1">
      <c r="B12" s="29"/>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2"/>
      <c r="BE12" s="40"/>
      <c r="BS12" s="25" t="s">
        <v>8</v>
      </c>
    </row>
    <row r="13" ht="14.4" customHeight="1">
      <c r="B13" s="29"/>
      <c r="C13" s="30"/>
      <c r="D13" s="41" t="s">
        <v>31</v>
      </c>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41" t="s">
        <v>28</v>
      </c>
      <c r="AL13" s="30"/>
      <c r="AM13" s="30"/>
      <c r="AN13" s="43" t="s">
        <v>32</v>
      </c>
      <c r="AO13" s="30"/>
      <c r="AP13" s="30"/>
      <c r="AQ13" s="32"/>
      <c r="BE13" s="40"/>
      <c r="BS13" s="25" t="s">
        <v>8</v>
      </c>
    </row>
    <row r="14">
      <c r="B14" s="29"/>
      <c r="C14" s="30"/>
      <c r="D14" s="30"/>
      <c r="E14" s="43" t="s">
        <v>32</v>
      </c>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1" t="s">
        <v>30</v>
      </c>
      <c r="AL14" s="30"/>
      <c r="AM14" s="30"/>
      <c r="AN14" s="43" t="s">
        <v>32</v>
      </c>
      <c r="AO14" s="30"/>
      <c r="AP14" s="30"/>
      <c r="AQ14" s="32"/>
      <c r="BE14" s="40"/>
      <c r="BS14" s="25" t="s">
        <v>8</v>
      </c>
    </row>
    <row r="15" ht="6.96" customHeight="1">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2"/>
      <c r="BE15" s="40"/>
      <c r="BS15" s="25" t="s">
        <v>6</v>
      </c>
    </row>
    <row r="16" ht="14.4" customHeight="1">
      <c r="B16" s="29"/>
      <c r="C16" s="30"/>
      <c r="D16" s="41" t="s">
        <v>33</v>
      </c>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41" t="s">
        <v>28</v>
      </c>
      <c r="AL16" s="30"/>
      <c r="AM16" s="30"/>
      <c r="AN16" s="36" t="s">
        <v>21</v>
      </c>
      <c r="AO16" s="30"/>
      <c r="AP16" s="30"/>
      <c r="AQ16" s="32"/>
      <c r="BE16" s="40"/>
      <c r="BS16" s="25" t="s">
        <v>6</v>
      </c>
    </row>
    <row r="17" ht="18.48" customHeight="1">
      <c r="B17" s="29"/>
      <c r="C17" s="30"/>
      <c r="D17" s="30"/>
      <c r="E17" s="36" t="s">
        <v>34</v>
      </c>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41" t="s">
        <v>30</v>
      </c>
      <c r="AL17" s="30"/>
      <c r="AM17" s="30"/>
      <c r="AN17" s="36" t="s">
        <v>21</v>
      </c>
      <c r="AO17" s="30"/>
      <c r="AP17" s="30"/>
      <c r="AQ17" s="32"/>
      <c r="BE17" s="40"/>
      <c r="BS17" s="25" t="s">
        <v>35</v>
      </c>
    </row>
    <row r="18" ht="6.96" customHeight="1">
      <c r="B18" s="29"/>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2"/>
      <c r="BE18" s="40"/>
      <c r="BS18" s="25" t="s">
        <v>8</v>
      </c>
    </row>
    <row r="19" ht="14.4" customHeight="1">
      <c r="B19" s="29"/>
      <c r="C19" s="30"/>
      <c r="D19" s="41" t="s">
        <v>36</v>
      </c>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2"/>
      <c r="BE19" s="40"/>
      <c r="BS19" s="25" t="s">
        <v>8</v>
      </c>
    </row>
    <row r="20" ht="57" customHeight="1">
      <c r="B20" s="29"/>
      <c r="C20" s="30"/>
      <c r="D20" s="30"/>
      <c r="E20" s="45" t="s">
        <v>37</v>
      </c>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30"/>
      <c r="AP20" s="30"/>
      <c r="AQ20" s="32"/>
      <c r="BE20" s="40"/>
      <c r="BS20" s="25" t="s">
        <v>6</v>
      </c>
    </row>
    <row r="21" ht="6.96" customHeight="1">
      <c r="B21" s="29"/>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2"/>
      <c r="BE21" s="40"/>
    </row>
    <row r="22" ht="6.96" customHeight="1">
      <c r="B22" s="29"/>
      <c r="C22" s="30"/>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30"/>
      <c r="AQ22" s="32"/>
      <c r="BE22" s="40"/>
    </row>
    <row r="23" s="1" customFormat="1" ht="25.92" customHeight="1">
      <c r="B23" s="47"/>
      <c r="C23" s="48"/>
      <c r="D23" s="49" t="s">
        <v>38</v>
      </c>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1">
        <f>ROUND(AG51,2)</f>
        <v>0</v>
      </c>
      <c r="AL23" s="50"/>
      <c r="AM23" s="50"/>
      <c r="AN23" s="50"/>
      <c r="AO23" s="50"/>
      <c r="AP23" s="48"/>
      <c r="AQ23" s="52"/>
      <c r="BE23" s="40"/>
    </row>
    <row r="24" s="1" customFormat="1" ht="6.96" customHeight="1">
      <c r="B24" s="47"/>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2"/>
      <c r="BE24" s="40"/>
    </row>
    <row r="25" s="1" customFormat="1">
      <c r="B25" s="47"/>
      <c r="C25" s="48"/>
      <c r="D25" s="48"/>
      <c r="E25" s="48"/>
      <c r="F25" s="48"/>
      <c r="G25" s="48"/>
      <c r="H25" s="48"/>
      <c r="I25" s="48"/>
      <c r="J25" s="48"/>
      <c r="K25" s="48"/>
      <c r="L25" s="53" t="s">
        <v>39</v>
      </c>
      <c r="M25" s="53"/>
      <c r="N25" s="53"/>
      <c r="O25" s="53"/>
      <c r="P25" s="48"/>
      <c r="Q25" s="48"/>
      <c r="R25" s="48"/>
      <c r="S25" s="48"/>
      <c r="T25" s="48"/>
      <c r="U25" s="48"/>
      <c r="V25" s="48"/>
      <c r="W25" s="53" t="s">
        <v>40</v>
      </c>
      <c r="X25" s="53"/>
      <c r="Y25" s="53"/>
      <c r="Z25" s="53"/>
      <c r="AA25" s="53"/>
      <c r="AB25" s="53"/>
      <c r="AC25" s="53"/>
      <c r="AD25" s="53"/>
      <c r="AE25" s="53"/>
      <c r="AF25" s="48"/>
      <c r="AG25" s="48"/>
      <c r="AH25" s="48"/>
      <c r="AI25" s="48"/>
      <c r="AJ25" s="48"/>
      <c r="AK25" s="53" t="s">
        <v>41</v>
      </c>
      <c r="AL25" s="53"/>
      <c r="AM25" s="53"/>
      <c r="AN25" s="53"/>
      <c r="AO25" s="53"/>
      <c r="AP25" s="48"/>
      <c r="AQ25" s="52"/>
      <c r="BE25" s="40"/>
    </row>
    <row r="26" s="2" customFormat="1" ht="14.4" customHeight="1">
      <c r="B26" s="54"/>
      <c r="C26" s="55"/>
      <c r="D26" s="56" t="s">
        <v>42</v>
      </c>
      <c r="E26" s="55"/>
      <c r="F26" s="56" t="s">
        <v>43</v>
      </c>
      <c r="G26" s="55"/>
      <c r="H26" s="55"/>
      <c r="I26" s="55"/>
      <c r="J26" s="55"/>
      <c r="K26" s="55"/>
      <c r="L26" s="57">
        <v>0.20999999999999999</v>
      </c>
      <c r="M26" s="55"/>
      <c r="N26" s="55"/>
      <c r="O26" s="55"/>
      <c r="P26" s="55"/>
      <c r="Q26" s="55"/>
      <c r="R26" s="55"/>
      <c r="S26" s="55"/>
      <c r="T26" s="55"/>
      <c r="U26" s="55"/>
      <c r="V26" s="55"/>
      <c r="W26" s="58">
        <f>ROUND(AZ51,2)</f>
        <v>0</v>
      </c>
      <c r="X26" s="55"/>
      <c r="Y26" s="55"/>
      <c r="Z26" s="55"/>
      <c r="AA26" s="55"/>
      <c r="AB26" s="55"/>
      <c r="AC26" s="55"/>
      <c r="AD26" s="55"/>
      <c r="AE26" s="55"/>
      <c r="AF26" s="55"/>
      <c r="AG26" s="55"/>
      <c r="AH26" s="55"/>
      <c r="AI26" s="55"/>
      <c r="AJ26" s="55"/>
      <c r="AK26" s="58">
        <f>ROUND(AV51,2)</f>
        <v>0</v>
      </c>
      <c r="AL26" s="55"/>
      <c r="AM26" s="55"/>
      <c r="AN26" s="55"/>
      <c r="AO26" s="55"/>
      <c r="AP26" s="55"/>
      <c r="AQ26" s="59"/>
      <c r="BE26" s="40"/>
    </row>
    <row r="27" s="2" customFormat="1" ht="14.4" customHeight="1">
      <c r="B27" s="54"/>
      <c r="C27" s="55"/>
      <c r="D27" s="55"/>
      <c r="E27" s="55"/>
      <c r="F27" s="56" t="s">
        <v>44</v>
      </c>
      <c r="G27" s="55"/>
      <c r="H27" s="55"/>
      <c r="I27" s="55"/>
      <c r="J27" s="55"/>
      <c r="K27" s="55"/>
      <c r="L27" s="57">
        <v>0.14999999999999999</v>
      </c>
      <c r="M27" s="55"/>
      <c r="N27" s="55"/>
      <c r="O27" s="55"/>
      <c r="P27" s="55"/>
      <c r="Q27" s="55"/>
      <c r="R27" s="55"/>
      <c r="S27" s="55"/>
      <c r="T27" s="55"/>
      <c r="U27" s="55"/>
      <c r="V27" s="55"/>
      <c r="W27" s="58">
        <f>ROUND(BA51,2)</f>
        <v>0</v>
      </c>
      <c r="X27" s="55"/>
      <c r="Y27" s="55"/>
      <c r="Z27" s="55"/>
      <c r="AA27" s="55"/>
      <c r="AB27" s="55"/>
      <c r="AC27" s="55"/>
      <c r="AD27" s="55"/>
      <c r="AE27" s="55"/>
      <c r="AF27" s="55"/>
      <c r="AG27" s="55"/>
      <c r="AH27" s="55"/>
      <c r="AI27" s="55"/>
      <c r="AJ27" s="55"/>
      <c r="AK27" s="58">
        <f>ROUND(AW51,2)</f>
        <v>0</v>
      </c>
      <c r="AL27" s="55"/>
      <c r="AM27" s="55"/>
      <c r="AN27" s="55"/>
      <c r="AO27" s="55"/>
      <c r="AP27" s="55"/>
      <c r="AQ27" s="59"/>
      <c r="BE27" s="40"/>
    </row>
    <row r="28" hidden="1" s="2" customFormat="1" ht="14.4" customHeight="1">
      <c r="B28" s="54"/>
      <c r="C28" s="55"/>
      <c r="D28" s="55"/>
      <c r="E28" s="55"/>
      <c r="F28" s="56" t="s">
        <v>45</v>
      </c>
      <c r="G28" s="55"/>
      <c r="H28" s="55"/>
      <c r="I28" s="55"/>
      <c r="J28" s="55"/>
      <c r="K28" s="55"/>
      <c r="L28" s="57">
        <v>0.20999999999999999</v>
      </c>
      <c r="M28" s="55"/>
      <c r="N28" s="55"/>
      <c r="O28" s="55"/>
      <c r="P28" s="55"/>
      <c r="Q28" s="55"/>
      <c r="R28" s="55"/>
      <c r="S28" s="55"/>
      <c r="T28" s="55"/>
      <c r="U28" s="55"/>
      <c r="V28" s="55"/>
      <c r="W28" s="58">
        <f>ROUND(BB51,2)</f>
        <v>0</v>
      </c>
      <c r="X28" s="55"/>
      <c r="Y28" s="55"/>
      <c r="Z28" s="55"/>
      <c r="AA28" s="55"/>
      <c r="AB28" s="55"/>
      <c r="AC28" s="55"/>
      <c r="AD28" s="55"/>
      <c r="AE28" s="55"/>
      <c r="AF28" s="55"/>
      <c r="AG28" s="55"/>
      <c r="AH28" s="55"/>
      <c r="AI28" s="55"/>
      <c r="AJ28" s="55"/>
      <c r="AK28" s="58">
        <v>0</v>
      </c>
      <c r="AL28" s="55"/>
      <c r="AM28" s="55"/>
      <c r="AN28" s="55"/>
      <c r="AO28" s="55"/>
      <c r="AP28" s="55"/>
      <c r="AQ28" s="59"/>
      <c r="BE28" s="40"/>
    </row>
    <row r="29" hidden="1" s="2" customFormat="1" ht="14.4" customHeight="1">
      <c r="B29" s="54"/>
      <c r="C29" s="55"/>
      <c r="D29" s="55"/>
      <c r="E29" s="55"/>
      <c r="F29" s="56" t="s">
        <v>46</v>
      </c>
      <c r="G29" s="55"/>
      <c r="H29" s="55"/>
      <c r="I29" s="55"/>
      <c r="J29" s="55"/>
      <c r="K29" s="55"/>
      <c r="L29" s="57">
        <v>0.14999999999999999</v>
      </c>
      <c r="M29" s="55"/>
      <c r="N29" s="55"/>
      <c r="O29" s="55"/>
      <c r="P29" s="55"/>
      <c r="Q29" s="55"/>
      <c r="R29" s="55"/>
      <c r="S29" s="55"/>
      <c r="T29" s="55"/>
      <c r="U29" s="55"/>
      <c r="V29" s="55"/>
      <c r="W29" s="58">
        <f>ROUND(BC51,2)</f>
        <v>0</v>
      </c>
      <c r="X29" s="55"/>
      <c r="Y29" s="55"/>
      <c r="Z29" s="55"/>
      <c r="AA29" s="55"/>
      <c r="AB29" s="55"/>
      <c r="AC29" s="55"/>
      <c r="AD29" s="55"/>
      <c r="AE29" s="55"/>
      <c r="AF29" s="55"/>
      <c r="AG29" s="55"/>
      <c r="AH29" s="55"/>
      <c r="AI29" s="55"/>
      <c r="AJ29" s="55"/>
      <c r="AK29" s="58">
        <v>0</v>
      </c>
      <c r="AL29" s="55"/>
      <c r="AM29" s="55"/>
      <c r="AN29" s="55"/>
      <c r="AO29" s="55"/>
      <c r="AP29" s="55"/>
      <c r="AQ29" s="59"/>
      <c r="BE29" s="40"/>
    </row>
    <row r="30" hidden="1" s="2" customFormat="1" ht="14.4" customHeight="1">
      <c r="B30" s="54"/>
      <c r="C30" s="55"/>
      <c r="D30" s="55"/>
      <c r="E30" s="55"/>
      <c r="F30" s="56" t="s">
        <v>47</v>
      </c>
      <c r="G30" s="55"/>
      <c r="H30" s="55"/>
      <c r="I30" s="55"/>
      <c r="J30" s="55"/>
      <c r="K30" s="55"/>
      <c r="L30" s="57">
        <v>0</v>
      </c>
      <c r="M30" s="55"/>
      <c r="N30" s="55"/>
      <c r="O30" s="55"/>
      <c r="P30" s="55"/>
      <c r="Q30" s="55"/>
      <c r="R30" s="55"/>
      <c r="S30" s="55"/>
      <c r="T30" s="55"/>
      <c r="U30" s="55"/>
      <c r="V30" s="55"/>
      <c r="W30" s="58">
        <f>ROUND(BD51,2)</f>
        <v>0</v>
      </c>
      <c r="X30" s="55"/>
      <c r="Y30" s="55"/>
      <c r="Z30" s="55"/>
      <c r="AA30" s="55"/>
      <c r="AB30" s="55"/>
      <c r="AC30" s="55"/>
      <c r="AD30" s="55"/>
      <c r="AE30" s="55"/>
      <c r="AF30" s="55"/>
      <c r="AG30" s="55"/>
      <c r="AH30" s="55"/>
      <c r="AI30" s="55"/>
      <c r="AJ30" s="55"/>
      <c r="AK30" s="58">
        <v>0</v>
      </c>
      <c r="AL30" s="55"/>
      <c r="AM30" s="55"/>
      <c r="AN30" s="55"/>
      <c r="AO30" s="55"/>
      <c r="AP30" s="55"/>
      <c r="AQ30" s="59"/>
      <c r="BE30" s="40"/>
    </row>
    <row r="31" s="1" customFormat="1" ht="6.96" customHeight="1">
      <c r="B31" s="47"/>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52"/>
      <c r="BE31" s="40"/>
    </row>
    <row r="32" s="1" customFormat="1" ht="25.92" customHeight="1">
      <c r="B32" s="47"/>
      <c r="C32" s="60"/>
      <c r="D32" s="61" t="s">
        <v>48</v>
      </c>
      <c r="E32" s="62"/>
      <c r="F32" s="62"/>
      <c r="G32" s="62"/>
      <c r="H32" s="62"/>
      <c r="I32" s="62"/>
      <c r="J32" s="62"/>
      <c r="K32" s="62"/>
      <c r="L32" s="62"/>
      <c r="M32" s="62"/>
      <c r="N32" s="62"/>
      <c r="O32" s="62"/>
      <c r="P32" s="62"/>
      <c r="Q32" s="62"/>
      <c r="R32" s="62"/>
      <c r="S32" s="62"/>
      <c r="T32" s="63" t="s">
        <v>49</v>
      </c>
      <c r="U32" s="62"/>
      <c r="V32" s="62"/>
      <c r="W32" s="62"/>
      <c r="X32" s="64" t="s">
        <v>50</v>
      </c>
      <c r="Y32" s="62"/>
      <c r="Z32" s="62"/>
      <c r="AA32" s="62"/>
      <c r="AB32" s="62"/>
      <c r="AC32" s="62"/>
      <c r="AD32" s="62"/>
      <c r="AE32" s="62"/>
      <c r="AF32" s="62"/>
      <c r="AG32" s="62"/>
      <c r="AH32" s="62"/>
      <c r="AI32" s="62"/>
      <c r="AJ32" s="62"/>
      <c r="AK32" s="65">
        <f>SUM(AK23:AK30)</f>
        <v>0</v>
      </c>
      <c r="AL32" s="62"/>
      <c r="AM32" s="62"/>
      <c r="AN32" s="62"/>
      <c r="AO32" s="66"/>
      <c r="AP32" s="60"/>
      <c r="AQ32" s="67"/>
      <c r="BE32" s="40"/>
    </row>
    <row r="33" s="1" customFormat="1" ht="6.96" customHeight="1">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52"/>
    </row>
    <row r="34" s="1" customFormat="1" ht="6.96" customHeight="1">
      <c r="B34" s="68"/>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70"/>
    </row>
    <row r="38" s="1" customFormat="1" ht="6.96" customHeight="1">
      <c r="B38" s="71"/>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3"/>
    </row>
    <row r="39" s="1" customFormat="1" ht="36.96" customHeight="1">
      <c r="B39" s="47"/>
      <c r="C39" s="74" t="s">
        <v>51</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3"/>
    </row>
    <row r="40" s="1" customFormat="1" ht="6.96" customHeight="1">
      <c r="B40" s="47"/>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3"/>
    </row>
    <row r="41" s="3" customFormat="1" ht="14.4" customHeight="1">
      <c r="B41" s="76"/>
      <c r="C41" s="77" t="s">
        <v>15</v>
      </c>
      <c r="D41" s="78"/>
      <c r="E41" s="78"/>
      <c r="F41" s="78"/>
      <c r="G41" s="78"/>
      <c r="H41" s="78"/>
      <c r="I41" s="78"/>
      <c r="J41" s="78"/>
      <c r="K41" s="78"/>
      <c r="L41" s="78" t="str">
        <f>K5</f>
        <v>201851</v>
      </c>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9"/>
    </row>
    <row r="42" s="4" customFormat="1" ht="36.96" customHeight="1">
      <c r="B42" s="80"/>
      <c r="C42" s="81" t="s">
        <v>18</v>
      </c>
      <c r="D42" s="82"/>
      <c r="E42" s="82"/>
      <c r="F42" s="82"/>
      <c r="G42" s="82"/>
      <c r="H42" s="82"/>
      <c r="I42" s="82"/>
      <c r="J42" s="82"/>
      <c r="K42" s="82"/>
      <c r="L42" s="83" t="str">
        <f>K6</f>
        <v>Snížení energetické náročnosti obj. MŠ, Čimelice č.p.303, na par.č.400</v>
      </c>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4"/>
    </row>
    <row r="43" s="1" customFormat="1" ht="6.96" customHeight="1">
      <c r="B43" s="47"/>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3"/>
    </row>
    <row r="44" s="1" customFormat="1">
      <c r="B44" s="47"/>
      <c r="C44" s="77" t="s">
        <v>23</v>
      </c>
      <c r="D44" s="75"/>
      <c r="E44" s="75"/>
      <c r="F44" s="75"/>
      <c r="G44" s="75"/>
      <c r="H44" s="75"/>
      <c r="I44" s="75"/>
      <c r="J44" s="75"/>
      <c r="K44" s="75"/>
      <c r="L44" s="85" t="str">
        <f>IF(K8="","",K8)</f>
        <v>Čimelice 115, Čimelice</v>
      </c>
      <c r="M44" s="75"/>
      <c r="N44" s="75"/>
      <c r="O44" s="75"/>
      <c r="P44" s="75"/>
      <c r="Q44" s="75"/>
      <c r="R44" s="75"/>
      <c r="S44" s="75"/>
      <c r="T44" s="75"/>
      <c r="U44" s="75"/>
      <c r="V44" s="75"/>
      <c r="W44" s="75"/>
      <c r="X44" s="75"/>
      <c r="Y44" s="75"/>
      <c r="Z44" s="75"/>
      <c r="AA44" s="75"/>
      <c r="AB44" s="75"/>
      <c r="AC44" s="75"/>
      <c r="AD44" s="75"/>
      <c r="AE44" s="75"/>
      <c r="AF44" s="75"/>
      <c r="AG44" s="75"/>
      <c r="AH44" s="75"/>
      <c r="AI44" s="77" t="s">
        <v>25</v>
      </c>
      <c r="AJ44" s="75"/>
      <c r="AK44" s="75"/>
      <c r="AL44" s="75"/>
      <c r="AM44" s="86" t="str">
        <f>IF(AN8= "","",AN8)</f>
        <v>14. 8. 2018</v>
      </c>
      <c r="AN44" s="86"/>
      <c r="AO44" s="75"/>
      <c r="AP44" s="75"/>
      <c r="AQ44" s="75"/>
      <c r="AR44" s="73"/>
    </row>
    <row r="45" s="1" customFormat="1" ht="6.96" customHeight="1">
      <c r="B45" s="47"/>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3"/>
    </row>
    <row r="46" s="1" customFormat="1">
      <c r="B46" s="47"/>
      <c r="C46" s="77" t="s">
        <v>27</v>
      </c>
      <c r="D46" s="75"/>
      <c r="E46" s="75"/>
      <c r="F46" s="75"/>
      <c r="G46" s="75"/>
      <c r="H46" s="75"/>
      <c r="I46" s="75"/>
      <c r="J46" s="75"/>
      <c r="K46" s="75"/>
      <c r="L46" s="78" t="str">
        <f>IF(E11= "","",E11)</f>
        <v>ZŠ a MŠ Čimelice</v>
      </c>
      <c r="M46" s="75"/>
      <c r="N46" s="75"/>
      <c r="O46" s="75"/>
      <c r="P46" s="75"/>
      <c r="Q46" s="75"/>
      <c r="R46" s="75"/>
      <c r="S46" s="75"/>
      <c r="T46" s="75"/>
      <c r="U46" s="75"/>
      <c r="V46" s="75"/>
      <c r="W46" s="75"/>
      <c r="X46" s="75"/>
      <c r="Y46" s="75"/>
      <c r="Z46" s="75"/>
      <c r="AA46" s="75"/>
      <c r="AB46" s="75"/>
      <c r="AC46" s="75"/>
      <c r="AD46" s="75"/>
      <c r="AE46" s="75"/>
      <c r="AF46" s="75"/>
      <c r="AG46" s="75"/>
      <c r="AH46" s="75"/>
      <c r="AI46" s="77" t="s">
        <v>33</v>
      </c>
      <c r="AJ46" s="75"/>
      <c r="AK46" s="75"/>
      <c r="AL46" s="75"/>
      <c r="AM46" s="78" t="str">
        <f>IF(E17="","",E17)</f>
        <v>Ing. Jaroslav Žák</v>
      </c>
      <c r="AN46" s="78"/>
      <c r="AO46" s="78"/>
      <c r="AP46" s="78"/>
      <c r="AQ46" s="75"/>
      <c r="AR46" s="73"/>
      <c r="AS46" s="87" t="s">
        <v>52</v>
      </c>
      <c r="AT46" s="88"/>
      <c r="AU46" s="89"/>
      <c r="AV46" s="89"/>
      <c r="AW46" s="89"/>
      <c r="AX46" s="89"/>
      <c r="AY46" s="89"/>
      <c r="AZ46" s="89"/>
      <c r="BA46" s="89"/>
      <c r="BB46" s="89"/>
      <c r="BC46" s="89"/>
      <c r="BD46" s="90"/>
    </row>
    <row r="47" s="1" customFormat="1">
      <c r="B47" s="47"/>
      <c r="C47" s="77" t="s">
        <v>31</v>
      </c>
      <c r="D47" s="75"/>
      <c r="E47" s="75"/>
      <c r="F47" s="75"/>
      <c r="G47" s="75"/>
      <c r="H47" s="75"/>
      <c r="I47" s="75"/>
      <c r="J47" s="75"/>
      <c r="K47" s="75"/>
      <c r="L47" s="78" t="str">
        <f>IF(E14= "Vyplň údaj","",E14)</f>
        <v/>
      </c>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3"/>
      <c r="AS47" s="91"/>
      <c r="AT47" s="92"/>
      <c r="AU47" s="93"/>
      <c r="AV47" s="93"/>
      <c r="AW47" s="93"/>
      <c r="AX47" s="93"/>
      <c r="AY47" s="93"/>
      <c r="AZ47" s="93"/>
      <c r="BA47" s="93"/>
      <c r="BB47" s="93"/>
      <c r="BC47" s="93"/>
      <c r="BD47" s="94"/>
    </row>
    <row r="48" s="1" customFormat="1" ht="10.8" customHeight="1">
      <c r="B48" s="47"/>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3"/>
      <c r="AS48" s="95"/>
      <c r="AT48" s="56"/>
      <c r="AU48" s="48"/>
      <c r="AV48" s="48"/>
      <c r="AW48" s="48"/>
      <c r="AX48" s="48"/>
      <c r="AY48" s="48"/>
      <c r="AZ48" s="48"/>
      <c r="BA48" s="48"/>
      <c r="BB48" s="48"/>
      <c r="BC48" s="48"/>
      <c r="BD48" s="96"/>
    </row>
    <row r="49" s="1" customFormat="1" ht="29.28" customHeight="1">
      <c r="B49" s="47"/>
      <c r="C49" s="97" t="s">
        <v>53</v>
      </c>
      <c r="D49" s="98"/>
      <c r="E49" s="98"/>
      <c r="F49" s="98"/>
      <c r="G49" s="98"/>
      <c r="H49" s="99"/>
      <c r="I49" s="100" t="s">
        <v>54</v>
      </c>
      <c r="J49" s="98"/>
      <c r="K49" s="98"/>
      <c r="L49" s="98"/>
      <c r="M49" s="98"/>
      <c r="N49" s="98"/>
      <c r="O49" s="98"/>
      <c r="P49" s="98"/>
      <c r="Q49" s="98"/>
      <c r="R49" s="98"/>
      <c r="S49" s="98"/>
      <c r="T49" s="98"/>
      <c r="U49" s="98"/>
      <c r="V49" s="98"/>
      <c r="W49" s="98"/>
      <c r="X49" s="98"/>
      <c r="Y49" s="98"/>
      <c r="Z49" s="98"/>
      <c r="AA49" s="98"/>
      <c r="AB49" s="98"/>
      <c r="AC49" s="98"/>
      <c r="AD49" s="98"/>
      <c r="AE49" s="98"/>
      <c r="AF49" s="98"/>
      <c r="AG49" s="101" t="s">
        <v>55</v>
      </c>
      <c r="AH49" s="98"/>
      <c r="AI49" s="98"/>
      <c r="AJ49" s="98"/>
      <c r="AK49" s="98"/>
      <c r="AL49" s="98"/>
      <c r="AM49" s="98"/>
      <c r="AN49" s="100" t="s">
        <v>56</v>
      </c>
      <c r="AO49" s="98"/>
      <c r="AP49" s="98"/>
      <c r="AQ49" s="102" t="s">
        <v>57</v>
      </c>
      <c r="AR49" s="73"/>
      <c r="AS49" s="103" t="s">
        <v>58</v>
      </c>
      <c r="AT49" s="104" t="s">
        <v>59</v>
      </c>
      <c r="AU49" s="104" t="s">
        <v>60</v>
      </c>
      <c r="AV49" s="104" t="s">
        <v>61</v>
      </c>
      <c r="AW49" s="104" t="s">
        <v>62</v>
      </c>
      <c r="AX49" s="104" t="s">
        <v>63</v>
      </c>
      <c r="AY49" s="104" t="s">
        <v>64</v>
      </c>
      <c r="AZ49" s="104" t="s">
        <v>65</v>
      </c>
      <c r="BA49" s="104" t="s">
        <v>66</v>
      </c>
      <c r="BB49" s="104" t="s">
        <v>67</v>
      </c>
      <c r="BC49" s="104" t="s">
        <v>68</v>
      </c>
      <c r="BD49" s="105" t="s">
        <v>69</v>
      </c>
    </row>
    <row r="50" s="1" customFormat="1" ht="10.8" customHeight="1">
      <c r="B50" s="47"/>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3"/>
      <c r="AS50" s="106"/>
      <c r="AT50" s="107"/>
      <c r="AU50" s="107"/>
      <c r="AV50" s="107"/>
      <c r="AW50" s="107"/>
      <c r="AX50" s="107"/>
      <c r="AY50" s="107"/>
      <c r="AZ50" s="107"/>
      <c r="BA50" s="107"/>
      <c r="BB50" s="107"/>
      <c r="BC50" s="107"/>
      <c r="BD50" s="108"/>
    </row>
    <row r="51" s="4" customFormat="1" ht="32.4" customHeight="1">
      <c r="B51" s="80"/>
      <c r="C51" s="109" t="s">
        <v>70</v>
      </c>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1">
        <f>ROUND(AG52+AG57+AG62,2)</f>
        <v>0</v>
      </c>
      <c r="AH51" s="111"/>
      <c r="AI51" s="111"/>
      <c r="AJ51" s="111"/>
      <c r="AK51" s="111"/>
      <c r="AL51" s="111"/>
      <c r="AM51" s="111"/>
      <c r="AN51" s="112">
        <f>SUM(AG51,AT51)</f>
        <v>0</v>
      </c>
      <c r="AO51" s="112"/>
      <c r="AP51" s="112"/>
      <c r="AQ51" s="113" t="s">
        <v>21</v>
      </c>
      <c r="AR51" s="84"/>
      <c r="AS51" s="114">
        <f>ROUND(AS52+AS57+AS62,2)</f>
        <v>0</v>
      </c>
      <c r="AT51" s="115">
        <f>ROUND(SUM(AV51:AW51),2)</f>
        <v>0</v>
      </c>
      <c r="AU51" s="116">
        <f>ROUND(AU52+AU57+AU62,5)</f>
        <v>0</v>
      </c>
      <c r="AV51" s="115">
        <f>ROUND(AZ51*L26,2)</f>
        <v>0</v>
      </c>
      <c r="AW51" s="115">
        <f>ROUND(BA51*L27,2)</f>
        <v>0</v>
      </c>
      <c r="AX51" s="115">
        <f>ROUND(BB51*L26,2)</f>
        <v>0</v>
      </c>
      <c r="AY51" s="115">
        <f>ROUND(BC51*L27,2)</f>
        <v>0</v>
      </c>
      <c r="AZ51" s="115">
        <f>ROUND(AZ52+AZ57+AZ62,2)</f>
        <v>0</v>
      </c>
      <c r="BA51" s="115">
        <f>ROUND(BA52+BA57+BA62,2)</f>
        <v>0</v>
      </c>
      <c r="BB51" s="115">
        <f>ROUND(BB52+BB57+BB62,2)</f>
        <v>0</v>
      </c>
      <c r="BC51" s="115">
        <f>ROUND(BC52+BC57+BC62,2)</f>
        <v>0</v>
      </c>
      <c r="BD51" s="117">
        <f>ROUND(BD52+BD57+BD62,2)</f>
        <v>0</v>
      </c>
      <c r="BS51" s="118" t="s">
        <v>71</v>
      </c>
      <c r="BT51" s="118" t="s">
        <v>72</v>
      </c>
      <c r="BU51" s="119" t="s">
        <v>73</v>
      </c>
      <c r="BV51" s="118" t="s">
        <v>74</v>
      </c>
      <c r="BW51" s="118" t="s">
        <v>7</v>
      </c>
      <c r="BX51" s="118" t="s">
        <v>75</v>
      </c>
      <c r="CL51" s="118" t="s">
        <v>21</v>
      </c>
    </row>
    <row r="52" s="5" customFormat="1" ht="16.5" customHeight="1">
      <c r="B52" s="120"/>
      <c r="C52" s="121"/>
      <c r="D52" s="122" t="s">
        <v>76</v>
      </c>
      <c r="E52" s="122"/>
      <c r="F52" s="122"/>
      <c r="G52" s="122"/>
      <c r="H52" s="122"/>
      <c r="I52" s="123"/>
      <c r="J52" s="122" t="s">
        <v>77</v>
      </c>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4">
        <f>ROUND(SUM(AG53:AG56),2)</f>
        <v>0</v>
      </c>
      <c r="AH52" s="123"/>
      <c r="AI52" s="123"/>
      <c r="AJ52" s="123"/>
      <c r="AK52" s="123"/>
      <c r="AL52" s="123"/>
      <c r="AM52" s="123"/>
      <c r="AN52" s="125">
        <f>SUM(AG52,AT52)</f>
        <v>0</v>
      </c>
      <c r="AO52" s="123"/>
      <c r="AP52" s="123"/>
      <c r="AQ52" s="126" t="s">
        <v>78</v>
      </c>
      <c r="AR52" s="127"/>
      <c r="AS52" s="128">
        <f>ROUND(SUM(AS53:AS56),2)</f>
        <v>0</v>
      </c>
      <c r="AT52" s="129">
        <f>ROUND(SUM(AV52:AW52),2)</f>
        <v>0</v>
      </c>
      <c r="AU52" s="130">
        <f>ROUND(SUM(AU53:AU56),5)</f>
        <v>0</v>
      </c>
      <c r="AV52" s="129">
        <f>ROUND(AZ52*L26,2)</f>
        <v>0</v>
      </c>
      <c r="AW52" s="129">
        <f>ROUND(BA52*L27,2)</f>
        <v>0</v>
      </c>
      <c r="AX52" s="129">
        <f>ROUND(BB52*L26,2)</f>
        <v>0</v>
      </c>
      <c r="AY52" s="129">
        <f>ROUND(BC52*L27,2)</f>
        <v>0</v>
      </c>
      <c r="AZ52" s="129">
        <f>ROUND(SUM(AZ53:AZ56),2)</f>
        <v>0</v>
      </c>
      <c r="BA52" s="129">
        <f>ROUND(SUM(BA53:BA56),2)</f>
        <v>0</v>
      </c>
      <c r="BB52" s="129">
        <f>ROUND(SUM(BB53:BB56),2)</f>
        <v>0</v>
      </c>
      <c r="BC52" s="129">
        <f>ROUND(SUM(BC53:BC56),2)</f>
        <v>0</v>
      </c>
      <c r="BD52" s="131">
        <f>ROUND(SUM(BD53:BD56),2)</f>
        <v>0</v>
      </c>
      <c r="BS52" s="132" t="s">
        <v>71</v>
      </c>
      <c r="BT52" s="132" t="s">
        <v>79</v>
      </c>
      <c r="BU52" s="132" t="s">
        <v>73</v>
      </c>
      <c r="BV52" s="132" t="s">
        <v>74</v>
      </c>
      <c r="BW52" s="132" t="s">
        <v>80</v>
      </c>
      <c r="BX52" s="132" t="s">
        <v>7</v>
      </c>
      <c r="CL52" s="132" t="s">
        <v>21</v>
      </c>
      <c r="CM52" s="132" t="s">
        <v>81</v>
      </c>
    </row>
    <row r="53" s="6" customFormat="1" ht="16.5" customHeight="1">
      <c r="A53" s="133" t="s">
        <v>82</v>
      </c>
      <c r="B53" s="134"/>
      <c r="C53" s="135"/>
      <c r="D53" s="135"/>
      <c r="E53" s="136" t="s">
        <v>83</v>
      </c>
      <c r="F53" s="136"/>
      <c r="G53" s="136"/>
      <c r="H53" s="136"/>
      <c r="I53" s="136"/>
      <c r="J53" s="135"/>
      <c r="K53" s="136" t="s">
        <v>84</v>
      </c>
      <c r="L53" s="136"/>
      <c r="M53" s="136"/>
      <c r="N53" s="136"/>
      <c r="O53" s="136"/>
      <c r="P53" s="136"/>
      <c r="Q53" s="136"/>
      <c r="R53" s="136"/>
      <c r="S53" s="136"/>
      <c r="T53" s="136"/>
      <c r="U53" s="136"/>
      <c r="V53" s="136"/>
      <c r="W53" s="136"/>
      <c r="X53" s="136"/>
      <c r="Y53" s="136"/>
      <c r="Z53" s="136"/>
      <c r="AA53" s="136"/>
      <c r="AB53" s="136"/>
      <c r="AC53" s="136"/>
      <c r="AD53" s="136"/>
      <c r="AE53" s="136"/>
      <c r="AF53" s="136"/>
      <c r="AG53" s="137">
        <f>'D.1.1.1 - Objekt G'!J29</f>
        <v>0</v>
      </c>
      <c r="AH53" s="135"/>
      <c r="AI53" s="135"/>
      <c r="AJ53" s="135"/>
      <c r="AK53" s="135"/>
      <c r="AL53" s="135"/>
      <c r="AM53" s="135"/>
      <c r="AN53" s="137">
        <f>SUM(AG53,AT53)</f>
        <v>0</v>
      </c>
      <c r="AO53" s="135"/>
      <c r="AP53" s="135"/>
      <c r="AQ53" s="138" t="s">
        <v>85</v>
      </c>
      <c r="AR53" s="139"/>
      <c r="AS53" s="140">
        <v>0</v>
      </c>
      <c r="AT53" s="141">
        <f>ROUND(SUM(AV53:AW53),2)</f>
        <v>0</v>
      </c>
      <c r="AU53" s="142">
        <f>'D.1.1.1 - Objekt G'!P109</f>
        <v>0</v>
      </c>
      <c r="AV53" s="141">
        <f>'D.1.1.1 - Objekt G'!J32</f>
        <v>0</v>
      </c>
      <c r="AW53" s="141">
        <f>'D.1.1.1 - Objekt G'!J33</f>
        <v>0</v>
      </c>
      <c r="AX53" s="141">
        <f>'D.1.1.1 - Objekt G'!J34</f>
        <v>0</v>
      </c>
      <c r="AY53" s="141">
        <f>'D.1.1.1 - Objekt G'!J35</f>
        <v>0</v>
      </c>
      <c r="AZ53" s="141">
        <f>'D.1.1.1 - Objekt G'!F32</f>
        <v>0</v>
      </c>
      <c r="BA53" s="141">
        <f>'D.1.1.1 - Objekt G'!F33</f>
        <v>0</v>
      </c>
      <c r="BB53" s="141">
        <f>'D.1.1.1 - Objekt G'!F34</f>
        <v>0</v>
      </c>
      <c r="BC53" s="141">
        <f>'D.1.1.1 - Objekt G'!F35</f>
        <v>0</v>
      </c>
      <c r="BD53" s="143">
        <f>'D.1.1.1 - Objekt G'!F36</f>
        <v>0</v>
      </c>
      <c r="BT53" s="144" t="s">
        <v>81</v>
      </c>
      <c r="BV53" s="144" t="s">
        <v>74</v>
      </c>
      <c r="BW53" s="144" t="s">
        <v>86</v>
      </c>
      <c r="BX53" s="144" t="s">
        <v>80</v>
      </c>
      <c r="CL53" s="144" t="s">
        <v>21</v>
      </c>
    </row>
    <row r="54" s="6" customFormat="1" ht="16.5" customHeight="1">
      <c r="A54" s="133" t="s">
        <v>82</v>
      </c>
      <c r="B54" s="134"/>
      <c r="C54" s="135"/>
      <c r="D54" s="135"/>
      <c r="E54" s="136" t="s">
        <v>87</v>
      </c>
      <c r="F54" s="136"/>
      <c r="G54" s="136"/>
      <c r="H54" s="136"/>
      <c r="I54" s="136"/>
      <c r="J54" s="135"/>
      <c r="K54" s="136" t="s">
        <v>88</v>
      </c>
      <c r="L54" s="136"/>
      <c r="M54" s="136"/>
      <c r="N54" s="136"/>
      <c r="O54" s="136"/>
      <c r="P54" s="136"/>
      <c r="Q54" s="136"/>
      <c r="R54" s="136"/>
      <c r="S54" s="136"/>
      <c r="T54" s="136"/>
      <c r="U54" s="136"/>
      <c r="V54" s="136"/>
      <c r="W54" s="136"/>
      <c r="X54" s="136"/>
      <c r="Y54" s="136"/>
      <c r="Z54" s="136"/>
      <c r="AA54" s="136"/>
      <c r="AB54" s="136"/>
      <c r="AC54" s="136"/>
      <c r="AD54" s="136"/>
      <c r="AE54" s="136"/>
      <c r="AF54" s="136"/>
      <c r="AG54" s="137">
        <f>'D.1.1.2 - Objekt H'!J29</f>
        <v>0</v>
      </c>
      <c r="AH54" s="135"/>
      <c r="AI54" s="135"/>
      <c r="AJ54" s="135"/>
      <c r="AK54" s="135"/>
      <c r="AL54" s="135"/>
      <c r="AM54" s="135"/>
      <c r="AN54" s="137">
        <f>SUM(AG54,AT54)</f>
        <v>0</v>
      </c>
      <c r="AO54" s="135"/>
      <c r="AP54" s="135"/>
      <c r="AQ54" s="138" t="s">
        <v>85</v>
      </c>
      <c r="AR54" s="139"/>
      <c r="AS54" s="140">
        <v>0</v>
      </c>
      <c r="AT54" s="141">
        <f>ROUND(SUM(AV54:AW54),2)</f>
        <v>0</v>
      </c>
      <c r="AU54" s="142">
        <f>'D.1.1.2 - Objekt H'!P107</f>
        <v>0</v>
      </c>
      <c r="AV54" s="141">
        <f>'D.1.1.2 - Objekt H'!J32</f>
        <v>0</v>
      </c>
      <c r="AW54" s="141">
        <f>'D.1.1.2 - Objekt H'!J33</f>
        <v>0</v>
      </c>
      <c r="AX54" s="141">
        <f>'D.1.1.2 - Objekt H'!J34</f>
        <v>0</v>
      </c>
      <c r="AY54" s="141">
        <f>'D.1.1.2 - Objekt H'!J35</f>
        <v>0</v>
      </c>
      <c r="AZ54" s="141">
        <f>'D.1.1.2 - Objekt H'!F32</f>
        <v>0</v>
      </c>
      <c r="BA54" s="141">
        <f>'D.1.1.2 - Objekt H'!F33</f>
        <v>0</v>
      </c>
      <c r="BB54" s="141">
        <f>'D.1.1.2 - Objekt H'!F34</f>
        <v>0</v>
      </c>
      <c r="BC54" s="141">
        <f>'D.1.1.2 - Objekt H'!F35</f>
        <v>0</v>
      </c>
      <c r="BD54" s="143">
        <f>'D.1.1.2 - Objekt H'!F36</f>
        <v>0</v>
      </c>
      <c r="BT54" s="144" t="s">
        <v>81</v>
      </c>
      <c r="BV54" s="144" t="s">
        <v>74</v>
      </c>
      <c r="BW54" s="144" t="s">
        <v>89</v>
      </c>
      <c r="BX54" s="144" t="s">
        <v>80</v>
      </c>
      <c r="CL54" s="144" t="s">
        <v>21</v>
      </c>
    </row>
    <row r="55" s="6" customFormat="1" ht="16.5" customHeight="1">
      <c r="A55" s="133" t="s">
        <v>82</v>
      </c>
      <c r="B55" s="134"/>
      <c r="C55" s="135"/>
      <c r="D55" s="135"/>
      <c r="E55" s="136" t="s">
        <v>90</v>
      </c>
      <c r="F55" s="136"/>
      <c r="G55" s="136"/>
      <c r="H55" s="136"/>
      <c r="I55" s="136"/>
      <c r="J55" s="135"/>
      <c r="K55" s="136" t="s">
        <v>91</v>
      </c>
      <c r="L55" s="136"/>
      <c r="M55" s="136"/>
      <c r="N55" s="136"/>
      <c r="O55" s="136"/>
      <c r="P55" s="136"/>
      <c r="Q55" s="136"/>
      <c r="R55" s="136"/>
      <c r="S55" s="136"/>
      <c r="T55" s="136"/>
      <c r="U55" s="136"/>
      <c r="V55" s="136"/>
      <c r="W55" s="136"/>
      <c r="X55" s="136"/>
      <c r="Y55" s="136"/>
      <c r="Z55" s="136"/>
      <c r="AA55" s="136"/>
      <c r="AB55" s="136"/>
      <c r="AC55" s="136"/>
      <c r="AD55" s="136"/>
      <c r="AE55" s="136"/>
      <c r="AF55" s="136"/>
      <c r="AG55" s="137">
        <f>'D.1.1.3 - Spojovací chodba C'!J29</f>
        <v>0</v>
      </c>
      <c r="AH55" s="135"/>
      <c r="AI55" s="135"/>
      <c r="AJ55" s="135"/>
      <c r="AK55" s="135"/>
      <c r="AL55" s="135"/>
      <c r="AM55" s="135"/>
      <c r="AN55" s="137">
        <f>SUM(AG55,AT55)</f>
        <v>0</v>
      </c>
      <c r="AO55" s="135"/>
      <c r="AP55" s="135"/>
      <c r="AQ55" s="138" t="s">
        <v>85</v>
      </c>
      <c r="AR55" s="139"/>
      <c r="AS55" s="140">
        <v>0</v>
      </c>
      <c r="AT55" s="141">
        <f>ROUND(SUM(AV55:AW55),2)</f>
        <v>0</v>
      </c>
      <c r="AU55" s="142">
        <f>'D.1.1.3 - Spojovací chodba C'!P109</f>
        <v>0</v>
      </c>
      <c r="AV55" s="141">
        <f>'D.1.1.3 - Spojovací chodba C'!J32</f>
        <v>0</v>
      </c>
      <c r="AW55" s="141">
        <f>'D.1.1.3 - Spojovací chodba C'!J33</f>
        <v>0</v>
      </c>
      <c r="AX55" s="141">
        <f>'D.1.1.3 - Spojovací chodba C'!J34</f>
        <v>0</v>
      </c>
      <c r="AY55" s="141">
        <f>'D.1.1.3 - Spojovací chodba C'!J35</f>
        <v>0</v>
      </c>
      <c r="AZ55" s="141">
        <f>'D.1.1.3 - Spojovací chodba C'!F32</f>
        <v>0</v>
      </c>
      <c r="BA55" s="141">
        <f>'D.1.1.3 - Spojovací chodba C'!F33</f>
        <v>0</v>
      </c>
      <c r="BB55" s="141">
        <f>'D.1.1.3 - Spojovací chodba C'!F34</f>
        <v>0</v>
      </c>
      <c r="BC55" s="141">
        <f>'D.1.1.3 - Spojovací chodba C'!F35</f>
        <v>0</v>
      </c>
      <c r="BD55" s="143">
        <f>'D.1.1.3 - Spojovací chodba C'!F36</f>
        <v>0</v>
      </c>
      <c r="BT55" s="144" t="s">
        <v>81</v>
      </c>
      <c r="BV55" s="144" t="s">
        <v>74</v>
      </c>
      <c r="BW55" s="144" t="s">
        <v>92</v>
      </c>
      <c r="BX55" s="144" t="s">
        <v>80</v>
      </c>
      <c r="CL55" s="144" t="s">
        <v>21</v>
      </c>
    </row>
    <row r="56" s="6" customFormat="1" ht="16.5" customHeight="1">
      <c r="A56" s="133" t="s">
        <v>82</v>
      </c>
      <c r="B56" s="134"/>
      <c r="C56" s="135"/>
      <c r="D56" s="135"/>
      <c r="E56" s="136" t="s">
        <v>93</v>
      </c>
      <c r="F56" s="136"/>
      <c r="G56" s="136"/>
      <c r="H56" s="136"/>
      <c r="I56" s="136"/>
      <c r="J56" s="135"/>
      <c r="K56" s="136" t="s">
        <v>94</v>
      </c>
      <c r="L56" s="136"/>
      <c r="M56" s="136"/>
      <c r="N56" s="136"/>
      <c r="O56" s="136"/>
      <c r="P56" s="136"/>
      <c r="Q56" s="136"/>
      <c r="R56" s="136"/>
      <c r="S56" s="136"/>
      <c r="T56" s="136"/>
      <c r="U56" s="136"/>
      <c r="V56" s="136"/>
      <c r="W56" s="136"/>
      <c r="X56" s="136"/>
      <c r="Y56" s="136"/>
      <c r="Z56" s="136"/>
      <c r="AA56" s="136"/>
      <c r="AB56" s="136"/>
      <c r="AC56" s="136"/>
      <c r="AD56" s="136"/>
      <c r="AE56" s="136"/>
      <c r="AF56" s="136"/>
      <c r="AG56" s="137">
        <f>'D.1.1.4 - Objekt D, E'!J29</f>
        <v>0</v>
      </c>
      <c r="AH56" s="135"/>
      <c r="AI56" s="135"/>
      <c r="AJ56" s="135"/>
      <c r="AK56" s="135"/>
      <c r="AL56" s="135"/>
      <c r="AM56" s="135"/>
      <c r="AN56" s="137">
        <f>SUM(AG56,AT56)</f>
        <v>0</v>
      </c>
      <c r="AO56" s="135"/>
      <c r="AP56" s="135"/>
      <c r="AQ56" s="138" t="s">
        <v>85</v>
      </c>
      <c r="AR56" s="139"/>
      <c r="AS56" s="140">
        <v>0</v>
      </c>
      <c r="AT56" s="141">
        <f>ROUND(SUM(AV56:AW56),2)</f>
        <v>0</v>
      </c>
      <c r="AU56" s="142">
        <f>'D.1.1.4 - Objekt D, E'!P110</f>
        <v>0</v>
      </c>
      <c r="AV56" s="141">
        <f>'D.1.1.4 - Objekt D, E'!J32</f>
        <v>0</v>
      </c>
      <c r="AW56" s="141">
        <f>'D.1.1.4 - Objekt D, E'!J33</f>
        <v>0</v>
      </c>
      <c r="AX56" s="141">
        <f>'D.1.1.4 - Objekt D, E'!J34</f>
        <v>0</v>
      </c>
      <c r="AY56" s="141">
        <f>'D.1.1.4 - Objekt D, E'!J35</f>
        <v>0</v>
      </c>
      <c r="AZ56" s="141">
        <f>'D.1.1.4 - Objekt D, E'!F32</f>
        <v>0</v>
      </c>
      <c r="BA56" s="141">
        <f>'D.1.1.4 - Objekt D, E'!F33</f>
        <v>0</v>
      </c>
      <c r="BB56" s="141">
        <f>'D.1.1.4 - Objekt D, E'!F34</f>
        <v>0</v>
      </c>
      <c r="BC56" s="141">
        <f>'D.1.1.4 - Objekt D, E'!F35</f>
        <v>0</v>
      </c>
      <c r="BD56" s="143">
        <f>'D.1.1.4 - Objekt D, E'!F36</f>
        <v>0</v>
      </c>
      <c r="BT56" s="144" t="s">
        <v>81</v>
      </c>
      <c r="BV56" s="144" t="s">
        <v>74</v>
      </c>
      <c r="BW56" s="144" t="s">
        <v>95</v>
      </c>
      <c r="BX56" s="144" t="s">
        <v>80</v>
      </c>
      <c r="CL56" s="144" t="s">
        <v>21</v>
      </c>
    </row>
    <row r="57" s="5" customFormat="1" ht="16.5" customHeight="1">
      <c r="B57" s="120"/>
      <c r="C57" s="121"/>
      <c r="D57" s="122" t="s">
        <v>96</v>
      </c>
      <c r="E57" s="122"/>
      <c r="F57" s="122"/>
      <c r="G57" s="122"/>
      <c r="H57" s="122"/>
      <c r="I57" s="123"/>
      <c r="J57" s="122" t="s">
        <v>97</v>
      </c>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4">
        <f>ROUND(SUM(AG58:AG61),2)</f>
        <v>0</v>
      </c>
      <c r="AH57" s="123"/>
      <c r="AI57" s="123"/>
      <c r="AJ57" s="123"/>
      <c r="AK57" s="123"/>
      <c r="AL57" s="123"/>
      <c r="AM57" s="123"/>
      <c r="AN57" s="125">
        <f>SUM(AG57,AT57)</f>
        <v>0</v>
      </c>
      <c r="AO57" s="123"/>
      <c r="AP57" s="123"/>
      <c r="AQ57" s="126" t="s">
        <v>78</v>
      </c>
      <c r="AR57" s="127"/>
      <c r="AS57" s="128">
        <f>ROUND(SUM(AS58:AS61),2)</f>
        <v>0</v>
      </c>
      <c r="AT57" s="129">
        <f>ROUND(SUM(AV57:AW57),2)</f>
        <v>0</v>
      </c>
      <c r="AU57" s="130">
        <f>ROUND(SUM(AU58:AU61),5)</f>
        <v>0</v>
      </c>
      <c r="AV57" s="129">
        <f>ROUND(AZ57*L26,2)</f>
        <v>0</v>
      </c>
      <c r="AW57" s="129">
        <f>ROUND(BA57*L27,2)</f>
        <v>0</v>
      </c>
      <c r="AX57" s="129">
        <f>ROUND(BB57*L26,2)</f>
        <v>0</v>
      </c>
      <c r="AY57" s="129">
        <f>ROUND(BC57*L27,2)</f>
        <v>0</v>
      </c>
      <c r="AZ57" s="129">
        <f>ROUND(SUM(AZ58:AZ61),2)</f>
        <v>0</v>
      </c>
      <c r="BA57" s="129">
        <f>ROUND(SUM(BA58:BA61),2)</f>
        <v>0</v>
      </c>
      <c r="BB57" s="129">
        <f>ROUND(SUM(BB58:BB61),2)</f>
        <v>0</v>
      </c>
      <c r="BC57" s="129">
        <f>ROUND(SUM(BC58:BC61),2)</f>
        <v>0</v>
      </c>
      <c r="BD57" s="131">
        <f>ROUND(SUM(BD58:BD61),2)</f>
        <v>0</v>
      </c>
      <c r="BS57" s="132" t="s">
        <v>71</v>
      </c>
      <c r="BT57" s="132" t="s">
        <v>79</v>
      </c>
      <c r="BU57" s="132" t="s">
        <v>73</v>
      </c>
      <c r="BV57" s="132" t="s">
        <v>74</v>
      </c>
      <c r="BW57" s="132" t="s">
        <v>98</v>
      </c>
      <c r="BX57" s="132" t="s">
        <v>7</v>
      </c>
      <c r="CL57" s="132" t="s">
        <v>21</v>
      </c>
      <c r="CM57" s="132" t="s">
        <v>81</v>
      </c>
    </row>
    <row r="58" s="6" customFormat="1" ht="16.5" customHeight="1">
      <c r="A58" s="133" t="s">
        <v>82</v>
      </c>
      <c r="B58" s="134"/>
      <c r="C58" s="135"/>
      <c r="D58" s="135"/>
      <c r="E58" s="136" t="s">
        <v>99</v>
      </c>
      <c r="F58" s="136"/>
      <c r="G58" s="136"/>
      <c r="H58" s="136"/>
      <c r="I58" s="136"/>
      <c r="J58" s="135"/>
      <c r="K58" s="136" t="s">
        <v>100</v>
      </c>
      <c r="L58" s="136"/>
      <c r="M58" s="136"/>
      <c r="N58" s="136"/>
      <c r="O58" s="136"/>
      <c r="P58" s="136"/>
      <c r="Q58" s="136"/>
      <c r="R58" s="136"/>
      <c r="S58" s="136"/>
      <c r="T58" s="136"/>
      <c r="U58" s="136"/>
      <c r="V58" s="136"/>
      <c r="W58" s="136"/>
      <c r="X58" s="136"/>
      <c r="Y58" s="136"/>
      <c r="Z58" s="136"/>
      <c r="AA58" s="136"/>
      <c r="AB58" s="136"/>
      <c r="AC58" s="136"/>
      <c r="AD58" s="136"/>
      <c r="AE58" s="136"/>
      <c r="AF58" s="136"/>
      <c r="AG58" s="137">
        <f>'D.1.4.1 - Objekt G_elektr...'!J29</f>
        <v>0</v>
      </c>
      <c r="AH58" s="135"/>
      <c r="AI58" s="135"/>
      <c r="AJ58" s="135"/>
      <c r="AK58" s="135"/>
      <c r="AL58" s="135"/>
      <c r="AM58" s="135"/>
      <c r="AN58" s="137">
        <f>SUM(AG58,AT58)</f>
        <v>0</v>
      </c>
      <c r="AO58" s="135"/>
      <c r="AP58" s="135"/>
      <c r="AQ58" s="138" t="s">
        <v>85</v>
      </c>
      <c r="AR58" s="139"/>
      <c r="AS58" s="140">
        <v>0</v>
      </c>
      <c r="AT58" s="141">
        <f>ROUND(SUM(AV58:AW58),2)</f>
        <v>0</v>
      </c>
      <c r="AU58" s="142">
        <f>'D.1.4.1 - Objekt G_elektr...'!P84</f>
        <v>0</v>
      </c>
      <c r="AV58" s="141">
        <f>'D.1.4.1 - Objekt G_elektr...'!J32</f>
        <v>0</v>
      </c>
      <c r="AW58" s="141">
        <f>'D.1.4.1 - Objekt G_elektr...'!J33</f>
        <v>0</v>
      </c>
      <c r="AX58" s="141">
        <f>'D.1.4.1 - Objekt G_elektr...'!J34</f>
        <v>0</v>
      </c>
      <c r="AY58" s="141">
        <f>'D.1.4.1 - Objekt G_elektr...'!J35</f>
        <v>0</v>
      </c>
      <c r="AZ58" s="141">
        <f>'D.1.4.1 - Objekt G_elektr...'!F32</f>
        <v>0</v>
      </c>
      <c r="BA58" s="141">
        <f>'D.1.4.1 - Objekt G_elektr...'!F33</f>
        <v>0</v>
      </c>
      <c r="BB58" s="141">
        <f>'D.1.4.1 - Objekt G_elektr...'!F34</f>
        <v>0</v>
      </c>
      <c r="BC58" s="141">
        <f>'D.1.4.1 - Objekt G_elektr...'!F35</f>
        <v>0</v>
      </c>
      <c r="BD58" s="143">
        <f>'D.1.4.1 - Objekt G_elektr...'!F36</f>
        <v>0</v>
      </c>
      <c r="BT58" s="144" t="s">
        <v>81</v>
      </c>
      <c r="BV58" s="144" t="s">
        <v>74</v>
      </c>
      <c r="BW58" s="144" t="s">
        <v>101</v>
      </c>
      <c r="BX58" s="144" t="s">
        <v>98</v>
      </c>
      <c r="CL58" s="144" t="s">
        <v>21</v>
      </c>
    </row>
    <row r="59" s="6" customFormat="1" ht="16.5" customHeight="1">
      <c r="A59" s="133" t="s">
        <v>82</v>
      </c>
      <c r="B59" s="134"/>
      <c r="C59" s="135"/>
      <c r="D59" s="135"/>
      <c r="E59" s="136" t="s">
        <v>102</v>
      </c>
      <c r="F59" s="136"/>
      <c r="G59" s="136"/>
      <c r="H59" s="136"/>
      <c r="I59" s="136"/>
      <c r="J59" s="135"/>
      <c r="K59" s="136" t="s">
        <v>103</v>
      </c>
      <c r="L59" s="136"/>
      <c r="M59" s="136"/>
      <c r="N59" s="136"/>
      <c r="O59" s="136"/>
      <c r="P59" s="136"/>
      <c r="Q59" s="136"/>
      <c r="R59" s="136"/>
      <c r="S59" s="136"/>
      <c r="T59" s="136"/>
      <c r="U59" s="136"/>
      <c r="V59" s="136"/>
      <c r="W59" s="136"/>
      <c r="X59" s="136"/>
      <c r="Y59" s="136"/>
      <c r="Z59" s="136"/>
      <c r="AA59" s="136"/>
      <c r="AB59" s="136"/>
      <c r="AC59" s="136"/>
      <c r="AD59" s="136"/>
      <c r="AE59" s="136"/>
      <c r="AF59" s="136"/>
      <c r="AG59" s="137">
        <f>'D.1.4.2 - Objekt H_elektr...'!J29</f>
        <v>0</v>
      </c>
      <c r="AH59" s="135"/>
      <c r="AI59" s="135"/>
      <c r="AJ59" s="135"/>
      <c r="AK59" s="135"/>
      <c r="AL59" s="135"/>
      <c r="AM59" s="135"/>
      <c r="AN59" s="137">
        <f>SUM(AG59,AT59)</f>
        <v>0</v>
      </c>
      <c r="AO59" s="135"/>
      <c r="AP59" s="135"/>
      <c r="AQ59" s="138" t="s">
        <v>85</v>
      </c>
      <c r="AR59" s="139"/>
      <c r="AS59" s="140">
        <v>0</v>
      </c>
      <c r="AT59" s="141">
        <f>ROUND(SUM(AV59:AW59),2)</f>
        <v>0</v>
      </c>
      <c r="AU59" s="142">
        <f>'D.1.4.2 - Objekt H_elektr...'!P84</f>
        <v>0</v>
      </c>
      <c r="AV59" s="141">
        <f>'D.1.4.2 - Objekt H_elektr...'!J32</f>
        <v>0</v>
      </c>
      <c r="AW59" s="141">
        <f>'D.1.4.2 - Objekt H_elektr...'!J33</f>
        <v>0</v>
      </c>
      <c r="AX59" s="141">
        <f>'D.1.4.2 - Objekt H_elektr...'!J34</f>
        <v>0</v>
      </c>
      <c r="AY59" s="141">
        <f>'D.1.4.2 - Objekt H_elektr...'!J35</f>
        <v>0</v>
      </c>
      <c r="AZ59" s="141">
        <f>'D.1.4.2 - Objekt H_elektr...'!F32</f>
        <v>0</v>
      </c>
      <c r="BA59" s="141">
        <f>'D.1.4.2 - Objekt H_elektr...'!F33</f>
        <v>0</v>
      </c>
      <c r="BB59" s="141">
        <f>'D.1.4.2 - Objekt H_elektr...'!F34</f>
        <v>0</v>
      </c>
      <c r="BC59" s="141">
        <f>'D.1.4.2 - Objekt H_elektr...'!F35</f>
        <v>0</v>
      </c>
      <c r="BD59" s="143">
        <f>'D.1.4.2 - Objekt H_elektr...'!F36</f>
        <v>0</v>
      </c>
      <c r="BT59" s="144" t="s">
        <v>81</v>
      </c>
      <c r="BV59" s="144" t="s">
        <v>74</v>
      </c>
      <c r="BW59" s="144" t="s">
        <v>104</v>
      </c>
      <c r="BX59" s="144" t="s">
        <v>98</v>
      </c>
      <c r="CL59" s="144" t="s">
        <v>21</v>
      </c>
    </row>
    <row r="60" s="6" customFormat="1" ht="16.5" customHeight="1">
      <c r="A60" s="133" t="s">
        <v>82</v>
      </c>
      <c r="B60" s="134"/>
      <c r="C60" s="135"/>
      <c r="D60" s="135"/>
      <c r="E60" s="136" t="s">
        <v>105</v>
      </c>
      <c r="F60" s="136"/>
      <c r="G60" s="136"/>
      <c r="H60" s="136"/>
      <c r="I60" s="136"/>
      <c r="J60" s="135"/>
      <c r="K60" s="136" t="s">
        <v>106</v>
      </c>
      <c r="L60" s="136"/>
      <c r="M60" s="136"/>
      <c r="N60" s="136"/>
      <c r="O60" s="136"/>
      <c r="P60" s="136"/>
      <c r="Q60" s="136"/>
      <c r="R60" s="136"/>
      <c r="S60" s="136"/>
      <c r="T60" s="136"/>
      <c r="U60" s="136"/>
      <c r="V60" s="136"/>
      <c r="W60" s="136"/>
      <c r="X60" s="136"/>
      <c r="Y60" s="136"/>
      <c r="Z60" s="136"/>
      <c r="AA60" s="136"/>
      <c r="AB60" s="136"/>
      <c r="AC60" s="136"/>
      <c r="AD60" s="136"/>
      <c r="AE60" s="136"/>
      <c r="AF60" s="136"/>
      <c r="AG60" s="137">
        <f>'D.1.4.3 - Spojovací chodb...'!J29</f>
        <v>0</v>
      </c>
      <c r="AH60" s="135"/>
      <c r="AI60" s="135"/>
      <c r="AJ60" s="135"/>
      <c r="AK60" s="135"/>
      <c r="AL60" s="135"/>
      <c r="AM60" s="135"/>
      <c r="AN60" s="137">
        <f>SUM(AG60,AT60)</f>
        <v>0</v>
      </c>
      <c r="AO60" s="135"/>
      <c r="AP60" s="135"/>
      <c r="AQ60" s="138" t="s">
        <v>85</v>
      </c>
      <c r="AR60" s="139"/>
      <c r="AS60" s="140">
        <v>0</v>
      </c>
      <c r="AT60" s="141">
        <f>ROUND(SUM(AV60:AW60),2)</f>
        <v>0</v>
      </c>
      <c r="AU60" s="142">
        <f>'D.1.4.3 - Spojovací chodb...'!P84</f>
        <v>0</v>
      </c>
      <c r="AV60" s="141">
        <f>'D.1.4.3 - Spojovací chodb...'!J32</f>
        <v>0</v>
      </c>
      <c r="AW60" s="141">
        <f>'D.1.4.3 - Spojovací chodb...'!J33</f>
        <v>0</v>
      </c>
      <c r="AX60" s="141">
        <f>'D.1.4.3 - Spojovací chodb...'!J34</f>
        <v>0</v>
      </c>
      <c r="AY60" s="141">
        <f>'D.1.4.3 - Spojovací chodb...'!J35</f>
        <v>0</v>
      </c>
      <c r="AZ60" s="141">
        <f>'D.1.4.3 - Spojovací chodb...'!F32</f>
        <v>0</v>
      </c>
      <c r="BA60" s="141">
        <f>'D.1.4.3 - Spojovací chodb...'!F33</f>
        <v>0</v>
      </c>
      <c r="BB60" s="141">
        <f>'D.1.4.3 - Spojovací chodb...'!F34</f>
        <v>0</v>
      </c>
      <c r="BC60" s="141">
        <f>'D.1.4.3 - Spojovací chodb...'!F35</f>
        <v>0</v>
      </c>
      <c r="BD60" s="143">
        <f>'D.1.4.3 - Spojovací chodb...'!F36</f>
        <v>0</v>
      </c>
      <c r="BT60" s="144" t="s">
        <v>81</v>
      </c>
      <c r="BV60" s="144" t="s">
        <v>74</v>
      </c>
      <c r="BW60" s="144" t="s">
        <v>107</v>
      </c>
      <c r="BX60" s="144" t="s">
        <v>98</v>
      </c>
      <c r="CL60" s="144" t="s">
        <v>21</v>
      </c>
    </row>
    <row r="61" s="6" customFormat="1" ht="16.5" customHeight="1">
      <c r="A61" s="133" t="s">
        <v>82</v>
      </c>
      <c r="B61" s="134"/>
      <c r="C61" s="135"/>
      <c r="D61" s="135"/>
      <c r="E61" s="136" t="s">
        <v>108</v>
      </c>
      <c r="F61" s="136"/>
      <c r="G61" s="136"/>
      <c r="H61" s="136"/>
      <c r="I61" s="136"/>
      <c r="J61" s="135"/>
      <c r="K61" s="136" t="s">
        <v>109</v>
      </c>
      <c r="L61" s="136"/>
      <c r="M61" s="136"/>
      <c r="N61" s="136"/>
      <c r="O61" s="136"/>
      <c r="P61" s="136"/>
      <c r="Q61" s="136"/>
      <c r="R61" s="136"/>
      <c r="S61" s="136"/>
      <c r="T61" s="136"/>
      <c r="U61" s="136"/>
      <c r="V61" s="136"/>
      <c r="W61" s="136"/>
      <c r="X61" s="136"/>
      <c r="Y61" s="136"/>
      <c r="Z61" s="136"/>
      <c r="AA61" s="136"/>
      <c r="AB61" s="136"/>
      <c r="AC61" s="136"/>
      <c r="AD61" s="136"/>
      <c r="AE61" s="136"/>
      <c r="AF61" s="136"/>
      <c r="AG61" s="137">
        <f>'D.1.4.4 - Objekt D, E_ele...'!J29</f>
        <v>0</v>
      </c>
      <c r="AH61" s="135"/>
      <c r="AI61" s="135"/>
      <c r="AJ61" s="135"/>
      <c r="AK61" s="135"/>
      <c r="AL61" s="135"/>
      <c r="AM61" s="135"/>
      <c r="AN61" s="137">
        <f>SUM(AG61,AT61)</f>
        <v>0</v>
      </c>
      <c r="AO61" s="135"/>
      <c r="AP61" s="135"/>
      <c r="AQ61" s="138" t="s">
        <v>85</v>
      </c>
      <c r="AR61" s="139"/>
      <c r="AS61" s="140">
        <v>0</v>
      </c>
      <c r="AT61" s="141">
        <f>ROUND(SUM(AV61:AW61),2)</f>
        <v>0</v>
      </c>
      <c r="AU61" s="142">
        <f>'D.1.4.4 - Objekt D, E_ele...'!P84</f>
        <v>0</v>
      </c>
      <c r="AV61" s="141">
        <f>'D.1.4.4 - Objekt D, E_ele...'!J32</f>
        <v>0</v>
      </c>
      <c r="AW61" s="141">
        <f>'D.1.4.4 - Objekt D, E_ele...'!J33</f>
        <v>0</v>
      </c>
      <c r="AX61" s="141">
        <f>'D.1.4.4 - Objekt D, E_ele...'!J34</f>
        <v>0</v>
      </c>
      <c r="AY61" s="141">
        <f>'D.1.4.4 - Objekt D, E_ele...'!J35</f>
        <v>0</v>
      </c>
      <c r="AZ61" s="141">
        <f>'D.1.4.4 - Objekt D, E_ele...'!F32</f>
        <v>0</v>
      </c>
      <c r="BA61" s="141">
        <f>'D.1.4.4 - Objekt D, E_ele...'!F33</f>
        <v>0</v>
      </c>
      <c r="BB61" s="141">
        <f>'D.1.4.4 - Objekt D, E_ele...'!F34</f>
        <v>0</v>
      </c>
      <c r="BC61" s="141">
        <f>'D.1.4.4 - Objekt D, E_ele...'!F35</f>
        <v>0</v>
      </c>
      <c r="BD61" s="143">
        <f>'D.1.4.4 - Objekt D, E_ele...'!F36</f>
        <v>0</v>
      </c>
      <c r="BT61" s="144" t="s">
        <v>81</v>
      </c>
      <c r="BV61" s="144" t="s">
        <v>74</v>
      </c>
      <c r="BW61" s="144" t="s">
        <v>110</v>
      </c>
      <c r="BX61" s="144" t="s">
        <v>98</v>
      </c>
      <c r="CL61" s="144" t="s">
        <v>21</v>
      </c>
    </row>
    <row r="62" s="5" customFormat="1" ht="16.5" customHeight="1">
      <c r="A62" s="133" t="s">
        <v>82</v>
      </c>
      <c r="B62" s="120"/>
      <c r="C62" s="121"/>
      <c r="D62" s="122" t="s">
        <v>111</v>
      </c>
      <c r="E62" s="122"/>
      <c r="F62" s="122"/>
      <c r="G62" s="122"/>
      <c r="H62" s="122"/>
      <c r="I62" s="123"/>
      <c r="J62" s="122" t="s">
        <v>112</v>
      </c>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5">
        <f>'VON - Vedlejší a ostatní ...'!J27</f>
        <v>0</v>
      </c>
      <c r="AH62" s="123"/>
      <c r="AI62" s="123"/>
      <c r="AJ62" s="123"/>
      <c r="AK62" s="123"/>
      <c r="AL62" s="123"/>
      <c r="AM62" s="123"/>
      <c r="AN62" s="125">
        <f>SUM(AG62,AT62)</f>
        <v>0</v>
      </c>
      <c r="AO62" s="123"/>
      <c r="AP62" s="123"/>
      <c r="AQ62" s="126" t="s">
        <v>78</v>
      </c>
      <c r="AR62" s="127"/>
      <c r="AS62" s="145">
        <v>0</v>
      </c>
      <c r="AT62" s="146">
        <f>ROUND(SUM(AV62:AW62),2)</f>
        <v>0</v>
      </c>
      <c r="AU62" s="147">
        <f>'VON - Vedlejší a ostatní ...'!P81</f>
        <v>0</v>
      </c>
      <c r="AV62" s="146">
        <f>'VON - Vedlejší a ostatní ...'!J30</f>
        <v>0</v>
      </c>
      <c r="AW62" s="146">
        <f>'VON - Vedlejší a ostatní ...'!J31</f>
        <v>0</v>
      </c>
      <c r="AX62" s="146">
        <f>'VON - Vedlejší a ostatní ...'!J32</f>
        <v>0</v>
      </c>
      <c r="AY62" s="146">
        <f>'VON - Vedlejší a ostatní ...'!J33</f>
        <v>0</v>
      </c>
      <c r="AZ62" s="146">
        <f>'VON - Vedlejší a ostatní ...'!F30</f>
        <v>0</v>
      </c>
      <c r="BA62" s="146">
        <f>'VON - Vedlejší a ostatní ...'!F31</f>
        <v>0</v>
      </c>
      <c r="BB62" s="146">
        <f>'VON - Vedlejší a ostatní ...'!F32</f>
        <v>0</v>
      </c>
      <c r="BC62" s="146">
        <f>'VON - Vedlejší a ostatní ...'!F33</f>
        <v>0</v>
      </c>
      <c r="BD62" s="148">
        <f>'VON - Vedlejší a ostatní ...'!F34</f>
        <v>0</v>
      </c>
      <c r="BT62" s="132" t="s">
        <v>79</v>
      </c>
      <c r="BV62" s="132" t="s">
        <v>74</v>
      </c>
      <c r="BW62" s="132" t="s">
        <v>113</v>
      </c>
      <c r="BX62" s="132" t="s">
        <v>7</v>
      </c>
      <c r="CL62" s="132" t="s">
        <v>21</v>
      </c>
      <c r="CM62" s="132" t="s">
        <v>81</v>
      </c>
    </row>
    <row r="63" s="1" customFormat="1" ht="30" customHeight="1">
      <c r="B63" s="47"/>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3"/>
    </row>
    <row r="64" s="1" customFormat="1" ht="6.96" customHeight="1">
      <c r="B64" s="68"/>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73"/>
    </row>
  </sheetData>
  <sheetProtection sheet="1" formatColumns="0" formatRows="0" objects="1" scenarios="1" spinCount="100000" saltValue="tXD492vDYM5DTcBHfe4eLIeNZQb1Vt2QTSdw+jVJI0EIVFe52FLRYPKowBeaO7K1phcaexZFCK4YYnlWnuP6bg==" hashValue="9ZqyFWmJkuldstkwrnQUDjWHebW9bKXET3y7legqRUakkX6uZNrRFpV1XMvqMPiuVBwn7UJNjatdUYr0NgTnJg==" algorithmName="SHA-512" password="CC35"/>
  <mergeCells count="81">
    <mergeCell ref="BE5:BE32"/>
    <mergeCell ref="W30:AE30"/>
    <mergeCell ref="X32:AB32"/>
    <mergeCell ref="AK32:AO32"/>
    <mergeCell ref="AR2:BE2"/>
    <mergeCell ref="K5:AO5"/>
    <mergeCell ref="W28:AE28"/>
    <mergeCell ref="AK28:AO28"/>
    <mergeCell ref="AN59:AP59"/>
    <mergeCell ref="AN57:AP57"/>
    <mergeCell ref="AN54:AP54"/>
    <mergeCell ref="AN55:AP55"/>
    <mergeCell ref="AN56:AP56"/>
    <mergeCell ref="AN58:AP58"/>
    <mergeCell ref="AN60:AP60"/>
    <mergeCell ref="AN61:AP61"/>
    <mergeCell ref="AN62:AP62"/>
    <mergeCell ref="L29:O29"/>
    <mergeCell ref="L28:O28"/>
    <mergeCell ref="E14:AJ14"/>
    <mergeCell ref="E20:AN20"/>
    <mergeCell ref="AK23:AO23"/>
    <mergeCell ref="L25:O25"/>
    <mergeCell ref="W25:AE25"/>
    <mergeCell ref="AK25:AO25"/>
    <mergeCell ref="L26:O26"/>
    <mergeCell ref="W26:AE26"/>
    <mergeCell ref="AK26:AO26"/>
    <mergeCell ref="L27:O27"/>
    <mergeCell ref="W27:AE27"/>
    <mergeCell ref="AK27:AO27"/>
    <mergeCell ref="L30:O30"/>
    <mergeCell ref="AK30:AO30"/>
    <mergeCell ref="K6:AO6"/>
    <mergeCell ref="J52:AF52"/>
    <mergeCell ref="W29:AE29"/>
    <mergeCell ref="AK29:AO29"/>
    <mergeCell ref="E58:I58"/>
    <mergeCell ref="C49:G49"/>
    <mergeCell ref="D52:H52"/>
    <mergeCell ref="E53:I53"/>
    <mergeCell ref="E54:I54"/>
    <mergeCell ref="E55:I55"/>
    <mergeCell ref="E56:I56"/>
    <mergeCell ref="D57:H57"/>
    <mergeCell ref="E59:I59"/>
    <mergeCell ref="E60:I60"/>
    <mergeCell ref="E61:I61"/>
    <mergeCell ref="D62:H62"/>
    <mergeCell ref="AM46:AP46"/>
    <mergeCell ref="AS46:AT48"/>
    <mergeCell ref="AN49:AP49"/>
    <mergeCell ref="L42:AO42"/>
    <mergeCell ref="AM44:AN44"/>
    <mergeCell ref="I49:AF49"/>
    <mergeCell ref="AG49:AM49"/>
    <mergeCell ref="K53:AF53"/>
    <mergeCell ref="K54:AF54"/>
    <mergeCell ref="K55:AF55"/>
    <mergeCell ref="K56:AF56"/>
    <mergeCell ref="J57:AF57"/>
    <mergeCell ref="K58:AF58"/>
    <mergeCell ref="K59:AF59"/>
    <mergeCell ref="K60:AF60"/>
    <mergeCell ref="K61:AF61"/>
    <mergeCell ref="J62:AF62"/>
    <mergeCell ref="AN53:AP53"/>
    <mergeCell ref="AN52:AP52"/>
    <mergeCell ref="AG52:AM52"/>
    <mergeCell ref="AG53:AM53"/>
    <mergeCell ref="AG54:AM54"/>
    <mergeCell ref="AG55:AM55"/>
    <mergeCell ref="AG56:AM56"/>
    <mergeCell ref="AG57:AM57"/>
    <mergeCell ref="AG58:AM58"/>
    <mergeCell ref="AG59:AM59"/>
    <mergeCell ref="AG60:AM60"/>
    <mergeCell ref="AG61:AM61"/>
    <mergeCell ref="AG62:AM62"/>
    <mergeCell ref="AG51:AM51"/>
    <mergeCell ref="AN51:AP51"/>
  </mergeCells>
  <hyperlinks>
    <hyperlink ref="K1:S1" location="C2" display="1) Rekapitulace stavby"/>
    <hyperlink ref="W1:AI1" location="C51" display="2) Rekapitulace objektů stavby a soupisů prací"/>
    <hyperlink ref="A53" location="'D.1.1.1 - Objekt G'!C2" display="/"/>
    <hyperlink ref="A54" location="'D.1.1.2 - Objekt H'!C2" display="/"/>
    <hyperlink ref="A55" location="'D.1.1.3 - Spojovací chodba C'!C2" display="/"/>
    <hyperlink ref="A56" location="'D.1.1.4 - Objekt D, E'!C2" display="/"/>
    <hyperlink ref="A58" location="'D.1.4.1 - Objekt G_elektr...'!C2" display="/"/>
    <hyperlink ref="A59" location="'D.1.4.2 - Objekt H_elektr...'!C2" display="/"/>
    <hyperlink ref="A60" location="'D.1.4.3 - Spojovací chodb...'!C2" display="/"/>
    <hyperlink ref="A61" location="'D.1.4.4 - Objekt D, E_ele...'!C2" display="/"/>
    <hyperlink ref="A62" location="'VON - Vedlejší a ostatní ...'!C2" displa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113</v>
      </c>
    </row>
    <row r="3" ht="6.96" customHeight="1">
      <c r="B3" s="26"/>
      <c r="C3" s="27"/>
      <c r="D3" s="27"/>
      <c r="E3" s="27"/>
      <c r="F3" s="27"/>
      <c r="G3" s="27"/>
      <c r="H3" s="27"/>
      <c r="I3" s="155"/>
      <c r="J3" s="27"/>
      <c r="K3" s="28"/>
      <c r="AT3" s="25" t="s">
        <v>81</v>
      </c>
    </row>
    <row r="4" ht="36.96" customHeight="1">
      <c r="B4" s="29"/>
      <c r="C4" s="30"/>
      <c r="D4" s="31" t="s">
        <v>124</v>
      </c>
      <c r="E4" s="30"/>
      <c r="F4" s="30"/>
      <c r="G4" s="30"/>
      <c r="H4" s="30"/>
      <c r="I4" s="156"/>
      <c r="J4" s="30"/>
      <c r="K4" s="32"/>
      <c r="M4" s="33" t="s">
        <v>12</v>
      </c>
      <c r="AT4" s="25" t="s">
        <v>6</v>
      </c>
    </row>
    <row r="5" ht="6.96" customHeight="1">
      <c r="B5" s="29"/>
      <c r="C5" s="30"/>
      <c r="D5" s="30"/>
      <c r="E5" s="30"/>
      <c r="F5" s="30"/>
      <c r="G5" s="30"/>
      <c r="H5" s="30"/>
      <c r="I5" s="156"/>
      <c r="J5" s="30"/>
      <c r="K5" s="32"/>
    </row>
    <row r="6">
      <c r="B6" s="29"/>
      <c r="C6" s="30"/>
      <c r="D6" s="41" t="s">
        <v>18</v>
      </c>
      <c r="E6" s="30"/>
      <c r="F6" s="30"/>
      <c r="G6" s="30"/>
      <c r="H6" s="30"/>
      <c r="I6" s="156"/>
      <c r="J6" s="30"/>
      <c r="K6" s="32"/>
    </row>
    <row r="7" ht="16.5" customHeight="1">
      <c r="B7" s="29"/>
      <c r="C7" s="30"/>
      <c r="D7" s="30"/>
      <c r="E7" s="157" t="str">
        <f>'Rekapitulace stavby'!K6</f>
        <v>Snížení energetické náročnosti obj. MŠ, Čimelice č.p.303, na par.č.400</v>
      </c>
      <c r="F7" s="41"/>
      <c r="G7" s="41"/>
      <c r="H7" s="41"/>
      <c r="I7" s="156"/>
      <c r="J7" s="30"/>
      <c r="K7" s="32"/>
    </row>
    <row r="8" s="1" customFormat="1">
      <c r="B8" s="47"/>
      <c r="C8" s="48"/>
      <c r="D8" s="41" t="s">
        <v>134</v>
      </c>
      <c r="E8" s="48"/>
      <c r="F8" s="48"/>
      <c r="G8" s="48"/>
      <c r="H8" s="48"/>
      <c r="I8" s="158"/>
      <c r="J8" s="48"/>
      <c r="K8" s="52"/>
    </row>
    <row r="9" s="1" customFormat="1" ht="36.96" customHeight="1">
      <c r="B9" s="47"/>
      <c r="C9" s="48"/>
      <c r="D9" s="48"/>
      <c r="E9" s="159" t="s">
        <v>2222</v>
      </c>
      <c r="F9" s="48"/>
      <c r="G9" s="48"/>
      <c r="H9" s="48"/>
      <c r="I9" s="158"/>
      <c r="J9" s="48"/>
      <c r="K9" s="52"/>
    </row>
    <row r="10" s="1" customFormat="1">
      <c r="B10" s="47"/>
      <c r="C10" s="48"/>
      <c r="D10" s="48"/>
      <c r="E10" s="48"/>
      <c r="F10" s="48"/>
      <c r="G10" s="48"/>
      <c r="H10" s="48"/>
      <c r="I10" s="158"/>
      <c r="J10" s="48"/>
      <c r="K10" s="52"/>
    </row>
    <row r="11" s="1" customFormat="1" ht="14.4" customHeight="1">
      <c r="B11" s="47"/>
      <c r="C11" s="48"/>
      <c r="D11" s="41" t="s">
        <v>20</v>
      </c>
      <c r="E11" s="48"/>
      <c r="F11" s="36" t="s">
        <v>21</v>
      </c>
      <c r="G11" s="48"/>
      <c r="H11" s="48"/>
      <c r="I11" s="160" t="s">
        <v>22</v>
      </c>
      <c r="J11" s="36" t="s">
        <v>21</v>
      </c>
      <c r="K11" s="52"/>
    </row>
    <row r="12" s="1" customFormat="1" ht="14.4" customHeight="1">
      <c r="B12" s="47"/>
      <c r="C12" s="48"/>
      <c r="D12" s="41" t="s">
        <v>23</v>
      </c>
      <c r="E12" s="48"/>
      <c r="F12" s="36" t="s">
        <v>24</v>
      </c>
      <c r="G12" s="48"/>
      <c r="H12" s="48"/>
      <c r="I12" s="160" t="s">
        <v>25</v>
      </c>
      <c r="J12" s="161" t="str">
        <f>'Rekapitulace stavby'!AN8</f>
        <v>14. 8. 2018</v>
      </c>
      <c r="K12" s="52"/>
    </row>
    <row r="13" s="1" customFormat="1" ht="10.8" customHeight="1">
      <c r="B13" s="47"/>
      <c r="C13" s="48"/>
      <c r="D13" s="48"/>
      <c r="E13" s="48"/>
      <c r="F13" s="48"/>
      <c r="G13" s="48"/>
      <c r="H13" s="48"/>
      <c r="I13" s="158"/>
      <c r="J13" s="48"/>
      <c r="K13" s="52"/>
    </row>
    <row r="14" s="1" customFormat="1" ht="14.4" customHeight="1">
      <c r="B14" s="47"/>
      <c r="C14" s="48"/>
      <c r="D14" s="41" t="s">
        <v>27</v>
      </c>
      <c r="E14" s="48"/>
      <c r="F14" s="48"/>
      <c r="G14" s="48"/>
      <c r="H14" s="48"/>
      <c r="I14" s="160" t="s">
        <v>28</v>
      </c>
      <c r="J14" s="36" t="s">
        <v>21</v>
      </c>
      <c r="K14" s="52"/>
    </row>
    <row r="15" s="1" customFormat="1" ht="18" customHeight="1">
      <c r="B15" s="47"/>
      <c r="C15" s="48"/>
      <c r="D15" s="48"/>
      <c r="E15" s="36" t="s">
        <v>29</v>
      </c>
      <c r="F15" s="48"/>
      <c r="G15" s="48"/>
      <c r="H15" s="48"/>
      <c r="I15" s="160" t="s">
        <v>30</v>
      </c>
      <c r="J15" s="36" t="s">
        <v>21</v>
      </c>
      <c r="K15" s="52"/>
    </row>
    <row r="16" s="1" customFormat="1" ht="6.96" customHeight="1">
      <c r="B16" s="47"/>
      <c r="C16" s="48"/>
      <c r="D16" s="48"/>
      <c r="E16" s="48"/>
      <c r="F16" s="48"/>
      <c r="G16" s="48"/>
      <c r="H16" s="48"/>
      <c r="I16" s="158"/>
      <c r="J16" s="48"/>
      <c r="K16" s="52"/>
    </row>
    <row r="17" s="1" customFormat="1" ht="14.4" customHeight="1">
      <c r="B17" s="47"/>
      <c r="C17" s="48"/>
      <c r="D17" s="41" t="s">
        <v>31</v>
      </c>
      <c r="E17" s="48"/>
      <c r="F17" s="48"/>
      <c r="G17" s="48"/>
      <c r="H17" s="48"/>
      <c r="I17" s="160" t="s">
        <v>28</v>
      </c>
      <c r="J17" s="36" t="str">
        <f>IF('Rekapitulace stavby'!AN13="Vyplň údaj","",IF('Rekapitulace stavby'!AN13="","",'Rekapitulace stavby'!AN13))</f>
        <v/>
      </c>
      <c r="K17" s="52"/>
    </row>
    <row r="18" s="1" customFormat="1" ht="18" customHeight="1">
      <c r="B18" s="47"/>
      <c r="C18" s="48"/>
      <c r="D18" s="48"/>
      <c r="E18" s="36" t="str">
        <f>IF('Rekapitulace stavby'!E14="Vyplň údaj","",IF('Rekapitulace stavby'!E14="","",'Rekapitulace stavby'!E14))</f>
        <v/>
      </c>
      <c r="F18" s="48"/>
      <c r="G18" s="48"/>
      <c r="H18" s="48"/>
      <c r="I18" s="160" t="s">
        <v>30</v>
      </c>
      <c r="J18" s="36" t="str">
        <f>IF('Rekapitulace stavby'!AN14="Vyplň údaj","",IF('Rekapitulace stavby'!AN14="","",'Rekapitulace stavby'!AN14))</f>
        <v/>
      </c>
      <c r="K18" s="52"/>
    </row>
    <row r="19" s="1" customFormat="1" ht="6.96" customHeight="1">
      <c r="B19" s="47"/>
      <c r="C19" s="48"/>
      <c r="D19" s="48"/>
      <c r="E19" s="48"/>
      <c r="F19" s="48"/>
      <c r="G19" s="48"/>
      <c r="H19" s="48"/>
      <c r="I19" s="158"/>
      <c r="J19" s="48"/>
      <c r="K19" s="52"/>
    </row>
    <row r="20" s="1" customFormat="1" ht="14.4" customHeight="1">
      <c r="B20" s="47"/>
      <c r="C20" s="48"/>
      <c r="D20" s="41" t="s">
        <v>33</v>
      </c>
      <c r="E20" s="48"/>
      <c r="F20" s="48"/>
      <c r="G20" s="48"/>
      <c r="H20" s="48"/>
      <c r="I20" s="160" t="s">
        <v>28</v>
      </c>
      <c r="J20" s="36" t="s">
        <v>21</v>
      </c>
      <c r="K20" s="52"/>
    </row>
    <row r="21" s="1" customFormat="1" ht="18" customHeight="1">
      <c r="B21" s="47"/>
      <c r="C21" s="48"/>
      <c r="D21" s="48"/>
      <c r="E21" s="36" t="s">
        <v>34</v>
      </c>
      <c r="F21" s="48"/>
      <c r="G21" s="48"/>
      <c r="H21" s="48"/>
      <c r="I21" s="160" t="s">
        <v>30</v>
      </c>
      <c r="J21" s="36" t="s">
        <v>21</v>
      </c>
      <c r="K21" s="52"/>
    </row>
    <row r="22" s="1" customFormat="1" ht="6.96" customHeight="1">
      <c r="B22" s="47"/>
      <c r="C22" s="48"/>
      <c r="D22" s="48"/>
      <c r="E22" s="48"/>
      <c r="F22" s="48"/>
      <c r="G22" s="48"/>
      <c r="H22" s="48"/>
      <c r="I22" s="158"/>
      <c r="J22" s="48"/>
      <c r="K22" s="52"/>
    </row>
    <row r="23" s="1" customFormat="1" ht="14.4" customHeight="1">
      <c r="B23" s="47"/>
      <c r="C23" s="48"/>
      <c r="D23" s="41" t="s">
        <v>36</v>
      </c>
      <c r="E23" s="48"/>
      <c r="F23" s="48"/>
      <c r="G23" s="48"/>
      <c r="H23" s="48"/>
      <c r="I23" s="158"/>
      <c r="J23" s="48"/>
      <c r="K23" s="52"/>
    </row>
    <row r="24" s="7" customFormat="1" ht="71.25" customHeight="1">
      <c r="B24" s="162"/>
      <c r="C24" s="163"/>
      <c r="D24" s="163"/>
      <c r="E24" s="45" t="s">
        <v>37</v>
      </c>
      <c r="F24" s="45"/>
      <c r="G24" s="45"/>
      <c r="H24" s="45"/>
      <c r="I24" s="164"/>
      <c r="J24" s="163"/>
      <c r="K24" s="165"/>
    </row>
    <row r="25" s="1" customFormat="1" ht="6.96" customHeight="1">
      <c r="B25" s="47"/>
      <c r="C25" s="48"/>
      <c r="D25" s="48"/>
      <c r="E25" s="48"/>
      <c r="F25" s="48"/>
      <c r="G25" s="48"/>
      <c r="H25" s="48"/>
      <c r="I25" s="158"/>
      <c r="J25" s="48"/>
      <c r="K25" s="52"/>
    </row>
    <row r="26" s="1" customFormat="1" ht="6.96" customHeight="1">
      <c r="B26" s="47"/>
      <c r="C26" s="48"/>
      <c r="D26" s="107"/>
      <c r="E26" s="107"/>
      <c r="F26" s="107"/>
      <c r="G26" s="107"/>
      <c r="H26" s="107"/>
      <c r="I26" s="166"/>
      <c r="J26" s="107"/>
      <c r="K26" s="167"/>
    </row>
    <row r="27" s="1" customFormat="1" ht="25.44" customHeight="1">
      <c r="B27" s="47"/>
      <c r="C27" s="48"/>
      <c r="D27" s="168" t="s">
        <v>38</v>
      </c>
      <c r="E27" s="48"/>
      <c r="F27" s="48"/>
      <c r="G27" s="48"/>
      <c r="H27" s="48"/>
      <c r="I27" s="158"/>
      <c r="J27" s="169">
        <f>ROUND(J81,2)</f>
        <v>0</v>
      </c>
      <c r="K27" s="52"/>
    </row>
    <row r="28" s="1" customFormat="1" ht="6.96" customHeight="1">
      <c r="B28" s="47"/>
      <c r="C28" s="48"/>
      <c r="D28" s="107"/>
      <c r="E28" s="107"/>
      <c r="F28" s="107"/>
      <c r="G28" s="107"/>
      <c r="H28" s="107"/>
      <c r="I28" s="166"/>
      <c r="J28" s="107"/>
      <c r="K28" s="167"/>
    </row>
    <row r="29" s="1" customFormat="1" ht="14.4" customHeight="1">
      <c r="B29" s="47"/>
      <c r="C29" s="48"/>
      <c r="D29" s="48"/>
      <c r="E29" s="48"/>
      <c r="F29" s="53" t="s">
        <v>40</v>
      </c>
      <c r="G29" s="48"/>
      <c r="H29" s="48"/>
      <c r="I29" s="170" t="s">
        <v>39</v>
      </c>
      <c r="J29" s="53" t="s">
        <v>41</v>
      </c>
      <c r="K29" s="52"/>
    </row>
    <row r="30" s="1" customFormat="1" ht="14.4" customHeight="1">
      <c r="B30" s="47"/>
      <c r="C30" s="48"/>
      <c r="D30" s="56" t="s">
        <v>42</v>
      </c>
      <c r="E30" s="56" t="s">
        <v>43</v>
      </c>
      <c r="F30" s="171">
        <f>ROUND(SUM(BE81:BE102), 2)</f>
        <v>0</v>
      </c>
      <c r="G30" s="48"/>
      <c r="H30" s="48"/>
      <c r="I30" s="172">
        <v>0.20999999999999999</v>
      </c>
      <c r="J30" s="171">
        <f>ROUND(ROUND((SUM(BE81:BE102)), 2)*I30, 2)</f>
        <v>0</v>
      </c>
      <c r="K30" s="52"/>
    </row>
    <row r="31" s="1" customFormat="1" ht="14.4" customHeight="1">
      <c r="B31" s="47"/>
      <c r="C31" s="48"/>
      <c r="D31" s="48"/>
      <c r="E31" s="56" t="s">
        <v>44</v>
      </c>
      <c r="F31" s="171">
        <f>ROUND(SUM(BF81:BF102), 2)</f>
        <v>0</v>
      </c>
      <c r="G31" s="48"/>
      <c r="H31" s="48"/>
      <c r="I31" s="172">
        <v>0.14999999999999999</v>
      </c>
      <c r="J31" s="171">
        <f>ROUND(ROUND((SUM(BF81:BF102)), 2)*I31, 2)</f>
        <v>0</v>
      </c>
      <c r="K31" s="52"/>
    </row>
    <row r="32" hidden="1" s="1" customFormat="1" ht="14.4" customHeight="1">
      <c r="B32" s="47"/>
      <c r="C32" s="48"/>
      <c r="D32" s="48"/>
      <c r="E32" s="56" t="s">
        <v>45</v>
      </c>
      <c r="F32" s="171">
        <f>ROUND(SUM(BG81:BG102), 2)</f>
        <v>0</v>
      </c>
      <c r="G32" s="48"/>
      <c r="H32" s="48"/>
      <c r="I32" s="172">
        <v>0.20999999999999999</v>
      </c>
      <c r="J32" s="171">
        <v>0</v>
      </c>
      <c r="K32" s="52"/>
    </row>
    <row r="33" hidden="1" s="1" customFormat="1" ht="14.4" customHeight="1">
      <c r="B33" s="47"/>
      <c r="C33" s="48"/>
      <c r="D33" s="48"/>
      <c r="E33" s="56" t="s">
        <v>46</v>
      </c>
      <c r="F33" s="171">
        <f>ROUND(SUM(BH81:BH102), 2)</f>
        <v>0</v>
      </c>
      <c r="G33" s="48"/>
      <c r="H33" s="48"/>
      <c r="I33" s="172">
        <v>0.14999999999999999</v>
      </c>
      <c r="J33" s="171">
        <v>0</v>
      </c>
      <c r="K33" s="52"/>
    </row>
    <row r="34" hidden="1" s="1" customFormat="1" ht="14.4" customHeight="1">
      <c r="B34" s="47"/>
      <c r="C34" s="48"/>
      <c r="D34" s="48"/>
      <c r="E34" s="56" t="s">
        <v>47</v>
      </c>
      <c r="F34" s="171">
        <f>ROUND(SUM(BI81:BI102), 2)</f>
        <v>0</v>
      </c>
      <c r="G34" s="48"/>
      <c r="H34" s="48"/>
      <c r="I34" s="172">
        <v>0</v>
      </c>
      <c r="J34" s="171">
        <v>0</v>
      </c>
      <c r="K34" s="52"/>
    </row>
    <row r="35" s="1" customFormat="1" ht="6.96" customHeight="1">
      <c r="B35" s="47"/>
      <c r="C35" s="48"/>
      <c r="D35" s="48"/>
      <c r="E35" s="48"/>
      <c r="F35" s="48"/>
      <c r="G35" s="48"/>
      <c r="H35" s="48"/>
      <c r="I35" s="158"/>
      <c r="J35" s="48"/>
      <c r="K35" s="52"/>
    </row>
    <row r="36" s="1" customFormat="1" ht="25.44" customHeight="1">
      <c r="B36" s="47"/>
      <c r="C36" s="173"/>
      <c r="D36" s="174" t="s">
        <v>48</v>
      </c>
      <c r="E36" s="99"/>
      <c r="F36" s="99"/>
      <c r="G36" s="175" t="s">
        <v>49</v>
      </c>
      <c r="H36" s="176" t="s">
        <v>50</v>
      </c>
      <c r="I36" s="177"/>
      <c r="J36" s="178">
        <f>SUM(J27:J34)</f>
        <v>0</v>
      </c>
      <c r="K36" s="179"/>
    </row>
    <row r="37" s="1" customFormat="1" ht="14.4" customHeight="1">
      <c r="B37" s="68"/>
      <c r="C37" s="69"/>
      <c r="D37" s="69"/>
      <c r="E37" s="69"/>
      <c r="F37" s="69"/>
      <c r="G37" s="69"/>
      <c r="H37" s="69"/>
      <c r="I37" s="180"/>
      <c r="J37" s="69"/>
      <c r="K37" s="70"/>
    </row>
    <row r="41" s="1" customFormat="1" ht="6.96" customHeight="1">
      <c r="B41" s="181"/>
      <c r="C41" s="182"/>
      <c r="D41" s="182"/>
      <c r="E41" s="182"/>
      <c r="F41" s="182"/>
      <c r="G41" s="182"/>
      <c r="H41" s="182"/>
      <c r="I41" s="183"/>
      <c r="J41" s="182"/>
      <c r="K41" s="184"/>
    </row>
    <row r="42" s="1" customFormat="1" ht="36.96" customHeight="1">
      <c r="B42" s="47"/>
      <c r="C42" s="31" t="s">
        <v>140</v>
      </c>
      <c r="D42" s="48"/>
      <c r="E42" s="48"/>
      <c r="F42" s="48"/>
      <c r="G42" s="48"/>
      <c r="H42" s="48"/>
      <c r="I42" s="158"/>
      <c r="J42" s="48"/>
      <c r="K42" s="52"/>
    </row>
    <row r="43" s="1" customFormat="1" ht="6.96" customHeight="1">
      <c r="B43" s="47"/>
      <c r="C43" s="48"/>
      <c r="D43" s="48"/>
      <c r="E43" s="48"/>
      <c r="F43" s="48"/>
      <c r="G43" s="48"/>
      <c r="H43" s="48"/>
      <c r="I43" s="158"/>
      <c r="J43" s="48"/>
      <c r="K43" s="52"/>
    </row>
    <row r="44" s="1" customFormat="1" ht="14.4" customHeight="1">
      <c r="B44" s="47"/>
      <c r="C44" s="41" t="s">
        <v>18</v>
      </c>
      <c r="D44" s="48"/>
      <c r="E44" s="48"/>
      <c r="F44" s="48"/>
      <c r="G44" s="48"/>
      <c r="H44" s="48"/>
      <c r="I44" s="158"/>
      <c r="J44" s="48"/>
      <c r="K44" s="52"/>
    </row>
    <row r="45" s="1" customFormat="1" ht="16.5" customHeight="1">
      <c r="B45" s="47"/>
      <c r="C45" s="48"/>
      <c r="D45" s="48"/>
      <c r="E45" s="157" t="str">
        <f>E7</f>
        <v>Snížení energetické náročnosti obj. MŠ, Čimelice č.p.303, na par.č.400</v>
      </c>
      <c r="F45" s="41"/>
      <c r="G45" s="41"/>
      <c r="H45" s="41"/>
      <c r="I45" s="158"/>
      <c r="J45" s="48"/>
      <c r="K45" s="52"/>
    </row>
    <row r="46" s="1" customFormat="1" ht="14.4" customHeight="1">
      <c r="B46" s="47"/>
      <c r="C46" s="41" t="s">
        <v>134</v>
      </c>
      <c r="D46" s="48"/>
      <c r="E46" s="48"/>
      <c r="F46" s="48"/>
      <c r="G46" s="48"/>
      <c r="H46" s="48"/>
      <c r="I46" s="158"/>
      <c r="J46" s="48"/>
      <c r="K46" s="52"/>
    </row>
    <row r="47" s="1" customFormat="1" ht="17.25" customHeight="1">
      <c r="B47" s="47"/>
      <c r="C47" s="48"/>
      <c r="D47" s="48"/>
      <c r="E47" s="159" t="str">
        <f>E9</f>
        <v>VON - Vedlejší a ostatní rozpočtové náklady</v>
      </c>
      <c r="F47" s="48"/>
      <c r="G47" s="48"/>
      <c r="H47" s="48"/>
      <c r="I47" s="158"/>
      <c r="J47" s="48"/>
      <c r="K47" s="52"/>
    </row>
    <row r="48" s="1" customFormat="1" ht="6.96" customHeight="1">
      <c r="B48" s="47"/>
      <c r="C48" s="48"/>
      <c r="D48" s="48"/>
      <c r="E48" s="48"/>
      <c r="F48" s="48"/>
      <c r="G48" s="48"/>
      <c r="H48" s="48"/>
      <c r="I48" s="158"/>
      <c r="J48" s="48"/>
      <c r="K48" s="52"/>
    </row>
    <row r="49" s="1" customFormat="1" ht="18" customHeight="1">
      <c r="B49" s="47"/>
      <c r="C49" s="41" t="s">
        <v>23</v>
      </c>
      <c r="D49" s="48"/>
      <c r="E49" s="48"/>
      <c r="F49" s="36" t="str">
        <f>F12</f>
        <v>Čimelice 115, Čimelice</v>
      </c>
      <c r="G49" s="48"/>
      <c r="H49" s="48"/>
      <c r="I49" s="160" t="s">
        <v>25</v>
      </c>
      <c r="J49" s="161" t="str">
        <f>IF(J12="","",J12)</f>
        <v>14. 8. 2018</v>
      </c>
      <c r="K49" s="52"/>
    </row>
    <row r="50" s="1" customFormat="1" ht="6.96" customHeight="1">
      <c r="B50" s="47"/>
      <c r="C50" s="48"/>
      <c r="D50" s="48"/>
      <c r="E50" s="48"/>
      <c r="F50" s="48"/>
      <c r="G50" s="48"/>
      <c r="H50" s="48"/>
      <c r="I50" s="158"/>
      <c r="J50" s="48"/>
      <c r="K50" s="52"/>
    </row>
    <row r="51" s="1" customFormat="1">
      <c r="B51" s="47"/>
      <c r="C51" s="41" t="s">
        <v>27</v>
      </c>
      <c r="D51" s="48"/>
      <c r="E51" s="48"/>
      <c r="F51" s="36" t="str">
        <f>E15</f>
        <v>ZŠ a MŠ Čimelice</v>
      </c>
      <c r="G51" s="48"/>
      <c r="H51" s="48"/>
      <c r="I51" s="160" t="s">
        <v>33</v>
      </c>
      <c r="J51" s="45" t="str">
        <f>E21</f>
        <v>Ing. Jaroslav Žák</v>
      </c>
      <c r="K51" s="52"/>
    </row>
    <row r="52" s="1" customFormat="1" ht="14.4" customHeight="1">
      <c r="B52" s="47"/>
      <c r="C52" s="41" t="s">
        <v>31</v>
      </c>
      <c r="D52" s="48"/>
      <c r="E52" s="48"/>
      <c r="F52" s="36" t="str">
        <f>IF(E18="","",E18)</f>
        <v/>
      </c>
      <c r="G52" s="48"/>
      <c r="H52" s="48"/>
      <c r="I52" s="158"/>
      <c r="J52" s="185"/>
      <c r="K52" s="52"/>
    </row>
    <row r="53" s="1" customFormat="1" ht="10.32" customHeight="1">
      <c r="B53" s="47"/>
      <c r="C53" s="48"/>
      <c r="D53" s="48"/>
      <c r="E53" s="48"/>
      <c r="F53" s="48"/>
      <c r="G53" s="48"/>
      <c r="H53" s="48"/>
      <c r="I53" s="158"/>
      <c r="J53" s="48"/>
      <c r="K53" s="52"/>
    </row>
    <row r="54" s="1" customFormat="1" ht="29.28" customHeight="1">
      <c r="B54" s="47"/>
      <c r="C54" s="186" t="s">
        <v>141</v>
      </c>
      <c r="D54" s="173"/>
      <c r="E54" s="173"/>
      <c r="F54" s="173"/>
      <c r="G54" s="173"/>
      <c r="H54" s="173"/>
      <c r="I54" s="187"/>
      <c r="J54" s="188" t="s">
        <v>142</v>
      </c>
      <c r="K54" s="189"/>
    </row>
    <row r="55" s="1" customFormat="1" ht="10.32" customHeight="1">
      <c r="B55" s="47"/>
      <c r="C55" s="48"/>
      <c r="D55" s="48"/>
      <c r="E55" s="48"/>
      <c r="F55" s="48"/>
      <c r="G55" s="48"/>
      <c r="H55" s="48"/>
      <c r="I55" s="158"/>
      <c r="J55" s="48"/>
      <c r="K55" s="52"/>
    </row>
    <row r="56" s="1" customFormat="1" ht="29.28" customHeight="1">
      <c r="B56" s="47"/>
      <c r="C56" s="190" t="s">
        <v>143</v>
      </c>
      <c r="D56" s="48"/>
      <c r="E56" s="48"/>
      <c r="F56" s="48"/>
      <c r="G56" s="48"/>
      <c r="H56" s="48"/>
      <c r="I56" s="158"/>
      <c r="J56" s="169">
        <f>J81</f>
        <v>0</v>
      </c>
      <c r="K56" s="52"/>
      <c r="AU56" s="25" t="s">
        <v>144</v>
      </c>
    </row>
    <row r="57" s="8" customFormat="1" ht="24.96" customHeight="1">
      <c r="B57" s="191"/>
      <c r="C57" s="192"/>
      <c r="D57" s="193" t="s">
        <v>2223</v>
      </c>
      <c r="E57" s="194"/>
      <c r="F57" s="194"/>
      <c r="G57" s="194"/>
      <c r="H57" s="194"/>
      <c r="I57" s="195"/>
      <c r="J57" s="196">
        <f>J82</f>
        <v>0</v>
      </c>
      <c r="K57" s="197"/>
    </row>
    <row r="58" s="9" customFormat="1" ht="19.92" customHeight="1">
      <c r="B58" s="198"/>
      <c r="C58" s="199"/>
      <c r="D58" s="200" t="s">
        <v>2224</v>
      </c>
      <c r="E58" s="201"/>
      <c r="F58" s="201"/>
      <c r="G58" s="201"/>
      <c r="H58" s="201"/>
      <c r="I58" s="202"/>
      <c r="J58" s="203">
        <f>J83</f>
        <v>0</v>
      </c>
      <c r="K58" s="204"/>
    </row>
    <row r="59" s="9" customFormat="1" ht="19.92" customHeight="1">
      <c r="B59" s="198"/>
      <c r="C59" s="199"/>
      <c r="D59" s="200" t="s">
        <v>2225</v>
      </c>
      <c r="E59" s="201"/>
      <c r="F59" s="201"/>
      <c r="G59" s="201"/>
      <c r="H59" s="201"/>
      <c r="I59" s="202"/>
      <c r="J59" s="203">
        <f>J87</f>
        <v>0</v>
      </c>
      <c r="K59" s="204"/>
    </row>
    <row r="60" s="9" customFormat="1" ht="19.92" customHeight="1">
      <c r="B60" s="198"/>
      <c r="C60" s="199"/>
      <c r="D60" s="200" t="s">
        <v>2226</v>
      </c>
      <c r="E60" s="201"/>
      <c r="F60" s="201"/>
      <c r="G60" s="201"/>
      <c r="H60" s="201"/>
      <c r="I60" s="202"/>
      <c r="J60" s="203">
        <f>J92</f>
        <v>0</v>
      </c>
      <c r="K60" s="204"/>
    </row>
    <row r="61" s="9" customFormat="1" ht="19.92" customHeight="1">
      <c r="B61" s="198"/>
      <c r="C61" s="199"/>
      <c r="D61" s="200" t="s">
        <v>2227</v>
      </c>
      <c r="E61" s="201"/>
      <c r="F61" s="201"/>
      <c r="G61" s="201"/>
      <c r="H61" s="201"/>
      <c r="I61" s="202"/>
      <c r="J61" s="203">
        <f>J98</f>
        <v>0</v>
      </c>
      <c r="K61" s="204"/>
    </row>
    <row r="62" s="1" customFormat="1" ht="21.84" customHeight="1">
      <c r="B62" s="47"/>
      <c r="C62" s="48"/>
      <c r="D62" s="48"/>
      <c r="E62" s="48"/>
      <c r="F62" s="48"/>
      <c r="G62" s="48"/>
      <c r="H62" s="48"/>
      <c r="I62" s="158"/>
      <c r="J62" s="48"/>
      <c r="K62" s="52"/>
    </row>
    <row r="63" s="1" customFormat="1" ht="6.96" customHeight="1">
      <c r="B63" s="68"/>
      <c r="C63" s="69"/>
      <c r="D63" s="69"/>
      <c r="E63" s="69"/>
      <c r="F63" s="69"/>
      <c r="G63" s="69"/>
      <c r="H63" s="69"/>
      <c r="I63" s="180"/>
      <c r="J63" s="69"/>
      <c r="K63" s="70"/>
    </row>
    <row r="67" s="1" customFormat="1" ht="6.96" customHeight="1">
      <c r="B67" s="71"/>
      <c r="C67" s="72"/>
      <c r="D67" s="72"/>
      <c r="E67" s="72"/>
      <c r="F67" s="72"/>
      <c r="G67" s="72"/>
      <c r="H67" s="72"/>
      <c r="I67" s="183"/>
      <c r="J67" s="72"/>
      <c r="K67" s="72"/>
      <c r="L67" s="73"/>
    </row>
    <row r="68" s="1" customFormat="1" ht="36.96" customHeight="1">
      <c r="B68" s="47"/>
      <c r="C68" s="74" t="s">
        <v>172</v>
      </c>
      <c r="D68" s="75"/>
      <c r="E68" s="75"/>
      <c r="F68" s="75"/>
      <c r="G68" s="75"/>
      <c r="H68" s="75"/>
      <c r="I68" s="205"/>
      <c r="J68" s="75"/>
      <c r="K68" s="75"/>
      <c r="L68" s="73"/>
    </row>
    <row r="69" s="1" customFormat="1" ht="6.96" customHeight="1">
      <c r="B69" s="47"/>
      <c r="C69" s="75"/>
      <c r="D69" s="75"/>
      <c r="E69" s="75"/>
      <c r="F69" s="75"/>
      <c r="G69" s="75"/>
      <c r="H69" s="75"/>
      <c r="I69" s="205"/>
      <c r="J69" s="75"/>
      <c r="K69" s="75"/>
      <c r="L69" s="73"/>
    </row>
    <row r="70" s="1" customFormat="1" ht="14.4" customHeight="1">
      <c r="B70" s="47"/>
      <c r="C70" s="77" t="s">
        <v>18</v>
      </c>
      <c r="D70" s="75"/>
      <c r="E70" s="75"/>
      <c r="F70" s="75"/>
      <c r="G70" s="75"/>
      <c r="H70" s="75"/>
      <c r="I70" s="205"/>
      <c r="J70" s="75"/>
      <c r="K70" s="75"/>
      <c r="L70" s="73"/>
    </row>
    <row r="71" s="1" customFormat="1" ht="16.5" customHeight="1">
      <c r="B71" s="47"/>
      <c r="C71" s="75"/>
      <c r="D71" s="75"/>
      <c r="E71" s="206" t="str">
        <f>E7</f>
        <v>Snížení energetické náročnosti obj. MŠ, Čimelice č.p.303, na par.č.400</v>
      </c>
      <c r="F71" s="77"/>
      <c r="G71" s="77"/>
      <c r="H71" s="77"/>
      <c r="I71" s="205"/>
      <c r="J71" s="75"/>
      <c r="K71" s="75"/>
      <c r="L71" s="73"/>
    </row>
    <row r="72" s="1" customFormat="1" ht="14.4" customHeight="1">
      <c r="B72" s="47"/>
      <c r="C72" s="77" t="s">
        <v>134</v>
      </c>
      <c r="D72" s="75"/>
      <c r="E72" s="75"/>
      <c r="F72" s="75"/>
      <c r="G72" s="75"/>
      <c r="H72" s="75"/>
      <c r="I72" s="205"/>
      <c r="J72" s="75"/>
      <c r="K72" s="75"/>
      <c r="L72" s="73"/>
    </row>
    <row r="73" s="1" customFormat="1" ht="17.25" customHeight="1">
      <c r="B73" s="47"/>
      <c r="C73" s="75"/>
      <c r="D73" s="75"/>
      <c r="E73" s="83" t="str">
        <f>E9</f>
        <v>VON - Vedlejší a ostatní rozpočtové náklady</v>
      </c>
      <c r="F73" s="75"/>
      <c r="G73" s="75"/>
      <c r="H73" s="75"/>
      <c r="I73" s="205"/>
      <c r="J73" s="75"/>
      <c r="K73" s="75"/>
      <c r="L73" s="73"/>
    </row>
    <row r="74" s="1" customFormat="1" ht="6.96" customHeight="1">
      <c r="B74" s="47"/>
      <c r="C74" s="75"/>
      <c r="D74" s="75"/>
      <c r="E74" s="75"/>
      <c r="F74" s="75"/>
      <c r="G74" s="75"/>
      <c r="H74" s="75"/>
      <c r="I74" s="205"/>
      <c r="J74" s="75"/>
      <c r="K74" s="75"/>
      <c r="L74" s="73"/>
    </row>
    <row r="75" s="1" customFormat="1" ht="18" customHeight="1">
      <c r="B75" s="47"/>
      <c r="C75" s="77" t="s">
        <v>23</v>
      </c>
      <c r="D75" s="75"/>
      <c r="E75" s="75"/>
      <c r="F75" s="209" t="str">
        <f>F12</f>
        <v>Čimelice 115, Čimelice</v>
      </c>
      <c r="G75" s="75"/>
      <c r="H75" s="75"/>
      <c r="I75" s="210" t="s">
        <v>25</v>
      </c>
      <c r="J75" s="86" t="str">
        <f>IF(J12="","",J12)</f>
        <v>14. 8. 2018</v>
      </c>
      <c r="K75" s="75"/>
      <c r="L75" s="73"/>
    </row>
    <row r="76" s="1" customFormat="1" ht="6.96" customHeight="1">
      <c r="B76" s="47"/>
      <c r="C76" s="75"/>
      <c r="D76" s="75"/>
      <c r="E76" s="75"/>
      <c r="F76" s="75"/>
      <c r="G76" s="75"/>
      <c r="H76" s="75"/>
      <c r="I76" s="205"/>
      <c r="J76" s="75"/>
      <c r="K76" s="75"/>
      <c r="L76" s="73"/>
    </row>
    <row r="77" s="1" customFormat="1">
      <c r="B77" s="47"/>
      <c r="C77" s="77" t="s">
        <v>27</v>
      </c>
      <c r="D77" s="75"/>
      <c r="E77" s="75"/>
      <c r="F77" s="209" t="str">
        <f>E15</f>
        <v>ZŠ a MŠ Čimelice</v>
      </c>
      <c r="G77" s="75"/>
      <c r="H77" s="75"/>
      <c r="I77" s="210" t="s">
        <v>33</v>
      </c>
      <c r="J77" s="209" t="str">
        <f>E21</f>
        <v>Ing. Jaroslav Žák</v>
      </c>
      <c r="K77" s="75"/>
      <c r="L77" s="73"/>
    </row>
    <row r="78" s="1" customFormat="1" ht="14.4" customHeight="1">
      <c r="B78" s="47"/>
      <c r="C78" s="77" t="s">
        <v>31</v>
      </c>
      <c r="D78" s="75"/>
      <c r="E78" s="75"/>
      <c r="F78" s="209" t="str">
        <f>IF(E18="","",E18)</f>
        <v/>
      </c>
      <c r="G78" s="75"/>
      <c r="H78" s="75"/>
      <c r="I78" s="205"/>
      <c r="J78" s="75"/>
      <c r="K78" s="75"/>
      <c r="L78" s="73"/>
    </row>
    <row r="79" s="1" customFormat="1" ht="10.32" customHeight="1">
      <c r="B79" s="47"/>
      <c r="C79" s="75"/>
      <c r="D79" s="75"/>
      <c r="E79" s="75"/>
      <c r="F79" s="75"/>
      <c r="G79" s="75"/>
      <c r="H79" s="75"/>
      <c r="I79" s="205"/>
      <c r="J79" s="75"/>
      <c r="K79" s="75"/>
      <c r="L79" s="73"/>
    </row>
    <row r="80" s="10" customFormat="1" ht="29.28" customHeight="1">
      <c r="B80" s="211"/>
      <c r="C80" s="212" t="s">
        <v>173</v>
      </c>
      <c r="D80" s="213" t="s">
        <v>57</v>
      </c>
      <c r="E80" s="213" t="s">
        <v>53</v>
      </c>
      <c r="F80" s="213" t="s">
        <v>174</v>
      </c>
      <c r="G80" s="213" t="s">
        <v>175</v>
      </c>
      <c r="H80" s="213" t="s">
        <v>176</v>
      </c>
      <c r="I80" s="214" t="s">
        <v>177</v>
      </c>
      <c r="J80" s="213" t="s">
        <v>142</v>
      </c>
      <c r="K80" s="215" t="s">
        <v>178</v>
      </c>
      <c r="L80" s="216"/>
      <c r="M80" s="103" t="s">
        <v>179</v>
      </c>
      <c r="N80" s="104" t="s">
        <v>42</v>
      </c>
      <c r="O80" s="104" t="s">
        <v>180</v>
      </c>
      <c r="P80" s="104" t="s">
        <v>181</v>
      </c>
      <c r="Q80" s="104" t="s">
        <v>182</v>
      </c>
      <c r="R80" s="104" t="s">
        <v>183</v>
      </c>
      <c r="S80" s="104" t="s">
        <v>184</v>
      </c>
      <c r="T80" s="105" t="s">
        <v>185</v>
      </c>
    </row>
    <row r="81" s="1" customFormat="1" ht="29.28" customHeight="1">
      <c r="B81" s="47"/>
      <c r="C81" s="109" t="s">
        <v>143</v>
      </c>
      <c r="D81" s="75"/>
      <c r="E81" s="75"/>
      <c r="F81" s="75"/>
      <c r="G81" s="75"/>
      <c r="H81" s="75"/>
      <c r="I81" s="205"/>
      <c r="J81" s="217">
        <f>BK81</f>
        <v>0</v>
      </c>
      <c r="K81" s="75"/>
      <c r="L81" s="73"/>
      <c r="M81" s="106"/>
      <c r="N81" s="107"/>
      <c r="O81" s="107"/>
      <c r="P81" s="218">
        <f>P82</f>
        <v>0</v>
      </c>
      <c r="Q81" s="107"/>
      <c r="R81" s="218">
        <f>R82</f>
        <v>0</v>
      </c>
      <c r="S81" s="107"/>
      <c r="T81" s="219">
        <f>T82</f>
        <v>0</v>
      </c>
      <c r="AT81" s="25" t="s">
        <v>71</v>
      </c>
      <c r="AU81" s="25" t="s">
        <v>144</v>
      </c>
      <c r="BK81" s="220">
        <f>BK82</f>
        <v>0</v>
      </c>
    </row>
    <row r="82" s="11" customFormat="1" ht="37.44001" customHeight="1">
      <c r="B82" s="221"/>
      <c r="C82" s="222"/>
      <c r="D82" s="223" t="s">
        <v>71</v>
      </c>
      <c r="E82" s="224" t="s">
        <v>2228</v>
      </c>
      <c r="F82" s="224" t="s">
        <v>2229</v>
      </c>
      <c r="G82" s="222"/>
      <c r="H82" s="222"/>
      <c r="I82" s="225"/>
      <c r="J82" s="226">
        <f>BK82</f>
        <v>0</v>
      </c>
      <c r="K82" s="222"/>
      <c r="L82" s="227"/>
      <c r="M82" s="228"/>
      <c r="N82" s="229"/>
      <c r="O82" s="229"/>
      <c r="P82" s="230">
        <f>P83+P87+P92+P98</f>
        <v>0</v>
      </c>
      <c r="Q82" s="229"/>
      <c r="R82" s="230">
        <f>R83+R87+R92+R98</f>
        <v>0</v>
      </c>
      <c r="S82" s="229"/>
      <c r="T82" s="231">
        <f>T83+T87+T92+T98</f>
        <v>0</v>
      </c>
      <c r="AR82" s="232" t="s">
        <v>220</v>
      </c>
      <c r="AT82" s="233" t="s">
        <v>71</v>
      </c>
      <c r="AU82" s="233" t="s">
        <v>72</v>
      </c>
      <c r="AY82" s="232" t="s">
        <v>188</v>
      </c>
      <c r="BK82" s="234">
        <f>BK83+BK87+BK92+BK98</f>
        <v>0</v>
      </c>
    </row>
    <row r="83" s="11" customFormat="1" ht="19.92" customHeight="1">
      <c r="B83" s="221"/>
      <c r="C83" s="222"/>
      <c r="D83" s="223" t="s">
        <v>71</v>
      </c>
      <c r="E83" s="235" t="s">
        <v>72</v>
      </c>
      <c r="F83" s="235" t="s">
        <v>2229</v>
      </c>
      <c r="G83" s="222"/>
      <c r="H83" s="222"/>
      <c r="I83" s="225"/>
      <c r="J83" s="236">
        <f>BK83</f>
        <v>0</v>
      </c>
      <c r="K83" s="222"/>
      <c r="L83" s="227"/>
      <c r="M83" s="228"/>
      <c r="N83" s="229"/>
      <c r="O83" s="229"/>
      <c r="P83" s="230">
        <f>SUM(P84:P86)</f>
        <v>0</v>
      </c>
      <c r="Q83" s="229"/>
      <c r="R83" s="230">
        <f>SUM(R84:R86)</f>
        <v>0</v>
      </c>
      <c r="S83" s="229"/>
      <c r="T83" s="231">
        <f>SUM(T84:T86)</f>
        <v>0</v>
      </c>
      <c r="AR83" s="232" t="s">
        <v>220</v>
      </c>
      <c r="AT83" s="233" t="s">
        <v>71</v>
      </c>
      <c r="AU83" s="233" t="s">
        <v>79</v>
      </c>
      <c r="AY83" s="232" t="s">
        <v>188</v>
      </c>
      <c r="BK83" s="234">
        <f>SUM(BK84:BK86)</f>
        <v>0</v>
      </c>
    </row>
    <row r="84" s="1" customFormat="1" ht="16.5" customHeight="1">
      <c r="B84" s="47"/>
      <c r="C84" s="237" t="s">
        <v>79</v>
      </c>
      <c r="D84" s="237" t="s">
        <v>190</v>
      </c>
      <c r="E84" s="238" t="s">
        <v>2230</v>
      </c>
      <c r="F84" s="239" t="s">
        <v>2231</v>
      </c>
      <c r="G84" s="240" t="s">
        <v>2232</v>
      </c>
      <c r="H84" s="241">
        <v>1</v>
      </c>
      <c r="I84" s="242"/>
      <c r="J84" s="243">
        <f>ROUND(I84*H84,2)</f>
        <v>0</v>
      </c>
      <c r="K84" s="239" t="s">
        <v>307</v>
      </c>
      <c r="L84" s="73"/>
      <c r="M84" s="244" t="s">
        <v>21</v>
      </c>
      <c r="N84" s="245" t="s">
        <v>43</v>
      </c>
      <c r="O84" s="48"/>
      <c r="P84" s="246">
        <f>O84*H84</f>
        <v>0</v>
      </c>
      <c r="Q84" s="246">
        <v>0</v>
      </c>
      <c r="R84" s="246">
        <f>Q84*H84</f>
        <v>0</v>
      </c>
      <c r="S84" s="246">
        <v>0</v>
      </c>
      <c r="T84" s="247">
        <f>S84*H84</f>
        <v>0</v>
      </c>
      <c r="AR84" s="25" t="s">
        <v>2233</v>
      </c>
      <c r="AT84" s="25" t="s">
        <v>190</v>
      </c>
      <c r="AU84" s="25" t="s">
        <v>81</v>
      </c>
      <c r="AY84" s="25" t="s">
        <v>188</v>
      </c>
      <c r="BE84" s="248">
        <f>IF(N84="základní",J84,0)</f>
        <v>0</v>
      </c>
      <c r="BF84" s="248">
        <f>IF(N84="snížená",J84,0)</f>
        <v>0</v>
      </c>
      <c r="BG84" s="248">
        <f>IF(N84="zákl. přenesená",J84,0)</f>
        <v>0</v>
      </c>
      <c r="BH84" s="248">
        <f>IF(N84="sníž. přenesená",J84,0)</f>
        <v>0</v>
      </c>
      <c r="BI84" s="248">
        <f>IF(N84="nulová",J84,0)</f>
        <v>0</v>
      </c>
      <c r="BJ84" s="25" t="s">
        <v>79</v>
      </c>
      <c r="BK84" s="248">
        <f>ROUND(I84*H84,2)</f>
        <v>0</v>
      </c>
      <c r="BL84" s="25" t="s">
        <v>2233</v>
      </c>
      <c r="BM84" s="25" t="s">
        <v>2234</v>
      </c>
    </row>
    <row r="85" s="1" customFormat="1">
      <c r="B85" s="47"/>
      <c r="C85" s="75"/>
      <c r="D85" s="249" t="s">
        <v>196</v>
      </c>
      <c r="E85" s="75"/>
      <c r="F85" s="250" t="s">
        <v>2235</v>
      </c>
      <c r="G85" s="75"/>
      <c r="H85" s="75"/>
      <c r="I85" s="205"/>
      <c r="J85" s="75"/>
      <c r="K85" s="75"/>
      <c r="L85" s="73"/>
      <c r="M85" s="251"/>
      <c r="N85" s="48"/>
      <c r="O85" s="48"/>
      <c r="P85" s="48"/>
      <c r="Q85" s="48"/>
      <c r="R85" s="48"/>
      <c r="S85" s="48"/>
      <c r="T85" s="96"/>
      <c r="AT85" s="25" t="s">
        <v>196</v>
      </c>
      <c r="AU85" s="25" t="s">
        <v>81</v>
      </c>
    </row>
    <row r="86" s="1" customFormat="1">
      <c r="B86" s="47"/>
      <c r="C86" s="75"/>
      <c r="D86" s="249" t="s">
        <v>740</v>
      </c>
      <c r="E86" s="75"/>
      <c r="F86" s="252" t="s">
        <v>2236</v>
      </c>
      <c r="G86" s="75"/>
      <c r="H86" s="75"/>
      <c r="I86" s="205"/>
      <c r="J86" s="75"/>
      <c r="K86" s="75"/>
      <c r="L86" s="73"/>
      <c r="M86" s="251"/>
      <c r="N86" s="48"/>
      <c r="O86" s="48"/>
      <c r="P86" s="48"/>
      <c r="Q86" s="48"/>
      <c r="R86" s="48"/>
      <c r="S86" s="48"/>
      <c r="T86" s="96"/>
      <c r="AT86" s="25" t="s">
        <v>740</v>
      </c>
      <c r="AU86" s="25" t="s">
        <v>81</v>
      </c>
    </row>
    <row r="87" s="11" customFormat="1" ht="29.88" customHeight="1">
      <c r="B87" s="221"/>
      <c r="C87" s="222"/>
      <c r="D87" s="223" t="s">
        <v>71</v>
      </c>
      <c r="E87" s="235" t="s">
        <v>2237</v>
      </c>
      <c r="F87" s="235" t="s">
        <v>2238</v>
      </c>
      <c r="G87" s="222"/>
      <c r="H87" s="222"/>
      <c r="I87" s="225"/>
      <c r="J87" s="236">
        <f>BK87</f>
        <v>0</v>
      </c>
      <c r="K87" s="222"/>
      <c r="L87" s="227"/>
      <c r="M87" s="228"/>
      <c r="N87" s="229"/>
      <c r="O87" s="229"/>
      <c r="P87" s="230">
        <f>SUM(P88:P91)</f>
        <v>0</v>
      </c>
      <c r="Q87" s="229"/>
      <c r="R87" s="230">
        <f>SUM(R88:R91)</f>
        <v>0</v>
      </c>
      <c r="S87" s="229"/>
      <c r="T87" s="231">
        <f>SUM(T88:T91)</f>
        <v>0</v>
      </c>
      <c r="AR87" s="232" t="s">
        <v>220</v>
      </c>
      <c r="AT87" s="233" t="s">
        <v>71</v>
      </c>
      <c r="AU87" s="233" t="s">
        <v>79</v>
      </c>
      <c r="AY87" s="232" t="s">
        <v>188</v>
      </c>
      <c r="BK87" s="234">
        <f>SUM(BK88:BK91)</f>
        <v>0</v>
      </c>
    </row>
    <row r="88" s="1" customFormat="1" ht="25.5" customHeight="1">
      <c r="B88" s="47"/>
      <c r="C88" s="237" t="s">
        <v>81</v>
      </c>
      <c r="D88" s="237" t="s">
        <v>190</v>
      </c>
      <c r="E88" s="238" t="s">
        <v>2239</v>
      </c>
      <c r="F88" s="239" t="s">
        <v>2240</v>
      </c>
      <c r="G88" s="240" t="s">
        <v>2232</v>
      </c>
      <c r="H88" s="241">
        <v>1</v>
      </c>
      <c r="I88" s="242"/>
      <c r="J88" s="243">
        <f>ROUND(I88*H88,2)</f>
        <v>0</v>
      </c>
      <c r="K88" s="239" t="s">
        <v>307</v>
      </c>
      <c r="L88" s="73"/>
      <c r="M88" s="244" t="s">
        <v>21</v>
      </c>
      <c r="N88" s="245" t="s">
        <v>43</v>
      </c>
      <c r="O88" s="48"/>
      <c r="P88" s="246">
        <f>O88*H88</f>
        <v>0</v>
      </c>
      <c r="Q88" s="246">
        <v>0</v>
      </c>
      <c r="R88" s="246">
        <f>Q88*H88</f>
        <v>0</v>
      </c>
      <c r="S88" s="246">
        <v>0</v>
      </c>
      <c r="T88" s="247">
        <f>S88*H88</f>
        <v>0</v>
      </c>
      <c r="AR88" s="25" t="s">
        <v>2233</v>
      </c>
      <c r="AT88" s="25" t="s">
        <v>190</v>
      </c>
      <c r="AU88" s="25" t="s">
        <v>81</v>
      </c>
      <c r="AY88" s="25" t="s">
        <v>188</v>
      </c>
      <c r="BE88" s="248">
        <f>IF(N88="základní",J88,0)</f>
        <v>0</v>
      </c>
      <c r="BF88" s="248">
        <f>IF(N88="snížená",J88,0)</f>
        <v>0</v>
      </c>
      <c r="BG88" s="248">
        <f>IF(N88="zákl. přenesená",J88,0)</f>
        <v>0</v>
      </c>
      <c r="BH88" s="248">
        <f>IF(N88="sníž. přenesená",J88,0)</f>
        <v>0</v>
      </c>
      <c r="BI88" s="248">
        <f>IF(N88="nulová",J88,0)</f>
        <v>0</v>
      </c>
      <c r="BJ88" s="25" t="s">
        <v>79</v>
      </c>
      <c r="BK88" s="248">
        <f>ROUND(I88*H88,2)</f>
        <v>0</v>
      </c>
      <c r="BL88" s="25" t="s">
        <v>2233</v>
      </c>
      <c r="BM88" s="25" t="s">
        <v>2241</v>
      </c>
    </row>
    <row r="89" s="1" customFormat="1">
      <c r="B89" s="47"/>
      <c r="C89" s="75"/>
      <c r="D89" s="249" t="s">
        <v>196</v>
      </c>
      <c r="E89" s="75"/>
      <c r="F89" s="250" t="s">
        <v>2242</v>
      </c>
      <c r="G89" s="75"/>
      <c r="H89" s="75"/>
      <c r="I89" s="205"/>
      <c r="J89" s="75"/>
      <c r="K89" s="75"/>
      <c r="L89" s="73"/>
      <c r="M89" s="251"/>
      <c r="N89" s="48"/>
      <c r="O89" s="48"/>
      <c r="P89" s="48"/>
      <c r="Q89" s="48"/>
      <c r="R89" s="48"/>
      <c r="S89" s="48"/>
      <c r="T89" s="96"/>
      <c r="AT89" s="25" t="s">
        <v>196</v>
      </c>
      <c r="AU89" s="25" t="s">
        <v>81</v>
      </c>
    </row>
    <row r="90" s="1" customFormat="1" ht="25.5" customHeight="1">
      <c r="B90" s="47"/>
      <c r="C90" s="237" t="s">
        <v>207</v>
      </c>
      <c r="D90" s="237" t="s">
        <v>190</v>
      </c>
      <c r="E90" s="238" t="s">
        <v>2243</v>
      </c>
      <c r="F90" s="239" t="s">
        <v>2244</v>
      </c>
      <c r="G90" s="240" t="s">
        <v>2232</v>
      </c>
      <c r="H90" s="241">
        <v>1</v>
      </c>
      <c r="I90" s="242"/>
      <c r="J90" s="243">
        <f>ROUND(I90*H90,2)</f>
        <v>0</v>
      </c>
      <c r="K90" s="239" t="s">
        <v>307</v>
      </c>
      <c r="L90" s="73"/>
      <c r="M90" s="244" t="s">
        <v>21</v>
      </c>
      <c r="N90" s="245" t="s">
        <v>43</v>
      </c>
      <c r="O90" s="48"/>
      <c r="P90" s="246">
        <f>O90*H90</f>
        <v>0</v>
      </c>
      <c r="Q90" s="246">
        <v>0</v>
      </c>
      <c r="R90" s="246">
        <f>Q90*H90</f>
        <v>0</v>
      </c>
      <c r="S90" s="246">
        <v>0</v>
      </c>
      <c r="T90" s="247">
        <f>S90*H90</f>
        <v>0</v>
      </c>
      <c r="AR90" s="25" t="s">
        <v>2233</v>
      </c>
      <c r="AT90" s="25" t="s">
        <v>190</v>
      </c>
      <c r="AU90" s="25" t="s">
        <v>81</v>
      </c>
      <c r="AY90" s="25" t="s">
        <v>188</v>
      </c>
      <c r="BE90" s="248">
        <f>IF(N90="základní",J90,0)</f>
        <v>0</v>
      </c>
      <c r="BF90" s="248">
        <f>IF(N90="snížená",J90,0)</f>
        <v>0</v>
      </c>
      <c r="BG90" s="248">
        <f>IF(N90="zákl. přenesená",J90,0)</f>
        <v>0</v>
      </c>
      <c r="BH90" s="248">
        <f>IF(N90="sníž. přenesená",J90,0)</f>
        <v>0</v>
      </c>
      <c r="BI90" s="248">
        <f>IF(N90="nulová",J90,0)</f>
        <v>0</v>
      </c>
      <c r="BJ90" s="25" t="s">
        <v>79</v>
      </c>
      <c r="BK90" s="248">
        <f>ROUND(I90*H90,2)</f>
        <v>0</v>
      </c>
      <c r="BL90" s="25" t="s">
        <v>2233</v>
      </c>
      <c r="BM90" s="25" t="s">
        <v>2245</v>
      </c>
    </row>
    <row r="91" s="1" customFormat="1">
      <c r="B91" s="47"/>
      <c r="C91" s="75"/>
      <c r="D91" s="249" t="s">
        <v>196</v>
      </c>
      <c r="E91" s="75"/>
      <c r="F91" s="250" t="s">
        <v>2246</v>
      </c>
      <c r="G91" s="75"/>
      <c r="H91" s="75"/>
      <c r="I91" s="205"/>
      <c r="J91" s="75"/>
      <c r="K91" s="75"/>
      <c r="L91" s="73"/>
      <c r="M91" s="251"/>
      <c r="N91" s="48"/>
      <c r="O91" s="48"/>
      <c r="P91" s="48"/>
      <c r="Q91" s="48"/>
      <c r="R91" s="48"/>
      <c r="S91" s="48"/>
      <c r="T91" s="96"/>
      <c r="AT91" s="25" t="s">
        <v>196</v>
      </c>
      <c r="AU91" s="25" t="s">
        <v>81</v>
      </c>
    </row>
    <row r="92" s="11" customFormat="1" ht="29.88" customHeight="1">
      <c r="B92" s="221"/>
      <c r="C92" s="222"/>
      <c r="D92" s="223" t="s">
        <v>71</v>
      </c>
      <c r="E92" s="235" t="s">
        <v>2247</v>
      </c>
      <c r="F92" s="235" t="s">
        <v>2248</v>
      </c>
      <c r="G92" s="222"/>
      <c r="H92" s="222"/>
      <c r="I92" s="225"/>
      <c r="J92" s="236">
        <f>BK92</f>
        <v>0</v>
      </c>
      <c r="K92" s="222"/>
      <c r="L92" s="227"/>
      <c r="M92" s="228"/>
      <c r="N92" s="229"/>
      <c r="O92" s="229"/>
      <c r="P92" s="230">
        <f>SUM(P93:P97)</f>
        <v>0</v>
      </c>
      <c r="Q92" s="229"/>
      <c r="R92" s="230">
        <f>SUM(R93:R97)</f>
        <v>0</v>
      </c>
      <c r="S92" s="229"/>
      <c r="T92" s="231">
        <f>SUM(T93:T97)</f>
        <v>0</v>
      </c>
      <c r="AR92" s="232" t="s">
        <v>220</v>
      </c>
      <c r="AT92" s="233" t="s">
        <v>71</v>
      </c>
      <c r="AU92" s="233" t="s">
        <v>79</v>
      </c>
      <c r="AY92" s="232" t="s">
        <v>188</v>
      </c>
      <c r="BK92" s="234">
        <f>SUM(BK93:BK97)</f>
        <v>0</v>
      </c>
    </row>
    <row r="93" s="1" customFormat="1" ht="16.5" customHeight="1">
      <c r="B93" s="47"/>
      <c r="C93" s="237" t="s">
        <v>194</v>
      </c>
      <c r="D93" s="237" t="s">
        <v>190</v>
      </c>
      <c r="E93" s="238" t="s">
        <v>2249</v>
      </c>
      <c r="F93" s="239" t="s">
        <v>2250</v>
      </c>
      <c r="G93" s="240" t="s">
        <v>2232</v>
      </c>
      <c r="H93" s="241">
        <v>1</v>
      </c>
      <c r="I93" s="242"/>
      <c r="J93" s="243">
        <f>ROUND(I93*H93,2)</f>
        <v>0</v>
      </c>
      <c r="K93" s="239" t="s">
        <v>193</v>
      </c>
      <c r="L93" s="73"/>
      <c r="M93" s="244" t="s">
        <v>21</v>
      </c>
      <c r="N93" s="245" t="s">
        <v>43</v>
      </c>
      <c r="O93" s="48"/>
      <c r="P93" s="246">
        <f>O93*H93</f>
        <v>0</v>
      </c>
      <c r="Q93" s="246">
        <v>0</v>
      </c>
      <c r="R93" s="246">
        <f>Q93*H93</f>
        <v>0</v>
      </c>
      <c r="S93" s="246">
        <v>0</v>
      </c>
      <c r="T93" s="247">
        <f>S93*H93</f>
        <v>0</v>
      </c>
      <c r="AR93" s="25" t="s">
        <v>2233</v>
      </c>
      <c r="AT93" s="25" t="s">
        <v>190</v>
      </c>
      <c r="AU93" s="25" t="s">
        <v>81</v>
      </c>
      <c r="AY93" s="25" t="s">
        <v>188</v>
      </c>
      <c r="BE93" s="248">
        <f>IF(N93="základní",J93,0)</f>
        <v>0</v>
      </c>
      <c r="BF93" s="248">
        <f>IF(N93="snížená",J93,0)</f>
        <v>0</v>
      </c>
      <c r="BG93" s="248">
        <f>IF(N93="zákl. přenesená",J93,0)</f>
        <v>0</v>
      </c>
      <c r="BH93" s="248">
        <f>IF(N93="sníž. přenesená",J93,0)</f>
        <v>0</v>
      </c>
      <c r="BI93" s="248">
        <f>IF(N93="nulová",J93,0)</f>
        <v>0</v>
      </c>
      <c r="BJ93" s="25" t="s">
        <v>79</v>
      </c>
      <c r="BK93" s="248">
        <f>ROUND(I93*H93,2)</f>
        <v>0</v>
      </c>
      <c r="BL93" s="25" t="s">
        <v>2233</v>
      </c>
      <c r="BM93" s="25" t="s">
        <v>2251</v>
      </c>
    </row>
    <row r="94" s="1" customFormat="1">
      <c r="B94" s="47"/>
      <c r="C94" s="75"/>
      <c r="D94" s="249" t="s">
        <v>196</v>
      </c>
      <c r="E94" s="75"/>
      <c r="F94" s="250" t="s">
        <v>2252</v>
      </c>
      <c r="G94" s="75"/>
      <c r="H94" s="75"/>
      <c r="I94" s="205"/>
      <c r="J94" s="75"/>
      <c r="K94" s="75"/>
      <c r="L94" s="73"/>
      <c r="M94" s="251"/>
      <c r="N94" s="48"/>
      <c r="O94" s="48"/>
      <c r="P94" s="48"/>
      <c r="Q94" s="48"/>
      <c r="R94" s="48"/>
      <c r="S94" s="48"/>
      <c r="T94" s="96"/>
      <c r="AT94" s="25" t="s">
        <v>196</v>
      </c>
      <c r="AU94" s="25" t="s">
        <v>81</v>
      </c>
    </row>
    <row r="95" s="1" customFormat="1">
      <c r="B95" s="47"/>
      <c r="C95" s="75"/>
      <c r="D95" s="249" t="s">
        <v>740</v>
      </c>
      <c r="E95" s="75"/>
      <c r="F95" s="252" t="s">
        <v>2253</v>
      </c>
      <c r="G95" s="75"/>
      <c r="H95" s="75"/>
      <c r="I95" s="205"/>
      <c r="J95" s="75"/>
      <c r="K95" s="75"/>
      <c r="L95" s="73"/>
      <c r="M95" s="251"/>
      <c r="N95" s="48"/>
      <c r="O95" s="48"/>
      <c r="P95" s="48"/>
      <c r="Q95" s="48"/>
      <c r="R95" s="48"/>
      <c r="S95" s="48"/>
      <c r="T95" s="96"/>
      <c r="AT95" s="25" t="s">
        <v>740</v>
      </c>
      <c r="AU95" s="25" t="s">
        <v>81</v>
      </c>
    </row>
    <row r="96" s="1" customFormat="1" ht="16.5" customHeight="1">
      <c r="B96" s="47"/>
      <c r="C96" s="237" t="s">
        <v>220</v>
      </c>
      <c r="D96" s="237" t="s">
        <v>190</v>
      </c>
      <c r="E96" s="238" t="s">
        <v>2254</v>
      </c>
      <c r="F96" s="239" t="s">
        <v>2255</v>
      </c>
      <c r="G96" s="240" t="s">
        <v>2232</v>
      </c>
      <c r="H96" s="241">
        <v>1</v>
      </c>
      <c r="I96" s="242"/>
      <c r="J96" s="243">
        <f>ROUND(I96*H96,2)</f>
        <v>0</v>
      </c>
      <c r="K96" s="239" t="s">
        <v>193</v>
      </c>
      <c r="L96" s="73"/>
      <c r="M96" s="244" t="s">
        <v>21</v>
      </c>
      <c r="N96" s="245" t="s">
        <v>43</v>
      </c>
      <c r="O96" s="48"/>
      <c r="P96" s="246">
        <f>O96*H96</f>
        <v>0</v>
      </c>
      <c r="Q96" s="246">
        <v>0</v>
      </c>
      <c r="R96" s="246">
        <f>Q96*H96</f>
        <v>0</v>
      </c>
      <c r="S96" s="246">
        <v>0</v>
      </c>
      <c r="T96" s="247">
        <f>S96*H96</f>
        <v>0</v>
      </c>
      <c r="AR96" s="25" t="s">
        <v>2233</v>
      </c>
      <c r="AT96" s="25" t="s">
        <v>190</v>
      </c>
      <c r="AU96" s="25" t="s">
        <v>81</v>
      </c>
      <c r="AY96" s="25" t="s">
        <v>188</v>
      </c>
      <c r="BE96" s="248">
        <f>IF(N96="základní",J96,0)</f>
        <v>0</v>
      </c>
      <c r="BF96" s="248">
        <f>IF(N96="snížená",J96,0)</f>
        <v>0</v>
      </c>
      <c r="BG96" s="248">
        <f>IF(N96="zákl. přenesená",J96,0)</f>
        <v>0</v>
      </c>
      <c r="BH96" s="248">
        <f>IF(N96="sníž. přenesená",J96,0)</f>
        <v>0</v>
      </c>
      <c r="BI96" s="248">
        <f>IF(N96="nulová",J96,0)</f>
        <v>0</v>
      </c>
      <c r="BJ96" s="25" t="s">
        <v>79</v>
      </c>
      <c r="BK96" s="248">
        <f>ROUND(I96*H96,2)</f>
        <v>0</v>
      </c>
      <c r="BL96" s="25" t="s">
        <v>2233</v>
      </c>
      <c r="BM96" s="25" t="s">
        <v>2256</v>
      </c>
    </row>
    <row r="97" s="1" customFormat="1">
      <c r="B97" s="47"/>
      <c r="C97" s="75"/>
      <c r="D97" s="249" t="s">
        <v>196</v>
      </c>
      <c r="E97" s="75"/>
      <c r="F97" s="250" t="s">
        <v>2257</v>
      </c>
      <c r="G97" s="75"/>
      <c r="H97" s="75"/>
      <c r="I97" s="205"/>
      <c r="J97" s="75"/>
      <c r="K97" s="75"/>
      <c r="L97" s="73"/>
      <c r="M97" s="251"/>
      <c r="N97" s="48"/>
      <c r="O97" s="48"/>
      <c r="P97" s="48"/>
      <c r="Q97" s="48"/>
      <c r="R97" s="48"/>
      <c r="S97" s="48"/>
      <c r="T97" s="96"/>
      <c r="AT97" s="25" t="s">
        <v>196</v>
      </c>
      <c r="AU97" s="25" t="s">
        <v>81</v>
      </c>
    </row>
    <row r="98" s="11" customFormat="1" ht="29.88" customHeight="1">
      <c r="B98" s="221"/>
      <c r="C98" s="222"/>
      <c r="D98" s="223" t="s">
        <v>71</v>
      </c>
      <c r="E98" s="235" t="s">
        <v>2258</v>
      </c>
      <c r="F98" s="235" t="s">
        <v>2259</v>
      </c>
      <c r="G98" s="222"/>
      <c r="H98" s="222"/>
      <c r="I98" s="225"/>
      <c r="J98" s="236">
        <f>BK98</f>
        <v>0</v>
      </c>
      <c r="K98" s="222"/>
      <c r="L98" s="227"/>
      <c r="M98" s="228"/>
      <c r="N98" s="229"/>
      <c r="O98" s="229"/>
      <c r="P98" s="230">
        <f>SUM(P99:P102)</f>
        <v>0</v>
      </c>
      <c r="Q98" s="229"/>
      <c r="R98" s="230">
        <f>SUM(R99:R102)</f>
        <v>0</v>
      </c>
      <c r="S98" s="229"/>
      <c r="T98" s="231">
        <f>SUM(T99:T102)</f>
        <v>0</v>
      </c>
      <c r="AR98" s="232" t="s">
        <v>220</v>
      </c>
      <c r="AT98" s="233" t="s">
        <v>71</v>
      </c>
      <c r="AU98" s="233" t="s">
        <v>79</v>
      </c>
      <c r="AY98" s="232" t="s">
        <v>188</v>
      </c>
      <c r="BK98" s="234">
        <f>SUM(BK99:BK102)</f>
        <v>0</v>
      </c>
    </row>
    <row r="99" s="1" customFormat="1" ht="16.5" customHeight="1">
      <c r="B99" s="47"/>
      <c r="C99" s="237" t="s">
        <v>229</v>
      </c>
      <c r="D99" s="237" t="s">
        <v>190</v>
      </c>
      <c r="E99" s="238" t="s">
        <v>2260</v>
      </c>
      <c r="F99" s="239" t="s">
        <v>2261</v>
      </c>
      <c r="G99" s="240" t="s">
        <v>2232</v>
      </c>
      <c r="H99" s="241">
        <v>1</v>
      </c>
      <c r="I99" s="242"/>
      <c r="J99" s="243">
        <f>ROUND(I99*H99,2)</f>
        <v>0</v>
      </c>
      <c r="K99" s="239" t="s">
        <v>307</v>
      </c>
      <c r="L99" s="73"/>
      <c r="M99" s="244" t="s">
        <v>21</v>
      </c>
      <c r="N99" s="245" t="s">
        <v>43</v>
      </c>
      <c r="O99" s="48"/>
      <c r="P99" s="246">
        <f>O99*H99</f>
        <v>0</v>
      </c>
      <c r="Q99" s="246">
        <v>0</v>
      </c>
      <c r="R99" s="246">
        <f>Q99*H99</f>
        <v>0</v>
      </c>
      <c r="S99" s="246">
        <v>0</v>
      </c>
      <c r="T99" s="247">
        <f>S99*H99</f>
        <v>0</v>
      </c>
      <c r="AR99" s="25" t="s">
        <v>2233</v>
      </c>
      <c r="AT99" s="25" t="s">
        <v>190</v>
      </c>
      <c r="AU99" s="25" t="s">
        <v>81</v>
      </c>
      <c r="AY99" s="25" t="s">
        <v>188</v>
      </c>
      <c r="BE99" s="248">
        <f>IF(N99="základní",J99,0)</f>
        <v>0</v>
      </c>
      <c r="BF99" s="248">
        <f>IF(N99="snížená",J99,0)</f>
        <v>0</v>
      </c>
      <c r="BG99" s="248">
        <f>IF(N99="zákl. přenesená",J99,0)</f>
        <v>0</v>
      </c>
      <c r="BH99" s="248">
        <f>IF(N99="sníž. přenesená",J99,0)</f>
        <v>0</v>
      </c>
      <c r="BI99" s="248">
        <f>IF(N99="nulová",J99,0)</f>
        <v>0</v>
      </c>
      <c r="BJ99" s="25" t="s">
        <v>79</v>
      </c>
      <c r="BK99" s="248">
        <f>ROUND(I99*H99,2)</f>
        <v>0</v>
      </c>
      <c r="BL99" s="25" t="s">
        <v>2233</v>
      </c>
      <c r="BM99" s="25" t="s">
        <v>2262</v>
      </c>
    </row>
    <row r="100" s="1" customFormat="1">
      <c r="B100" s="47"/>
      <c r="C100" s="75"/>
      <c r="D100" s="249" t="s">
        <v>196</v>
      </c>
      <c r="E100" s="75"/>
      <c r="F100" s="250" t="s">
        <v>2263</v>
      </c>
      <c r="G100" s="75"/>
      <c r="H100" s="75"/>
      <c r="I100" s="205"/>
      <c r="J100" s="75"/>
      <c r="K100" s="75"/>
      <c r="L100" s="73"/>
      <c r="M100" s="251"/>
      <c r="N100" s="48"/>
      <c r="O100" s="48"/>
      <c r="P100" s="48"/>
      <c r="Q100" s="48"/>
      <c r="R100" s="48"/>
      <c r="S100" s="48"/>
      <c r="T100" s="96"/>
      <c r="AT100" s="25" t="s">
        <v>196</v>
      </c>
      <c r="AU100" s="25" t="s">
        <v>81</v>
      </c>
    </row>
    <row r="101" s="1" customFormat="1" ht="16.5" customHeight="1">
      <c r="B101" s="47"/>
      <c r="C101" s="237" t="s">
        <v>234</v>
      </c>
      <c r="D101" s="237" t="s">
        <v>190</v>
      </c>
      <c r="E101" s="238" t="s">
        <v>2264</v>
      </c>
      <c r="F101" s="239" t="s">
        <v>2265</v>
      </c>
      <c r="G101" s="240" t="s">
        <v>2232</v>
      </c>
      <c r="H101" s="241">
        <v>1</v>
      </c>
      <c r="I101" s="242"/>
      <c r="J101" s="243">
        <f>ROUND(I101*H101,2)</f>
        <v>0</v>
      </c>
      <c r="K101" s="239" t="s">
        <v>307</v>
      </c>
      <c r="L101" s="73"/>
      <c r="M101" s="244" t="s">
        <v>21</v>
      </c>
      <c r="N101" s="245" t="s">
        <v>43</v>
      </c>
      <c r="O101" s="48"/>
      <c r="P101" s="246">
        <f>O101*H101</f>
        <v>0</v>
      </c>
      <c r="Q101" s="246">
        <v>0</v>
      </c>
      <c r="R101" s="246">
        <f>Q101*H101</f>
        <v>0</v>
      </c>
      <c r="S101" s="246">
        <v>0</v>
      </c>
      <c r="T101" s="247">
        <f>S101*H101</f>
        <v>0</v>
      </c>
      <c r="AR101" s="25" t="s">
        <v>2233</v>
      </c>
      <c r="AT101" s="25" t="s">
        <v>190</v>
      </c>
      <c r="AU101" s="25" t="s">
        <v>81</v>
      </c>
      <c r="AY101" s="25" t="s">
        <v>188</v>
      </c>
      <c r="BE101" s="248">
        <f>IF(N101="základní",J101,0)</f>
        <v>0</v>
      </c>
      <c r="BF101" s="248">
        <f>IF(N101="snížená",J101,0)</f>
        <v>0</v>
      </c>
      <c r="BG101" s="248">
        <f>IF(N101="zákl. přenesená",J101,0)</f>
        <v>0</v>
      </c>
      <c r="BH101" s="248">
        <f>IF(N101="sníž. přenesená",J101,0)</f>
        <v>0</v>
      </c>
      <c r="BI101" s="248">
        <f>IF(N101="nulová",J101,0)</f>
        <v>0</v>
      </c>
      <c r="BJ101" s="25" t="s">
        <v>79</v>
      </c>
      <c r="BK101" s="248">
        <f>ROUND(I101*H101,2)</f>
        <v>0</v>
      </c>
      <c r="BL101" s="25" t="s">
        <v>2233</v>
      </c>
      <c r="BM101" s="25" t="s">
        <v>2266</v>
      </c>
    </row>
    <row r="102" s="1" customFormat="1">
      <c r="B102" s="47"/>
      <c r="C102" s="75"/>
      <c r="D102" s="249" t="s">
        <v>196</v>
      </c>
      <c r="E102" s="75"/>
      <c r="F102" s="250" t="s">
        <v>2263</v>
      </c>
      <c r="G102" s="75"/>
      <c r="H102" s="75"/>
      <c r="I102" s="205"/>
      <c r="J102" s="75"/>
      <c r="K102" s="75"/>
      <c r="L102" s="73"/>
      <c r="M102" s="309"/>
      <c r="N102" s="310"/>
      <c r="O102" s="310"/>
      <c r="P102" s="310"/>
      <c r="Q102" s="310"/>
      <c r="R102" s="310"/>
      <c r="S102" s="310"/>
      <c r="T102" s="311"/>
      <c r="AT102" s="25" t="s">
        <v>196</v>
      </c>
      <c r="AU102" s="25" t="s">
        <v>81</v>
      </c>
    </row>
    <row r="103" s="1" customFormat="1" ht="6.96" customHeight="1">
      <c r="B103" s="68"/>
      <c r="C103" s="69"/>
      <c r="D103" s="69"/>
      <c r="E103" s="69"/>
      <c r="F103" s="69"/>
      <c r="G103" s="69"/>
      <c r="H103" s="69"/>
      <c r="I103" s="180"/>
      <c r="J103" s="69"/>
      <c r="K103" s="69"/>
      <c r="L103" s="73"/>
    </row>
  </sheetData>
  <sheetProtection sheet="1" autoFilter="0" formatColumns="0" formatRows="0" objects="1" scenarios="1" spinCount="100000" saltValue="GFD57sxYI0TJuQ4peBtbaE5yNuWAeLluYaPmidaqYG6XLnSi/Bkzcfc0ArGiCqEvwsu+xvTmO+QMPuTYlHfhYw==" hashValue="K+Mx8fTYWw17BEU+p74VHpnmNupK6ibPEJJmbxhel8hjGEdupA0DnsEcY4VpGoG7Hb5cpU44Mn0arvfgsy+sFw==" algorithmName="SHA-512" password="CC35"/>
  <autoFilter ref="C80:K102"/>
  <mergeCells count="10">
    <mergeCell ref="E7:H7"/>
    <mergeCell ref="E9:H9"/>
    <mergeCell ref="E24:H24"/>
    <mergeCell ref="E45:H45"/>
    <mergeCell ref="E47:H47"/>
    <mergeCell ref="J51:J52"/>
    <mergeCell ref="E71:H71"/>
    <mergeCell ref="E73:H73"/>
    <mergeCell ref="G1:H1"/>
    <mergeCell ref="L2:V2"/>
  </mergeCells>
  <hyperlinks>
    <hyperlink ref="F1:G1" location="C2" display="1) Krycí list soupisu"/>
    <hyperlink ref="G1:H1" location="C54" display="2) Rekapitulace"/>
    <hyperlink ref="J1" location="C80"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zoomScaleNormal="100" zoomScaleSheetLayoutView="60" zoomScalePageLayoutView="100" workbookViewId="0"/>
  </sheetViews>
  <sheetFormatPr defaultRowHeight="13.5"/>
  <cols>
    <col min="1" max="1" width="8.33" style="312" customWidth="1"/>
    <col min="2" max="2" width="1.664063" style="312" customWidth="1"/>
    <col min="3" max="4" width="5" style="312" customWidth="1"/>
    <col min="5" max="5" width="11.67" style="312" customWidth="1"/>
    <col min="6" max="6" width="9.17" style="312" customWidth="1"/>
    <col min="7" max="7" width="5" style="312" customWidth="1"/>
    <col min="8" max="8" width="77.83" style="312" customWidth="1"/>
    <col min="9" max="10" width="20" style="312" customWidth="1"/>
    <col min="11" max="11" width="1.664063" style="312" customWidth="1"/>
  </cols>
  <sheetData>
    <row r="1" ht="37.5" customHeight="1"/>
    <row r="2" ht="7.5" customHeight="1">
      <c r="B2" s="313"/>
      <c r="C2" s="314"/>
      <c r="D2" s="314"/>
      <c r="E2" s="314"/>
      <c r="F2" s="314"/>
      <c r="G2" s="314"/>
      <c r="H2" s="314"/>
      <c r="I2" s="314"/>
      <c r="J2" s="314"/>
      <c r="K2" s="315"/>
    </row>
    <row r="3" s="16" customFormat="1" ht="45" customHeight="1">
      <c r="B3" s="316"/>
      <c r="C3" s="317" t="s">
        <v>2267</v>
      </c>
      <c r="D3" s="317"/>
      <c r="E3" s="317"/>
      <c r="F3" s="317"/>
      <c r="G3" s="317"/>
      <c r="H3" s="317"/>
      <c r="I3" s="317"/>
      <c r="J3" s="317"/>
      <c r="K3" s="318"/>
    </row>
    <row r="4" ht="25.5" customHeight="1">
      <c r="B4" s="319"/>
      <c r="C4" s="320" t="s">
        <v>2268</v>
      </c>
      <c r="D4" s="320"/>
      <c r="E4" s="320"/>
      <c r="F4" s="320"/>
      <c r="G4" s="320"/>
      <c r="H4" s="320"/>
      <c r="I4" s="320"/>
      <c r="J4" s="320"/>
      <c r="K4" s="321"/>
    </row>
    <row r="5" ht="5.25" customHeight="1">
      <c r="B5" s="319"/>
      <c r="C5" s="322"/>
      <c r="D5" s="322"/>
      <c r="E5" s="322"/>
      <c r="F5" s="322"/>
      <c r="G5" s="322"/>
      <c r="H5" s="322"/>
      <c r="I5" s="322"/>
      <c r="J5" s="322"/>
      <c r="K5" s="321"/>
    </row>
    <row r="6" ht="15" customHeight="1">
      <c r="B6" s="319"/>
      <c r="C6" s="323" t="s">
        <v>2269</v>
      </c>
      <c r="D6" s="323"/>
      <c r="E6" s="323"/>
      <c r="F6" s="323"/>
      <c r="G6" s="323"/>
      <c r="H6" s="323"/>
      <c r="I6" s="323"/>
      <c r="J6" s="323"/>
      <c r="K6" s="321"/>
    </row>
    <row r="7" ht="15" customHeight="1">
      <c r="B7" s="324"/>
      <c r="C7" s="323" t="s">
        <v>2270</v>
      </c>
      <c r="D7" s="323"/>
      <c r="E7" s="323"/>
      <c r="F7" s="323"/>
      <c r="G7" s="323"/>
      <c r="H7" s="323"/>
      <c r="I7" s="323"/>
      <c r="J7" s="323"/>
      <c r="K7" s="321"/>
    </row>
    <row r="8" ht="12.75" customHeight="1">
      <c r="B8" s="324"/>
      <c r="C8" s="323"/>
      <c r="D8" s="323"/>
      <c r="E8" s="323"/>
      <c r="F8" s="323"/>
      <c r="G8" s="323"/>
      <c r="H8" s="323"/>
      <c r="I8" s="323"/>
      <c r="J8" s="323"/>
      <c r="K8" s="321"/>
    </row>
    <row r="9" ht="15" customHeight="1">
      <c r="B9" s="324"/>
      <c r="C9" s="323" t="s">
        <v>2271</v>
      </c>
      <c r="D9" s="323"/>
      <c r="E9" s="323"/>
      <c r="F9" s="323"/>
      <c r="G9" s="323"/>
      <c r="H9" s="323"/>
      <c r="I9" s="323"/>
      <c r="J9" s="323"/>
      <c r="K9" s="321"/>
    </row>
    <row r="10" ht="15" customHeight="1">
      <c r="B10" s="324"/>
      <c r="C10" s="323"/>
      <c r="D10" s="323" t="s">
        <v>2272</v>
      </c>
      <c r="E10" s="323"/>
      <c r="F10" s="323"/>
      <c r="G10" s="323"/>
      <c r="H10" s="323"/>
      <c r="I10" s="323"/>
      <c r="J10" s="323"/>
      <c r="K10" s="321"/>
    </row>
    <row r="11" ht="15" customHeight="1">
      <c r="B11" s="324"/>
      <c r="C11" s="325"/>
      <c r="D11" s="323" t="s">
        <v>2273</v>
      </c>
      <c r="E11" s="323"/>
      <c r="F11" s="323"/>
      <c r="G11" s="323"/>
      <c r="H11" s="323"/>
      <c r="I11" s="323"/>
      <c r="J11" s="323"/>
      <c r="K11" s="321"/>
    </row>
    <row r="12" ht="12.75" customHeight="1">
      <c r="B12" s="324"/>
      <c r="C12" s="325"/>
      <c r="D12" s="325"/>
      <c r="E12" s="325"/>
      <c r="F12" s="325"/>
      <c r="G12" s="325"/>
      <c r="H12" s="325"/>
      <c r="I12" s="325"/>
      <c r="J12" s="325"/>
      <c r="K12" s="321"/>
    </row>
    <row r="13" ht="15" customHeight="1">
      <c r="B13" s="324"/>
      <c r="C13" s="325"/>
      <c r="D13" s="323" t="s">
        <v>2274</v>
      </c>
      <c r="E13" s="323"/>
      <c r="F13" s="323"/>
      <c r="G13" s="323"/>
      <c r="H13" s="323"/>
      <c r="I13" s="323"/>
      <c r="J13" s="323"/>
      <c r="K13" s="321"/>
    </row>
    <row r="14" ht="15" customHeight="1">
      <c r="B14" s="324"/>
      <c r="C14" s="325"/>
      <c r="D14" s="323" t="s">
        <v>2275</v>
      </c>
      <c r="E14" s="323"/>
      <c r="F14" s="323"/>
      <c r="G14" s="323"/>
      <c r="H14" s="323"/>
      <c r="I14" s="323"/>
      <c r="J14" s="323"/>
      <c r="K14" s="321"/>
    </row>
    <row r="15" ht="15" customHeight="1">
      <c r="B15" s="324"/>
      <c r="C15" s="325"/>
      <c r="D15" s="323" t="s">
        <v>2276</v>
      </c>
      <c r="E15" s="323"/>
      <c r="F15" s="323"/>
      <c r="G15" s="323"/>
      <c r="H15" s="323"/>
      <c r="I15" s="323"/>
      <c r="J15" s="323"/>
      <c r="K15" s="321"/>
    </row>
    <row r="16" ht="15" customHeight="1">
      <c r="B16" s="324"/>
      <c r="C16" s="325"/>
      <c r="D16" s="325"/>
      <c r="E16" s="326" t="s">
        <v>78</v>
      </c>
      <c r="F16" s="323" t="s">
        <v>2277</v>
      </c>
      <c r="G16" s="323"/>
      <c r="H16" s="323"/>
      <c r="I16" s="323"/>
      <c r="J16" s="323"/>
      <c r="K16" s="321"/>
    </row>
    <row r="17" ht="15" customHeight="1">
      <c r="B17" s="324"/>
      <c r="C17" s="325"/>
      <c r="D17" s="325"/>
      <c r="E17" s="326" t="s">
        <v>2278</v>
      </c>
      <c r="F17" s="323" t="s">
        <v>2279</v>
      </c>
      <c r="G17" s="323"/>
      <c r="H17" s="323"/>
      <c r="I17" s="323"/>
      <c r="J17" s="323"/>
      <c r="K17" s="321"/>
    </row>
    <row r="18" ht="15" customHeight="1">
      <c r="B18" s="324"/>
      <c r="C18" s="325"/>
      <c r="D18" s="325"/>
      <c r="E18" s="326" t="s">
        <v>2280</v>
      </c>
      <c r="F18" s="323" t="s">
        <v>2281</v>
      </c>
      <c r="G18" s="323"/>
      <c r="H18" s="323"/>
      <c r="I18" s="323"/>
      <c r="J18" s="323"/>
      <c r="K18" s="321"/>
    </row>
    <row r="19" ht="15" customHeight="1">
      <c r="B19" s="324"/>
      <c r="C19" s="325"/>
      <c r="D19" s="325"/>
      <c r="E19" s="326" t="s">
        <v>111</v>
      </c>
      <c r="F19" s="323" t="s">
        <v>2282</v>
      </c>
      <c r="G19" s="323"/>
      <c r="H19" s="323"/>
      <c r="I19" s="323"/>
      <c r="J19" s="323"/>
      <c r="K19" s="321"/>
    </row>
    <row r="20" ht="15" customHeight="1">
      <c r="B20" s="324"/>
      <c r="C20" s="325"/>
      <c r="D20" s="325"/>
      <c r="E20" s="326" t="s">
        <v>2283</v>
      </c>
      <c r="F20" s="323" t="s">
        <v>2284</v>
      </c>
      <c r="G20" s="323"/>
      <c r="H20" s="323"/>
      <c r="I20" s="323"/>
      <c r="J20" s="323"/>
      <c r="K20" s="321"/>
    </row>
    <row r="21" ht="15" customHeight="1">
      <c r="B21" s="324"/>
      <c r="C21" s="325"/>
      <c r="D21" s="325"/>
      <c r="E21" s="326" t="s">
        <v>85</v>
      </c>
      <c r="F21" s="323" t="s">
        <v>2285</v>
      </c>
      <c r="G21" s="323"/>
      <c r="H21" s="323"/>
      <c r="I21" s="323"/>
      <c r="J21" s="323"/>
      <c r="K21" s="321"/>
    </row>
    <row r="22" ht="12.75" customHeight="1">
      <c r="B22" s="324"/>
      <c r="C22" s="325"/>
      <c r="D22" s="325"/>
      <c r="E22" s="325"/>
      <c r="F22" s="325"/>
      <c r="G22" s="325"/>
      <c r="H22" s="325"/>
      <c r="I22" s="325"/>
      <c r="J22" s="325"/>
      <c r="K22" s="321"/>
    </row>
    <row r="23" ht="15" customHeight="1">
      <c r="B23" s="324"/>
      <c r="C23" s="323" t="s">
        <v>2286</v>
      </c>
      <c r="D23" s="323"/>
      <c r="E23" s="323"/>
      <c r="F23" s="323"/>
      <c r="G23" s="323"/>
      <c r="H23" s="323"/>
      <c r="I23" s="323"/>
      <c r="J23" s="323"/>
      <c r="K23" s="321"/>
    </row>
    <row r="24" ht="15" customHeight="1">
      <c r="B24" s="324"/>
      <c r="C24" s="323" t="s">
        <v>2287</v>
      </c>
      <c r="D24" s="323"/>
      <c r="E24" s="323"/>
      <c r="F24" s="323"/>
      <c r="G24" s="323"/>
      <c r="H24" s="323"/>
      <c r="I24" s="323"/>
      <c r="J24" s="323"/>
      <c r="K24" s="321"/>
    </row>
    <row r="25" ht="15" customHeight="1">
      <c r="B25" s="324"/>
      <c r="C25" s="323"/>
      <c r="D25" s="323" t="s">
        <v>2288</v>
      </c>
      <c r="E25" s="323"/>
      <c r="F25" s="323"/>
      <c r="G25" s="323"/>
      <c r="H25" s="323"/>
      <c r="I25" s="323"/>
      <c r="J25" s="323"/>
      <c r="K25" s="321"/>
    </row>
    <row r="26" ht="15" customHeight="1">
      <c r="B26" s="324"/>
      <c r="C26" s="325"/>
      <c r="D26" s="323" t="s">
        <v>2289</v>
      </c>
      <c r="E26" s="323"/>
      <c r="F26" s="323"/>
      <c r="G26" s="323"/>
      <c r="H26" s="323"/>
      <c r="I26" s="323"/>
      <c r="J26" s="323"/>
      <c r="K26" s="321"/>
    </row>
    <row r="27" ht="12.75" customHeight="1">
      <c r="B27" s="324"/>
      <c r="C27" s="325"/>
      <c r="D27" s="325"/>
      <c r="E27" s="325"/>
      <c r="F27" s="325"/>
      <c r="G27" s="325"/>
      <c r="H27" s="325"/>
      <c r="I27" s="325"/>
      <c r="J27" s="325"/>
      <c r="K27" s="321"/>
    </row>
    <row r="28" ht="15" customHeight="1">
      <c r="B28" s="324"/>
      <c r="C28" s="325"/>
      <c r="D28" s="323" t="s">
        <v>2290</v>
      </c>
      <c r="E28" s="323"/>
      <c r="F28" s="323"/>
      <c r="G28" s="323"/>
      <c r="H28" s="323"/>
      <c r="I28" s="323"/>
      <c r="J28" s="323"/>
      <c r="K28" s="321"/>
    </row>
    <row r="29" ht="15" customHeight="1">
      <c r="B29" s="324"/>
      <c r="C29" s="325"/>
      <c r="D29" s="323" t="s">
        <v>2291</v>
      </c>
      <c r="E29" s="323"/>
      <c r="F29" s="323"/>
      <c r="G29" s="323"/>
      <c r="H29" s="323"/>
      <c r="I29" s="323"/>
      <c r="J29" s="323"/>
      <c r="K29" s="321"/>
    </row>
    <row r="30" ht="12.75" customHeight="1">
      <c r="B30" s="324"/>
      <c r="C30" s="325"/>
      <c r="D30" s="325"/>
      <c r="E30" s="325"/>
      <c r="F30" s="325"/>
      <c r="G30" s="325"/>
      <c r="H30" s="325"/>
      <c r="I30" s="325"/>
      <c r="J30" s="325"/>
      <c r="K30" s="321"/>
    </row>
    <row r="31" ht="15" customHeight="1">
      <c r="B31" s="324"/>
      <c r="C31" s="325"/>
      <c r="D31" s="323" t="s">
        <v>2292</v>
      </c>
      <c r="E31" s="323"/>
      <c r="F31" s="323"/>
      <c r="G31" s="323"/>
      <c r="H31" s="323"/>
      <c r="I31" s="323"/>
      <c r="J31" s="323"/>
      <c r="K31" s="321"/>
    </row>
    <row r="32" ht="15" customHeight="1">
      <c r="B32" s="324"/>
      <c r="C32" s="325"/>
      <c r="D32" s="323" t="s">
        <v>2293</v>
      </c>
      <c r="E32" s="323"/>
      <c r="F32" s="323"/>
      <c r="G32" s="323"/>
      <c r="H32" s="323"/>
      <c r="I32" s="323"/>
      <c r="J32" s="323"/>
      <c r="K32" s="321"/>
    </row>
    <row r="33" ht="15" customHeight="1">
      <c r="B33" s="324"/>
      <c r="C33" s="325"/>
      <c r="D33" s="323" t="s">
        <v>2294</v>
      </c>
      <c r="E33" s="323"/>
      <c r="F33" s="323"/>
      <c r="G33" s="323"/>
      <c r="H33" s="323"/>
      <c r="I33" s="323"/>
      <c r="J33" s="323"/>
      <c r="K33" s="321"/>
    </row>
    <row r="34" ht="15" customHeight="1">
      <c r="B34" s="324"/>
      <c r="C34" s="325"/>
      <c r="D34" s="323"/>
      <c r="E34" s="327" t="s">
        <v>173</v>
      </c>
      <c r="F34" s="323"/>
      <c r="G34" s="323" t="s">
        <v>2295</v>
      </c>
      <c r="H34" s="323"/>
      <c r="I34" s="323"/>
      <c r="J34" s="323"/>
      <c r="K34" s="321"/>
    </row>
    <row r="35" ht="30.75" customHeight="1">
      <c r="B35" s="324"/>
      <c r="C35" s="325"/>
      <c r="D35" s="323"/>
      <c r="E35" s="327" t="s">
        <v>2296</v>
      </c>
      <c r="F35" s="323"/>
      <c r="G35" s="323" t="s">
        <v>2297</v>
      </c>
      <c r="H35" s="323"/>
      <c r="I35" s="323"/>
      <c r="J35" s="323"/>
      <c r="K35" s="321"/>
    </row>
    <row r="36" ht="15" customHeight="1">
      <c r="B36" s="324"/>
      <c r="C36" s="325"/>
      <c r="D36" s="323"/>
      <c r="E36" s="327" t="s">
        <v>53</v>
      </c>
      <c r="F36" s="323"/>
      <c r="G36" s="323" t="s">
        <v>2298</v>
      </c>
      <c r="H36" s="323"/>
      <c r="I36" s="323"/>
      <c r="J36" s="323"/>
      <c r="K36" s="321"/>
    </row>
    <row r="37" ht="15" customHeight="1">
      <c r="B37" s="324"/>
      <c r="C37" s="325"/>
      <c r="D37" s="323"/>
      <c r="E37" s="327" t="s">
        <v>174</v>
      </c>
      <c r="F37" s="323"/>
      <c r="G37" s="323" t="s">
        <v>2299</v>
      </c>
      <c r="H37" s="323"/>
      <c r="I37" s="323"/>
      <c r="J37" s="323"/>
      <c r="K37" s="321"/>
    </row>
    <row r="38" ht="15" customHeight="1">
      <c r="B38" s="324"/>
      <c r="C38" s="325"/>
      <c r="D38" s="323"/>
      <c r="E38" s="327" t="s">
        <v>175</v>
      </c>
      <c r="F38" s="323"/>
      <c r="G38" s="323" t="s">
        <v>2300</v>
      </c>
      <c r="H38" s="323"/>
      <c r="I38" s="323"/>
      <c r="J38" s="323"/>
      <c r="K38" s="321"/>
    </row>
    <row r="39" ht="15" customHeight="1">
      <c r="B39" s="324"/>
      <c r="C39" s="325"/>
      <c r="D39" s="323"/>
      <c r="E39" s="327" t="s">
        <v>176</v>
      </c>
      <c r="F39" s="323"/>
      <c r="G39" s="323" t="s">
        <v>2301</v>
      </c>
      <c r="H39" s="323"/>
      <c r="I39" s="323"/>
      <c r="J39" s="323"/>
      <c r="K39" s="321"/>
    </row>
    <row r="40" ht="15" customHeight="1">
      <c r="B40" s="324"/>
      <c r="C40" s="325"/>
      <c r="D40" s="323"/>
      <c r="E40" s="327" t="s">
        <v>2302</v>
      </c>
      <c r="F40" s="323"/>
      <c r="G40" s="323" t="s">
        <v>2303</v>
      </c>
      <c r="H40" s="323"/>
      <c r="I40" s="323"/>
      <c r="J40" s="323"/>
      <c r="K40" s="321"/>
    </row>
    <row r="41" ht="15" customHeight="1">
      <c r="B41" s="324"/>
      <c r="C41" s="325"/>
      <c r="D41" s="323"/>
      <c r="E41" s="327"/>
      <c r="F41" s="323"/>
      <c r="G41" s="323" t="s">
        <v>2304</v>
      </c>
      <c r="H41" s="323"/>
      <c r="I41" s="323"/>
      <c r="J41" s="323"/>
      <c r="K41" s="321"/>
    </row>
    <row r="42" ht="15" customHeight="1">
      <c r="B42" s="324"/>
      <c r="C42" s="325"/>
      <c r="D42" s="323"/>
      <c r="E42" s="327" t="s">
        <v>2305</v>
      </c>
      <c r="F42" s="323"/>
      <c r="G42" s="323" t="s">
        <v>2306</v>
      </c>
      <c r="H42" s="323"/>
      <c r="I42" s="323"/>
      <c r="J42" s="323"/>
      <c r="K42" s="321"/>
    </row>
    <row r="43" ht="15" customHeight="1">
      <c r="B43" s="324"/>
      <c r="C43" s="325"/>
      <c r="D43" s="323"/>
      <c r="E43" s="327" t="s">
        <v>178</v>
      </c>
      <c r="F43" s="323"/>
      <c r="G43" s="323" t="s">
        <v>2307</v>
      </c>
      <c r="H43" s="323"/>
      <c r="I43" s="323"/>
      <c r="J43" s="323"/>
      <c r="K43" s="321"/>
    </row>
    <row r="44" ht="12.75" customHeight="1">
      <c r="B44" s="324"/>
      <c r="C44" s="325"/>
      <c r="D44" s="323"/>
      <c r="E44" s="323"/>
      <c r="F44" s="323"/>
      <c r="G44" s="323"/>
      <c r="H44" s="323"/>
      <c r="I44" s="323"/>
      <c r="J44" s="323"/>
      <c r="K44" s="321"/>
    </row>
    <row r="45" ht="15" customHeight="1">
      <c r="B45" s="324"/>
      <c r="C45" s="325"/>
      <c r="D45" s="323" t="s">
        <v>2308</v>
      </c>
      <c r="E45" s="323"/>
      <c r="F45" s="323"/>
      <c r="G45" s="323"/>
      <c r="H45" s="323"/>
      <c r="I45" s="323"/>
      <c r="J45" s="323"/>
      <c r="K45" s="321"/>
    </row>
    <row r="46" ht="15" customHeight="1">
      <c r="B46" s="324"/>
      <c r="C46" s="325"/>
      <c r="D46" s="325"/>
      <c r="E46" s="323" t="s">
        <v>2309</v>
      </c>
      <c r="F46" s="323"/>
      <c r="G46" s="323"/>
      <c r="H46" s="323"/>
      <c r="I46" s="323"/>
      <c r="J46" s="323"/>
      <c r="K46" s="321"/>
    </row>
    <row r="47" ht="15" customHeight="1">
      <c r="B47" s="324"/>
      <c r="C47" s="325"/>
      <c r="D47" s="325"/>
      <c r="E47" s="323" t="s">
        <v>2310</v>
      </c>
      <c r="F47" s="323"/>
      <c r="G47" s="323"/>
      <c r="H47" s="323"/>
      <c r="I47" s="323"/>
      <c r="J47" s="323"/>
      <c r="K47" s="321"/>
    </row>
    <row r="48" ht="15" customHeight="1">
      <c r="B48" s="324"/>
      <c r="C48" s="325"/>
      <c r="D48" s="325"/>
      <c r="E48" s="323" t="s">
        <v>2311</v>
      </c>
      <c r="F48" s="323"/>
      <c r="G48" s="323"/>
      <c r="H48" s="323"/>
      <c r="I48" s="323"/>
      <c r="J48" s="323"/>
      <c r="K48" s="321"/>
    </row>
    <row r="49" ht="15" customHeight="1">
      <c r="B49" s="324"/>
      <c r="C49" s="325"/>
      <c r="D49" s="323" t="s">
        <v>2312</v>
      </c>
      <c r="E49" s="323"/>
      <c r="F49" s="323"/>
      <c r="G49" s="323"/>
      <c r="H49" s="323"/>
      <c r="I49" s="323"/>
      <c r="J49" s="323"/>
      <c r="K49" s="321"/>
    </row>
    <row r="50" ht="25.5" customHeight="1">
      <c r="B50" s="319"/>
      <c r="C50" s="320" t="s">
        <v>2313</v>
      </c>
      <c r="D50" s="320"/>
      <c r="E50" s="320"/>
      <c r="F50" s="320"/>
      <c r="G50" s="320"/>
      <c r="H50" s="320"/>
      <c r="I50" s="320"/>
      <c r="J50" s="320"/>
      <c r="K50" s="321"/>
    </row>
    <row r="51" ht="5.25" customHeight="1">
      <c r="B51" s="319"/>
      <c r="C51" s="322"/>
      <c r="D51" s="322"/>
      <c r="E51" s="322"/>
      <c r="F51" s="322"/>
      <c r="G51" s="322"/>
      <c r="H51" s="322"/>
      <c r="I51" s="322"/>
      <c r="J51" s="322"/>
      <c r="K51" s="321"/>
    </row>
    <row r="52" ht="15" customHeight="1">
      <c r="B52" s="319"/>
      <c r="C52" s="323" t="s">
        <v>2314</v>
      </c>
      <c r="D52" s="323"/>
      <c r="E52" s="323"/>
      <c r="F52" s="323"/>
      <c r="G52" s="323"/>
      <c r="H52" s="323"/>
      <c r="I52" s="323"/>
      <c r="J52" s="323"/>
      <c r="K52" s="321"/>
    </row>
    <row r="53" ht="15" customHeight="1">
      <c r="B53" s="319"/>
      <c r="C53" s="323" t="s">
        <v>2315</v>
      </c>
      <c r="D53" s="323"/>
      <c r="E53" s="323"/>
      <c r="F53" s="323"/>
      <c r="G53" s="323"/>
      <c r="H53" s="323"/>
      <c r="I53" s="323"/>
      <c r="J53" s="323"/>
      <c r="K53" s="321"/>
    </row>
    <row r="54" ht="12.75" customHeight="1">
      <c r="B54" s="319"/>
      <c r="C54" s="323"/>
      <c r="D54" s="323"/>
      <c r="E54" s="323"/>
      <c r="F54" s="323"/>
      <c r="G54" s="323"/>
      <c r="H54" s="323"/>
      <c r="I54" s="323"/>
      <c r="J54" s="323"/>
      <c r="K54" s="321"/>
    </row>
    <row r="55" ht="15" customHeight="1">
      <c r="B55" s="319"/>
      <c r="C55" s="323" t="s">
        <v>2316</v>
      </c>
      <c r="D55" s="323"/>
      <c r="E55" s="323"/>
      <c r="F55" s="323"/>
      <c r="G55" s="323"/>
      <c r="H55" s="323"/>
      <c r="I55" s="323"/>
      <c r="J55" s="323"/>
      <c r="K55" s="321"/>
    </row>
    <row r="56" ht="15" customHeight="1">
      <c r="B56" s="319"/>
      <c r="C56" s="325"/>
      <c r="D56" s="323" t="s">
        <v>2317</v>
      </c>
      <c r="E56" s="323"/>
      <c r="F56" s="323"/>
      <c r="G56" s="323"/>
      <c r="H56" s="323"/>
      <c r="I56" s="323"/>
      <c r="J56" s="323"/>
      <c r="K56" s="321"/>
    </row>
    <row r="57" ht="15" customHeight="1">
      <c r="B57" s="319"/>
      <c r="C57" s="325"/>
      <c r="D57" s="323" t="s">
        <v>2318</v>
      </c>
      <c r="E57" s="323"/>
      <c r="F57" s="323"/>
      <c r="G57" s="323"/>
      <c r="H57" s="323"/>
      <c r="I57" s="323"/>
      <c r="J57" s="323"/>
      <c r="K57" s="321"/>
    </row>
    <row r="58" ht="15" customHeight="1">
      <c r="B58" s="319"/>
      <c r="C58" s="325"/>
      <c r="D58" s="323" t="s">
        <v>2319</v>
      </c>
      <c r="E58" s="323"/>
      <c r="F58" s="323"/>
      <c r="G58" s="323"/>
      <c r="H58" s="323"/>
      <c r="I58" s="323"/>
      <c r="J58" s="323"/>
      <c r="K58" s="321"/>
    </row>
    <row r="59" ht="15" customHeight="1">
      <c r="B59" s="319"/>
      <c r="C59" s="325"/>
      <c r="D59" s="323" t="s">
        <v>2320</v>
      </c>
      <c r="E59" s="323"/>
      <c r="F59" s="323"/>
      <c r="G59" s="323"/>
      <c r="H59" s="323"/>
      <c r="I59" s="323"/>
      <c r="J59" s="323"/>
      <c r="K59" s="321"/>
    </row>
    <row r="60" ht="15" customHeight="1">
      <c r="B60" s="319"/>
      <c r="C60" s="325"/>
      <c r="D60" s="328" t="s">
        <v>2321</v>
      </c>
      <c r="E60" s="328"/>
      <c r="F60" s="328"/>
      <c r="G60" s="328"/>
      <c r="H60" s="328"/>
      <c r="I60" s="328"/>
      <c r="J60" s="328"/>
      <c r="K60" s="321"/>
    </row>
    <row r="61" ht="15" customHeight="1">
      <c r="B61" s="319"/>
      <c r="C61" s="325"/>
      <c r="D61" s="323" t="s">
        <v>2322</v>
      </c>
      <c r="E61" s="323"/>
      <c r="F61" s="323"/>
      <c r="G61" s="323"/>
      <c r="H61" s="323"/>
      <c r="I61" s="323"/>
      <c r="J61" s="323"/>
      <c r="K61" s="321"/>
    </row>
    <row r="62" ht="12.75" customHeight="1">
      <c r="B62" s="319"/>
      <c r="C62" s="325"/>
      <c r="D62" s="325"/>
      <c r="E62" s="329"/>
      <c r="F62" s="325"/>
      <c r="G62" s="325"/>
      <c r="H62" s="325"/>
      <c r="I62" s="325"/>
      <c r="J62" s="325"/>
      <c r="K62" s="321"/>
    </row>
    <row r="63" ht="15" customHeight="1">
      <c r="B63" s="319"/>
      <c r="C63" s="325"/>
      <c r="D63" s="323" t="s">
        <v>2323</v>
      </c>
      <c r="E63" s="323"/>
      <c r="F63" s="323"/>
      <c r="G63" s="323"/>
      <c r="H63" s="323"/>
      <c r="I63" s="323"/>
      <c r="J63" s="323"/>
      <c r="K63" s="321"/>
    </row>
    <row r="64" ht="15" customHeight="1">
      <c r="B64" s="319"/>
      <c r="C64" s="325"/>
      <c r="D64" s="328" t="s">
        <v>2324</v>
      </c>
      <c r="E64" s="328"/>
      <c r="F64" s="328"/>
      <c r="G64" s="328"/>
      <c r="H64" s="328"/>
      <c r="I64" s="328"/>
      <c r="J64" s="328"/>
      <c r="K64" s="321"/>
    </row>
    <row r="65" ht="15" customHeight="1">
      <c r="B65" s="319"/>
      <c r="C65" s="325"/>
      <c r="D65" s="323" t="s">
        <v>2325</v>
      </c>
      <c r="E65" s="323"/>
      <c r="F65" s="323"/>
      <c r="G65" s="323"/>
      <c r="H65" s="323"/>
      <c r="I65" s="323"/>
      <c r="J65" s="323"/>
      <c r="K65" s="321"/>
    </row>
    <row r="66" ht="15" customHeight="1">
      <c r="B66" s="319"/>
      <c r="C66" s="325"/>
      <c r="D66" s="323" t="s">
        <v>2326</v>
      </c>
      <c r="E66" s="323"/>
      <c r="F66" s="323"/>
      <c r="G66" s="323"/>
      <c r="H66" s="323"/>
      <c r="I66" s="323"/>
      <c r="J66" s="323"/>
      <c r="K66" s="321"/>
    </row>
    <row r="67" ht="15" customHeight="1">
      <c r="B67" s="319"/>
      <c r="C67" s="325"/>
      <c r="D67" s="323" t="s">
        <v>2327</v>
      </c>
      <c r="E67" s="323"/>
      <c r="F67" s="323"/>
      <c r="G67" s="323"/>
      <c r="H67" s="323"/>
      <c r="I67" s="323"/>
      <c r="J67" s="323"/>
      <c r="K67" s="321"/>
    </row>
    <row r="68" ht="15" customHeight="1">
      <c r="B68" s="319"/>
      <c r="C68" s="325"/>
      <c r="D68" s="323" t="s">
        <v>2328</v>
      </c>
      <c r="E68" s="323"/>
      <c r="F68" s="323"/>
      <c r="G68" s="323"/>
      <c r="H68" s="323"/>
      <c r="I68" s="323"/>
      <c r="J68" s="323"/>
      <c r="K68" s="321"/>
    </row>
    <row r="69" ht="12.75" customHeight="1">
      <c r="B69" s="330"/>
      <c r="C69" s="331"/>
      <c r="D69" s="331"/>
      <c r="E69" s="331"/>
      <c r="F69" s="331"/>
      <c r="G69" s="331"/>
      <c r="H69" s="331"/>
      <c r="I69" s="331"/>
      <c r="J69" s="331"/>
      <c r="K69" s="332"/>
    </row>
    <row r="70" ht="18.75" customHeight="1">
      <c r="B70" s="333"/>
      <c r="C70" s="333"/>
      <c r="D70" s="333"/>
      <c r="E70" s="333"/>
      <c r="F70" s="333"/>
      <c r="G70" s="333"/>
      <c r="H70" s="333"/>
      <c r="I70" s="333"/>
      <c r="J70" s="333"/>
      <c r="K70" s="334"/>
    </row>
    <row r="71" ht="18.75" customHeight="1">
      <c r="B71" s="334"/>
      <c r="C71" s="334"/>
      <c r="D71" s="334"/>
      <c r="E71" s="334"/>
      <c r="F71" s="334"/>
      <c r="G71" s="334"/>
      <c r="H71" s="334"/>
      <c r="I71" s="334"/>
      <c r="J71" s="334"/>
      <c r="K71" s="334"/>
    </row>
    <row r="72" ht="7.5" customHeight="1">
      <c r="B72" s="335"/>
      <c r="C72" s="336"/>
      <c r="D72" s="336"/>
      <c r="E72" s="336"/>
      <c r="F72" s="336"/>
      <c r="G72" s="336"/>
      <c r="H72" s="336"/>
      <c r="I72" s="336"/>
      <c r="J72" s="336"/>
      <c r="K72" s="337"/>
    </row>
    <row r="73" ht="45" customHeight="1">
      <c r="B73" s="338"/>
      <c r="C73" s="339" t="s">
        <v>118</v>
      </c>
      <c r="D73" s="339"/>
      <c r="E73" s="339"/>
      <c r="F73" s="339"/>
      <c r="G73" s="339"/>
      <c r="H73" s="339"/>
      <c r="I73" s="339"/>
      <c r="J73" s="339"/>
      <c r="K73" s="340"/>
    </row>
    <row r="74" ht="17.25" customHeight="1">
      <c r="B74" s="338"/>
      <c r="C74" s="341" t="s">
        <v>2329</v>
      </c>
      <c r="D74" s="341"/>
      <c r="E74" s="341"/>
      <c r="F74" s="341" t="s">
        <v>2330</v>
      </c>
      <c r="G74" s="342"/>
      <c r="H74" s="341" t="s">
        <v>174</v>
      </c>
      <c r="I74" s="341" t="s">
        <v>57</v>
      </c>
      <c r="J74" s="341" t="s">
        <v>2331</v>
      </c>
      <c r="K74" s="340"/>
    </row>
    <row r="75" ht="17.25" customHeight="1">
      <c r="B75" s="338"/>
      <c r="C75" s="343" t="s">
        <v>2332</v>
      </c>
      <c r="D75" s="343"/>
      <c r="E75" s="343"/>
      <c r="F75" s="344" t="s">
        <v>2333</v>
      </c>
      <c r="G75" s="345"/>
      <c r="H75" s="343"/>
      <c r="I75" s="343"/>
      <c r="J75" s="343" t="s">
        <v>2334</v>
      </c>
      <c r="K75" s="340"/>
    </row>
    <row r="76" ht="5.25" customHeight="1">
      <c r="B76" s="338"/>
      <c r="C76" s="346"/>
      <c r="D76" s="346"/>
      <c r="E76" s="346"/>
      <c r="F76" s="346"/>
      <c r="G76" s="347"/>
      <c r="H76" s="346"/>
      <c r="I76" s="346"/>
      <c r="J76" s="346"/>
      <c r="K76" s="340"/>
    </row>
    <row r="77" ht="15" customHeight="1">
      <c r="B77" s="338"/>
      <c r="C77" s="327" t="s">
        <v>53</v>
      </c>
      <c r="D77" s="346"/>
      <c r="E77" s="346"/>
      <c r="F77" s="348" t="s">
        <v>2335</v>
      </c>
      <c r="G77" s="347"/>
      <c r="H77" s="327" t="s">
        <v>2336</v>
      </c>
      <c r="I77" s="327" t="s">
        <v>2337</v>
      </c>
      <c r="J77" s="327">
        <v>20</v>
      </c>
      <c r="K77" s="340"/>
    </row>
    <row r="78" ht="15" customHeight="1">
      <c r="B78" s="338"/>
      <c r="C78" s="327" t="s">
        <v>2338</v>
      </c>
      <c r="D78" s="327"/>
      <c r="E78" s="327"/>
      <c r="F78" s="348" t="s">
        <v>2335</v>
      </c>
      <c r="G78" s="347"/>
      <c r="H78" s="327" t="s">
        <v>2339</v>
      </c>
      <c r="I78" s="327" t="s">
        <v>2337</v>
      </c>
      <c r="J78" s="327">
        <v>120</v>
      </c>
      <c r="K78" s="340"/>
    </row>
    <row r="79" ht="15" customHeight="1">
      <c r="B79" s="349"/>
      <c r="C79" s="327" t="s">
        <v>2340</v>
      </c>
      <c r="D79" s="327"/>
      <c r="E79" s="327"/>
      <c r="F79" s="348" t="s">
        <v>2341</v>
      </c>
      <c r="G79" s="347"/>
      <c r="H79" s="327" t="s">
        <v>2342</v>
      </c>
      <c r="I79" s="327" t="s">
        <v>2337</v>
      </c>
      <c r="J79" s="327">
        <v>50</v>
      </c>
      <c r="K79" s="340"/>
    </row>
    <row r="80" ht="15" customHeight="1">
      <c r="B80" s="349"/>
      <c r="C80" s="327" t="s">
        <v>2343</v>
      </c>
      <c r="D80" s="327"/>
      <c r="E80" s="327"/>
      <c r="F80" s="348" t="s">
        <v>2335</v>
      </c>
      <c r="G80" s="347"/>
      <c r="H80" s="327" t="s">
        <v>2344</v>
      </c>
      <c r="I80" s="327" t="s">
        <v>2345</v>
      </c>
      <c r="J80" s="327"/>
      <c r="K80" s="340"/>
    </row>
    <row r="81" ht="15" customHeight="1">
      <c r="B81" s="349"/>
      <c r="C81" s="350" t="s">
        <v>2346</v>
      </c>
      <c r="D81" s="350"/>
      <c r="E81" s="350"/>
      <c r="F81" s="351" t="s">
        <v>2341</v>
      </c>
      <c r="G81" s="350"/>
      <c r="H81" s="350" t="s">
        <v>2347</v>
      </c>
      <c r="I81" s="350" t="s">
        <v>2337</v>
      </c>
      <c r="J81" s="350">
        <v>15</v>
      </c>
      <c r="K81" s="340"/>
    </row>
    <row r="82" ht="15" customHeight="1">
      <c r="B82" s="349"/>
      <c r="C82" s="350" t="s">
        <v>2348</v>
      </c>
      <c r="D82" s="350"/>
      <c r="E82" s="350"/>
      <c r="F82" s="351" t="s">
        <v>2341</v>
      </c>
      <c r="G82" s="350"/>
      <c r="H82" s="350" t="s">
        <v>2349</v>
      </c>
      <c r="I82" s="350" t="s">
        <v>2337</v>
      </c>
      <c r="J82" s="350">
        <v>15</v>
      </c>
      <c r="K82" s="340"/>
    </row>
    <row r="83" ht="15" customHeight="1">
      <c r="B83" s="349"/>
      <c r="C83" s="350" t="s">
        <v>2350</v>
      </c>
      <c r="D83" s="350"/>
      <c r="E83" s="350"/>
      <c r="F83" s="351" t="s">
        <v>2341</v>
      </c>
      <c r="G83" s="350"/>
      <c r="H83" s="350" t="s">
        <v>2351</v>
      </c>
      <c r="I83" s="350" t="s">
        <v>2337</v>
      </c>
      <c r="J83" s="350">
        <v>20</v>
      </c>
      <c r="K83" s="340"/>
    </row>
    <row r="84" ht="15" customHeight="1">
      <c r="B84" s="349"/>
      <c r="C84" s="350" t="s">
        <v>2352</v>
      </c>
      <c r="D84" s="350"/>
      <c r="E84" s="350"/>
      <c r="F84" s="351" t="s">
        <v>2341</v>
      </c>
      <c r="G84" s="350"/>
      <c r="H84" s="350" t="s">
        <v>2353</v>
      </c>
      <c r="I84" s="350" t="s">
        <v>2337</v>
      </c>
      <c r="J84" s="350">
        <v>20</v>
      </c>
      <c r="K84" s="340"/>
    </row>
    <row r="85" ht="15" customHeight="1">
      <c r="B85" s="349"/>
      <c r="C85" s="327" t="s">
        <v>2354</v>
      </c>
      <c r="D85" s="327"/>
      <c r="E85" s="327"/>
      <c r="F85" s="348" t="s">
        <v>2341</v>
      </c>
      <c r="G85" s="347"/>
      <c r="H85" s="327" t="s">
        <v>2355</v>
      </c>
      <c r="I85" s="327" t="s">
        <v>2337</v>
      </c>
      <c r="J85" s="327">
        <v>50</v>
      </c>
      <c r="K85" s="340"/>
    </row>
    <row r="86" ht="15" customHeight="1">
      <c r="B86" s="349"/>
      <c r="C86" s="327" t="s">
        <v>2356</v>
      </c>
      <c r="D86" s="327"/>
      <c r="E86" s="327"/>
      <c r="F86" s="348" t="s">
        <v>2341</v>
      </c>
      <c r="G86" s="347"/>
      <c r="H86" s="327" t="s">
        <v>2357</v>
      </c>
      <c r="I86" s="327" t="s">
        <v>2337</v>
      </c>
      <c r="J86" s="327">
        <v>20</v>
      </c>
      <c r="K86" s="340"/>
    </row>
    <row r="87" ht="15" customHeight="1">
      <c r="B87" s="349"/>
      <c r="C87" s="327" t="s">
        <v>2358</v>
      </c>
      <c r="D87" s="327"/>
      <c r="E87" s="327"/>
      <c r="F87" s="348" t="s">
        <v>2341</v>
      </c>
      <c r="G87" s="347"/>
      <c r="H87" s="327" t="s">
        <v>2359</v>
      </c>
      <c r="I87" s="327" t="s">
        <v>2337</v>
      </c>
      <c r="J87" s="327">
        <v>20</v>
      </c>
      <c r="K87" s="340"/>
    </row>
    <row r="88" ht="15" customHeight="1">
      <c r="B88" s="349"/>
      <c r="C88" s="327" t="s">
        <v>2360</v>
      </c>
      <c r="D88" s="327"/>
      <c r="E88" s="327"/>
      <c r="F88" s="348" t="s">
        <v>2341</v>
      </c>
      <c r="G88" s="347"/>
      <c r="H88" s="327" t="s">
        <v>2361</v>
      </c>
      <c r="I88" s="327" t="s">
        <v>2337</v>
      </c>
      <c r="J88" s="327">
        <v>50</v>
      </c>
      <c r="K88" s="340"/>
    </row>
    <row r="89" ht="15" customHeight="1">
      <c r="B89" s="349"/>
      <c r="C89" s="327" t="s">
        <v>2362</v>
      </c>
      <c r="D89" s="327"/>
      <c r="E89" s="327"/>
      <c r="F89" s="348" t="s">
        <v>2341</v>
      </c>
      <c r="G89" s="347"/>
      <c r="H89" s="327" t="s">
        <v>2362</v>
      </c>
      <c r="I89" s="327" t="s">
        <v>2337</v>
      </c>
      <c r="J89" s="327">
        <v>50</v>
      </c>
      <c r="K89" s="340"/>
    </row>
    <row r="90" ht="15" customHeight="1">
      <c r="B90" s="349"/>
      <c r="C90" s="327" t="s">
        <v>179</v>
      </c>
      <c r="D90" s="327"/>
      <c r="E90" s="327"/>
      <c r="F90" s="348" t="s">
        <v>2341</v>
      </c>
      <c r="G90" s="347"/>
      <c r="H90" s="327" t="s">
        <v>2363</v>
      </c>
      <c r="I90" s="327" t="s">
        <v>2337</v>
      </c>
      <c r="J90" s="327">
        <v>255</v>
      </c>
      <c r="K90" s="340"/>
    </row>
    <row r="91" ht="15" customHeight="1">
      <c r="B91" s="349"/>
      <c r="C91" s="327" t="s">
        <v>2364</v>
      </c>
      <c r="D91" s="327"/>
      <c r="E91" s="327"/>
      <c r="F91" s="348" t="s">
        <v>2335</v>
      </c>
      <c r="G91" s="347"/>
      <c r="H91" s="327" t="s">
        <v>2365</v>
      </c>
      <c r="I91" s="327" t="s">
        <v>2366</v>
      </c>
      <c r="J91" s="327"/>
      <c r="K91" s="340"/>
    </row>
    <row r="92" ht="15" customHeight="1">
      <c r="B92" s="349"/>
      <c r="C92" s="327" t="s">
        <v>2367</v>
      </c>
      <c r="D92" s="327"/>
      <c r="E92" s="327"/>
      <c r="F92" s="348" t="s">
        <v>2335</v>
      </c>
      <c r="G92" s="347"/>
      <c r="H92" s="327" t="s">
        <v>2368</v>
      </c>
      <c r="I92" s="327" t="s">
        <v>2369</v>
      </c>
      <c r="J92" s="327"/>
      <c r="K92" s="340"/>
    </row>
    <row r="93" ht="15" customHeight="1">
      <c r="B93" s="349"/>
      <c r="C93" s="327" t="s">
        <v>2370</v>
      </c>
      <c r="D93" s="327"/>
      <c r="E93" s="327"/>
      <c r="F93" s="348" t="s">
        <v>2335</v>
      </c>
      <c r="G93" s="347"/>
      <c r="H93" s="327" t="s">
        <v>2370</v>
      </c>
      <c r="I93" s="327" t="s">
        <v>2369</v>
      </c>
      <c r="J93" s="327"/>
      <c r="K93" s="340"/>
    </row>
    <row r="94" ht="15" customHeight="1">
      <c r="B94" s="349"/>
      <c r="C94" s="327" t="s">
        <v>38</v>
      </c>
      <c r="D94" s="327"/>
      <c r="E94" s="327"/>
      <c r="F94" s="348" t="s">
        <v>2335</v>
      </c>
      <c r="G94" s="347"/>
      <c r="H94" s="327" t="s">
        <v>2371</v>
      </c>
      <c r="I94" s="327" t="s">
        <v>2369</v>
      </c>
      <c r="J94" s="327"/>
      <c r="K94" s="340"/>
    </row>
    <row r="95" ht="15" customHeight="1">
      <c r="B95" s="349"/>
      <c r="C95" s="327" t="s">
        <v>48</v>
      </c>
      <c r="D95" s="327"/>
      <c r="E95" s="327"/>
      <c r="F95" s="348" t="s">
        <v>2335</v>
      </c>
      <c r="G95" s="347"/>
      <c r="H95" s="327" t="s">
        <v>2372</v>
      </c>
      <c r="I95" s="327" t="s">
        <v>2369</v>
      </c>
      <c r="J95" s="327"/>
      <c r="K95" s="340"/>
    </row>
    <row r="96" ht="15" customHeight="1">
      <c r="B96" s="352"/>
      <c r="C96" s="353"/>
      <c r="D96" s="353"/>
      <c r="E96" s="353"/>
      <c r="F96" s="353"/>
      <c r="G96" s="353"/>
      <c r="H96" s="353"/>
      <c r="I96" s="353"/>
      <c r="J96" s="353"/>
      <c r="K96" s="354"/>
    </row>
    <row r="97" ht="18.75" customHeight="1">
      <c r="B97" s="355"/>
      <c r="C97" s="356"/>
      <c r="D97" s="356"/>
      <c r="E97" s="356"/>
      <c r="F97" s="356"/>
      <c r="G97" s="356"/>
      <c r="H97" s="356"/>
      <c r="I97" s="356"/>
      <c r="J97" s="356"/>
      <c r="K97" s="355"/>
    </row>
    <row r="98" ht="18.75" customHeight="1">
      <c r="B98" s="334"/>
      <c r="C98" s="334"/>
      <c r="D98" s="334"/>
      <c r="E98" s="334"/>
      <c r="F98" s="334"/>
      <c r="G98" s="334"/>
      <c r="H98" s="334"/>
      <c r="I98" s="334"/>
      <c r="J98" s="334"/>
      <c r="K98" s="334"/>
    </row>
    <row r="99" ht="7.5" customHeight="1">
      <c r="B99" s="335"/>
      <c r="C99" s="336"/>
      <c r="D99" s="336"/>
      <c r="E99" s="336"/>
      <c r="F99" s="336"/>
      <c r="G99" s="336"/>
      <c r="H99" s="336"/>
      <c r="I99" s="336"/>
      <c r="J99" s="336"/>
      <c r="K99" s="337"/>
    </row>
    <row r="100" ht="45" customHeight="1">
      <c r="B100" s="338"/>
      <c r="C100" s="339" t="s">
        <v>2373</v>
      </c>
      <c r="D100" s="339"/>
      <c r="E100" s="339"/>
      <c r="F100" s="339"/>
      <c r="G100" s="339"/>
      <c r="H100" s="339"/>
      <c r="I100" s="339"/>
      <c r="J100" s="339"/>
      <c r="K100" s="340"/>
    </row>
    <row r="101" ht="17.25" customHeight="1">
      <c r="B101" s="338"/>
      <c r="C101" s="341" t="s">
        <v>2329</v>
      </c>
      <c r="D101" s="341"/>
      <c r="E101" s="341"/>
      <c r="F101" s="341" t="s">
        <v>2330</v>
      </c>
      <c r="G101" s="342"/>
      <c r="H101" s="341" t="s">
        <v>174</v>
      </c>
      <c r="I101" s="341" t="s">
        <v>57</v>
      </c>
      <c r="J101" s="341" t="s">
        <v>2331</v>
      </c>
      <c r="K101" s="340"/>
    </row>
    <row r="102" ht="17.25" customHeight="1">
      <c r="B102" s="338"/>
      <c r="C102" s="343" t="s">
        <v>2332</v>
      </c>
      <c r="D102" s="343"/>
      <c r="E102" s="343"/>
      <c r="F102" s="344" t="s">
        <v>2333</v>
      </c>
      <c r="G102" s="345"/>
      <c r="H102" s="343"/>
      <c r="I102" s="343"/>
      <c r="J102" s="343" t="s">
        <v>2334</v>
      </c>
      <c r="K102" s="340"/>
    </row>
    <row r="103" ht="5.25" customHeight="1">
      <c r="B103" s="338"/>
      <c r="C103" s="341"/>
      <c r="D103" s="341"/>
      <c r="E103" s="341"/>
      <c r="F103" s="341"/>
      <c r="G103" s="357"/>
      <c r="H103" s="341"/>
      <c r="I103" s="341"/>
      <c r="J103" s="341"/>
      <c r="K103" s="340"/>
    </row>
    <row r="104" ht="15" customHeight="1">
      <c r="B104" s="338"/>
      <c r="C104" s="327" t="s">
        <v>53</v>
      </c>
      <c r="D104" s="346"/>
      <c r="E104" s="346"/>
      <c r="F104" s="348" t="s">
        <v>2335</v>
      </c>
      <c r="G104" s="357"/>
      <c r="H104" s="327" t="s">
        <v>2374</v>
      </c>
      <c r="I104" s="327" t="s">
        <v>2337</v>
      </c>
      <c r="J104" s="327">
        <v>20</v>
      </c>
      <c r="K104" s="340"/>
    </row>
    <row r="105" ht="15" customHeight="1">
      <c r="B105" s="338"/>
      <c r="C105" s="327" t="s">
        <v>2338</v>
      </c>
      <c r="D105" s="327"/>
      <c r="E105" s="327"/>
      <c r="F105" s="348" t="s">
        <v>2335</v>
      </c>
      <c r="G105" s="327"/>
      <c r="H105" s="327" t="s">
        <v>2374</v>
      </c>
      <c r="I105" s="327" t="s">
        <v>2337</v>
      </c>
      <c r="J105" s="327">
        <v>120</v>
      </c>
      <c r="K105" s="340"/>
    </row>
    <row r="106" ht="15" customHeight="1">
      <c r="B106" s="349"/>
      <c r="C106" s="327" t="s">
        <v>2340</v>
      </c>
      <c r="D106" s="327"/>
      <c r="E106" s="327"/>
      <c r="F106" s="348" t="s">
        <v>2341</v>
      </c>
      <c r="G106" s="327"/>
      <c r="H106" s="327" t="s">
        <v>2374</v>
      </c>
      <c r="I106" s="327" t="s">
        <v>2337</v>
      </c>
      <c r="J106" s="327">
        <v>50</v>
      </c>
      <c r="K106" s="340"/>
    </row>
    <row r="107" ht="15" customHeight="1">
      <c r="B107" s="349"/>
      <c r="C107" s="327" t="s">
        <v>2343</v>
      </c>
      <c r="D107" s="327"/>
      <c r="E107" s="327"/>
      <c r="F107" s="348" t="s">
        <v>2335</v>
      </c>
      <c r="G107" s="327"/>
      <c r="H107" s="327" t="s">
        <v>2374</v>
      </c>
      <c r="I107" s="327" t="s">
        <v>2345</v>
      </c>
      <c r="J107" s="327"/>
      <c r="K107" s="340"/>
    </row>
    <row r="108" ht="15" customHeight="1">
      <c r="B108" s="349"/>
      <c r="C108" s="327" t="s">
        <v>2354</v>
      </c>
      <c r="D108" s="327"/>
      <c r="E108" s="327"/>
      <c r="F108" s="348" t="s">
        <v>2341</v>
      </c>
      <c r="G108" s="327"/>
      <c r="H108" s="327" t="s">
        <v>2374</v>
      </c>
      <c r="I108" s="327" t="s">
        <v>2337</v>
      </c>
      <c r="J108" s="327">
        <v>50</v>
      </c>
      <c r="K108" s="340"/>
    </row>
    <row r="109" ht="15" customHeight="1">
      <c r="B109" s="349"/>
      <c r="C109" s="327" t="s">
        <v>2362</v>
      </c>
      <c r="D109" s="327"/>
      <c r="E109" s="327"/>
      <c r="F109" s="348" t="s">
        <v>2341</v>
      </c>
      <c r="G109" s="327"/>
      <c r="H109" s="327" t="s">
        <v>2374</v>
      </c>
      <c r="I109" s="327" t="s">
        <v>2337</v>
      </c>
      <c r="J109" s="327">
        <v>50</v>
      </c>
      <c r="K109" s="340"/>
    </row>
    <row r="110" ht="15" customHeight="1">
      <c r="B110" s="349"/>
      <c r="C110" s="327" t="s">
        <v>2360</v>
      </c>
      <c r="D110" s="327"/>
      <c r="E110" s="327"/>
      <c r="F110" s="348" t="s">
        <v>2341</v>
      </c>
      <c r="G110" s="327"/>
      <c r="H110" s="327" t="s">
        <v>2374</v>
      </c>
      <c r="I110" s="327" t="s">
        <v>2337</v>
      </c>
      <c r="J110" s="327">
        <v>50</v>
      </c>
      <c r="K110" s="340"/>
    </row>
    <row r="111" ht="15" customHeight="1">
      <c r="B111" s="349"/>
      <c r="C111" s="327" t="s">
        <v>53</v>
      </c>
      <c r="D111" s="327"/>
      <c r="E111" s="327"/>
      <c r="F111" s="348" t="s">
        <v>2335</v>
      </c>
      <c r="G111" s="327"/>
      <c r="H111" s="327" t="s">
        <v>2375</v>
      </c>
      <c r="I111" s="327" t="s">
        <v>2337</v>
      </c>
      <c r="J111" s="327">
        <v>20</v>
      </c>
      <c r="K111" s="340"/>
    </row>
    <row r="112" ht="15" customHeight="1">
      <c r="B112" s="349"/>
      <c r="C112" s="327" t="s">
        <v>2376</v>
      </c>
      <c r="D112" s="327"/>
      <c r="E112" s="327"/>
      <c r="F112" s="348" t="s">
        <v>2335</v>
      </c>
      <c r="G112" s="327"/>
      <c r="H112" s="327" t="s">
        <v>2377</v>
      </c>
      <c r="I112" s="327" t="s">
        <v>2337</v>
      </c>
      <c r="J112" s="327">
        <v>120</v>
      </c>
      <c r="K112" s="340"/>
    </row>
    <row r="113" ht="15" customHeight="1">
      <c r="B113" s="349"/>
      <c r="C113" s="327" t="s">
        <v>38</v>
      </c>
      <c r="D113" s="327"/>
      <c r="E113" s="327"/>
      <c r="F113" s="348" t="s">
        <v>2335</v>
      </c>
      <c r="G113" s="327"/>
      <c r="H113" s="327" t="s">
        <v>2378</v>
      </c>
      <c r="I113" s="327" t="s">
        <v>2369</v>
      </c>
      <c r="J113" s="327"/>
      <c r="K113" s="340"/>
    </row>
    <row r="114" ht="15" customHeight="1">
      <c r="B114" s="349"/>
      <c r="C114" s="327" t="s">
        <v>48</v>
      </c>
      <c r="D114" s="327"/>
      <c r="E114" s="327"/>
      <c r="F114" s="348" t="s">
        <v>2335</v>
      </c>
      <c r="G114" s="327"/>
      <c r="H114" s="327" t="s">
        <v>2379</v>
      </c>
      <c r="I114" s="327" t="s">
        <v>2369</v>
      </c>
      <c r="J114" s="327"/>
      <c r="K114" s="340"/>
    </row>
    <row r="115" ht="15" customHeight="1">
      <c r="B115" s="349"/>
      <c r="C115" s="327" t="s">
        <v>57</v>
      </c>
      <c r="D115" s="327"/>
      <c r="E115" s="327"/>
      <c r="F115" s="348" t="s">
        <v>2335</v>
      </c>
      <c r="G115" s="327"/>
      <c r="H115" s="327" t="s">
        <v>2380</v>
      </c>
      <c r="I115" s="327" t="s">
        <v>2381</v>
      </c>
      <c r="J115" s="327"/>
      <c r="K115" s="340"/>
    </row>
    <row r="116" ht="15" customHeight="1">
      <c r="B116" s="352"/>
      <c r="C116" s="358"/>
      <c r="D116" s="358"/>
      <c r="E116" s="358"/>
      <c r="F116" s="358"/>
      <c r="G116" s="358"/>
      <c r="H116" s="358"/>
      <c r="I116" s="358"/>
      <c r="J116" s="358"/>
      <c r="K116" s="354"/>
    </row>
    <row r="117" ht="18.75" customHeight="1">
      <c r="B117" s="359"/>
      <c r="C117" s="323"/>
      <c r="D117" s="323"/>
      <c r="E117" s="323"/>
      <c r="F117" s="360"/>
      <c r="G117" s="323"/>
      <c r="H117" s="323"/>
      <c r="I117" s="323"/>
      <c r="J117" s="323"/>
      <c r="K117" s="359"/>
    </row>
    <row r="118" ht="18.75" customHeight="1">
      <c r="B118" s="334"/>
      <c r="C118" s="334"/>
      <c r="D118" s="334"/>
      <c r="E118" s="334"/>
      <c r="F118" s="334"/>
      <c r="G118" s="334"/>
      <c r="H118" s="334"/>
      <c r="I118" s="334"/>
      <c r="J118" s="334"/>
      <c r="K118" s="334"/>
    </row>
    <row r="119" ht="7.5" customHeight="1">
      <c r="B119" s="361"/>
      <c r="C119" s="362"/>
      <c r="D119" s="362"/>
      <c r="E119" s="362"/>
      <c r="F119" s="362"/>
      <c r="G119" s="362"/>
      <c r="H119" s="362"/>
      <c r="I119" s="362"/>
      <c r="J119" s="362"/>
      <c r="K119" s="363"/>
    </row>
    <row r="120" ht="45" customHeight="1">
      <c r="B120" s="364"/>
      <c r="C120" s="317" t="s">
        <v>2382</v>
      </c>
      <c r="D120" s="317"/>
      <c r="E120" s="317"/>
      <c r="F120" s="317"/>
      <c r="G120" s="317"/>
      <c r="H120" s="317"/>
      <c r="I120" s="317"/>
      <c r="J120" s="317"/>
      <c r="K120" s="365"/>
    </row>
    <row r="121" ht="17.25" customHeight="1">
      <c r="B121" s="366"/>
      <c r="C121" s="341" t="s">
        <v>2329</v>
      </c>
      <c r="D121" s="341"/>
      <c r="E121" s="341"/>
      <c r="F121" s="341" t="s">
        <v>2330</v>
      </c>
      <c r="G121" s="342"/>
      <c r="H121" s="341" t="s">
        <v>174</v>
      </c>
      <c r="I121" s="341" t="s">
        <v>57</v>
      </c>
      <c r="J121" s="341" t="s">
        <v>2331</v>
      </c>
      <c r="K121" s="367"/>
    </row>
    <row r="122" ht="17.25" customHeight="1">
      <c r="B122" s="366"/>
      <c r="C122" s="343" t="s">
        <v>2332</v>
      </c>
      <c r="D122" s="343"/>
      <c r="E122" s="343"/>
      <c r="F122" s="344" t="s">
        <v>2333</v>
      </c>
      <c r="G122" s="345"/>
      <c r="H122" s="343"/>
      <c r="I122" s="343"/>
      <c r="J122" s="343" t="s">
        <v>2334</v>
      </c>
      <c r="K122" s="367"/>
    </row>
    <row r="123" ht="5.25" customHeight="1">
      <c r="B123" s="368"/>
      <c r="C123" s="346"/>
      <c r="D123" s="346"/>
      <c r="E123" s="346"/>
      <c r="F123" s="346"/>
      <c r="G123" s="327"/>
      <c r="H123" s="346"/>
      <c r="I123" s="346"/>
      <c r="J123" s="346"/>
      <c r="K123" s="369"/>
    </row>
    <row r="124" ht="15" customHeight="1">
      <c r="B124" s="368"/>
      <c r="C124" s="327" t="s">
        <v>2338</v>
      </c>
      <c r="D124" s="346"/>
      <c r="E124" s="346"/>
      <c r="F124" s="348" t="s">
        <v>2335</v>
      </c>
      <c r="G124" s="327"/>
      <c r="H124" s="327" t="s">
        <v>2374</v>
      </c>
      <c r="I124" s="327" t="s">
        <v>2337</v>
      </c>
      <c r="J124" s="327">
        <v>120</v>
      </c>
      <c r="K124" s="370"/>
    </row>
    <row r="125" ht="15" customHeight="1">
      <c r="B125" s="368"/>
      <c r="C125" s="327" t="s">
        <v>2383</v>
      </c>
      <c r="D125" s="327"/>
      <c r="E125" s="327"/>
      <c r="F125" s="348" t="s">
        <v>2335</v>
      </c>
      <c r="G125" s="327"/>
      <c r="H125" s="327" t="s">
        <v>2384</v>
      </c>
      <c r="I125" s="327" t="s">
        <v>2337</v>
      </c>
      <c r="J125" s="327" t="s">
        <v>2385</v>
      </c>
      <c r="K125" s="370"/>
    </row>
    <row r="126" ht="15" customHeight="1">
      <c r="B126" s="368"/>
      <c r="C126" s="327" t="s">
        <v>85</v>
      </c>
      <c r="D126" s="327"/>
      <c r="E126" s="327"/>
      <c r="F126" s="348" t="s">
        <v>2335</v>
      </c>
      <c r="G126" s="327"/>
      <c r="H126" s="327" t="s">
        <v>2386</v>
      </c>
      <c r="I126" s="327" t="s">
        <v>2337</v>
      </c>
      <c r="J126" s="327" t="s">
        <v>2385</v>
      </c>
      <c r="K126" s="370"/>
    </row>
    <row r="127" ht="15" customHeight="1">
      <c r="B127" s="368"/>
      <c r="C127" s="327" t="s">
        <v>2346</v>
      </c>
      <c r="D127" s="327"/>
      <c r="E127" s="327"/>
      <c r="F127" s="348" t="s">
        <v>2341</v>
      </c>
      <c r="G127" s="327"/>
      <c r="H127" s="327" t="s">
        <v>2347</v>
      </c>
      <c r="I127" s="327" t="s">
        <v>2337</v>
      </c>
      <c r="J127" s="327">
        <v>15</v>
      </c>
      <c r="K127" s="370"/>
    </row>
    <row r="128" ht="15" customHeight="1">
      <c r="B128" s="368"/>
      <c r="C128" s="350" t="s">
        <v>2348</v>
      </c>
      <c r="D128" s="350"/>
      <c r="E128" s="350"/>
      <c r="F128" s="351" t="s">
        <v>2341</v>
      </c>
      <c r="G128" s="350"/>
      <c r="H128" s="350" t="s">
        <v>2349</v>
      </c>
      <c r="I128" s="350" t="s">
        <v>2337</v>
      </c>
      <c r="J128" s="350">
        <v>15</v>
      </c>
      <c r="K128" s="370"/>
    </row>
    <row r="129" ht="15" customHeight="1">
      <c r="B129" s="368"/>
      <c r="C129" s="350" t="s">
        <v>2350</v>
      </c>
      <c r="D129" s="350"/>
      <c r="E129" s="350"/>
      <c r="F129" s="351" t="s">
        <v>2341</v>
      </c>
      <c r="G129" s="350"/>
      <c r="H129" s="350" t="s">
        <v>2351</v>
      </c>
      <c r="I129" s="350" t="s">
        <v>2337</v>
      </c>
      <c r="J129" s="350">
        <v>20</v>
      </c>
      <c r="K129" s="370"/>
    </row>
    <row r="130" ht="15" customHeight="1">
      <c r="B130" s="368"/>
      <c r="C130" s="350" t="s">
        <v>2352</v>
      </c>
      <c r="D130" s="350"/>
      <c r="E130" s="350"/>
      <c r="F130" s="351" t="s">
        <v>2341</v>
      </c>
      <c r="G130" s="350"/>
      <c r="H130" s="350" t="s">
        <v>2353</v>
      </c>
      <c r="I130" s="350" t="s">
        <v>2337</v>
      </c>
      <c r="J130" s="350">
        <v>20</v>
      </c>
      <c r="K130" s="370"/>
    </row>
    <row r="131" ht="15" customHeight="1">
      <c r="B131" s="368"/>
      <c r="C131" s="327" t="s">
        <v>2340</v>
      </c>
      <c r="D131" s="327"/>
      <c r="E131" s="327"/>
      <c r="F131" s="348" t="s">
        <v>2341</v>
      </c>
      <c r="G131" s="327"/>
      <c r="H131" s="327" t="s">
        <v>2374</v>
      </c>
      <c r="I131" s="327" t="s">
        <v>2337</v>
      </c>
      <c r="J131" s="327">
        <v>50</v>
      </c>
      <c r="K131" s="370"/>
    </row>
    <row r="132" ht="15" customHeight="1">
      <c r="B132" s="368"/>
      <c r="C132" s="327" t="s">
        <v>2354</v>
      </c>
      <c r="D132" s="327"/>
      <c r="E132" s="327"/>
      <c r="F132" s="348" t="s">
        <v>2341</v>
      </c>
      <c r="G132" s="327"/>
      <c r="H132" s="327" t="s">
        <v>2374</v>
      </c>
      <c r="I132" s="327" t="s">
        <v>2337</v>
      </c>
      <c r="J132" s="327">
        <v>50</v>
      </c>
      <c r="K132" s="370"/>
    </row>
    <row r="133" ht="15" customHeight="1">
      <c r="B133" s="368"/>
      <c r="C133" s="327" t="s">
        <v>2360</v>
      </c>
      <c r="D133" s="327"/>
      <c r="E133" s="327"/>
      <c r="F133" s="348" t="s">
        <v>2341</v>
      </c>
      <c r="G133" s="327"/>
      <c r="H133" s="327" t="s">
        <v>2374</v>
      </c>
      <c r="I133" s="327" t="s">
        <v>2337</v>
      </c>
      <c r="J133" s="327">
        <v>50</v>
      </c>
      <c r="K133" s="370"/>
    </row>
    <row r="134" ht="15" customHeight="1">
      <c r="B134" s="368"/>
      <c r="C134" s="327" t="s">
        <v>2362</v>
      </c>
      <c r="D134" s="327"/>
      <c r="E134" s="327"/>
      <c r="F134" s="348" t="s">
        <v>2341</v>
      </c>
      <c r="G134" s="327"/>
      <c r="H134" s="327" t="s">
        <v>2374</v>
      </c>
      <c r="I134" s="327" t="s">
        <v>2337</v>
      </c>
      <c r="J134" s="327">
        <v>50</v>
      </c>
      <c r="K134" s="370"/>
    </row>
    <row r="135" ht="15" customHeight="1">
      <c r="B135" s="368"/>
      <c r="C135" s="327" t="s">
        <v>179</v>
      </c>
      <c r="D135" s="327"/>
      <c r="E135" s="327"/>
      <c r="F135" s="348" t="s">
        <v>2341</v>
      </c>
      <c r="G135" s="327"/>
      <c r="H135" s="327" t="s">
        <v>2387</v>
      </c>
      <c r="I135" s="327" t="s">
        <v>2337</v>
      </c>
      <c r="J135" s="327">
        <v>255</v>
      </c>
      <c r="K135" s="370"/>
    </row>
    <row r="136" ht="15" customHeight="1">
      <c r="B136" s="368"/>
      <c r="C136" s="327" t="s">
        <v>2364</v>
      </c>
      <c r="D136" s="327"/>
      <c r="E136" s="327"/>
      <c r="F136" s="348" t="s">
        <v>2335</v>
      </c>
      <c r="G136" s="327"/>
      <c r="H136" s="327" t="s">
        <v>2388</v>
      </c>
      <c r="I136" s="327" t="s">
        <v>2366</v>
      </c>
      <c r="J136" s="327"/>
      <c r="K136" s="370"/>
    </row>
    <row r="137" ht="15" customHeight="1">
      <c r="B137" s="368"/>
      <c r="C137" s="327" t="s">
        <v>2367</v>
      </c>
      <c r="D137" s="327"/>
      <c r="E137" s="327"/>
      <c r="F137" s="348" t="s">
        <v>2335</v>
      </c>
      <c r="G137" s="327"/>
      <c r="H137" s="327" t="s">
        <v>2389</v>
      </c>
      <c r="I137" s="327" t="s">
        <v>2369</v>
      </c>
      <c r="J137" s="327"/>
      <c r="K137" s="370"/>
    </row>
    <row r="138" ht="15" customHeight="1">
      <c r="B138" s="368"/>
      <c r="C138" s="327" t="s">
        <v>2370</v>
      </c>
      <c r="D138" s="327"/>
      <c r="E138" s="327"/>
      <c r="F138" s="348" t="s">
        <v>2335</v>
      </c>
      <c r="G138" s="327"/>
      <c r="H138" s="327" t="s">
        <v>2370</v>
      </c>
      <c r="I138" s="327" t="s">
        <v>2369</v>
      </c>
      <c r="J138" s="327"/>
      <c r="K138" s="370"/>
    </row>
    <row r="139" ht="15" customHeight="1">
      <c r="B139" s="368"/>
      <c r="C139" s="327" t="s">
        <v>38</v>
      </c>
      <c r="D139" s="327"/>
      <c r="E139" s="327"/>
      <c r="F139" s="348" t="s">
        <v>2335</v>
      </c>
      <c r="G139" s="327"/>
      <c r="H139" s="327" t="s">
        <v>2390</v>
      </c>
      <c r="I139" s="327" t="s">
        <v>2369</v>
      </c>
      <c r="J139" s="327"/>
      <c r="K139" s="370"/>
    </row>
    <row r="140" ht="15" customHeight="1">
      <c r="B140" s="368"/>
      <c r="C140" s="327" t="s">
        <v>2391</v>
      </c>
      <c r="D140" s="327"/>
      <c r="E140" s="327"/>
      <c r="F140" s="348" t="s">
        <v>2335</v>
      </c>
      <c r="G140" s="327"/>
      <c r="H140" s="327" t="s">
        <v>2392</v>
      </c>
      <c r="I140" s="327" t="s">
        <v>2369</v>
      </c>
      <c r="J140" s="327"/>
      <c r="K140" s="370"/>
    </row>
    <row r="141" ht="15" customHeight="1">
      <c r="B141" s="371"/>
      <c r="C141" s="372"/>
      <c r="D141" s="372"/>
      <c r="E141" s="372"/>
      <c r="F141" s="372"/>
      <c r="G141" s="372"/>
      <c r="H141" s="372"/>
      <c r="I141" s="372"/>
      <c r="J141" s="372"/>
      <c r="K141" s="373"/>
    </row>
    <row r="142" ht="18.75" customHeight="1">
      <c r="B142" s="323"/>
      <c r="C142" s="323"/>
      <c r="D142" s="323"/>
      <c r="E142" s="323"/>
      <c r="F142" s="360"/>
      <c r="G142" s="323"/>
      <c r="H142" s="323"/>
      <c r="I142" s="323"/>
      <c r="J142" s="323"/>
      <c r="K142" s="323"/>
    </row>
    <row r="143" ht="18.75" customHeight="1">
      <c r="B143" s="334"/>
      <c r="C143" s="334"/>
      <c r="D143" s="334"/>
      <c r="E143" s="334"/>
      <c r="F143" s="334"/>
      <c r="G143" s="334"/>
      <c r="H143" s="334"/>
      <c r="I143" s="334"/>
      <c r="J143" s="334"/>
      <c r="K143" s="334"/>
    </row>
    <row r="144" ht="7.5" customHeight="1">
      <c r="B144" s="335"/>
      <c r="C144" s="336"/>
      <c r="D144" s="336"/>
      <c r="E144" s="336"/>
      <c r="F144" s="336"/>
      <c r="G144" s="336"/>
      <c r="H144" s="336"/>
      <c r="I144" s="336"/>
      <c r="J144" s="336"/>
      <c r="K144" s="337"/>
    </row>
    <row r="145" ht="45" customHeight="1">
      <c r="B145" s="338"/>
      <c r="C145" s="339" t="s">
        <v>2393</v>
      </c>
      <c r="D145" s="339"/>
      <c r="E145" s="339"/>
      <c r="F145" s="339"/>
      <c r="G145" s="339"/>
      <c r="H145" s="339"/>
      <c r="I145" s="339"/>
      <c r="J145" s="339"/>
      <c r="K145" s="340"/>
    </row>
    <row r="146" ht="17.25" customHeight="1">
      <c r="B146" s="338"/>
      <c r="C146" s="341" t="s">
        <v>2329</v>
      </c>
      <c r="D146" s="341"/>
      <c r="E146" s="341"/>
      <c r="F146" s="341" t="s">
        <v>2330</v>
      </c>
      <c r="G146" s="342"/>
      <c r="H146" s="341" t="s">
        <v>174</v>
      </c>
      <c r="I146" s="341" t="s">
        <v>57</v>
      </c>
      <c r="J146" s="341" t="s">
        <v>2331</v>
      </c>
      <c r="K146" s="340"/>
    </row>
    <row r="147" ht="17.25" customHeight="1">
      <c r="B147" s="338"/>
      <c r="C147" s="343" t="s">
        <v>2332</v>
      </c>
      <c r="D147" s="343"/>
      <c r="E147" s="343"/>
      <c r="F147" s="344" t="s">
        <v>2333</v>
      </c>
      <c r="G147" s="345"/>
      <c r="H147" s="343"/>
      <c r="I147" s="343"/>
      <c r="J147" s="343" t="s">
        <v>2334</v>
      </c>
      <c r="K147" s="340"/>
    </row>
    <row r="148" ht="5.25" customHeight="1">
      <c r="B148" s="349"/>
      <c r="C148" s="346"/>
      <c r="D148" s="346"/>
      <c r="E148" s="346"/>
      <c r="F148" s="346"/>
      <c r="G148" s="347"/>
      <c r="H148" s="346"/>
      <c r="I148" s="346"/>
      <c r="J148" s="346"/>
      <c r="K148" s="370"/>
    </row>
    <row r="149" ht="15" customHeight="1">
      <c r="B149" s="349"/>
      <c r="C149" s="374" t="s">
        <v>2338</v>
      </c>
      <c r="D149" s="327"/>
      <c r="E149" s="327"/>
      <c r="F149" s="375" t="s">
        <v>2335</v>
      </c>
      <c r="G149" s="327"/>
      <c r="H149" s="374" t="s">
        <v>2374</v>
      </c>
      <c r="I149" s="374" t="s">
        <v>2337</v>
      </c>
      <c r="J149" s="374">
        <v>120</v>
      </c>
      <c r="K149" s="370"/>
    </row>
    <row r="150" ht="15" customHeight="1">
      <c r="B150" s="349"/>
      <c r="C150" s="374" t="s">
        <v>2383</v>
      </c>
      <c r="D150" s="327"/>
      <c r="E150" s="327"/>
      <c r="F150" s="375" t="s">
        <v>2335</v>
      </c>
      <c r="G150" s="327"/>
      <c r="H150" s="374" t="s">
        <v>2394</v>
      </c>
      <c r="I150" s="374" t="s">
        <v>2337</v>
      </c>
      <c r="J150" s="374" t="s">
        <v>2385</v>
      </c>
      <c r="K150" s="370"/>
    </row>
    <row r="151" ht="15" customHeight="1">
      <c r="B151" s="349"/>
      <c r="C151" s="374" t="s">
        <v>85</v>
      </c>
      <c r="D151" s="327"/>
      <c r="E151" s="327"/>
      <c r="F151" s="375" t="s">
        <v>2335</v>
      </c>
      <c r="G151" s="327"/>
      <c r="H151" s="374" t="s">
        <v>2395</v>
      </c>
      <c r="I151" s="374" t="s">
        <v>2337</v>
      </c>
      <c r="J151" s="374" t="s">
        <v>2385</v>
      </c>
      <c r="K151" s="370"/>
    </row>
    <row r="152" ht="15" customHeight="1">
      <c r="B152" s="349"/>
      <c r="C152" s="374" t="s">
        <v>2340</v>
      </c>
      <c r="D152" s="327"/>
      <c r="E152" s="327"/>
      <c r="F152" s="375" t="s">
        <v>2341</v>
      </c>
      <c r="G152" s="327"/>
      <c r="H152" s="374" t="s">
        <v>2374</v>
      </c>
      <c r="I152" s="374" t="s">
        <v>2337</v>
      </c>
      <c r="J152" s="374">
        <v>50</v>
      </c>
      <c r="K152" s="370"/>
    </row>
    <row r="153" ht="15" customHeight="1">
      <c r="B153" s="349"/>
      <c r="C153" s="374" t="s">
        <v>2343</v>
      </c>
      <c r="D153" s="327"/>
      <c r="E153" s="327"/>
      <c r="F153" s="375" t="s">
        <v>2335</v>
      </c>
      <c r="G153" s="327"/>
      <c r="H153" s="374" t="s">
        <v>2374</v>
      </c>
      <c r="I153" s="374" t="s">
        <v>2345</v>
      </c>
      <c r="J153" s="374"/>
      <c r="K153" s="370"/>
    </row>
    <row r="154" ht="15" customHeight="1">
      <c r="B154" s="349"/>
      <c r="C154" s="374" t="s">
        <v>2354</v>
      </c>
      <c r="D154" s="327"/>
      <c r="E154" s="327"/>
      <c r="F154" s="375" t="s">
        <v>2341</v>
      </c>
      <c r="G154" s="327"/>
      <c r="H154" s="374" t="s">
        <v>2374</v>
      </c>
      <c r="I154" s="374" t="s">
        <v>2337</v>
      </c>
      <c r="J154" s="374">
        <v>50</v>
      </c>
      <c r="K154" s="370"/>
    </row>
    <row r="155" ht="15" customHeight="1">
      <c r="B155" s="349"/>
      <c r="C155" s="374" t="s">
        <v>2362</v>
      </c>
      <c r="D155" s="327"/>
      <c r="E155" s="327"/>
      <c r="F155" s="375" t="s">
        <v>2341</v>
      </c>
      <c r="G155" s="327"/>
      <c r="H155" s="374" t="s">
        <v>2374</v>
      </c>
      <c r="I155" s="374" t="s">
        <v>2337</v>
      </c>
      <c r="J155" s="374">
        <v>50</v>
      </c>
      <c r="K155" s="370"/>
    </row>
    <row r="156" ht="15" customHeight="1">
      <c r="B156" s="349"/>
      <c r="C156" s="374" t="s">
        <v>2360</v>
      </c>
      <c r="D156" s="327"/>
      <c r="E156" s="327"/>
      <c r="F156" s="375" t="s">
        <v>2341</v>
      </c>
      <c r="G156" s="327"/>
      <c r="H156" s="374" t="s">
        <v>2374</v>
      </c>
      <c r="I156" s="374" t="s">
        <v>2337</v>
      </c>
      <c r="J156" s="374">
        <v>50</v>
      </c>
      <c r="K156" s="370"/>
    </row>
    <row r="157" ht="15" customHeight="1">
      <c r="B157" s="349"/>
      <c r="C157" s="374" t="s">
        <v>141</v>
      </c>
      <c r="D157" s="327"/>
      <c r="E157" s="327"/>
      <c r="F157" s="375" t="s">
        <v>2335</v>
      </c>
      <c r="G157" s="327"/>
      <c r="H157" s="374" t="s">
        <v>2396</v>
      </c>
      <c r="I157" s="374" t="s">
        <v>2337</v>
      </c>
      <c r="J157" s="374" t="s">
        <v>2397</v>
      </c>
      <c r="K157" s="370"/>
    </row>
    <row r="158" ht="15" customHeight="1">
      <c r="B158" s="349"/>
      <c r="C158" s="374" t="s">
        <v>2398</v>
      </c>
      <c r="D158" s="327"/>
      <c r="E158" s="327"/>
      <c r="F158" s="375" t="s">
        <v>2335</v>
      </c>
      <c r="G158" s="327"/>
      <c r="H158" s="374" t="s">
        <v>2399</v>
      </c>
      <c r="I158" s="374" t="s">
        <v>2369</v>
      </c>
      <c r="J158" s="374"/>
      <c r="K158" s="370"/>
    </row>
    <row r="159" ht="15" customHeight="1">
      <c r="B159" s="376"/>
      <c r="C159" s="358"/>
      <c r="D159" s="358"/>
      <c r="E159" s="358"/>
      <c r="F159" s="358"/>
      <c r="G159" s="358"/>
      <c r="H159" s="358"/>
      <c r="I159" s="358"/>
      <c r="J159" s="358"/>
      <c r="K159" s="377"/>
    </row>
    <row r="160" ht="18.75" customHeight="1">
      <c r="B160" s="323"/>
      <c r="C160" s="327"/>
      <c r="D160" s="327"/>
      <c r="E160" s="327"/>
      <c r="F160" s="348"/>
      <c r="G160" s="327"/>
      <c r="H160" s="327"/>
      <c r="I160" s="327"/>
      <c r="J160" s="327"/>
      <c r="K160" s="323"/>
    </row>
    <row r="161" ht="18.75" customHeight="1">
      <c r="B161" s="334"/>
      <c r="C161" s="334"/>
      <c r="D161" s="334"/>
      <c r="E161" s="334"/>
      <c r="F161" s="334"/>
      <c r="G161" s="334"/>
      <c r="H161" s="334"/>
      <c r="I161" s="334"/>
      <c r="J161" s="334"/>
      <c r="K161" s="334"/>
    </row>
    <row r="162" ht="7.5" customHeight="1">
      <c r="B162" s="313"/>
      <c r="C162" s="314"/>
      <c r="D162" s="314"/>
      <c r="E162" s="314"/>
      <c r="F162" s="314"/>
      <c r="G162" s="314"/>
      <c r="H162" s="314"/>
      <c r="I162" s="314"/>
      <c r="J162" s="314"/>
      <c r="K162" s="315"/>
    </row>
    <row r="163" ht="45" customHeight="1">
      <c r="B163" s="316"/>
      <c r="C163" s="317" t="s">
        <v>2400</v>
      </c>
      <c r="D163" s="317"/>
      <c r="E163" s="317"/>
      <c r="F163" s="317"/>
      <c r="G163" s="317"/>
      <c r="H163" s="317"/>
      <c r="I163" s="317"/>
      <c r="J163" s="317"/>
      <c r="K163" s="318"/>
    </row>
    <row r="164" ht="17.25" customHeight="1">
      <c r="B164" s="316"/>
      <c r="C164" s="341" t="s">
        <v>2329</v>
      </c>
      <c r="D164" s="341"/>
      <c r="E164" s="341"/>
      <c r="F164" s="341" t="s">
        <v>2330</v>
      </c>
      <c r="G164" s="378"/>
      <c r="H164" s="379" t="s">
        <v>174</v>
      </c>
      <c r="I164" s="379" t="s">
        <v>57</v>
      </c>
      <c r="J164" s="341" t="s">
        <v>2331</v>
      </c>
      <c r="K164" s="318"/>
    </row>
    <row r="165" ht="17.25" customHeight="1">
      <c r="B165" s="319"/>
      <c r="C165" s="343" t="s">
        <v>2332</v>
      </c>
      <c r="D165" s="343"/>
      <c r="E165" s="343"/>
      <c r="F165" s="344" t="s">
        <v>2333</v>
      </c>
      <c r="G165" s="380"/>
      <c r="H165" s="381"/>
      <c r="I165" s="381"/>
      <c r="J165" s="343" t="s">
        <v>2334</v>
      </c>
      <c r="K165" s="321"/>
    </row>
    <row r="166" ht="5.25" customHeight="1">
      <c r="B166" s="349"/>
      <c r="C166" s="346"/>
      <c r="D166" s="346"/>
      <c r="E166" s="346"/>
      <c r="F166" s="346"/>
      <c r="G166" s="347"/>
      <c r="H166" s="346"/>
      <c r="I166" s="346"/>
      <c r="J166" s="346"/>
      <c r="K166" s="370"/>
    </row>
    <row r="167" ht="15" customHeight="1">
      <c r="B167" s="349"/>
      <c r="C167" s="327" t="s">
        <v>2338</v>
      </c>
      <c r="D167" s="327"/>
      <c r="E167" s="327"/>
      <c r="F167" s="348" t="s">
        <v>2335</v>
      </c>
      <c r="G167" s="327"/>
      <c r="H167" s="327" t="s">
        <v>2374</v>
      </c>
      <c r="I167" s="327" t="s">
        <v>2337</v>
      </c>
      <c r="J167" s="327">
        <v>120</v>
      </c>
      <c r="K167" s="370"/>
    </row>
    <row r="168" ht="15" customHeight="1">
      <c r="B168" s="349"/>
      <c r="C168" s="327" t="s">
        <v>2383</v>
      </c>
      <c r="D168" s="327"/>
      <c r="E168" s="327"/>
      <c r="F168" s="348" t="s">
        <v>2335</v>
      </c>
      <c r="G168" s="327"/>
      <c r="H168" s="327" t="s">
        <v>2384</v>
      </c>
      <c r="I168" s="327" t="s">
        <v>2337</v>
      </c>
      <c r="J168" s="327" t="s">
        <v>2385</v>
      </c>
      <c r="K168" s="370"/>
    </row>
    <row r="169" ht="15" customHeight="1">
      <c r="B169" s="349"/>
      <c r="C169" s="327" t="s">
        <v>85</v>
      </c>
      <c r="D169" s="327"/>
      <c r="E169" s="327"/>
      <c r="F169" s="348" t="s">
        <v>2335</v>
      </c>
      <c r="G169" s="327"/>
      <c r="H169" s="327" t="s">
        <v>2401</v>
      </c>
      <c r="I169" s="327" t="s">
        <v>2337</v>
      </c>
      <c r="J169" s="327" t="s">
        <v>2385</v>
      </c>
      <c r="K169" s="370"/>
    </row>
    <row r="170" ht="15" customHeight="1">
      <c r="B170" s="349"/>
      <c r="C170" s="327" t="s">
        <v>2340</v>
      </c>
      <c r="D170" s="327"/>
      <c r="E170" s="327"/>
      <c r="F170" s="348" t="s">
        <v>2341</v>
      </c>
      <c r="G170" s="327"/>
      <c r="H170" s="327" t="s">
        <v>2401</v>
      </c>
      <c r="I170" s="327" t="s">
        <v>2337</v>
      </c>
      <c r="J170" s="327">
        <v>50</v>
      </c>
      <c r="K170" s="370"/>
    </row>
    <row r="171" ht="15" customHeight="1">
      <c r="B171" s="349"/>
      <c r="C171" s="327" t="s">
        <v>2343</v>
      </c>
      <c r="D171" s="327"/>
      <c r="E171" s="327"/>
      <c r="F171" s="348" t="s">
        <v>2335</v>
      </c>
      <c r="G171" s="327"/>
      <c r="H171" s="327" t="s">
        <v>2401</v>
      </c>
      <c r="I171" s="327" t="s">
        <v>2345</v>
      </c>
      <c r="J171" s="327"/>
      <c r="K171" s="370"/>
    </row>
    <row r="172" ht="15" customHeight="1">
      <c r="B172" s="349"/>
      <c r="C172" s="327" t="s">
        <v>2354</v>
      </c>
      <c r="D172" s="327"/>
      <c r="E172" s="327"/>
      <c r="F172" s="348" t="s">
        <v>2341</v>
      </c>
      <c r="G172" s="327"/>
      <c r="H172" s="327" t="s">
        <v>2401</v>
      </c>
      <c r="I172" s="327" t="s">
        <v>2337</v>
      </c>
      <c r="J172" s="327">
        <v>50</v>
      </c>
      <c r="K172" s="370"/>
    </row>
    <row r="173" ht="15" customHeight="1">
      <c r="B173" s="349"/>
      <c r="C173" s="327" t="s">
        <v>2362</v>
      </c>
      <c r="D173" s="327"/>
      <c r="E173" s="327"/>
      <c r="F173" s="348" t="s">
        <v>2341</v>
      </c>
      <c r="G173" s="327"/>
      <c r="H173" s="327" t="s">
        <v>2401</v>
      </c>
      <c r="I173" s="327" t="s">
        <v>2337</v>
      </c>
      <c r="J173" s="327">
        <v>50</v>
      </c>
      <c r="K173" s="370"/>
    </row>
    <row r="174" ht="15" customHeight="1">
      <c r="B174" s="349"/>
      <c r="C174" s="327" t="s">
        <v>2360</v>
      </c>
      <c r="D174" s="327"/>
      <c r="E174" s="327"/>
      <c r="F174" s="348" t="s">
        <v>2341</v>
      </c>
      <c r="G174" s="327"/>
      <c r="H174" s="327" t="s">
        <v>2401</v>
      </c>
      <c r="I174" s="327" t="s">
        <v>2337</v>
      </c>
      <c r="J174" s="327">
        <v>50</v>
      </c>
      <c r="K174" s="370"/>
    </row>
    <row r="175" ht="15" customHeight="1">
      <c r="B175" s="349"/>
      <c r="C175" s="327" t="s">
        <v>173</v>
      </c>
      <c r="D175" s="327"/>
      <c r="E175" s="327"/>
      <c r="F175" s="348" t="s">
        <v>2335</v>
      </c>
      <c r="G175" s="327"/>
      <c r="H175" s="327" t="s">
        <v>2402</v>
      </c>
      <c r="I175" s="327" t="s">
        <v>2403</v>
      </c>
      <c r="J175" s="327"/>
      <c r="K175" s="370"/>
    </row>
    <row r="176" ht="15" customHeight="1">
      <c r="B176" s="349"/>
      <c r="C176" s="327" t="s">
        <v>57</v>
      </c>
      <c r="D176" s="327"/>
      <c r="E176" s="327"/>
      <c r="F176" s="348" t="s">
        <v>2335</v>
      </c>
      <c r="G176" s="327"/>
      <c r="H176" s="327" t="s">
        <v>2404</v>
      </c>
      <c r="I176" s="327" t="s">
        <v>2405</v>
      </c>
      <c r="J176" s="327">
        <v>1</v>
      </c>
      <c r="K176" s="370"/>
    </row>
    <row r="177" ht="15" customHeight="1">
      <c r="B177" s="349"/>
      <c r="C177" s="327" t="s">
        <v>53</v>
      </c>
      <c r="D177" s="327"/>
      <c r="E177" s="327"/>
      <c r="F177" s="348" t="s">
        <v>2335</v>
      </c>
      <c r="G177" s="327"/>
      <c r="H177" s="327" t="s">
        <v>2406</v>
      </c>
      <c r="I177" s="327" t="s">
        <v>2337</v>
      </c>
      <c r="J177" s="327">
        <v>20</v>
      </c>
      <c r="K177" s="370"/>
    </row>
    <row r="178" ht="15" customHeight="1">
      <c r="B178" s="349"/>
      <c r="C178" s="327" t="s">
        <v>174</v>
      </c>
      <c r="D178" s="327"/>
      <c r="E178" s="327"/>
      <c r="F178" s="348" t="s">
        <v>2335</v>
      </c>
      <c r="G178" s="327"/>
      <c r="H178" s="327" t="s">
        <v>2407</v>
      </c>
      <c r="I178" s="327" t="s">
        <v>2337</v>
      </c>
      <c r="J178" s="327">
        <v>255</v>
      </c>
      <c r="K178" s="370"/>
    </row>
    <row r="179" ht="15" customHeight="1">
      <c r="B179" s="349"/>
      <c r="C179" s="327" t="s">
        <v>175</v>
      </c>
      <c r="D179" s="327"/>
      <c r="E179" s="327"/>
      <c r="F179" s="348" t="s">
        <v>2335</v>
      </c>
      <c r="G179" s="327"/>
      <c r="H179" s="327" t="s">
        <v>2300</v>
      </c>
      <c r="I179" s="327" t="s">
        <v>2337</v>
      </c>
      <c r="J179" s="327">
        <v>10</v>
      </c>
      <c r="K179" s="370"/>
    </row>
    <row r="180" ht="15" customHeight="1">
      <c r="B180" s="349"/>
      <c r="C180" s="327" t="s">
        <v>176</v>
      </c>
      <c r="D180" s="327"/>
      <c r="E180" s="327"/>
      <c r="F180" s="348" t="s">
        <v>2335</v>
      </c>
      <c r="G180" s="327"/>
      <c r="H180" s="327" t="s">
        <v>2408</v>
      </c>
      <c r="I180" s="327" t="s">
        <v>2369</v>
      </c>
      <c r="J180" s="327"/>
      <c r="K180" s="370"/>
    </row>
    <row r="181" ht="15" customHeight="1">
      <c r="B181" s="349"/>
      <c r="C181" s="327" t="s">
        <v>2409</v>
      </c>
      <c r="D181" s="327"/>
      <c r="E181" s="327"/>
      <c r="F181" s="348" t="s">
        <v>2335</v>
      </c>
      <c r="G181" s="327"/>
      <c r="H181" s="327" t="s">
        <v>2410</v>
      </c>
      <c r="I181" s="327" t="s">
        <v>2369</v>
      </c>
      <c r="J181" s="327"/>
      <c r="K181" s="370"/>
    </row>
    <row r="182" ht="15" customHeight="1">
      <c r="B182" s="349"/>
      <c r="C182" s="327" t="s">
        <v>2398</v>
      </c>
      <c r="D182" s="327"/>
      <c r="E182" s="327"/>
      <c r="F182" s="348" t="s">
        <v>2335</v>
      </c>
      <c r="G182" s="327"/>
      <c r="H182" s="327" t="s">
        <v>2411</v>
      </c>
      <c r="I182" s="327" t="s">
        <v>2369</v>
      </c>
      <c r="J182" s="327"/>
      <c r="K182" s="370"/>
    </row>
    <row r="183" ht="15" customHeight="1">
      <c r="B183" s="349"/>
      <c r="C183" s="327" t="s">
        <v>178</v>
      </c>
      <c r="D183" s="327"/>
      <c r="E183" s="327"/>
      <c r="F183" s="348" t="s">
        <v>2341</v>
      </c>
      <c r="G183" s="327"/>
      <c r="H183" s="327" t="s">
        <v>2412</v>
      </c>
      <c r="I183" s="327" t="s">
        <v>2337</v>
      </c>
      <c r="J183" s="327">
        <v>50</v>
      </c>
      <c r="K183" s="370"/>
    </row>
    <row r="184" ht="15" customHeight="1">
      <c r="B184" s="349"/>
      <c r="C184" s="327" t="s">
        <v>2413</v>
      </c>
      <c r="D184" s="327"/>
      <c r="E184" s="327"/>
      <c r="F184" s="348" t="s">
        <v>2341</v>
      </c>
      <c r="G184" s="327"/>
      <c r="H184" s="327" t="s">
        <v>2414</v>
      </c>
      <c r="I184" s="327" t="s">
        <v>2415</v>
      </c>
      <c r="J184" s="327"/>
      <c r="K184" s="370"/>
    </row>
    <row r="185" ht="15" customHeight="1">
      <c r="B185" s="349"/>
      <c r="C185" s="327" t="s">
        <v>2416</v>
      </c>
      <c r="D185" s="327"/>
      <c r="E185" s="327"/>
      <c r="F185" s="348" t="s">
        <v>2341</v>
      </c>
      <c r="G185" s="327"/>
      <c r="H185" s="327" t="s">
        <v>2417</v>
      </c>
      <c r="I185" s="327" t="s">
        <v>2415</v>
      </c>
      <c r="J185" s="327"/>
      <c r="K185" s="370"/>
    </row>
    <row r="186" ht="15" customHeight="1">
      <c r="B186" s="349"/>
      <c r="C186" s="327" t="s">
        <v>2418</v>
      </c>
      <c r="D186" s="327"/>
      <c r="E186" s="327"/>
      <c r="F186" s="348" t="s">
        <v>2341</v>
      </c>
      <c r="G186" s="327"/>
      <c r="H186" s="327" t="s">
        <v>2419</v>
      </c>
      <c r="I186" s="327" t="s">
        <v>2415</v>
      </c>
      <c r="J186" s="327"/>
      <c r="K186" s="370"/>
    </row>
    <row r="187" ht="15" customHeight="1">
      <c r="B187" s="349"/>
      <c r="C187" s="382" t="s">
        <v>2420</v>
      </c>
      <c r="D187" s="327"/>
      <c r="E187" s="327"/>
      <c r="F187" s="348" t="s">
        <v>2341</v>
      </c>
      <c r="G187" s="327"/>
      <c r="H187" s="327" t="s">
        <v>2421</v>
      </c>
      <c r="I187" s="327" t="s">
        <v>2422</v>
      </c>
      <c r="J187" s="383" t="s">
        <v>2423</v>
      </c>
      <c r="K187" s="370"/>
    </row>
    <row r="188" ht="15" customHeight="1">
      <c r="B188" s="349"/>
      <c r="C188" s="333" t="s">
        <v>42</v>
      </c>
      <c r="D188" s="327"/>
      <c r="E188" s="327"/>
      <c r="F188" s="348" t="s">
        <v>2335</v>
      </c>
      <c r="G188" s="327"/>
      <c r="H188" s="323" t="s">
        <v>2424</v>
      </c>
      <c r="I188" s="327" t="s">
        <v>2425</v>
      </c>
      <c r="J188" s="327"/>
      <c r="K188" s="370"/>
    </row>
    <row r="189" ht="15" customHeight="1">
      <c r="B189" s="349"/>
      <c r="C189" s="333" t="s">
        <v>2426</v>
      </c>
      <c r="D189" s="327"/>
      <c r="E189" s="327"/>
      <c r="F189" s="348" t="s">
        <v>2335</v>
      </c>
      <c r="G189" s="327"/>
      <c r="H189" s="327" t="s">
        <v>2427</v>
      </c>
      <c r="I189" s="327" t="s">
        <v>2369</v>
      </c>
      <c r="J189" s="327"/>
      <c r="K189" s="370"/>
    </row>
    <row r="190" ht="15" customHeight="1">
      <c r="B190" s="349"/>
      <c r="C190" s="333" t="s">
        <v>2428</v>
      </c>
      <c r="D190" s="327"/>
      <c r="E190" s="327"/>
      <c r="F190" s="348" t="s">
        <v>2335</v>
      </c>
      <c r="G190" s="327"/>
      <c r="H190" s="327" t="s">
        <v>2429</v>
      </c>
      <c r="I190" s="327" t="s">
        <v>2369</v>
      </c>
      <c r="J190" s="327"/>
      <c r="K190" s="370"/>
    </row>
    <row r="191" ht="15" customHeight="1">
      <c r="B191" s="349"/>
      <c r="C191" s="333" t="s">
        <v>2430</v>
      </c>
      <c r="D191" s="327"/>
      <c r="E191" s="327"/>
      <c r="F191" s="348" t="s">
        <v>2341</v>
      </c>
      <c r="G191" s="327"/>
      <c r="H191" s="327" t="s">
        <v>2431</v>
      </c>
      <c r="I191" s="327" t="s">
        <v>2369</v>
      </c>
      <c r="J191" s="327"/>
      <c r="K191" s="370"/>
    </row>
    <row r="192" ht="15" customHeight="1">
      <c r="B192" s="376"/>
      <c r="C192" s="384"/>
      <c r="D192" s="358"/>
      <c r="E192" s="358"/>
      <c r="F192" s="358"/>
      <c r="G192" s="358"/>
      <c r="H192" s="358"/>
      <c r="I192" s="358"/>
      <c r="J192" s="358"/>
      <c r="K192" s="377"/>
    </row>
    <row r="193" ht="18.75" customHeight="1">
      <c r="B193" s="323"/>
      <c r="C193" s="327"/>
      <c r="D193" s="327"/>
      <c r="E193" s="327"/>
      <c r="F193" s="348"/>
      <c r="G193" s="327"/>
      <c r="H193" s="327"/>
      <c r="I193" s="327"/>
      <c r="J193" s="327"/>
      <c r="K193" s="323"/>
    </row>
    <row r="194" ht="18.75" customHeight="1">
      <c r="B194" s="323"/>
      <c r="C194" s="327"/>
      <c r="D194" s="327"/>
      <c r="E194" s="327"/>
      <c r="F194" s="348"/>
      <c r="G194" s="327"/>
      <c r="H194" s="327"/>
      <c r="I194" s="327"/>
      <c r="J194" s="327"/>
      <c r="K194" s="323"/>
    </row>
    <row r="195" ht="18.75" customHeight="1">
      <c r="B195" s="334"/>
      <c r="C195" s="334"/>
      <c r="D195" s="334"/>
      <c r="E195" s="334"/>
      <c r="F195" s="334"/>
      <c r="G195" s="334"/>
      <c r="H195" s="334"/>
      <c r="I195" s="334"/>
      <c r="J195" s="334"/>
      <c r="K195" s="334"/>
    </row>
    <row r="196" ht="13.5">
      <c r="B196" s="313"/>
      <c r="C196" s="314"/>
      <c r="D196" s="314"/>
      <c r="E196" s="314"/>
      <c r="F196" s="314"/>
      <c r="G196" s="314"/>
      <c r="H196" s="314"/>
      <c r="I196" s="314"/>
      <c r="J196" s="314"/>
      <c r="K196" s="315"/>
    </row>
    <row r="197" ht="21">
      <c r="B197" s="316"/>
      <c r="C197" s="317" t="s">
        <v>2432</v>
      </c>
      <c r="D197" s="317"/>
      <c r="E197" s="317"/>
      <c r="F197" s="317"/>
      <c r="G197" s="317"/>
      <c r="H197" s="317"/>
      <c r="I197" s="317"/>
      <c r="J197" s="317"/>
      <c r="K197" s="318"/>
    </row>
    <row r="198" ht="25.5" customHeight="1">
      <c r="B198" s="316"/>
      <c r="C198" s="385" t="s">
        <v>2433</v>
      </c>
      <c r="D198" s="385"/>
      <c r="E198" s="385"/>
      <c r="F198" s="385" t="s">
        <v>2434</v>
      </c>
      <c r="G198" s="386"/>
      <c r="H198" s="385" t="s">
        <v>2435</v>
      </c>
      <c r="I198" s="385"/>
      <c r="J198" s="385"/>
      <c r="K198" s="318"/>
    </row>
    <row r="199" ht="5.25" customHeight="1">
      <c r="B199" s="349"/>
      <c r="C199" s="346"/>
      <c r="D199" s="346"/>
      <c r="E199" s="346"/>
      <c r="F199" s="346"/>
      <c r="G199" s="327"/>
      <c r="H199" s="346"/>
      <c r="I199" s="346"/>
      <c r="J199" s="346"/>
      <c r="K199" s="370"/>
    </row>
    <row r="200" ht="15" customHeight="1">
      <c r="B200" s="349"/>
      <c r="C200" s="327" t="s">
        <v>2425</v>
      </c>
      <c r="D200" s="327"/>
      <c r="E200" s="327"/>
      <c r="F200" s="348" t="s">
        <v>43</v>
      </c>
      <c r="G200" s="327"/>
      <c r="H200" s="327" t="s">
        <v>2436</v>
      </c>
      <c r="I200" s="327"/>
      <c r="J200" s="327"/>
      <c r="K200" s="370"/>
    </row>
    <row r="201" ht="15" customHeight="1">
      <c r="B201" s="349"/>
      <c r="C201" s="355"/>
      <c r="D201" s="327"/>
      <c r="E201" s="327"/>
      <c r="F201" s="348" t="s">
        <v>44</v>
      </c>
      <c r="G201" s="327"/>
      <c r="H201" s="327" t="s">
        <v>2437</v>
      </c>
      <c r="I201" s="327"/>
      <c r="J201" s="327"/>
      <c r="K201" s="370"/>
    </row>
    <row r="202" ht="15" customHeight="1">
      <c r="B202" s="349"/>
      <c r="C202" s="355"/>
      <c r="D202" s="327"/>
      <c r="E202" s="327"/>
      <c r="F202" s="348" t="s">
        <v>47</v>
      </c>
      <c r="G202" s="327"/>
      <c r="H202" s="327" t="s">
        <v>2438</v>
      </c>
      <c r="I202" s="327"/>
      <c r="J202" s="327"/>
      <c r="K202" s="370"/>
    </row>
    <row r="203" ht="15" customHeight="1">
      <c r="B203" s="349"/>
      <c r="C203" s="327"/>
      <c r="D203" s="327"/>
      <c r="E203" s="327"/>
      <c r="F203" s="348" t="s">
        <v>45</v>
      </c>
      <c r="G203" s="327"/>
      <c r="H203" s="327" t="s">
        <v>2439</v>
      </c>
      <c r="I203" s="327"/>
      <c r="J203" s="327"/>
      <c r="K203" s="370"/>
    </row>
    <row r="204" ht="15" customHeight="1">
      <c r="B204" s="349"/>
      <c r="C204" s="327"/>
      <c r="D204" s="327"/>
      <c r="E204" s="327"/>
      <c r="F204" s="348" t="s">
        <v>46</v>
      </c>
      <c r="G204" s="327"/>
      <c r="H204" s="327" t="s">
        <v>2440</v>
      </c>
      <c r="I204" s="327"/>
      <c r="J204" s="327"/>
      <c r="K204" s="370"/>
    </row>
    <row r="205" ht="15" customHeight="1">
      <c r="B205" s="349"/>
      <c r="C205" s="327"/>
      <c r="D205" s="327"/>
      <c r="E205" s="327"/>
      <c r="F205" s="348"/>
      <c r="G205" s="327"/>
      <c r="H205" s="327"/>
      <c r="I205" s="327"/>
      <c r="J205" s="327"/>
      <c r="K205" s="370"/>
    </row>
    <row r="206" ht="15" customHeight="1">
      <c r="B206" s="349"/>
      <c r="C206" s="327" t="s">
        <v>2381</v>
      </c>
      <c r="D206" s="327"/>
      <c r="E206" s="327"/>
      <c r="F206" s="348" t="s">
        <v>78</v>
      </c>
      <c r="G206" s="327"/>
      <c r="H206" s="327" t="s">
        <v>2441</v>
      </c>
      <c r="I206" s="327"/>
      <c r="J206" s="327"/>
      <c r="K206" s="370"/>
    </row>
    <row r="207" ht="15" customHeight="1">
      <c r="B207" s="349"/>
      <c r="C207" s="355"/>
      <c r="D207" s="327"/>
      <c r="E207" s="327"/>
      <c r="F207" s="348" t="s">
        <v>2280</v>
      </c>
      <c r="G207" s="327"/>
      <c r="H207" s="327" t="s">
        <v>2281</v>
      </c>
      <c r="I207" s="327"/>
      <c r="J207" s="327"/>
      <c r="K207" s="370"/>
    </row>
    <row r="208" ht="15" customHeight="1">
      <c r="B208" s="349"/>
      <c r="C208" s="327"/>
      <c r="D208" s="327"/>
      <c r="E208" s="327"/>
      <c r="F208" s="348" t="s">
        <v>2278</v>
      </c>
      <c r="G208" s="327"/>
      <c r="H208" s="327" t="s">
        <v>2442</v>
      </c>
      <c r="I208" s="327"/>
      <c r="J208" s="327"/>
      <c r="K208" s="370"/>
    </row>
    <row r="209" ht="15" customHeight="1">
      <c r="B209" s="387"/>
      <c r="C209" s="355"/>
      <c r="D209" s="355"/>
      <c r="E209" s="355"/>
      <c r="F209" s="348" t="s">
        <v>111</v>
      </c>
      <c r="G209" s="333"/>
      <c r="H209" s="374" t="s">
        <v>2282</v>
      </c>
      <c r="I209" s="374"/>
      <c r="J209" s="374"/>
      <c r="K209" s="388"/>
    </row>
    <row r="210" ht="15" customHeight="1">
      <c r="B210" s="387"/>
      <c r="C210" s="355"/>
      <c r="D210" s="355"/>
      <c r="E210" s="355"/>
      <c r="F210" s="348" t="s">
        <v>2283</v>
      </c>
      <c r="G210" s="333"/>
      <c r="H210" s="374" t="s">
        <v>2443</v>
      </c>
      <c r="I210" s="374"/>
      <c r="J210" s="374"/>
      <c r="K210" s="388"/>
    </row>
    <row r="211" ht="15" customHeight="1">
      <c r="B211" s="387"/>
      <c r="C211" s="355"/>
      <c r="D211" s="355"/>
      <c r="E211" s="355"/>
      <c r="F211" s="389"/>
      <c r="G211" s="333"/>
      <c r="H211" s="390"/>
      <c r="I211" s="390"/>
      <c r="J211" s="390"/>
      <c r="K211" s="388"/>
    </row>
    <row r="212" ht="15" customHeight="1">
      <c r="B212" s="387"/>
      <c r="C212" s="327" t="s">
        <v>2405</v>
      </c>
      <c r="D212" s="355"/>
      <c r="E212" s="355"/>
      <c r="F212" s="348">
        <v>1</v>
      </c>
      <c r="G212" s="333"/>
      <c r="H212" s="374" t="s">
        <v>2444</v>
      </c>
      <c r="I212" s="374"/>
      <c r="J212" s="374"/>
      <c r="K212" s="388"/>
    </row>
    <row r="213" ht="15" customHeight="1">
      <c r="B213" s="387"/>
      <c r="C213" s="355"/>
      <c r="D213" s="355"/>
      <c r="E213" s="355"/>
      <c r="F213" s="348">
        <v>2</v>
      </c>
      <c r="G213" s="333"/>
      <c r="H213" s="374" t="s">
        <v>2445</v>
      </c>
      <c r="I213" s="374"/>
      <c r="J213" s="374"/>
      <c r="K213" s="388"/>
    </row>
    <row r="214" ht="15" customHeight="1">
      <c r="B214" s="387"/>
      <c r="C214" s="355"/>
      <c r="D214" s="355"/>
      <c r="E214" s="355"/>
      <c r="F214" s="348">
        <v>3</v>
      </c>
      <c r="G214" s="333"/>
      <c r="H214" s="374" t="s">
        <v>2446</v>
      </c>
      <c r="I214" s="374"/>
      <c r="J214" s="374"/>
      <c r="K214" s="388"/>
    </row>
    <row r="215" ht="15" customHeight="1">
      <c r="B215" s="387"/>
      <c r="C215" s="355"/>
      <c r="D215" s="355"/>
      <c r="E215" s="355"/>
      <c r="F215" s="348">
        <v>4</v>
      </c>
      <c r="G215" s="333"/>
      <c r="H215" s="374" t="s">
        <v>2447</v>
      </c>
      <c r="I215" s="374"/>
      <c r="J215" s="374"/>
      <c r="K215" s="388"/>
    </row>
    <row r="216" ht="12.75" customHeight="1">
      <c r="B216" s="391"/>
      <c r="C216" s="392"/>
      <c r="D216" s="392"/>
      <c r="E216" s="392"/>
      <c r="F216" s="392"/>
      <c r="G216" s="392"/>
      <c r="H216" s="392"/>
      <c r="I216" s="392"/>
      <c r="J216" s="392"/>
      <c r="K216" s="393"/>
    </row>
  </sheetData>
  <sheetProtection autoFilter="0" deleteColumns="0" deleteRows="0" formatCells="0" formatColumns="0" formatRows="0" insertColumns="0" insertHyperlinks="0" insertRows="0" pivotTables="0" sort="0"/>
  <mergeCells count="77">
    <mergeCell ref="H215:J215"/>
    <mergeCell ref="H208:J208"/>
    <mergeCell ref="H203:J203"/>
    <mergeCell ref="H201:J201"/>
    <mergeCell ref="H212:J212"/>
    <mergeCell ref="H214:J214"/>
    <mergeCell ref="H213:J213"/>
    <mergeCell ref="H210:J210"/>
    <mergeCell ref="H209:J209"/>
    <mergeCell ref="H207:J207"/>
    <mergeCell ref="H198:J198"/>
    <mergeCell ref="C197:J197"/>
    <mergeCell ref="H206:J206"/>
    <mergeCell ref="H204:J204"/>
    <mergeCell ref="H202:J202"/>
    <mergeCell ref="H200:J200"/>
    <mergeCell ref="C163:J163"/>
    <mergeCell ref="C120:J120"/>
    <mergeCell ref="C145:J145"/>
    <mergeCell ref="C100:J100"/>
    <mergeCell ref="C73:J73"/>
    <mergeCell ref="D68:J68"/>
    <mergeCell ref="D66:J66"/>
    <mergeCell ref="D65:J65"/>
    <mergeCell ref="D67:J67"/>
    <mergeCell ref="D64:J64"/>
    <mergeCell ref="D59:J59"/>
    <mergeCell ref="D60:J60"/>
    <mergeCell ref="D63:J63"/>
    <mergeCell ref="D61:J61"/>
    <mergeCell ref="D58:J58"/>
    <mergeCell ref="D57:J57"/>
    <mergeCell ref="D56:J56"/>
    <mergeCell ref="D45:J45"/>
    <mergeCell ref="C50:J50"/>
    <mergeCell ref="C52:J52"/>
    <mergeCell ref="C53:J53"/>
    <mergeCell ref="C55:J55"/>
    <mergeCell ref="D49:J49"/>
    <mergeCell ref="E48:J48"/>
    <mergeCell ref="E47:J47"/>
    <mergeCell ref="E46:J46"/>
    <mergeCell ref="G43:J43"/>
    <mergeCell ref="G42:J42"/>
    <mergeCell ref="D33:J33"/>
    <mergeCell ref="G38:J38"/>
    <mergeCell ref="G39:J39"/>
    <mergeCell ref="G40:J40"/>
    <mergeCell ref="G41:J41"/>
    <mergeCell ref="G34:J34"/>
    <mergeCell ref="G35:J35"/>
    <mergeCell ref="G36:J36"/>
    <mergeCell ref="G37:J37"/>
    <mergeCell ref="D31:J31"/>
    <mergeCell ref="D32:J32"/>
    <mergeCell ref="D29:J29"/>
    <mergeCell ref="D28:J28"/>
    <mergeCell ref="D26:J26"/>
    <mergeCell ref="C23:J23"/>
    <mergeCell ref="D25:J25"/>
    <mergeCell ref="C24:J24"/>
    <mergeCell ref="F18:J18"/>
    <mergeCell ref="F21:J21"/>
    <mergeCell ref="F19:J19"/>
    <mergeCell ref="F20:J20"/>
    <mergeCell ref="F17:J17"/>
    <mergeCell ref="C3:J3"/>
    <mergeCell ref="C9:J9"/>
    <mergeCell ref="D11:J11"/>
    <mergeCell ref="D14:J14"/>
    <mergeCell ref="D15:J15"/>
    <mergeCell ref="F16:J16"/>
    <mergeCell ref="D10:J10"/>
    <mergeCell ref="D13:J13"/>
    <mergeCell ref="C4:J4"/>
    <mergeCell ref="C6:J6"/>
    <mergeCell ref="C7:J7"/>
  </mergeCells>
  <pageMargins left="0.5902778" right="0.5902778" top="0.5902778" bottom="0.5902778" header="0" footer="0"/>
  <pageSetup r:id="rId1" paperSize="9" orientation="portrait" scale="77"/>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86</v>
      </c>
      <c r="AZ2" s="154" t="s">
        <v>119</v>
      </c>
      <c r="BA2" s="154" t="s">
        <v>21</v>
      </c>
      <c r="BB2" s="154" t="s">
        <v>120</v>
      </c>
      <c r="BC2" s="154" t="s">
        <v>121</v>
      </c>
      <c r="BD2" s="154" t="s">
        <v>81</v>
      </c>
    </row>
    <row r="3" ht="6.96" customHeight="1">
      <c r="B3" s="26"/>
      <c r="C3" s="27"/>
      <c r="D3" s="27"/>
      <c r="E3" s="27"/>
      <c r="F3" s="27"/>
      <c r="G3" s="27"/>
      <c r="H3" s="27"/>
      <c r="I3" s="155"/>
      <c r="J3" s="27"/>
      <c r="K3" s="28"/>
      <c r="AT3" s="25" t="s">
        <v>81</v>
      </c>
      <c r="AZ3" s="154" t="s">
        <v>122</v>
      </c>
      <c r="BA3" s="154" t="s">
        <v>21</v>
      </c>
      <c r="BB3" s="154" t="s">
        <v>120</v>
      </c>
      <c r="BC3" s="154" t="s">
        <v>123</v>
      </c>
      <c r="BD3" s="154" t="s">
        <v>81</v>
      </c>
    </row>
    <row r="4" ht="36.96" customHeight="1">
      <c r="B4" s="29"/>
      <c r="C4" s="30"/>
      <c r="D4" s="31" t="s">
        <v>124</v>
      </c>
      <c r="E4" s="30"/>
      <c r="F4" s="30"/>
      <c r="G4" s="30"/>
      <c r="H4" s="30"/>
      <c r="I4" s="156"/>
      <c r="J4" s="30"/>
      <c r="K4" s="32"/>
      <c r="M4" s="33" t="s">
        <v>12</v>
      </c>
      <c r="AT4" s="25" t="s">
        <v>6</v>
      </c>
      <c r="AZ4" s="154" t="s">
        <v>125</v>
      </c>
      <c r="BA4" s="154" t="s">
        <v>21</v>
      </c>
      <c r="BB4" s="154" t="s">
        <v>120</v>
      </c>
      <c r="BC4" s="154" t="s">
        <v>126</v>
      </c>
      <c r="BD4" s="154" t="s">
        <v>81</v>
      </c>
    </row>
    <row r="5" ht="6.96" customHeight="1">
      <c r="B5" s="29"/>
      <c r="C5" s="30"/>
      <c r="D5" s="30"/>
      <c r="E5" s="30"/>
      <c r="F5" s="30"/>
      <c r="G5" s="30"/>
      <c r="H5" s="30"/>
      <c r="I5" s="156"/>
      <c r="J5" s="30"/>
      <c r="K5" s="32"/>
      <c r="AZ5" s="154" t="s">
        <v>127</v>
      </c>
      <c r="BA5" s="154" t="s">
        <v>21</v>
      </c>
      <c r="BB5" s="154" t="s">
        <v>120</v>
      </c>
      <c r="BC5" s="154" t="s">
        <v>128</v>
      </c>
      <c r="BD5" s="154" t="s">
        <v>81</v>
      </c>
    </row>
    <row r="6">
      <c r="B6" s="29"/>
      <c r="C6" s="30"/>
      <c r="D6" s="41" t="s">
        <v>18</v>
      </c>
      <c r="E6" s="30"/>
      <c r="F6" s="30"/>
      <c r="G6" s="30"/>
      <c r="H6" s="30"/>
      <c r="I6" s="156"/>
      <c r="J6" s="30"/>
      <c r="K6" s="32"/>
      <c r="AZ6" s="154" t="s">
        <v>129</v>
      </c>
      <c r="BA6" s="154" t="s">
        <v>21</v>
      </c>
      <c r="BB6" s="154" t="s">
        <v>130</v>
      </c>
      <c r="BC6" s="154" t="s">
        <v>131</v>
      </c>
      <c r="BD6" s="154" t="s">
        <v>81</v>
      </c>
    </row>
    <row r="7" ht="16.5" customHeight="1">
      <c r="B7" s="29"/>
      <c r="C7" s="30"/>
      <c r="D7" s="30"/>
      <c r="E7" s="157" t="str">
        <f>'Rekapitulace stavby'!K6</f>
        <v>Snížení energetické náročnosti obj. MŠ, Čimelice č.p.303, na par.č.400</v>
      </c>
      <c r="F7" s="41"/>
      <c r="G7" s="41"/>
      <c r="H7" s="41"/>
      <c r="I7" s="156"/>
      <c r="J7" s="30"/>
      <c r="K7" s="32"/>
      <c r="AZ7" s="154" t="s">
        <v>132</v>
      </c>
      <c r="BA7" s="154" t="s">
        <v>21</v>
      </c>
      <c r="BB7" s="154" t="s">
        <v>120</v>
      </c>
      <c r="BC7" s="154" t="s">
        <v>133</v>
      </c>
      <c r="BD7" s="154" t="s">
        <v>81</v>
      </c>
    </row>
    <row r="8">
      <c r="B8" s="29"/>
      <c r="C8" s="30"/>
      <c r="D8" s="41" t="s">
        <v>134</v>
      </c>
      <c r="E8" s="30"/>
      <c r="F8" s="30"/>
      <c r="G8" s="30"/>
      <c r="H8" s="30"/>
      <c r="I8" s="156"/>
      <c r="J8" s="30"/>
      <c r="K8" s="32"/>
      <c r="AZ8" s="154" t="s">
        <v>135</v>
      </c>
      <c r="BA8" s="154" t="s">
        <v>21</v>
      </c>
      <c r="BB8" s="154" t="s">
        <v>120</v>
      </c>
      <c r="BC8" s="154" t="s">
        <v>136</v>
      </c>
      <c r="BD8" s="154" t="s">
        <v>81</v>
      </c>
    </row>
    <row r="9" s="1" customFormat="1" ht="16.5" customHeight="1">
      <c r="B9" s="47"/>
      <c r="C9" s="48"/>
      <c r="D9" s="48"/>
      <c r="E9" s="157" t="s">
        <v>137</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139</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ROUND(J109,2)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ROUND(SUM(BE109:BE805), 2)</f>
        <v>0</v>
      </c>
      <c r="G32" s="48"/>
      <c r="H32" s="48"/>
      <c r="I32" s="172">
        <v>0.20999999999999999</v>
      </c>
      <c r="J32" s="171">
        <f>ROUND(ROUND((SUM(BE109:BE805)), 2)*I32, 2)</f>
        <v>0</v>
      </c>
      <c r="K32" s="52"/>
    </row>
    <row r="33" s="1" customFormat="1" ht="14.4" customHeight="1">
      <c r="B33" s="47"/>
      <c r="C33" s="48"/>
      <c r="D33" s="48"/>
      <c r="E33" s="56" t="s">
        <v>44</v>
      </c>
      <c r="F33" s="171">
        <f>ROUND(SUM(BF109:BF805), 2)</f>
        <v>0</v>
      </c>
      <c r="G33" s="48"/>
      <c r="H33" s="48"/>
      <c r="I33" s="172">
        <v>0.14999999999999999</v>
      </c>
      <c r="J33" s="171">
        <f>ROUND(ROUND((SUM(BF109:BF805)), 2)*I33, 2)</f>
        <v>0</v>
      </c>
      <c r="K33" s="52"/>
    </row>
    <row r="34" hidden="1" s="1" customFormat="1" ht="14.4" customHeight="1">
      <c r="B34" s="47"/>
      <c r="C34" s="48"/>
      <c r="D34" s="48"/>
      <c r="E34" s="56" t="s">
        <v>45</v>
      </c>
      <c r="F34" s="171">
        <f>ROUND(SUM(BG109:BG805), 2)</f>
        <v>0</v>
      </c>
      <c r="G34" s="48"/>
      <c r="H34" s="48"/>
      <c r="I34" s="172">
        <v>0.20999999999999999</v>
      </c>
      <c r="J34" s="171">
        <v>0</v>
      </c>
      <c r="K34" s="52"/>
    </row>
    <row r="35" hidden="1" s="1" customFormat="1" ht="14.4" customHeight="1">
      <c r="B35" s="47"/>
      <c r="C35" s="48"/>
      <c r="D35" s="48"/>
      <c r="E35" s="56" t="s">
        <v>46</v>
      </c>
      <c r="F35" s="171">
        <f>ROUND(SUM(BH109:BH805), 2)</f>
        <v>0</v>
      </c>
      <c r="G35" s="48"/>
      <c r="H35" s="48"/>
      <c r="I35" s="172">
        <v>0.14999999999999999</v>
      </c>
      <c r="J35" s="171">
        <v>0</v>
      </c>
      <c r="K35" s="52"/>
    </row>
    <row r="36" hidden="1" s="1" customFormat="1" ht="14.4" customHeight="1">
      <c r="B36" s="47"/>
      <c r="C36" s="48"/>
      <c r="D36" s="48"/>
      <c r="E36" s="56" t="s">
        <v>47</v>
      </c>
      <c r="F36" s="171">
        <f>ROUND(SUM(BI109:BI805),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137</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D.1.1.1 - Objekt G</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J109</f>
        <v>0</v>
      </c>
      <c r="K60" s="52"/>
      <c r="AU60" s="25" t="s">
        <v>144</v>
      </c>
    </row>
    <row r="61" s="8" customFormat="1" ht="24.96" customHeight="1">
      <c r="B61" s="191"/>
      <c r="C61" s="192"/>
      <c r="D61" s="193" t="s">
        <v>145</v>
      </c>
      <c r="E61" s="194"/>
      <c r="F61" s="194"/>
      <c r="G61" s="194"/>
      <c r="H61" s="194"/>
      <c r="I61" s="195"/>
      <c r="J61" s="196">
        <f>J110</f>
        <v>0</v>
      </c>
      <c r="K61" s="197"/>
    </row>
    <row r="62" s="9" customFormat="1" ht="19.92" customHeight="1">
      <c r="B62" s="198"/>
      <c r="C62" s="199"/>
      <c r="D62" s="200" t="s">
        <v>146</v>
      </c>
      <c r="E62" s="201"/>
      <c r="F62" s="201"/>
      <c r="G62" s="201"/>
      <c r="H62" s="201"/>
      <c r="I62" s="202"/>
      <c r="J62" s="203">
        <f>J111</f>
        <v>0</v>
      </c>
      <c r="K62" s="204"/>
    </row>
    <row r="63" s="9" customFormat="1" ht="19.92" customHeight="1">
      <c r="B63" s="198"/>
      <c r="C63" s="199"/>
      <c r="D63" s="200" t="s">
        <v>147</v>
      </c>
      <c r="E63" s="201"/>
      <c r="F63" s="201"/>
      <c r="G63" s="201"/>
      <c r="H63" s="201"/>
      <c r="I63" s="202"/>
      <c r="J63" s="203">
        <f>J171</f>
        <v>0</v>
      </c>
      <c r="K63" s="204"/>
    </row>
    <row r="64" s="9" customFormat="1" ht="19.92" customHeight="1">
      <c r="B64" s="198"/>
      <c r="C64" s="199"/>
      <c r="D64" s="200" t="s">
        <v>148</v>
      </c>
      <c r="E64" s="201"/>
      <c r="F64" s="201"/>
      <c r="G64" s="201"/>
      <c r="H64" s="201"/>
      <c r="I64" s="202"/>
      <c r="J64" s="203">
        <f>J182</f>
        <v>0</v>
      </c>
      <c r="K64" s="204"/>
    </row>
    <row r="65" s="9" customFormat="1" ht="14.88" customHeight="1">
      <c r="B65" s="198"/>
      <c r="C65" s="199"/>
      <c r="D65" s="200" t="s">
        <v>149</v>
      </c>
      <c r="E65" s="201"/>
      <c r="F65" s="201"/>
      <c r="G65" s="201"/>
      <c r="H65" s="201"/>
      <c r="I65" s="202"/>
      <c r="J65" s="203">
        <f>J183</f>
        <v>0</v>
      </c>
      <c r="K65" s="204"/>
    </row>
    <row r="66" s="9" customFormat="1" ht="14.88" customHeight="1">
      <c r="B66" s="198"/>
      <c r="C66" s="199"/>
      <c r="D66" s="200" t="s">
        <v>150</v>
      </c>
      <c r="E66" s="201"/>
      <c r="F66" s="201"/>
      <c r="G66" s="201"/>
      <c r="H66" s="201"/>
      <c r="I66" s="202"/>
      <c r="J66" s="203">
        <f>J387</f>
        <v>0</v>
      </c>
      <c r="K66" s="204"/>
    </row>
    <row r="67" s="9" customFormat="1" ht="19.92" customHeight="1">
      <c r="B67" s="198"/>
      <c r="C67" s="199"/>
      <c r="D67" s="200" t="s">
        <v>151</v>
      </c>
      <c r="E67" s="201"/>
      <c r="F67" s="201"/>
      <c r="G67" s="201"/>
      <c r="H67" s="201"/>
      <c r="I67" s="202"/>
      <c r="J67" s="203">
        <f>J390</f>
        <v>0</v>
      </c>
      <c r="K67" s="204"/>
    </row>
    <row r="68" s="9" customFormat="1" ht="14.88" customHeight="1">
      <c r="B68" s="198"/>
      <c r="C68" s="199"/>
      <c r="D68" s="200" t="s">
        <v>152</v>
      </c>
      <c r="E68" s="201"/>
      <c r="F68" s="201"/>
      <c r="G68" s="201"/>
      <c r="H68" s="201"/>
      <c r="I68" s="202"/>
      <c r="J68" s="203">
        <f>J391</f>
        <v>0</v>
      </c>
      <c r="K68" s="204"/>
    </row>
    <row r="69" s="9" customFormat="1" ht="14.88" customHeight="1">
      <c r="B69" s="198"/>
      <c r="C69" s="199"/>
      <c r="D69" s="200" t="s">
        <v>153</v>
      </c>
      <c r="E69" s="201"/>
      <c r="F69" s="201"/>
      <c r="G69" s="201"/>
      <c r="H69" s="201"/>
      <c r="I69" s="202"/>
      <c r="J69" s="203">
        <f>J399</f>
        <v>0</v>
      </c>
      <c r="K69" s="204"/>
    </row>
    <row r="70" s="9" customFormat="1" ht="14.88" customHeight="1">
      <c r="B70" s="198"/>
      <c r="C70" s="199"/>
      <c r="D70" s="200" t="s">
        <v>154</v>
      </c>
      <c r="E70" s="201"/>
      <c r="F70" s="201"/>
      <c r="G70" s="201"/>
      <c r="H70" s="201"/>
      <c r="I70" s="202"/>
      <c r="J70" s="203">
        <f>J429</f>
        <v>0</v>
      </c>
      <c r="K70" s="204"/>
    </row>
    <row r="71" s="9" customFormat="1" ht="14.88" customHeight="1">
      <c r="B71" s="198"/>
      <c r="C71" s="199"/>
      <c r="D71" s="200" t="s">
        <v>155</v>
      </c>
      <c r="E71" s="201"/>
      <c r="F71" s="201"/>
      <c r="G71" s="201"/>
      <c r="H71" s="201"/>
      <c r="I71" s="202"/>
      <c r="J71" s="203">
        <f>J434</f>
        <v>0</v>
      </c>
      <c r="K71" s="204"/>
    </row>
    <row r="72" s="9" customFormat="1" ht="14.88" customHeight="1">
      <c r="B72" s="198"/>
      <c r="C72" s="199"/>
      <c r="D72" s="200" t="s">
        <v>156</v>
      </c>
      <c r="E72" s="201"/>
      <c r="F72" s="201"/>
      <c r="G72" s="201"/>
      <c r="H72" s="201"/>
      <c r="I72" s="202"/>
      <c r="J72" s="203">
        <f>J456</f>
        <v>0</v>
      </c>
      <c r="K72" s="204"/>
    </row>
    <row r="73" s="9" customFormat="1" ht="14.88" customHeight="1">
      <c r="B73" s="198"/>
      <c r="C73" s="199"/>
      <c r="D73" s="200" t="s">
        <v>157</v>
      </c>
      <c r="E73" s="201"/>
      <c r="F73" s="201"/>
      <c r="G73" s="201"/>
      <c r="H73" s="201"/>
      <c r="I73" s="202"/>
      <c r="J73" s="203">
        <f>J475</f>
        <v>0</v>
      </c>
      <c r="K73" s="204"/>
    </row>
    <row r="74" s="9" customFormat="1" ht="21.84" customHeight="1">
      <c r="B74" s="198"/>
      <c r="C74" s="199"/>
      <c r="D74" s="200" t="s">
        <v>158</v>
      </c>
      <c r="E74" s="201"/>
      <c r="F74" s="201"/>
      <c r="G74" s="201"/>
      <c r="H74" s="201"/>
      <c r="I74" s="202"/>
      <c r="J74" s="203">
        <f>J476</f>
        <v>0</v>
      </c>
      <c r="K74" s="204"/>
    </row>
    <row r="75" s="9" customFormat="1" ht="21.84" customHeight="1">
      <c r="B75" s="198"/>
      <c r="C75" s="199"/>
      <c r="D75" s="200" t="s">
        <v>159</v>
      </c>
      <c r="E75" s="201"/>
      <c r="F75" s="201"/>
      <c r="G75" s="201"/>
      <c r="H75" s="201"/>
      <c r="I75" s="202"/>
      <c r="J75" s="203">
        <f>J490</f>
        <v>0</v>
      </c>
      <c r="K75" s="204"/>
    </row>
    <row r="76" s="8" customFormat="1" ht="24.96" customHeight="1">
      <c r="B76" s="191"/>
      <c r="C76" s="192"/>
      <c r="D76" s="193" t="s">
        <v>160</v>
      </c>
      <c r="E76" s="194"/>
      <c r="F76" s="194"/>
      <c r="G76" s="194"/>
      <c r="H76" s="194"/>
      <c r="I76" s="195"/>
      <c r="J76" s="196">
        <f>J494</f>
        <v>0</v>
      </c>
      <c r="K76" s="197"/>
    </row>
    <row r="77" s="9" customFormat="1" ht="19.92" customHeight="1">
      <c r="B77" s="198"/>
      <c r="C77" s="199"/>
      <c r="D77" s="200" t="s">
        <v>161</v>
      </c>
      <c r="E77" s="201"/>
      <c r="F77" s="201"/>
      <c r="G77" s="201"/>
      <c r="H77" s="201"/>
      <c r="I77" s="202"/>
      <c r="J77" s="203">
        <f>J495</f>
        <v>0</v>
      </c>
      <c r="K77" s="204"/>
    </row>
    <row r="78" s="9" customFormat="1" ht="19.92" customHeight="1">
      <c r="B78" s="198"/>
      <c r="C78" s="199"/>
      <c r="D78" s="200" t="s">
        <v>162</v>
      </c>
      <c r="E78" s="201"/>
      <c r="F78" s="201"/>
      <c r="G78" s="201"/>
      <c r="H78" s="201"/>
      <c r="I78" s="202"/>
      <c r="J78" s="203">
        <f>J504</f>
        <v>0</v>
      </c>
      <c r="K78" s="204"/>
    </row>
    <row r="79" s="9" customFormat="1" ht="19.92" customHeight="1">
      <c r="B79" s="198"/>
      <c r="C79" s="199"/>
      <c r="D79" s="200" t="s">
        <v>163</v>
      </c>
      <c r="E79" s="201"/>
      <c r="F79" s="201"/>
      <c r="G79" s="201"/>
      <c r="H79" s="201"/>
      <c r="I79" s="202"/>
      <c r="J79" s="203">
        <f>J560</f>
        <v>0</v>
      </c>
      <c r="K79" s="204"/>
    </row>
    <row r="80" s="9" customFormat="1" ht="19.92" customHeight="1">
      <c r="B80" s="198"/>
      <c r="C80" s="199"/>
      <c r="D80" s="200" t="s">
        <v>164</v>
      </c>
      <c r="E80" s="201"/>
      <c r="F80" s="201"/>
      <c r="G80" s="201"/>
      <c r="H80" s="201"/>
      <c r="I80" s="202"/>
      <c r="J80" s="203">
        <f>J618</f>
        <v>0</v>
      </c>
      <c r="K80" s="204"/>
    </row>
    <row r="81" s="9" customFormat="1" ht="19.92" customHeight="1">
      <c r="B81" s="198"/>
      <c r="C81" s="199"/>
      <c r="D81" s="200" t="s">
        <v>165</v>
      </c>
      <c r="E81" s="201"/>
      <c r="F81" s="201"/>
      <c r="G81" s="201"/>
      <c r="H81" s="201"/>
      <c r="I81" s="202"/>
      <c r="J81" s="203">
        <f>J636</f>
        <v>0</v>
      </c>
      <c r="K81" s="204"/>
    </row>
    <row r="82" s="9" customFormat="1" ht="19.92" customHeight="1">
      <c r="B82" s="198"/>
      <c r="C82" s="199"/>
      <c r="D82" s="200" t="s">
        <v>166</v>
      </c>
      <c r="E82" s="201"/>
      <c r="F82" s="201"/>
      <c r="G82" s="201"/>
      <c r="H82" s="201"/>
      <c r="I82" s="202"/>
      <c r="J82" s="203">
        <f>J642</f>
        <v>0</v>
      </c>
      <c r="K82" s="204"/>
    </row>
    <row r="83" s="9" customFormat="1" ht="19.92" customHeight="1">
      <c r="B83" s="198"/>
      <c r="C83" s="199"/>
      <c r="D83" s="200" t="s">
        <v>167</v>
      </c>
      <c r="E83" s="201"/>
      <c r="F83" s="201"/>
      <c r="G83" s="201"/>
      <c r="H83" s="201"/>
      <c r="I83" s="202"/>
      <c r="J83" s="203">
        <f>J658</f>
        <v>0</v>
      </c>
      <c r="K83" s="204"/>
    </row>
    <row r="84" s="9" customFormat="1" ht="19.92" customHeight="1">
      <c r="B84" s="198"/>
      <c r="C84" s="199"/>
      <c r="D84" s="200" t="s">
        <v>168</v>
      </c>
      <c r="E84" s="201"/>
      <c r="F84" s="201"/>
      <c r="G84" s="201"/>
      <c r="H84" s="201"/>
      <c r="I84" s="202"/>
      <c r="J84" s="203">
        <f>J680</f>
        <v>0</v>
      </c>
      <c r="K84" s="204"/>
    </row>
    <row r="85" s="9" customFormat="1" ht="19.92" customHeight="1">
      <c r="B85" s="198"/>
      <c r="C85" s="199"/>
      <c r="D85" s="200" t="s">
        <v>169</v>
      </c>
      <c r="E85" s="201"/>
      <c r="F85" s="201"/>
      <c r="G85" s="201"/>
      <c r="H85" s="201"/>
      <c r="I85" s="202"/>
      <c r="J85" s="203">
        <f>J685</f>
        <v>0</v>
      </c>
      <c r="K85" s="204"/>
    </row>
    <row r="86" s="9" customFormat="1" ht="19.92" customHeight="1">
      <c r="B86" s="198"/>
      <c r="C86" s="199"/>
      <c r="D86" s="200" t="s">
        <v>170</v>
      </c>
      <c r="E86" s="201"/>
      <c r="F86" s="201"/>
      <c r="G86" s="201"/>
      <c r="H86" s="201"/>
      <c r="I86" s="202"/>
      <c r="J86" s="203">
        <f>J782</f>
        <v>0</v>
      </c>
      <c r="K86" s="204"/>
    </row>
    <row r="87" s="8" customFormat="1" ht="24.96" customHeight="1">
      <c r="B87" s="191"/>
      <c r="C87" s="192"/>
      <c r="D87" s="193" t="s">
        <v>171</v>
      </c>
      <c r="E87" s="194"/>
      <c r="F87" s="194"/>
      <c r="G87" s="194"/>
      <c r="H87" s="194"/>
      <c r="I87" s="195"/>
      <c r="J87" s="196">
        <f>J796</f>
        <v>0</v>
      </c>
      <c r="K87" s="197"/>
    </row>
    <row r="88" s="1" customFormat="1" ht="21.84" customHeight="1">
      <c r="B88" s="47"/>
      <c r="C88" s="48"/>
      <c r="D88" s="48"/>
      <c r="E88" s="48"/>
      <c r="F88" s="48"/>
      <c r="G88" s="48"/>
      <c r="H88" s="48"/>
      <c r="I88" s="158"/>
      <c r="J88" s="48"/>
      <c r="K88" s="52"/>
    </row>
    <row r="89" s="1" customFormat="1" ht="6.96" customHeight="1">
      <c r="B89" s="68"/>
      <c r="C89" s="69"/>
      <c r="D89" s="69"/>
      <c r="E89" s="69"/>
      <c r="F89" s="69"/>
      <c r="G89" s="69"/>
      <c r="H89" s="69"/>
      <c r="I89" s="180"/>
      <c r="J89" s="69"/>
      <c r="K89" s="70"/>
    </row>
    <row r="93" s="1" customFormat="1" ht="6.96" customHeight="1">
      <c r="B93" s="71"/>
      <c r="C93" s="72"/>
      <c r="D93" s="72"/>
      <c r="E93" s="72"/>
      <c r="F93" s="72"/>
      <c r="G93" s="72"/>
      <c r="H93" s="72"/>
      <c r="I93" s="183"/>
      <c r="J93" s="72"/>
      <c r="K93" s="72"/>
      <c r="L93" s="73"/>
    </row>
    <row r="94" s="1" customFormat="1" ht="36.96" customHeight="1">
      <c r="B94" s="47"/>
      <c r="C94" s="74" t="s">
        <v>172</v>
      </c>
      <c r="D94" s="75"/>
      <c r="E94" s="75"/>
      <c r="F94" s="75"/>
      <c r="G94" s="75"/>
      <c r="H94" s="75"/>
      <c r="I94" s="205"/>
      <c r="J94" s="75"/>
      <c r="K94" s="75"/>
      <c r="L94" s="73"/>
    </row>
    <row r="95" s="1" customFormat="1" ht="6.96" customHeight="1">
      <c r="B95" s="47"/>
      <c r="C95" s="75"/>
      <c r="D95" s="75"/>
      <c r="E95" s="75"/>
      <c r="F95" s="75"/>
      <c r="G95" s="75"/>
      <c r="H95" s="75"/>
      <c r="I95" s="205"/>
      <c r="J95" s="75"/>
      <c r="K95" s="75"/>
      <c r="L95" s="73"/>
    </row>
    <row r="96" s="1" customFormat="1" ht="14.4" customHeight="1">
      <c r="B96" s="47"/>
      <c r="C96" s="77" t="s">
        <v>18</v>
      </c>
      <c r="D96" s="75"/>
      <c r="E96" s="75"/>
      <c r="F96" s="75"/>
      <c r="G96" s="75"/>
      <c r="H96" s="75"/>
      <c r="I96" s="205"/>
      <c r="J96" s="75"/>
      <c r="K96" s="75"/>
      <c r="L96" s="73"/>
    </row>
    <row r="97" s="1" customFormat="1" ht="16.5" customHeight="1">
      <c r="B97" s="47"/>
      <c r="C97" s="75"/>
      <c r="D97" s="75"/>
      <c r="E97" s="206" t="str">
        <f>E7</f>
        <v>Snížení energetické náročnosti obj. MŠ, Čimelice č.p.303, na par.č.400</v>
      </c>
      <c r="F97" s="77"/>
      <c r="G97" s="77"/>
      <c r="H97" s="77"/>
      <c r="I97" s="205"/>
      <c r="J97" s="75"/>
      <c r="K97" s="75"/>
      <c r="L97" s="73"/>
    </row>
    <row r="98">
      <c r="B98" s="29"/>
      <c r="C98" s="77" t="s">
        <v>134</v>
      </c>
      <c r="D98" s="207"/>
      <c r="E98" s="207"/>
      <c r="F98" s="207"/>
      <c r="G98" s="207"/>
      <c r="H98" s="207"/>
      <c r="I98" s="149"/>
      <c r="J98" s="207"/>
      <c r="K98" s="207"/>
      <c r="L98" s="208"/>
    </row>
    <row r="99" s="1" customFormat="1" ht="16.5" customHeight="1">
      <c r="B99" s="47"/>
      <c r="C99" s="75"/>
      <c r="D99" s="75"/>
      <c r="E99" s="206" t="s">
        <v>137</v>
      </c>
      <c r="F99" s="75"/>
      <c r="G99" s="75"/>
      <c r="H99" s="75"/>
      <c r="I99" s="205"/>
      <c r="J99" s="75"/>
      <c r="K99" s="75"/>
      <c r="L99" s="73"/>
    </row>
    <row r="100" s="1" customFormat="1" ht="14.4" customHeight="1">
      <c r="B100" s="47"/>
      <c r="C100" s="77" t="s">
        <v>138</v>
      </c>
      <c r="D100" s="75"/>
      <c r="E100" s="75"/>
      <c r="F100" s="75"/>
      <c r="G100" s="75"/>
      <c r="H100" s="75"/>
      <c r="I100" s="205"/>
      <c r="J100" s="75"/>
      <c r="K100" s="75"/>
      <c r="L100" s="73"/>
    </row>
    <row r="101" s="1" customFormat="1" ht="17.25" customHeight="1">
      <c r="B101" s="47"/>
      <c r="C101" s="75"/>
      <c r="D101" s="75"/>
      <c r="E101" s="83" t="str">
        <f>E11</f>
        <v>D.1.1.1 - Objekt G</v>
      </c>
      <c r="F101" s="75"/>
      <c r="G101" s="75"/>
      <c r="H101" s="75"/>
      <c r="I101" s="205"/>
      <c r="J101" s="75"/>
      <c r="K101" s="75"/>
      <c r="L101" s="73"/>
    </row>
    <row r="102" s="1" customFormat="1" ht="6.96" customHeight="1">
      <c r="B102" s="47"/>
      <c r="C102" s="75"/>
      <c r="D102" s="75"/>
      <c r="E102" s="75"/>
      <c r="F102" s="75"/>
      <c r="G102" s="75"/>
      <c r="H102" s="75"/>
      <c r="I102" s="205"/>
      <c r="J102" s="75"/>
      <c r="K102" s="75"/>
      <c r="L102" s="73"/>
    </row>
    <row r="103" s="1" customFormat="1" ht="18" customHeight="1">
      <c r="B103" s="47"/>
      <c r="C103" s="77" t="s">
        <v>23</v>
      </c>
      <c r="D103" s="75"/>
      <c r="E103" s="75"/>
      <c r="F103" s="209" t="str">
        <f>F14</f>
        <v>Čimelice 115, Čimelice</v>
      </c>
      <c r="G103" s="75"/>
      <c r="H103" s="75"/>
      <c r="I103" s="210" t="s">
        <v>25</v>
      </c>
      <c r="J103" s="86" t="str">
        <f>IF(J14="","",J14)</f>
        <v>14. 8. 2018</v>
      </c>
      <c r="K103" s="75"/>
      <c r="L103" s="73"/>
    </row>
    <row r="104" s="1" customFormat="1" ht="6.96" customHeight="1">
      <c r="B104" s="47"/>
      <c r="C104" s="75"/>
      <c r="D104" s="75"/>
      <c r="E104" s="75"/>
      <c r="F104" s="75"/>
      <c r="G104" s="75"/>
      <c r="H104" s="75"/>
      <c r="I104" s="205"/>
      <c r="J104" s="75"/>
      <c r="K104" s="75"/>
      <c r="L104" s="73"/>
    </row>
    <row r="105" s="1" customFormat="1">
      <c r="B105" s="47"/>
      <c r="C105" s="77" t="s">
        <v>27</v>
      </c>
      <c r="D105" s="75"/>
      <c r="E105" s="75"/>
      <c r="F105" s="209" t="str">
        <f>E17</f>
        <v>ZŠ a MŠ Čimelice</v>
      </c>
      <c r="G105" s="75"/>
      <c r="H105" s="75"/>
      <c r="I105" s="210" t="s">
        <v>33</v>
      </c>
      <c r="J105" s="209" t="str">
        <f>E23</f>
        <v>Ing. Jaroslav Žák</v>
      </c>
      <c r="K105" s="75"/>
      <c r="L105" s="73"/>
    </row>
    <row r="106" s="1" customFormat="1" ht="14.4" customHeight="1">
      <c r="B106" s="47"/>
      <c r="C106" s="77" t="s">
        <v>31</v>
      </c>
      <c r="D106" s="75"/>
      <c r="E106" s="75"/>
      <c r="F106" s="209" t="str">
        <f>IF(E20="","",E20)</f>
        <v/>
      </c>
      <c r="G106" s="75"/>
      <c r="H106" s="75"/>
      <c r="I106" s="205"/>
      <c r="J106" s="75"/>
      <c r="K106" s="75"/>
      <c r="L106" s="73"/>
    </row>
    <row r="107" s="1" customFormat="1" ht="10.32" customHeight="1">
      <c r="B107" s="47"/>
      <c r="C107" s="75"/>
      <c r="D107" s="75"/>
      <c r="E107" s="75"/>
      <c r="F107" s="75"/>
      <c r="G107" s="75"/>
      <c r="H107" s="75"/>
      <c r="I107" s="205"/>
      <c r="J107" s="75"/>
      <c r="K107" s="75"/>
      <c r="L107" s="73"/>
    </row>
    <row r="108" s="10" customFormat="1" ht="29.28" customHeight="1">
      <c r="B108" s="211"/>
      <c r="C108" s="212" t="s">
        <v>173</v>
      </c>
      <c r="D108" s="213" t="s">
        <v>57</v>
      </c>
      <c r="E108" s="213" t="s">
        <v>53</v>
      </c>
      <c r="F108" s="213" t="s">
        <v>174</v>
      </c>
      <c r="G108" s="213" t="s">
        <v>175</v>
      </c>
      <c r="H108" s="213" t="s">
        <v>176</v>
      </c>
      <c r="I108" s="214" t="s">
        <v>177</v>
      </c>
      <c r="J108" s="213" t="s">
        <v>142</v>
      </c>
      <c r="K108" s="215" t="s">
        <v>178</v>
      </c>
      <c r="L108" s="216"/>
      <c r="M108" s="103" t="s">
        <v>179</v>
      </c>
      <c r="N108" s="104" t="s">
        <v>42</v>
      </c>
      <c r="O108" s="104" t="s">
        <v>180</v>
      </c>
      <c r="P108" s="104" t="s">
        <v>181</v>
      </c>
      <c r="Q108" s="104" t="s">
        <v>182</v>
      </c>
      <c r="R108" s="104" t="s">
        <v>183</v>
      </c>
      <c r="S108" s="104" t="s">
        <v>184</v>
      </c>
      <c r="T108" s="105" t="s">
        <v>185</v>
      </c>
    </row>
    <row r="109" s="1" customFormat="1" ht="29.28" customHeight="1">
      <c r="B109" s="47"/>
      <c r="C109" s="109" t="s">
        <v>143</v>
      </c>
      <c r="D109" s="75"/>
      <c r="E109" s="75"/>
      <c r="F109" s="75"/>
      <c r="G109" s="75"/>
      <c r="H109" s="75"/>
      <c r="I109" s="205"/>
      <c r="J109" s="217">
        <f>BK109</f>
        <v>0</v>
      </c>
      <c r="K109" s="75"/>
      <c r="L109" s="73"/>
      <c r="M109" s="106"/>
      <c r="N109" s="107"/>
      <c r="O109" s="107"/>
      <c r="P109" s="218">
        <f>P110+P494+P796</f>
        <v>0</v>
      </c>
      <c r="Q109" s="107"/>
      <c r="R109" s="218">
        <f>R110+R494+R796</f>
        <v>88.878793884239982</v>
      </c>
      <c r="S109" s="107"/>
      <c r="T109" s="219">
        <f>T110+T494+T796</f>
        <v>64.871773999999988</v>
      </c>
      <c r="AT109" s="25" t="s">
        <v>71</v>
      </c>
      <c r="AU109" s="25" t="s">
        <v>144</v>
      </c>
      <c r="BK109" s="220">
        <f>BK110+BK494+BK796</f>
        <v>0</v>
      </c>
    </row>
    <row r="110" s="11" customFormat="1" ht="37.44001" customHeight="1">
      <c r="B110" s="221"/>
      <c r="C110" s="222"/>
      <c r="D110" s="223" t="s">
        <v>71</v>
      </c>
      <c r="E110" s="224" t="s">
        <v>186</v>
      </c>
      <c r="F110" s="224" t="s">
        <v>187</v>
      </c>
      <c r="G110" s="222"/>
      <c r="H110" s="222"/>
      <c r="I110" s="225"/>
      <c r="J110" s="226">
        <f>BK110</f>
        <v>0</v>
      </c>
      <c r="K110" s="222"/>
      <c r="L110" s="227"/>
      <c r="M110" s="228"/>
      <c r="N110" s="229"/>
      <c r="O110" s="229"/>
      <c r="P110" s="230">
        <f>P111+P171+P182+P390</f>
        <v>0</v>
      </c>
      <c r="Q110" s="229"/>
      <c r="R110" s="230">
        <f>R111+R171+R182+R390</f>
        <v>81.28100217123999</v>
      </c>
      <c r="S110" s="229"/>
      <c r="T110" s="231">
        <f>T111+T171+T182+T390</f>
        <v>29.733201999999999</v>
      </c>
      <c r="AR110" s="232" t="s">
        <v>79</v>
      </c>
      <c r="AT110" s="233" t="s">
        <v>71</v>
      </c>
      <c r="AU110" s="233" t="s">
        <v>72</v>
      </c>
      <c r="AY110" s="232" t="s">
        <v>188</v>
      </c>
      <c r="BK110" s="234">
        <f>BK111+BK171+BK182+BK390</f>
        <v>0</v>
      </c>
    </row>
    <row r="111" s="11" customFormat="1" ht="19.92" customHeight="1">
      <c r="B111" s="221"/>
      <c r="C111" s="222"/>
      <c r="D111" s="223" t="s">
        <v>71</v>
      </c>
      <c r="E111" s="235" t="s">
        <v>79</v>
      </c>
      <c r="F111" s="235" t="s">
        <v>189</v>
      </c>
      <c r="G111" s="222"/>
      <c r="H111" s="222"/>
      <c r="I111" s="225"/>
      <c r="J111" s="236">
        <f>BK111</f>
        <v>0</v>
      </c>
      <c r="K111" s="222"/>
      <c r="L111" s="227"/>
      <c r="M111" s="228"/>
      <c r="N111" s="229"/>
      <c r="O111" s="229"/>
      <c r="P111" s="230">
        <f>SUM(P112:P170)</f>
        <v>0</v>
      </c>
      <c r="Q111" s="229"/>
      <c r="R111" s="230">
        <f>SUM(R112:R170)</f>
        <v>22.382000000000001</v>
      </c>
      <c r="S111" s="229"/>
      <c r="T111" s="231">
        <f>SUM(T112:T170)</f>
        <v>4.0800000000000001</v>
      </c>
      <c r="AR111" s="232" t="s">
        <v>79</v>
      </c>
      <c r="AT111" s="233" t="s">
        <v>71</v>
      </c>
      <c r="AU111" s="233" t="s">
        <v>79</v>
      </c>
      <c r="AY111" s="232" t="s">
        <v>188</v>
      </c>
      <c r="BK111" s="234">
        <f>SUM(BK112:BK170)</f>
        <v>0</v>
      </c>
    </row>
    <row r="112" s="1" customFormat="1" ht="25.5" customHeight="1">
      <c r="B112" s="47"/>
      <c r="C112" s="237" t="s">
        <v>79</v>
      </c>
      <c r="D112" s="237" t="s">
        <v>190</v>
      </c>
      <c r="E112" s="238" t="s">
        <v>191</v>
      </c>
      <c r="F112" s="239" t="s">
        <v>192</v>
      </c>
      <c r="G112" s="240" t="s">
        <v>120</v>
      </c>
      <c r="H112" s="241">
        <v>9.5999999999999996</v>
      </c>
      <c r="I112" s="242"/>
      <c r="J112" s="243">
        <f>ROUND(I112*H112,2)</f>
        <v>0</v>
      </c>
      <c r="K112" s="239" t="s">
        <v>193</v>
      </c>
      <c r="L112" s="73"/>
      <c r="M112" s="244" t="s">
        <v>21</v>
      </c>
      <c r="N112" s="245" t="s">
        <v>43</v>
      </c>
      <c r="O112" s="48"/>
      <c r="P112" s="246">
        <f>O112*H112</f>
        <v>0</v>
      </c>
      <c r="Q112" s="246">
        <v>0</v>
      </c>
      <c r="R112" s="246">
        <f>Q112*H112</f>
        <v>0</v>
      </c>
      <c r="S112" s="246">
        <v>0.255</v>
      </c>
      <c r="T112" s="247">
        <f>S112*H112</f>
        <v>2.448</v>
      </c>
      <c r="AR112" s="25" t="s">
        <v>194</v>
      </c>
      <c r="AT112" s="25" t="s">
        <v>190</v>
      </c>
      <c r="AU112" s="25" t="s">
        <v>81</v>
      </c>
      <c r="AY112" s="25" t="s">
        <v>188</v>
      </c>
      <c r="BE112" s="248">
        <f>IF(N112="základní",J112,0)</f>
        <v>0</v>
      </c>
      <c r="BF112" s="248">
        <f>IF(N112="snížená",J112,0)</f>
        <v>0</v>
      </c>
      <c r="BG112" s="248">
        <f>IF(N112="zákl. přenesená",J112,0)</f>
        <v>0</v>
      </c>
      <c r="BH112" s="248">
        <f>IF(N112="sníž. přenesená",J112,0)</f>
        <v>0</v>
      </c>
      <c r="BI112" s="248">
        <f>IF(N112="nulová",J112,0)</f>
        <v>0</v>
      </c>
      <c r="BJ112" s="25" t="s">
        <v>79</v>
      </c>
      <c r="BK112" s="248">
        <f>ROUND(I112*H112,2)</f>
        <v>0</v>
      </c>
      <c r="BL112" s="25" t="s">
        <v>194</v>
      </c>
      <c r="BM112" s="25" t="s">
        <v>195</v>
      </c>
    </row>
    <row r="113" s="1" customFormat="1">
      <c r="B113" s="47"/>
      <c r="C113" s="75"/>
      <c r="D113" s="249" t="s">
        <v>196</v>
      </c>
      <c r="E113" s="75"/>
      <c r="F113" s="250" t="s">
        <v>197</v>
      </c>
      <c r="G113" s="75"/>
      <c r="H113" s="75"/>
      <c r="I113" s="205"/>
      <c r="J113" s="75"/>
      <c r="K113" s="75"/>
      <c r="L113" s="73"/>
      <c r="M113" s="251"/>
      <c r="N113" s="48"/>
      <c r="O113" s="48"/>
      <c r="P113" s="48"/>
      <c r="Q113" s="48"/>
      <c r="R113" s="48"/>
      <c r="S113" s="48"/>
      <c r="T113" s="96"/>
      <c r="AT113" s="25" t="s">
        <v>196</v>
      </c>
      <c r="AU113" s="25" t="s">
        <v>81</v>
      </c>
    </row>
    <row r="114" s="1" customFormat="1">
      <c r="B114" s="47"/>
      <c r="C114" s="75"/>
      <c r="D114" s="249" t="s">
        <v>198</v>
      </c>
      <c r="E114" s="75"/>
      <c r="F114" s="252" t="s">
        <v>199</v>
      </c>
      <c r="G114" s="75"/>
      <c r="H114" s="75"/>
      <c r="I114" s="205"/>
      <c r="J114" s="75"/>
      <c r="K114" s="75"/>
      <c r="L114" s="73"/>
      <c r="M114" s="251"/>
      <c r="N114" s="48"/>
      <c r="O114" s="48"/>
      <c r="P114" s="48"/>
      <c r="Q114" s="48"/>
      <c r="R114" s="48"/>
      <c r="S114" s="48"/>
      <c r="T114" s="96"/>
      <c r="AT114" s="25" t="s">
        <v>198</v>
      </c>
      <c r="AU114" s="25" t="s">
        <v>81</v>
      </c>
    </row>
    <row r="115" s="12" customFormat="1">
      <c r="B115" s="253"/>
      <c r="C115" s="254"/>
      <c r="D115" s="249" t="s">
        <v>200</v>
      </c>
      <c r="E115" s="255" t="s">
        <v>21</v>
      </c>
      <c r="F115" s="256" t="s">
        <v>201</v>
      </c>
      <c r="G115" s="254"/>
      <c r="H115" s="257">
        <v>9.5999999999999996</v>
      </c>
      <c r="I115" s="258"/>
      <c r="J115" s="254"/>
      <c r="K115" s="254"/>
      <c r="L115" s="259"/>
      <c r="M115" s="260"/>
      <c r="N115" s="261"/>
      <c r="O115" s="261"/>
      <c r="P115" s="261"/>
      <c r="Q115" s="261"/>
      <c r="R115" s="261"/>
      <c r="S115" s="261"/>
      <c r="T115" s="262"/>
      <c r="AT115" s="263" t="s">
        <v>200</v>
      </c>
      <c r="AU115" s="263" t="s">
        <v>81</v>
      </c>
      <c r="AV115" s="12" t="s">
        <v>81</v>
      </c>
      <c r="AW115" s="12" t="s">
        <v>35</v>
      </c>
      <c r="AX115" s="12" t="s">
        <v>79</v>
      </c>
      <c r="AY115" s="263" t="s">
        <v>188</v>
      </c>
    </row>
    <row r="116" s="1" customFormat="1" ht="16.5" customHeight="1">
      <c r="B116" s="47"/>
      <c r="C116" s="237" t="s">
        <v>81</v>
      </c>
      <c r="D116" s="237" t="s">
        <v>190</v>
      </c>
      <c r="E116" s="238" t="s">
        <v>202</v>
      </c>
      <c r="F116" s="239" t="s">
        <v>203</v>
      </c>
      <c r="G116" s="240" t="s">
        <v>120</v>
      </c>
      <c r="H116" s="241">
        <v>9.5999999999999996</v>
      </c>
      <c r="I116" s="242"/>
      <c r="J116" s="243">
        <f>ROUND(I116*H116,2)</f>
        <v>0</v>
      </c>
      <c r="K116" s="239" t="s">
        <v>193</v>
      </c>
      <c r="L116" s="73"/>
      <c r="M116" s="244" t="s">
        <v>21</v>
      </c>
      <c r="N116" s="245" t="s">
        <v>43</v>
      </c>
      <c r="O116" s="48"/>
      <c r="P116" s="246">
        <f>O116*H116</f>
        <v>0</v>
      </c>
      <c r="Q116" s="246">
        <v>0</v>
      </c>
      <c r="R116" s="246">
        <f>Q116*H116</f>
        <v>0</v>
      </c>
      <c r="S116" s="246">
        <v>0.17000000000000001</v>
      </c>
      <c r="T116" s="247">
        <f>S116*H116</f>
        <v>1.6320000000000001</v>
      </c>
      <c r="AR116" s="25" t="s">
        <v>194</v>
      </c>
      <c r="AT116" s="25" t="s">
        <v>190</v>
      </c>
      <c r="AU116" s="25" t="s">
        <v>81</v>
      </c>
      <c r="AY116" s="25" t="s">
        <v>188</v>
      </c>
      <c r="BE116" s="248">
        <f>IF(N116="základní",J116,0)</f>
        <v>0</v>
      </c>
      <c r="BF116" s="248">
        <f>IF(N116="snížená",J116,0)</f>
        <v>0</v>
      </c>
      <c r="BG116" s="248">
        <f>IF(N116="zákl. přenesená",J116,0)</f>
        <v>0</v>
      </c>
      <c r="BH116" s="248">
        <f>IF(N116="sníž. přenesená",J116,0)</f>
        <v>0</v>
      </c>
      <c r="BI116" s="248">
        <f>IF(N116="nulová",J116,0)</f>
        <v>0</v>
      </c>
      <c r="BJ116" s="25" t="s">
        <v>79</v>
      </c>
      <c r="BK116" s="248">
        <f>ROUND(I116*H116,2)</f>
        <v>0</v>
      </c>
      <c r="BL116" s="25" t="s">
        <v>194</v>
      </c>
      <c r="BM116" s="25" t="s">
        <v>204</v>
      </c>
    </row>
    <row r="117" s="1" customFormat="1">
      <c r="B117" s="47"/>
      <c r="C117" s="75"/>
      <c r="D117" s="249" t="s">
        <v>196</v>
      </c>
      <c r="E117" s="75"/>
      <c r="F117" s="250" t="s">
        <v>205</v>
      </c>
      <c r="G117" s="75"/>
      <c r="H117" s="75"/>
      <c r="I117" s="205"/>
      <c r="J117" s="75"/>
      <c r="K117" s="75"/>
      <c r="L117" s="73"/>
      <c r="M117" s="251"/>
      <c r="N117" s="48"/>
      <c r="O117" s="48"/>
      <c r="P117" s="48"/>
      <c r="Q117" s="48"/>
      <c r="R117" s="48"/>
      <c r="S117" s="48"/>
      <c r="T117" s="96"/>
      <c r="AT117" s="25" t="s">
        <v>196</v>
      </c>
      <c r="AU117" s="25" t="s">
        <v>81</v>
      </c>
    </row>
    <row r="118" s="1" customFormat="1">
      <c r="B118" s="47"/>
      <c r="C118" s="75"/>
      <c r="D118" s="249" t="s">
        <v>198</v>
      </c>
      <c r="E118" s="75"/>
      <c r="F118" s="252" t="s">
        <v>206</v>
      </c>
      <c r="G118" s="75"/>
      <c r="H118" s="75"/>
      <c r="I118" s="205"/>
      <c r="J118" s="75"/>
      <c r="K118" s="75"/>
      <c r="L118" s="73"/>
      <c r="M118" s="251"/>
      <c r="N118" s="48"/>
      <c r="O118" s="48"/>
      <c r="P118" s="48"/>
      <c r="Q118" s="48"/>
      <c r="R118" s="48"/>
      <c r="S118" s="48"/>
      <c r="T118" s="96"/>
      <c r="AT118" s="25" t="s">
        <v>198</v>
      </c>
      <c r="AU118" s="25" t="s">
        <v>81</v>
      </c>
    </row>
    <row r="119" s="1" customFormat="1" ht="16.5" customHeight="1">
      <c r="B119" s="47"/>
      <c r="C119" s="237" t="s">
        <v>207</v>
      </c>
      <c r="D119" s="237" t="s">
        <v>190</v>
      </c>
      <c r="E119" s="238" t="s">
        <v>208</v>
      </c>
      <c r="F119" s="239" t="s">
        <v>209</v>
      </c>
      <c r="G119" s="240" t="s">
        <v>130</v>
      </c>
      <c r="H119" s="241">
        <v>7.3650000000000002</v>
      </c>
      <c r="I119" s="242"/>
      <c r="J119" s="243">
        <f>ROUND(I119*H119,2)</f>
        <v>0</v>
      </c>
      <c r="K119" s="239" t="s">
        <v>193</v>
      </c>
      <c r="L119" s="73"/>
      <c r="M119" s="244" t="s">
        <v>21</v>
      </c>
      <c r="N119" s="245" t="s">
        <v>43</v>
      </c>
      <c r="O119" s="48"/>
      <c r="P119" s="246">
        <f>O119*H119</f>
        <v>0</v>
      </c>
      <c r="Q119" s="246">
        <v>0</v>
      </c>
      <c r="R119" s="246">
        <f>Q119*H119</f>
        <v>0</v>
      </c>
      <c r="S119" s="246">
        <v>0</v>
      </c>
      <c r="T119" s="247">
        <f>S119*H119</f>
        <v>0</v>
      </c>
      <c r="AR119" s="25" t="s">
        <v>194</v>
      </c>
      <c r="AT119" s="25" t="s">
        <v>190</v>
      </c>
      <c r="AU119" s="25" t="s">
        <v>81</v>
      </c>
      <c r="AY119" s="25" t="s">
        <v>188</v>
      </c>
      <c r="BE119" s="248">
        <f>IF(N119="základní",J119,0)</f>
        <v>0</v>
      </c>
      <c r="BF119" s="248">
        <f>IF(N119="snížená",J119,0)</f>
        <v>0</v>
      </c>
      <c r="BG119" s="248">
        <f>IF(N119="zákl. přenesená",J119,0)</f>
        <v>0</v>
      </c>
      <c r="BH119" s="248">
        <f>IF(N119="sníž. přenesená",J119,0)</f>
        <v>0</v>
      </c>
      <c r="BI119" s="248">
        <f>IF(N119="nulová",J119,0)</f>
        <v>0</v>
      </c>
      <c r="BJ119" s="25" t="s">
        <v>79</v>
      </c>
      <c r="BK119" s="248">
        <f>ROUND(I119*H119,2)</f>
        <v>0</v>
      </c>
      <c r="BL119" s="25" t="s">
        <v>194</v>
      </c>
      <c r="BM119" s="25" t="s">
        <v>210</v>
      </c>
    </row>
    <row r="120" s="1" customFormat="1">
      <c r="B120" s="47"/>
      <c r="C120" s="75"/>
      <c r="D120" s="249" t="s">
        <v>196</v>
      </c>
      <c r="E120" s="75"/>
      <c r="F120" s="250" t="s">
        <v>211</v>
      </c>
      <c r="G120" s="75"/>
      <c r="H120" s="75"/>
      <c r="I120" s="205"/>
      <c r="J120" s="75"/>
      <c r="K120" s="75"/>
      <c r="L120" s="73"/>
      <c r="M120" s="251"/>
      <c r="N120" s="48"/>
      <c r="O120" s="48"/>
      <c r="P120" s="48"/>
      <c r="Q120" s="48"/>
      <c r="R120" s="48"/>
      <c r="S120" s="48"/>
      <c r="T120" s="96"/>
      <c r="AT120" s="25" t="s">
        <v>196</v>
      </c>
      <c r="AU120" s="25" t="s">
        <v>81</v>
      </c>
    </row>
    <row r="121" s="1" customFormat="1">
      <c r="B121" s="47"/>
      <c r="C121" s="75"/>
      <c r="D121" s="249" t="s">
        <v>198</v>
      </c>
      <c r="E121" s="75"/>
      <c r="F121" s="252" t="s">
        <v>212</v>
      </c>
      <c r="G121" s="75"/>
      <c r="H121" s="75"/>
      <c r="I121" s="205"/>
      <c r="J121" s="75"/>
      <c r="K121" s="75"/>
      <c r="L121" s="73"/>
      <c r="M121" s="251"/>
      <c r="N121" s="48"/>
      <c r="O121" s="48"/>
      <c r="P121" s="48"/>
      <c r="Q121" s="48"/>
      <c r="R121" s="48"/>
      <c r="S121" s="48"/>
      <c r="T121" s="96"/>
      <c r="AT121" s="25" t="s">
        <v>198</v>
      </c>
      <c r="AU121" s="25" t="s">
        <v>81</v>
      </c>
    </row>
    <row r="122" s="13" customFormat="1">
      <c r="B122" s="264"/>
      <c r="C122" s="265"/>
      <c r="D122" s="249" t="s">
        <v>200</v>
      </c>
      <c r="E122" s="266" t="s">
        <v>21</v>
      </c>
      <c r="F122" s="267" t="s">
        <v>213</v>
      </c>
      <c r="G122" s="265"/>
      <c r="H122" s="266" t="s">
        <v>21</v>
      </c>
      <c r="I122" s="268"/>
      <c r="J122" s="265"/>
      <c r="K122" s="265"/>
      <c r="L122" s="269"/>
      <c r="M122" s="270"/>
      <c r="N122" s="271"/>
      <c r="O122" s="271"/>
      <c r="P122" s="271"/>
      <c r="Q122" s="271"/>
      <c r="R122" s="271"/>
      <c r="S122" s="271"/>
      <c r="T122" s="272"/>
      <c r="AT122" s="273" t="s">
        <v>200</v>
      </c>
      <c r="AU122" s="273" t="s">
        <v>81</v>
      </c>
      <c r="AV122" s="13" t="s">
        <v>79</v>
      </c>
      <c r="AW122" s="13" t="s">
        <v>35</v>
      </c>
      <c r="AX122" s="13" t="s">
        <v>72</v>
      </c>
      <c r="AY122" s="273" t="s">
        <v>188</v>
      </c>
    </row>
    <row r="123" s="12" customFormat="1">
      <c r="B123" s="253"/>
      <c r="C123" s="254"/>
      <c r="D123" s="249" t="s">
        <v>200</v>
      </c>
      <c r="E123" s="255" t="s">
        <v>21</v>
      </c>
      <c r="F123" s="256" t="s">
        <v>214</v>
      </c>
      <c r="G123" s="254"/>
      <c r="H123" s="257">
        <v>7.3650000000000002</v>
      </c>
      <c r="I123" s="258"/>
      <c r="J123" s="254"/>
      <c r="K123" s="254"/>
      <c r="L123" s="259"/>
      <c r="M123" s="260"/>
      <c r="N123" s="261"/>
      <c r="O123" s="261"/>
      <c r="P123" s="261"/>
      <c r="Q123" s="261"/>
      <c r="R123" s="261"/>
      <c r="S123" s="261"/>
      <c r="T123" s="262"/>
      <c r="AT123" s="263" t="s">
        <v>200</v>
      </c>
      <c r="AU123" s="263" t="s">
        <v>81</v>
      </c>
      <c r="AV123" s="12" t="s">
        <v>81</v>
      </c>
      <c r="AW123" s="12" t="s">
        <v>35</v>
      </c>
      <c r="AX123" s="12" t="s">
        <v>72</v>
      </c>
      <c r="AY123" s="263" t="s">
        <v>188</v>
      </c>
    </row>
    <row r="124" s="14" customFormat="1">
      <c r="B124" s="274"/>
      <c r="C124" s="275"/>
      <c r="D124" s="249" t="s">
        <v>200</v>
      </c>
      <c r="E124" s="276" t="s">
        <v>21</v>
      </c>
      <c r="F124" s="277" t="s">
        <v>215</v>
      </c>
      <c r="G124" s="275"/>
      <c r="H124" s="278">
        <v>7.3650000000000002</v>
      </c>
      <c r="I124" s="279"/>
      <c r="J124" s="275"/>
      <c r="K124" s="275"/>
      <c r="L124" s="280"/>
      <c r="M124" s="281"/>
      <c r="N124" s="282"/>
      <c r="O124" s="282"/>
      <c r="P124" s="282"/>
      <c r="Q124" s="282"/>
      <c r="R124" s="282"/>
      <c r="S124" s="282"/>
      <c r="T124" s="283"/>
      <c r="AT124" s="284" t="s">
        <v>200</v>
      </c>
      <c r="AU124" s="284" t="s">
        <v>81</v>
      </c>
      <c r="AV124" s="14" t="s">
        <v>194</v>
      </c>
      <c r="AW124" s="14" t="s">
        <v>35</v>
      </c>
      <c r="AX124" s="14" t="s">
        <v>79</v>
      </c>
      <c r="AY124" s="284" t="s">
        <v>188</v>
      </c>
    </row>
    <row r="125" s="1" customFormat="1" ht="25.5" customHeight="1">
      <c r="B125" s="47"/>
      <c r="C125" s="237" t="s">
        <v>194</v>
      </c>
      <c r="D125" s="237" t="s">
        <v>190</v>
      </c>
      <c r="E125" s="238" t="s">
        <v>216</v>
      </c>
      <c r="F125" s="239" t="s">
        <v>217</v>
      </c>
      <c r="G125" s="240" t="s">
        <v>130</v>
      </c>
      <c r="H125" s="241">
        <v>7.3650000000000002</v>
      </c>
      <c r="I125" s="242"/>
      <c r="J125" s="243">
        <f>ROUND(I125*H125,2)</f>
        <v>0</v>
      </c>
      <c r="K125" s="239" t="s">
        <v>193</v>
      </c>
      <c r="L125" s="73"/>
      <c r="M125" s="244" t="s">
        <v>21</v>
      </c>
      <c r="N125" s="245" t="s">
        <v>43</v>
      </c>
      <c r="O125" s="48"/>
      <c r="P125" s="246">
        <f>O125*H125</f>
        <v>0</v>
      </c>
      <c r="Q125" s="246">
        <v>0</v>
      </c>
      <c r="R125" s="246">
        <f>Q125*H125</f>
        <v>0</v>
      </c>
      <c r="S125" s="246">
        <v>0</v>
      </c>
      <c r="T125" s="247">
        <f>S125*H125</f>
        <v>0</v>
      </c>
      <c r="AR125" s="25" t="s">
        <v>194</v>
      </c>
      <c r="AT125" s="25" t="s">
        <v>190</v>
      </c>
      <c r="AU125" s="25" t="s">
        <v>81</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218</v>
      </c>
    </row>
    <row r="126" s="1" customFormat="1">
      <c r="B126" s="47"/>
      <c r="C126" s="75"/>
      <c r="D126" s="249" t="s">
        <v>196</v>
      </c>
      <c r="E126" s="75"/>
      <c r="F126" s="250" t="s">
        <v>219</v>
      </c>
      <c r="G126" s="75"/>
      <c r="H126" s="75"/>
      <c r="I126" s="205"/>
      <c r="J126" s="75"/>
      <c r="K126" s="75"/>
      <c r="L126" s="73"/>
      <c r="M126" s="251"/>
      <c r="N126" s="48"/>
      <c r="O126" s="48"/>
      <c r="P126" s="48"/>
      <c r="Q126" s="48"/>
      <c r="R126" s="48"/>
      <c r="S126" s="48"/>
      <c r="T126" s="96"/>
      <c r="AT126" s="25" t="s">
        <v>196</v>
      </c>
      <c r="AU126" s="25" t="s">
        <v>81</v>
      </c>
    </row>
    <row r="127" s="1" customFormat="1">
      <c r="B127" s="47"/>
      <c r="C127" s="75"/>
      <c r="D127" s="249" t="s">
        <v>198</v>
      </c>
      <c r="E127" s="75"/>
      <c r="F127" s="252" t="s">
        <v>212</v>
      </c>
      <c r="G127" s="75"/>
      <c r="H127" s="75"/>
      <c r="I127" s="205"/>
      <c r="J127" s="75"/>
      <c r="K127" s="75"/>
      <c r="L127" s="73"/>
      <c r="M127" s="251"/>
      <c r="N127" s="48"/>
      <c r="O127" s="48"/>
      <c r="P127" s="48"/>
      <c r="Q127" s="48"/>
      <c r="R127" s="48"/>
      <c r="S127" s="48"/>
      <c r="T127" s="96"/>
      <c r="AT127" s="25" t="s">
        <v>198</v>
      </c>
      <c r="AU127" s="25" t="s">
        <v>81</v>
      </c>
    </row>
    <row r="128" s="1" customFormat="1" ht="25.5" customHeight="1">
      <c r="B128" s="47"/>
      <c r="C128" s="237" t="s">
        <v>220</v>
      </c>
      <c r="D128" s="237" t="s">
        <v>190</v>
      </c>
      <c r="E128" s="238" t="s">
        <v>221</v>
      </c>
      <c r="F128" s="239" t="s">
        <v>222</v>
      </c>
      <c r="G128" s="240" t="s">
        <v>130</v>
      </c>
      <c r="H128" s="241">
        <v>11.191000000000001</v>
      </c>
      <c r="I128" s="242"/>
      <c r="J128" s="243">
        <f>ROUND(I128*H128,2)</f>
        <v>0</v>
      </c>
      <c r="K128" s="239" t="s">
        <v>193</v>
      </c>
      <c r="L128" s="73"/>
      <c r="M128" s="244" t="s">
        <v>21</v>
      </c>
      <c r="N128" s="245" t="s">
        <v>43</v>
      </c>
      <c r="O128" s="48"/>
      <c r="P128" s="246">
        <f>O128*H128</f>
        <v>0</v>
      </c>
      <c r="Q128" s="246">
        <v>0</v>
      </c>
      <c r="R128" s="246">
        <f>Q128*H128</f>
        <v>0</v>
      </c>
      <c r="S128" s="246">
        <v>0</v>
      </c>
      <c r="T128" s="247">
        <f>S128*H128</f>
        <v>0</v>
      </c>
      <c r="AR128" s="25" t="s">
        <v>194</v>
      </c>
      <c r="AT128" s="25" t="s">
        <v>190</v>
      </c>
      <c r="AU128" s="25" t="s">
        <v>81</v>
      </c>
      <c r="AY128" s="25" t="s">
        <v>188</v>
      </c>
      <c r="BE128" s="248">
        <f>IF(N128="základní",J128,0)</f>
        <v>0</v>
      </c>
      <c r="BF128" s="248">
        <f>IF(N128="snížená",J128,0)</f>
        <v>0</v>
      </c>
      <c r="BG128" s="248">
        <f>IF(N128="zákl. přenesená",J128,0)</f>
        <v>0</v>
      </c>
      <c r="BH128" s="248">
        <f>IF(N128="sníž. přenesená",J128,0)</f>
        <v>0</v>
      </c>
      <c r="BI128" s="248">
        <f>IF(N128="nulová",J128,0)</f>
        <v>0</v>
      </c>
      <c r="BJ128" s="25" t="s">
        <v>79</v>
      </c>
      <c r="BK128" s="248">
        <f>ROUND(I128*H128,2)</f>
        <v>0</v>
      </c>
      <c r="BL128" s="25" t="s">
        <v>194</v>
      </c>
      <c r="BM128" s="25" t="s">
        <v>223</v>
      </c>
    </row>
    <row r="129" s="1" customFormat="1">
      <c r="B129" s="47"/>
      <c r="C129" s="75"/>
      <c r="D129" s="249" t="s">
        <v>196</v>
      </c>
      <c r="E129" s="75"/>
      <c r="F129" s="250" t="s">
        <v>224</v>
      </c>
      <c r="G129" s="75"/>
      <c r="H129" s="75"/>
      <c r="I129" s="205"/>
      <c r="J129" s="75"/>
      <c r="K129" s="75"/>
      <c r="L129" s="73"/>
      <c r="M129" s="251"/>
      <c r="N129" s="48"/>
      <c r="O129" s="48"/>
      <c r="P129" s="48"/>
      <c r="Q129" s="48"/>
      <c r="R129" s="48"/>
      <c r="S129" s="48"/>
      <c r="T129" s="96"/>
      <c r="AT129" s="25" t="s">
        <v>196</v>
      </c>
      <c r="AU129" s="25" t="s">
        <v>81</v>
      </c>
    </row>
    <row r="130" s="1" customFormat="1">
      <c r="B130" s="47"/>
      <c r="C130" s="75"/>
      <c r="D130" s="249" t="s">
        <v>198</v>
      </c>
      <c r="E130" s="75"/>
      <c r="F130" s="252" t="s">
        <v>225</v>
      </c>
      <c r="G130" s="75"/>
      <c r="H130" s="75"/>
      <c r="I130" s="205"/>
      <c r="J130" s="75"/>
      <c r="K130" s="75"/>
      <c r="L130" s="73"/>
      <c r="M130" s="251"/>
      <c r="N130" s="48"/>
      <c r="O130" s="48"/>
      <c r="P130" s="48"/>
      <c r="Q130" s="48"/>
      <c r="R130" s="48"/>
      <c r="S130" s="48"/>
      <c r="T130" s="96"/>
      <c r="AT130" s="25" t="s">
        <v>198</v>
      </c>
      <c r="AU130" s="25" t="s">
        <v>81</v>
      </c>
    </row>
    <row r="131" s="13" customFormat="1">
      <c r="B131" s="264"/>
      <c r="C131" s="265"/>
      <c r="D131" s="249" t="s">
        <v>200</v>
      </c>
      <c r="E131" s="266" t="s">
        <v>21</v>
      </c>
      <c r="F131" s="267" t="s">
        <v>226</v>
      </c>
      <c r="G131" s="265"/>
      <c r="H131" s="266" t="s">
        <v>21</v>
      </c>
      <c r="I131" s="268"/>
      <c r="J131" s="265"/>
      <c r="K131" s="265"/>
      <c r="L131" s="269"/>
      <c r="M131" s="270"/>
      <c r="N131" s="271"/>
      <c r="O131" s="271"/>
      <c r="P131" s="271"/>
      <c r="Q131" s="271"/>
      <c r="R131" s="271"/>
      <c r="S131" s="271"/>
      <c r="T131" s="272"/>
      <c r="AT131" s="273" t="s">
        <v>200</v>
      </c>
      <c r="AU131" s="273" t="s">
        <v>81</v>
      </c>
      <c r="AV131" s="13" t="s">
        <v>79</v>
      </c>
      <c r="AW131" s="13" t="s">
        <v>35</v>
      </c>
      <c r="AX131" s="13" t="s">
        <v>72</v>
      </c>
      <c r="AY131" s="273" t="s">
        <v>188</v>
      </c>
    </row>
    <row r="132" s="12" customFormat="1">
      <c r="B132" s="253"/>
      <c r="C132" s="254"/>
      <c r="D132" s="249" t="s">
        <v>200</v>
      </c>
      <c r="E132" s="255" t="s">
        <v>21</v>
      </c>
      <c r="F132" s="256" t="s">
        <v>227</v>
      </c>
      <c r="G132" s="254"/>
      <c r="H132" s="257">
        <v>5.7599999999999998</v>
      </c>
      <c r="I132" s="258"/>
      <c r="J132" s="254"/>
      <c r="K132" s="254"/>
      <c r="L132" s="259"/>
      <c r="M132" s="260"/>
      <c r="N132" s="261"/>
      <c r="O132" s="261"/>
      <c r="P132" s="261"/>
      <c r="Q132" s="261"/>
      <c r="R132" s="261"/>
      <c r="S132" s="261"/>
      <c r="T132" s="262"/>
      <c r="AT132" s="263" t="s">
        <v>200</v>
      </c>
      <c r="AU132" s="263" t="s">
        <v>81</v>
      </c>
      <c r="AV132" s="12" t="s">
        <v>81</v>
      </c>
      <c r="AW132" s="12" t="s">
        <v>35</v>
      </c>
      <c r="AX132" s="12" t="s">
        <v>72</v>
      </c>
      <c r="AY132" s="263" t="s">
        <v>188</v>
      </c>
    </row>
    <row r="133" s="12" customFormat="1">
      <c r="B133" s="253"/>
      <c r="C133" s="254"/>
      <c r="D133" s="249" t="s">
        <v>200</v>
      </c>
      <c r="E133" s="255" t="s">
        <v>21</v>
      </c>
      <c r="F133" s="256" t="s">
        <v>228</v>
      </c>
      <c r="G133" s="254"/>
      <c r="H133" s="257">
        <v>5.431</v>
      </c>
      <c r="I133" s="258"/>
      <c r="J133" s="254"/>
      <c r="K133" s="254"/>
      <c r="L133" s="259"/>
      <c r="M133" s="260"/>
      <c r="N133" s="261"/>
      <c r="O133" s="261"/>
      <c r="P133" s="261"/>
      <c r="Q133" s="261"/>
      <c r="R133" s="261"/>
      <c r="S133" s="261"/>
      <c r="T133" s="262"/>
      <c r="AT133" s="263" t="s">
        <v>200</v>
      </c>
      <c r="AU133" s="263" t="s">
        <v>81</v>
      </c>
      <c r="AV133" s="12" t="s">
        <v>81</v>
      </c>
      <c r="AW133" s="12" t="s">
        <v>35</v>
      </c>
      <c r="AX133" s="12" t="s">
        <v>72</v>
      </c>
      <c r="AY133" s="263" t="s">
        <v>188</v>
      </c>
    </row>
    <row r="134" s="14" customFormat="1">
      <c r="B134" s="274"/>
      <c r="C134" s="275"/>
      <c r="D134" s="249" t="s">
        <v>200</v>
      </c>
      <c r="E134" s="276" t="s">
        <v>21</v>
      </c>
      <c r="F134" s="277" t="s">
        <v>215</v>
      </c>
      <c r="G134" s="275"/>
      <c r="H134" s="278">
        <v>11.191000000000001</v>
      </c>
      <c r="I134" s="279"/>
      <c r="J134" s="275"/>
      <c r="K134" s="275"/>
      <c r="L134" s="280"/>
      <c r="M134" s="281"/>
      <c r="N134" s="282"/>
      <c r="O134" s="282"/>
      <c r="P134" s="282"/>
      <c r="Q134" s="282"/>
      <c r="R134" s="282"/>
      <c r="S134" s="282"/>
      <c r="T134" s="283"/>
      <c r="AT134" s="284" t="s">
        <v>200</v>
      </c>
      <c r="AU134" s="284" t="s">
        <v>81</v>
      </c>
      <c r="AV134" s="14" t="s">
        <v>194</v>
      </c>
      <c r="AW134" s="14" t="s">
        <v>35</v>
      </c>
      <c r="AX134" s="14" t="s">
        <v>79</v>
      </c>
      <c r="AY134" s="284" t="s">
        <v>188</v>
      </c>
    </row>
    <row r="135" s="1" customFormat="1" ht="25.5" customHeight="1">
      <c r="B135" s="47"/>
      <c r="C135" s="237" t="s">
        <v>229</v>
      </c>
      <c r="D135" s="237" t="s">
        <v>190</v>
      </c>
      <c r="E135" s="238" t="s">
        <v>230</v>
      </c>
      <c r="F135" s="239" t="s">
        <v>231</v>
      </c>
      <c r="G135" s="240" t="s">
        <v>130</v>
      </c>
      <c r="H135" s="241">
        <v>11.191000000000001</v>
      </c>
      <c r="I135" s="242"/>
      <c r="J135" s="243">
        <f>ROUND(I135*H135,2)</f>
        <v>0</v>
      </c>
      <c r="K135" s="239" t="s">
        <v>193</v>
      </c>
      <c r="L135" s="73"/>
      <c r="M135" s="244" t="s">
        <v>21</v>
      </c>
      <c r="N135" s="245" t="s">
        <v>43</v>
      </c>
      <c r="O135" s="48"/>
      <c r="P135" s="246">
        <f>O135*H135</f>
        <v>0</v>
      </c>
      <c r="Q135" s="246">
        <v>0</v>
      </c>
      <c r="R135" s="246">
        <f>Q135*H135</f>
        <v>0</v>
      </c>
      <c r="S135" s="246">
        <v>0</v>
      </c>
      <c r="T135" s="247">
        <f>S135*H135</f>
        <v>0</v>
      </c>
      <c r="AR135" s="25" t="s">
        <v>194</v>
      </c>
      <c r="AT135" s="25" t="s">
        <v>190</v>
      </c>
      <c r="AU135" s="25" t="s">
        <v>81</v>
      </c>
      <c r="AY135" s="25" t="s">
        <v>188</v>
      </c>
      <c r="BE135" s="248">
        <f>IF(N135="základní",J135,0)</f>
        <v>0</v>
      </c>
      <c r="BF135" s="248">
        <f>IF(N135="snížená",J135,0)</f>
        <v>0</v>
      </c>
      <c r="BG135" s="248">
        <f>IF(N135="zákl. přenesená",J135,0)</f>
        <v>0</v>
      </c>
      <c r="BH135" s="248">
        <f>IF(N135="sníž. přenesená",J135,0)</f>
        <v>0</v>
      </c>
      <c r="BI135" s="248">
        <f>IF(N135="nulová",J135,0)</f>
        <v>0</v>
      </c>
      <c r="BJ135" s="25" t="s">
        <v>79</v>
      </c>
      <c r="BK135" s="248">
        <f>ROUND(I135*H135,2)</f>
        <v>0</v>
      </c>
      <c r="BL135" s="25" t="s">
        <v>194</v>
      </c>
      <c r="BM135" s="25" t="s">
        <v>232</v>
      </c>
    </row>
    <row r="136" s="1" customFormat="1">
      <c r="B136" s="47"/>
      <c r="C136" s="75"/>
      <c r="D136" s="249" t="s">
        <v>196</v>
      </c>
      <c r="E136" s="75"/>
      <c r="F136" s="250" t="s">
        <v>233</v>
      </c>
      <c r="G136" s="75"/>
      <c r="H136" s="75"/>
      <c r="I136" s="205"/>
      <c r="J136" s="75"/>
      <c r="K136" s="75"/>
      <c r="L136" s="73"/>
      <c r="M136" s="251"/>
      <c r="N136" s="48"/>
      <c r="O136" s="48"/>
      <c r="P136" s="48"/>
      <c r="Q136" s="48"/>
      <c r="R136" s="48"/>
      <c r="S136" s="48"/>
      <c r="T136" s="96"/>
      <c r="AT136" s="25" t="s">
        <v>196</v>
      </c>
      <c r="AU136" s="25" t="s">
        <v>81</v>
      </c>
    </row>
    <row r="137" s="1" customFormat="1">
      <c r="B137" s="47"/>
      <c r="C137" s="75"/>
      <c r="D137" s="249" t="s">
        <v>198</v>
      </c>
      <c r="E137" s="75"/>
      <c r="F137" s="252" t="s">
        <v>225</v>
      </c>
      <c r="G137" s="75"/>
      <c r="H137" s="75"/>
      <c r="I137" s="205"/>
      <c r="J137" s="75"/>
      <c r="K137" s="75"/>
      <c r="L137" s="73"/>
      <c r="M137" s="251"/>
      <c r="N137" s="48"/>
      <c r="O137" s="48"/>
      <c r="P137" s="48"/>
      <c r="Q137" s="48"/>
      <c r="R137" s="48"/>
      <c r="S137" s="48"/>
      <c r="T137" s="96"/>
      <c r="AT137" s="25" t="s">
        <v>198</v>
      </c>
      <c r="AU137" s="25" t="s">
        <v>81</v>
      </c>
    </row>
    <row r="138" s="1" customFormat="1" ht="25.5" customHeight="1">
      <c r="B138" s="47"/>
      <c r="C138" s="237" t="s">
        <v>234</v>
      </c>
      <c r="D138" s="237" t="s">
        <v>190</v>
      </c>
      <c r="E138" s="238" t="s">
        <v>235</v>
      </c>
      <c r="F138" s="239" t="s">
        <v>236</v>
      </c>
      <c r="G138" s="240" t="s">
        <v>130</v>
      </c>
      <c r="H138" s="241">
        <v>18.556000000000001</v>
      </c>
      <c r="I138" s="242"/>
      <c r="J138" s="243">
        <f>ROUND(I138*H138,2)</f>
        <v>0</v>
      </c>
      <c r="K138" s="239" t="s">
        <v>193</v>
      </c>
      <c r="L138" s="73"/>
      <c r="M138" s="244" t="s">
        <v>21</v>
      </c>
      <c r="N138" s="245" t="s">
        <v>43</v>
      </c>
      <c r="O138" s="48"/>
      <c r="P138" s="246">
        <f>O138*H138</f>
        <v>0</v>
      </c>
      <c r="Q138" s="246">
        <v>0</v>
      </c>
      <c r="R138" s="246">
        <f>Q138*H138</f>
        <v>0</v>
      </c>
      <c r="S138" s="246">
        <v>0</v>
      </c>
      <c r="T138" s="247">
        <f>S138*H138</f>
        <v>0</v>
      </c>
      <c r="AR138" s="25" t="s">
        <v>194</v>
      </c>
      <c r="AT138" s="25" t="s">
        <v>190</v>
      </c>
      <c r="AU138" s="25" t="s">
        <v>81</v>
      </c>
      <c r="AY138" s="25" t="s">
        <v>188</v>
      </c>
      <c r="BE138" s="248">
        <f>IF(N138="základní",J138,0)</f>
        <v>0</v>
      </c>
      <c r="BF138" s="248">
        <f>IF(N138="snížená",J138,0)</f>
        <v>0</v>
      </c>
      <c r="BG138" s="248">
        <f>IF(N138="zákl. přenesená",J138,0)</f>
        <v>0</v>
      </c>
      <c r="BH138" s="248">
        <f>IF(N138="sníž. přenesená",J138,0)</f>
        <v>0</v>
      </c>
      <c r="BI138" s="248">
        <f>IF(N138="nulová",J138,0)</f>
        <v>0</v>
      </c>
      <c r="BJ138" s="25" t="s">
        <v>79</v>
      </c>
      <c r="BK138" s="248">
        <f>ROUND(I138*H138,2)</f>
        <v>0</v>
      </c>
      <c r="BL138" s="25" t="s">
        <v>194</v>
      </c>
      <c r="BM138" s="25" t="s">
        <v>237</v>
      </c>
    </row>
    <row r="139" s="1" customFormat="1">
      <c r="B139" s="47"/>
      <c r="C139" s="75"/>
      <c r="D139" s="249" t="s">
        <v>196</v>
      </c>
      <c r="E139" s="75"/>
      <c r="F139" s="250" t="s">
        <v>238</v>
      </c>
      <c r="G139" s="75"/>
      <c r="H139" s="75"/>
      <c r="I139" s="205"/>
      <c r="J139" s="75"/>
      <c r="K139" s="75"/>
      <c r="L139" s="73"/>
      <c r="M139" s="251"/>
      <c r="N139" s="48"/>
      <c r="O139" s="48"/>
      <c r="P139" s="48"/>
      <c r="Q139" s="48"/>
      <c r="R139" s="48"/>
      <c r="S139" s="48"/>
      <c r="T139" s="96"/>
      <c r="AT139" s="25" t="s">
        <v>196</v>
      </c>
      <c r="AU139" s="25" t="s">
        <v>81</v>
      </c>
    </row>
    <row r="140" s="12" customFormat="1">
      <c r="B140" s="253"/>
      <c r="C140" s="254"/>
      <c r="D140" s="249" t="s">
        <v>200</v>
      </c>
      <c r="E140" s="255" t="s">
        <v>129</v>
      </c>
      <c r="F140" s="256" t="s">
        <v>239</v>
      </c>
      <c r="G140" s="254"/>
      <c r="H140" s="257">
        <v>18.556000000000001</v>
      </c>
      <c r="I140" s="258"/>
      <c r="J140" s="254"/>
      <c r="K140" s="254"/>
      <c r="L140" s="259"/>
      <c r="M140" s="260"/>
      <c r="N140" s="261"/>
      <c r="O140" s="261"/>
      <c r="P140" s="261"/>
      <c r="Q140" s="261"/>
      <c r="R140" s="261"/>
      <c r="S140" s="261"/>
      <c r="T140" s="262"/>
      <c r="AT140" s="263" t="s">
        <v>200</v>
      </c>
      <c r="AU140" s="263" t="s">
        <v>81</v>
      </c>
      <c r="AV140" s="12" t="s">
        <v>81</v>
      </c>
      <c r="AW140" s="12" t="s">
        <v>35</v>
      </c>
      <c r="AX140" s="12" t="s">
        <v>79</v>
      </c>
      <c r="AY140" s="263" t="s">
        <v>188</v>
      </c>
    </row>
    <row r="141" s="1" customFormat="1" ht="25.5" customHeight="1">
      <c r="B141" s="47"/>
      <c r="C141" s="237" t="s">
        <v>240</v>
      </c>
      <c r="D141" s="237" t="s">
        <v>190</v>
      </c>
      <c r="E141" s="238" t="s">
        <v>241</v>
      </c>
      <c r="F141" s="239" t="s">
        <v>242</v>
      </c>
      <c r="G141" s="240" t="s">
        <v>130</v>
      </c>
      <c r="H141" s="241">
        <v>74.224000000000004</v>
      </c>
      <c r="I141" s="242"/>
      <c r="J141" s="243">
        <f>ROUND(I141*H141,2)</f>
        <v>0</v>
      </c>
      <c r="K141" s="239" t="s">
        <v>193</v>
      </c>
      <c r="L141" s="73"/>
      <c r="M141" s="244" t="s">
        <v>21</v>
      </c>
      <c r="N141" s="245" t="s">
        <v>43</v>
      </c>
      <c r="O141" s="48"/>
      <c r="P141" s="246">
        <f>O141*H141</f>
        <v>0</v>
      </c>
      <c r="Q141" s="246">
        <v>0</v>
      </c>
      <c r="R141" s="246">
        <f>Q141*H141</f>
        <v>0</v>
      </c>
      <c r="S141" s="246">
        <v>0</v>
      </c>
      <c r="T141" s="247">
        <f>S141*H141</f>
        <v>0</v>
      </c>
      <c r="AR141" s="25" t="s">
        <v>194</v>
      </c>
      <c r="AT141" s="25" t="s">
        <v>190</v>
      </c>
      <c r="AU141" s="25" t="s">
        <v>81</v>
      </c>
      <c r="AY141" s="25" t="s">
        <v>188</v>
      </c>
      <c r="BE141" s="248">
        <f>IF(N141="základní",J141,0)</f>
        <v>0</v>
      </c>
      <c r="BF141" s="248">
        <f>IF(N141="snížená",J141,0)</f>
        <v>0</v>
      </c>
      <c r="BG141" s="248">
        <f>IF(N141="zákl. přenesená",J141,0)</f>
        <v>0</v>
      </c>
      <c r="BH141" s="248">
        <f>IF(N141="sníž. přenesená",J141,0)</f>
        <v>0</v>
      </c>
      <c r="BI141" s="248">
        <f>IF(N141="nulová",J141,0)</f>
        <v>0</v>
      </c>
      <c r="BJ141" s="25" t="s">
        <v>79</v>
      </c>
      <c r="BK141" s="248">
        <f>ROUND(I141*H141,2)</f>
        <v>0</v>
      </c>
      <c r="BL141" s="25" t="s">
        <v>194</v>
      </c>
      <c r="BM141" s="25" t="s">
        <v>243</v>
      </c>
    </row>
    <row r="142" s="1" customFormat="1">
      <c r="B142" s="47"/>
      <c r="C142" s="75"/>
      <c r="D142" s="249" t="s">
        <v>196</v>
      </c>
      <c r="E142" s="75"/>
      <c r="F142" s="250" t="s">
        <v>244</v>
      </c>
      <c r="G142" s="75"/>
      <c r="H142" s="75"/>
      <c r="I142" s="205"/>
      <c r="J142" s="75"/>
      <c r="K142" s="75"/>
      <c r="L142" s="73"/>
      <c r="M142" s="251"/>
      <c r="N142" s="48"/>
      <c r="O142" s="48"/>
      <c r="P142" s="48"/>
      <c r="Q142" s="48"/>
      <c r="R142" s="48"/>
      <c r="S142" s="48"/>
      <c r="T142" s="96"/>
      <c r="AT142" s="25" t="s">
        <v>196</v>
      </c>
      <c r="AU142" s="25" t="s">
        <v>81</v>
      </c>
    </row>
    <row r="143" s="12" customFormat="1">
      <c r="B143" s="253"/>
      <c r="C143" s="254"/>
      <c r="D143" s="249" t="s">
        <v>200</v>
      </c>
      <c r="E143" s="255" t="s">
        <v>21</v>
      </c>
      <c r="F143" s="256" t="s">
        <v>245</v>
      </c>
      <c r="G143" s="254"/>
      <c r="H143" s="257">
        <v>74.224000000000004</v>
      </c>
      <c r="I143" s="258"/>
      <c r="J143" s="254"/>
      <c r="K143" s="254"/>
      <c r="L143" s="259"/>
      <c r="M143" s="260"/>
      <c r="N143" s="261"/>
      <c r="O143" s="261"/>
      <c r="P143" s="261"/>
      <c r="Q143" s="261"/>
      <c r="R143" s="261"/>
      <c r="S143" s="261"/>
      <c r="T143" s="262"/>
      <c r="AT143" s="263" t="s">
        <v>200</v>
      </c>
      <c r="AU143" s="263" t="s">
        <v>81</v>
      </c>
      <c r="AV143" s="12" t="s">
        <v>81</v>
      </c>
      <c r="AW143" s="12" t="s">
        <v>35</v>
      </c>
      <c r="AX143" s="12" t="s">
        <v>79</v>
      </c>
      <c r="AY143" s="263" t="s">
        <v>188</v>
      </c>
    </row>
    <row r="144" s="1" customFormat="1" ht="16.5" customHeight="1">
      <c r="B144" s="47"/>
      <c r="C144" s="237" t="s">
        <v>246</v>
      </c>
      <c r="D144" s="237" t="s">
        <v>190</v>
      </c>
      <c r="E144" s="238" t="s">
        <v>247</v>
      </c>
      <c r="F144" s="239" t="s">
        <v>248</v>
      </c>
      <c r="G144" s="240" t="s">
        <v>130</v>
      </c>
      <c r="H144" s="241">
        <v>18.556000000000001</v>
      </c>
      <c r="I144" s="242"/>
      <c r="J144" s="243">
        <f>ROUND(I144*H144,2)</f>
        <v>0</v>
      </c>
      <c r="K144" s="239" t="s">
        <v>193</v>
      </c>
      <c r="L144" s="73"/>
      <c r="M144" s="244" t="s">
        <v>21</v>
      </c>
      <c r="N144" s="245" t="s">
        <v>43</v>
      </c>
      <c r="O144" s="48"/>
      <c r="P144" s="246">
        <f>O144*H144</f>
        <v>0</v>
      </c>
      <c r="Q144" s="246">
        <v>0</v>
      </c>
      <c r="R144" s="246">
        <f>Q144*H144</f>
        <v>0</v>
      </c>
      <c r="S144" s="246">
        <v>0</v>
      </c>
      <c r="T144" s="247">
        <f>S144*H144</f>
        <v>0</v>
      </c>
      <c r="AR144" s="25" t="s">
        <v>194</v>
      </c>
      <c r="AT144" s="25" t="s">
        <v>190</v>
      </c>
      <c r="AU144" s="25" t="s">
        <v>81</v>
      </c>
      <c r="AY144" s="25" t="s">
        <v>188</v>
      </c>
      <c r="BE144" s="248">
        <f>IF(N144="základní",J144,0)</f>
        <v>0</v>
      </c>
      <c r="BF144" s="248">
        <f>IF(N144="snížená",J144,0)</f>
        <v>0</v>
      </c>
      <c r="BG144" s="248">
        <f>IF(N144="zákl. přenesená",J144,0)</f>
        <v>0</v>
      </c>
      <c r="BH144" s="248">
        <f>IF(N144="sníž. přenesená",J144,0)</f>
        <v>0</v>
      </c>
      <c r="BI144" s="248">
        <f>IF(N144="nulová",J144,0)</f>
        <v>0</v>
      </c>
      <c r="BJ144" s="25" t="s">
        <v>79</v>
      </c>
      <c r="BK144" s="248">
        <f>ROUND(I144*H144,2)</f>
        <v>0</v>
      </c>
      <c r="BL144" s="25" t="s">
        <v>194</v>
      </c>
      <c r="BM144" s="25" t="s">
        <v>249</v>
      </c>
    </row>
    <row r="145" s="1" customFormat="1">
      <c r="B145" s="47"/>
      <c r="C145" s="75"/>
      <c r="D145" s="249" t="s">
        <v>196</v>
      </c>
      <c r="E145" s="75"/>
      <c r="F145" s="250" t="s">
        <v>250</v>
      </c>
      <c r="G145" s="75"/>
      <c r="H145" s="75"/>
      <c r="I145" s="205"/>
      <c r="J145" s="75"/>
      <c r="K145" s="75"/>
      <c r="L145" s="73"/>
      <c r="M145" s="251"/>
      <c r="N145" s="48"/>
      <c r="O145" s="48"/>
      <c r="P145" s="48"/>
      <c r="Q145" s="48"/>
      <c r="R145" s="48"/>
      <c r="S145" s="48"/>
      <c r="T145" s="96"/>
      <c r="AT145" s="25" t="s">
        <v>196</v>
      </c>
      <c r="AU145" s="25" t="s">
        <v>81</v>
      </c>
    </row>
    <row r="146" s="1" customFormat="1">
      <c r="B146" s="47"/>
      <c r="C146" s="75"/>
      <c r="D146" s="249" t="s">
        <v>198</v>
      </c>
      <c r="E146" s="75"/>
      <c r="F146" s="252" t="s">
        <v>251</v>
      </c>
      <c r="G146" s="75"/>
      <c r="H146" s="75"/>
      <c r="I146" s="205"/>
      <c r="J146" s="75"/>
      <c r="K146" s="75"/>
      <c r="L146" s="73"/>
      <c r="M146" s="251"/>
      <c r="N146" s="48"/>
      <c r="O146" s="48"/>
      <c r="P146" s="48"/>
      <c r="Q146" s="48"/>
      <c r="R146" s="48"/>
      <c r="S146" s="48"/>
      <c r="T146" s="96"/>
      <c r="AT146" s="25" t="s">
        <v>198</v>
      </c>
      <c r="AU146" s="25" t="s">
        <v>81</v>
      </c>
    </row>
    <row r="147" s="12" customFormat="1">
      <c r="B147" s="253"/>
      <c r="C147" s="254"/>
      <c r="D147" s="249" t="s">
        <v>200</v>
      </c>
      <c r="E147" s="255" t="s">
        <v>21</v>
      </c>
      <c r="F147" s="256" t="s">
        <v>129</v>
      </c>
      <c r="G147" s="254"/>
      <c r="H147" s="257">
        <v>18.556000000000001</v>
      </c>
      <c r="I147" s="258"/>
      <c r="J147" s="254"/>
      <c r="K147" s="254"/>
      <c r="L147" s="259"/>
      <c r="M147" s="260"/>
      <c r="N147" s="261"/>
      <c r="O147" s="261"/>
      <c r="P147" s="261"/>
      <c r="Q147" s="261"/>
      <c r="R147" s="261"/>
      <c r="S147" s="261"/>
      <c r="T147" s="262"/>
      <c r="AT147" s="263" t="s">
        <v>200</v>
      </c>
      <c r="AU147" s="263" t="s">
        <v>81</v>
      </c>
      <c r="AV147" s="12" t="s">
        <v>81</v>
      </c>
      <c r="AW147" s="12" t="s">
        <v>35</v>
      </c>
      <c r="AX147" s="12" t="s">
        <v>79</v>
      </c>
      <c r="AY147" s="263" t="s">
        <v>188</v>
      </c>
    </row>
    <row r="148" s="1" customFormat="1" ht="25.5" customHeight="1">
      <c r="B148" s="47"/>
      <c r="C148" s="237" t="s">
        <v>252</v>
      </c>
      <c r="D148" s="237" t="s">
        <v>190</v>
      </c>
      <c r="E148" s="238" t="s">
        <v>253</v>
      </c>
      <c r="F148" s="239" t="s">
        <v>254</v>
      </c>
      <c r="G148" s="240" t="s">
        <v>130</v>
      </c>
      <c r="H148" s="241">
        <v>278.33999999999997</v>
      </c>
      <c r="I148" s="242"/>
      <c r="J148" s="243">
        <f>ROUND(I148*H148,2)</f>
        <v>0</v>
      </c>
      <c r="K148" s="239" t="s">
        <v>193</v>
      </c>
      <c r="L148" s="73"/>
      <c r="M148" s="244" t="s">
        <v>21</v>
      </c>
      <c r="N148" s="245" t="s">
        <v>43</v>
      </c>
      <c r="O148" s="48"/>
      <c r="P148" s="246">
        <f>O148*H148</f>
        <v>0</v>
      </c>
      <c r="Q148" s="246">
        <v>0</v>
      </c>
      <c r="R148" s="246">
        <f>Q148*H148</f>
        <v>0</v>
      </c>
      <c r="S148" s="246">
        <v>0</v>
      </c>
      <c r="T148" s="247">
        <f>S148*H148</f>
        <v>0</v>
      </c>
      <c r="AR148" s="25" t="s">
        <v>194</v>
      </c>
      <c r="AT148" s="25" t="s">
        <v>190</v>
      </c>
      <c r="AU148" s="25" t="s">
        <v>81</v>
      </c>
      <c r="AY148" s="25" t="s">
        <v>188</v>
      </c>
      <c r="BE148" s="248">
        <f>IF(N148="základní",J148,0)</f>
        <v>0</v>
      </c>
      <c r="BF148" s="248">
        <f>IF(N148="snížená",J148,0)</f>
        <v>0</v>
      </c>
      <c r="BG148" s="248">
        <f>IF(N148="zákl. přenesená",J148,0)</f>
        <v>0</v>
      </c>
      <c r="BH148" s="248">
        <f>IF(N148="sníž. přenesená",J148,0)</f>
        <v>0</v>
      </c>
      <c r="BI148" s="248">
        <f>IF(N148="nulová",J148,0)</f>
        <v>0</v>
      </c>
      <c r="BJ148" s="25" t="s">
        <v>79</v>
      </c>
      <c r="BK148" s="248">
        <f>ROUND(I148*H148,2)</f>
        <v>0</v>
      </c>
      <c r="BL148" s="25" t="s">
        <v>194</v>
      </c>
      <c r="BM148" s="25" t="s">
        <v>255</v>
      </c>
    </row>
    <row r="149" s="1" customFormat="1">
      <c r="B149" s="47"/>
      <c r="C149" s="75"/>
      <c r="D149" s="249" t="s">
        <v>196</v>
      </c>
      <c r="E149" s="75"/>
      <c r="F149" s="250" t="s">
        <v>256</v>
      </c>
      <c r="G149" s="75"/>
      <c r="H149" s="75"/>
      <c r="I149" s="205"/>
      <c r="J149" s="75"/>
      <c r="K149" s="75"/>
      <c r="L149" s="73"/>
      <c r="M149" s="251"/>
      <c r="N149" s="48"/>
      <c r="O149" s="48"/>
      <c r="P149" s="48"/>
      <c r="Q149" s="48"/>
      <c r="R149" s="48"/>
      <c r="S149" s="48"/>
      <c r="T149" s="96"/>
      <c r="AT149" s="25" t="s">
        <v>196</v>
      </c>
      <c r="AU149" s="25" t="s">
        <v>81</v>
      </c>
    </row>
    <row r="150" s="1" customFormat="1">
      <c r="B150" s="47"/>
      <c r="C150" s="75"/>
      <c r="D150" s="249" t="s">
        <v>198</v>
      </c>
      <c r="E150" s="75"/>
      <c r="F150" s="252" t="s">
        <v>251</v>
      </c>
      <c r="G150" s="75"/>
      <c r="H150" s="75"/>
      <c r="I150" s="205"/>
      <c r="J150" s="75"/>
      <c r="K150" s="75"/>
      <c r="L150" s="73"/>
      <c r="M150" s="251"/>
      <c r="N150" s="48"/>
      <c r="O150" s="48"/>
      <c r="P150" s="48"/>
      <c r="Q150" s="48"/>
      <c r="R150" s="48"/>
      <c r="S150" s="48"/>
      <c r="T150" s="96"/>
      <c r="AT150" s="25" t="s">
        <v>198</v>
      </c>
      <c r="AU150" s="25" t="s">
        <v>81</v>
      </c>
    </row>
    <row r="151" s="12" customFormat="1">
      <c r="B151" s="253"/>
      <c r="C151" s="254"/>
      <c r="D151" s="249" t="s">
        <v>200</v>
      </c>
      <c r="E151" s="255" t="s">
        <v>21</v>
      </c>
      <c r="F151" s="256" t="s">
        <v>129</v>
      </c>
      <c r="G151" s="254"/>
      <c r="H151" s="257">
        <v>18.556000000000001</v>
      </c>
      <c r="I151" s="258"/>
      <c r="J151" s="254"/>
      <c r="K151" s="254"/>
      <c r="L151" s="259"/>
      <c r="M151" s="260"/>
      <c r="N151" s="261"/>
      <c r="O151" s="261"/>
      <c r="P151" s="261"/>
      <c r="Q151" s="261"/>
      <c r="R151" s="261"/>
      <c r="S151" s="261"/>
      <c r="T151" s="262"/>
      <c r="AT151" s="263" t="s">
        <v>200</v>
      </c>
      <c r="AU151" s="263" t="s">
        <v>81</v>
      </c>
      <c r="AV151" s="12" t="s">
        <v>81</v>
      </c>
      <c r="AW151" s="12" t="s">
        <v>35</v>
      </c>
      <c r="AX151" s="12" t="s">
        <v>79</v>
      </c>
      <c r="AY151" s="263" t="s">
        <v>188</v>
      </c>
    </row>
    <row r="152" s="12" customFormat="1">
      <c r="B152" s="253"/>
      <c r="C152" s="254"/>
      <c r="D152" s="249" t="s">
        <v>200</v>
      </c>
      <c r="E152" s="254"/>
      <c r="F152" s="256" t="s">
        <v>257</v>
      </c>
      <c r="G152" s="254"/>
      <c r="H152" s="257">
        <v>278.33999999999997</v>
      </c>
      <c r="I152" s="258"/>
      <c r="J152" s="254"/>
      <c r="K152" s="254"/>
      <c r="L152" s="259"/>
      <c r="M152" s="260"/>
      <c r="N152" s="261"/>
      <c r="O152" s="261"/>
      <c r="P152" s="261"/>
      <c r="Q152" s="261"/>
      <c r="R152" s="261"/>
      <c r="S152" s="261"/>
      <c r="T152" s="262"/>
      <c r="AT152" s="263" t="s">
        <v>200</v>
      </c>
      <c r="AU152" s="263" t="s">
        <v>81</v>
      </c>
      <c r="AV152" s="12" t="s">
        <v>81</v>
      </c>
      <c r="AW152" s="12" t="s">
        <v>6</v>
      </c>
      <c r="AX152" s="12" t="s">
        <v>79</v>
      </c>
      <c r="AY152" s="263" t="s">
        <v>188</v>
      </c>
    </row>
    <row r="153" s="1" customFormat="1" ht="16.5" customHeight="1">
      <c r="B153" s="47"/>
      <c r="C153" s="237" t="s">
        <v>258</v>
      </c>
      <c r="D153" s="237" t="s">
        <v>190</v>
      </c>
      <c r="E153" s="238" t="s">
        <v>259</v>
      </c>
      <c r="F153" s="239" t="s">
        <v>260</v>
      </c>
      <c r="G153" s="240" t="s">
        <v>261</v>
      </c>
      <c r="H153" s="241">
        <v>18.556000000000001</v>
      </c>
      <c r="I153" s="242"/>
      <c r="J153" s="243">
        <f>ROUND(I153*H153,2)</f>
        <v>0</v>
      </c>
      <c r="K153" s="239" t="s">
        <v>193</v>
      </c>
      <c r="L153" s="73"/>
      <c r="M153" s="244" t="s">
        <v>21</v>
      </c>
      <c r="N153" s="245" t="s">
        <v>43</v>
      </c>
      <c r="O153" s="48"/>
      <c r="P153" s="246">
        <f>O153*H153</f>
        <v>0</v>
      </c>
      <c r="Q153" s="246">
        <v>0</v>
      </c>
      <c r="R153" s="246">
        <f>Q153*H153</f>
        <v>0</v>
      </c>
      <c r="S153" s="246">
        <v>0</v>
      </c>
      <c r="T153" s="247">
        <f>S153*H153</f>
        <v>0</v>
      </c>
      <c r="AR153" s="25" t="s">
        <v>194</v>
      </c>
      <c r="AT153" s="25" t="s">
        <v>190</v>
      </c>
      <c r="AU153" s="25" t="s">
        <v>81</v>
      </c>
      <c r="AY153" s="25" t="s">
        <v>188</v>
      </c>
      <c r="BE153" s="248">
        <f>IF(N153="základní",J153,0)</f>
        <v>0</v>
      </c>
      <c r="BF153" s="248">
        <f>IF(N153="snížená",J153,0)</f>
        <v>0</v>
      </c>
      <c r="BG153" s="248">
        <f>IF(N153="zákl. přenesená",J153,0)</f>
        <v>0</v>
      </c>
      <c r="BH153" s="248">
        <f>IF(N153="sníž. přenesená",J153,0)</f>
        <v>0</v>
      </c>
      <c r="BI153" s="248">
        <f>IF(N153="nulová",J153,0)</f>
        <v>0</v>
      </c>
      <c r="BJ153" s="25" t="s">
        <v>79</v>
      </c>
      <c r="BK153" s="248">
        <f>ROUND(I153*H153,2)</f>
        <v>0</v>
      </c>
      <c r="BL153" s="25" t="s">
        <v>194</v>
      </c>
      <c r="BM153" s="25" t="s">
        <v>262</v>
      </c>
    </row>
    <row r="154" s="1" customFormat="1">
      <c r="B154" s="47"/>
      <c r="C154" s="75"/>
      <c r="D154" s="249" t="s">
        <v>196</v>
      </c>
      <c r="E154" s="75"/>
      <c r="F154" s="250" t="s">
        <v>263</v>
      </c>
      <c r="G154" s="75"/>
      <c r="H154" s="75"/>
      <c r="I154" s="205"/>
      <c r="J154" s="75"/>
      <c r="K154" s="75"/>
      <c r="L154" s="73"/>
      <c r="M154" s="251"/>
      <c r="N154" s="48"/>
      <c r="O154" s="48"/>
      <c r="P154" s="48"/>
      <c r="Q154" s="48"/>
      <c r="R154" s="48"/>
      <c r="S154" s="48"/>
      <c r="T154" s="96"/>
      <c r="AT154" s="25" t="s">
        <v>196</v>
      </c>
      <c r="AU154" s="25" t="s">
        <v>81</v>
      </c>
    </row>
    <row r="155" s="1" customFormat="1">
      <c r="B155" s="47"/>
      <c r="C155" s="75"/>
      <c r="D155" s="249" t="s">
        <v>198</v>
      </c>
      <c r="E155" s="75"/>
      <c r="F155" s="252" t="s">
        <v>264</v>
      </c>
      <c r="G155" s="75"/>
      <c r="H155" s="75"/>
      <c r="I155" s="205"/>
      <c r="J155" s="75"/>
      <c r="K155" s="75"/>
      <c r="L155" s="73"/>
      <c r="M155" s="251"/>
      <c r="N155" s="48"/>
      <c r="O155" s="48"/>
      <c r="P155" s="48"/>
      <c r="Q155" s="48"/>
      <c r="R155" s="48"/>
      <c r="S155" s="48"/>
      <c r="T155" s="96"/>
      <c r="AT155" s="25" t="s">
        <v>198</v>
      </c>
      <c r="AU155" s="25" t="s">
        <v>81</v>
      </c>
    </row>
    <row r="156" s="12" customFormat="1">
      <c r="B156" s="253"/>
      <c r="C156" s="254"/>
      <c r="D156" s="249" t="s">
        <v>200</v>
      </c>
      <c r="E156" s="255" t="s">
        <v>21</v>
      </c>
      <c r="F156" s="256" t="s">
        <v>129</v>
      </c>
      <c r="G156" s="254"/>
      <c r="H156" s="257">
        <v>18.556000000000001</v>
      </c>
      <c r="I156" s="258"/>
      <c r="J156" s="254"/>
      <c r="K156" s="254"/>
      <c r="L156" s="259"/>
      <c r="M156" s="260"/>
      <c r="N156" s="261"/>
      <c r="O156" s="261"/>
      <c r="P156" s="261"/>
      <c r="Q156" s="261"/>
      <c r="R156" s="261"/>
      <c r="S156" s="261"/>
      <c r="T156" s="262"/>
      <c r="AT156" s="263" t="s">
        <v>200</v>
      </c>
      <c r="AU156" s="263" t="s">
        <v>81</v>
      </c>
      <c r="AV156" s="12" t="s">
        <v>81</v>
      </c>
      <c r="AW156" s="12" t="s">
        <v>35</v>
      </c>
      <c r="AX156" s="12" t="s">
        <v>79</v>
      </c>
      <c r="AY156" s="263" t="s">
        <v>188</v>
      </c>
    </row>
    <row r="157" s="1" customFormat="1" ht="16.5" customHeight="1">
      <c r="B157" s="47"/>
      <c r="C157" s="237" t="s">
        <v>265</v>
      </c>
      <c r="D157" s="237" t="s">
        <v>190</v>
      </c>
      <c r="E157" s="238" t="s">
        <v>266</v>
      </c>
      <c r="F157" s="239" t="s">
        <v>267</v>
      </c>
      <c r="G157" s="240" t="s">
        <v>130</v>
      </c>
      <c r="H157" s="241">
        <v>11.191000000000001</v>
      </c>
      <c r="I157" s="242"/>
      <c r="J157" s="243">
        <f>ROUND(I157*H157,2)</f>
        <v>0</v>
      </c>
      <c r="K157" s="239" t="s">
        <v>193</v>
      </c>
      <c r="L157" s="73"/>
      <c r="M157" s="244" t="s">
        <v>21</v>
      </c>
      <c r="N157" s="245" t="s">
        <v>43</v>
      </c>
      <c r="O157" s="48"/>
      <c r="P157" s="246">
        <f>O157*H157</f>
        <v>0</v>
      </c>
      <c r="Q157" s="246">
        <v>0</v>
      </c>
      <c r="R157" s="246">
        <f>Q157*H157</f>
        <v>0</v>
      </c>
      <c r="S157" s="246">
        <v>0</v>
      </c>
      <c r="T157" s="247">
        <f>S157*H157</f>
        <v>0</v>
      </c>
      <c r="AR157" s="25" t="s">
        <v>194</v>
      </c>
      <c r="AT157" s="25" t="s">
        <v>190</v>
      </c>
      <c r="AU157" s="25" t="s">
        <v>81</v>
      </c>
      <c r="AY157" s="25" t="s">
        <v>188</v>
      </c>
      <c r="BE157" s="248">
        <f>IF(N157="základní",J157,0)</f>
        <v>0</v>
      </c>
      <c r="BF157" s="248">
        <f>IF(N157="snížená",J157,0)</f>
        <v>0</v>
      </c>
      <c r="BG157" s="248">
        <f>IF(N157="zákl. přenesená",J157,0)</f>
        <v>0</v>
      </c>
      <c r="BH157" s="248">
        <f>IF(N157="sníž. přenesená",J157,0)</f>
        <v>0</v>
      </c>
      <c r="BI157" s="248">
        <f>IF(N157="nulová",J157,0)</f>
        <v>0</v>
      </c>
      <c r="BJ157" s="25" t="s">
        <v>79</v>
      </c>
      <c r="BK157" s="248">
        <f>ROUND(I157*H157,2)</f>
        <v>0</v>
      </c>
      <c r="BL157" s="25" t="s">
        <v>194</v>
      </c>
      <c r="BM157" s="25" t="s">
        <v>268</v>
      </c>
    </row>
    <row r="158" s="1" customFormat="1">
      <c r="B158" s="47"/>
      <c r="C158" s="75"/>
      <c r="D158" s="249" t="s">
        <v>196</v>
      </c>
      <c r="E158" s="75"/>
      <c r="F158" s="250" t="s">
        <v>269</v>
      </c>
      <c r="G158" s="75"/>
      <c r="H158" s="75"/>
      <c r="I158" s="205"/>
      <c r="J158" s="75"/>
      <c r="K158" s="75"/>
      <c r="L158" s="73"/>
      <c r="M158" s="251"/>
      <c r="N158" s="48"/>
      <c r="O158" s="48"/>
      <c r="P158" s="48"/>
      <c r="Q158" s="48"/>
      <c r="R158" s="48"/>
      <c r="S158" s="48"/>
      <c r="T158" s="96"/>
      <c r="AT158" s="25" t="s">
        <v>196</v>
      </c>
      <c r="AU158" s="25" t="s">
        <v>81</v>
      </c>
    </row>
    <row r="159" s="1" customFormat="1">
      <c r="B159" s="47"/>
      <c r="C159" s="75"/>
      <c r="D159" s="249" t="s">
        <v>198</v>
      </c>
      <c r="E159" s="75"/>
      <c r="F159" s="285" t="s">
        <v>270</v>
      </c>
      <c r="G159" s="75"/>
      <c r="H159" s="75"/>
      <c r="I159" s="205"/>
      <c r="J159" s="75"/>
      <c r="K159" s="75"/>
      <c r="L159" s="73"/>
      <c r="M159" s="251"/>
      <c r="N159" s="48"/>
      <c r="O159" s="48"/>
      <c r="P159" s="48"/>
      <c r="Q159" s="48"/>
      <c r="R159" s="48"/>
      <c r="S159" s="48"/>
      <c r="T159" s="96"/>
      <c r="AT159" s="25" t="s">
        <v>198</v>
      </c>
      <c r="AU159" s="25" t="s">
        <v>81</v>
      </c>
    </row>
    <row r="160" s="13" customFormat="1">
      <c r="B160" s="264"/>
      <c r="C160" s="265"/>
      <c r="D160" s="249" t="s">
        <v>200</v>
      </c>
      <c r="E160" s="266" t="s">
        <v>21</v>
      </c>
      <c r="F160" s="267" t="s">
        <v>271</v>
      </c>
      <c r="G160" s="265"/>
      <c r="H160" s="266" t="s">
        <v>21</v>
      </c>
      <c r="I160" s="268"/>
      <c r="J160" s="265"/>
      <c r="K160" s="265"/>
      <c r="L160" s="269"/>
      <c r="M160" s="270"/>
      <c r="N160" s="271"/>
      <c r="O160" s="271"/>
      <c r="P160" s="271"/>
      <c r="Q160" s="271"/>
      <c r="R160" s="271"/>
      <c r="S160" s="271"/>
      <c r="T160" s="272"/>
      <c r="AT160" s="273" t="s">
        <v>200</v>
      </c>
      <c r="AU160" s="273" t="s">
        <v>81</v>
      </c>
      <c r="AV160" s="13" t="s">
        <v>79</v>
      </c>
      <c r="AW160" s="13" t="s">
        <v>35</v>
      </c>
      <c r="AX160" s="13" t="s">
        <v>72</v>
      </c>
      <c r="AY160" s="273" t="s">
        <v>188</v>
      </c>
    </row>
    <row r="161" s="12" customFormat="1">
      <c r="B161" s="253"/>
      <c r="C161" s="254"/>
      <c r="D161" s="249" t="s">
        <v>200</v>
      </c>
      <c r="E161" s="255" t="s">
        <v>21</v>
      </c>
      <c r="F161" s="256" t="s">
        <v>227</v>
      </c>
      <c r="G161" s="254"/>
      <c r="H161" s="257">
        <v>5.7599999999999998</v>
      </c>
      <c r="I161" s="258"/>
      <c r="J161" s="254"/>
      <c r="K161" s="254"/>
      <c r="L161" s="259"/>
      <c r="M161" s="260"/>
      <c r="N161" s="261"/>
      <c r="O161" s="261"/>
      <c r="P161" s="261"/>
      <c r="Q161" s="261"/>
      <c r="R161" s="261"/>
      <c r="S161" s="261"/>
      <c r="T161" s="262"/>
      <c r="AT161" s="263" t="s">
        <v>200</v>
      </c>
      <c r="AU161" s="263" t="s">
        <v>81</v>
      </c>
      <c r="AV161" s="12" t="s">
        <v>81</v>
      </c>
      <c r="AW161" s="12" t="s">
        <v>35</v>
      </c>
      <c r="AX161" s="12" t="s">
        <v>72</v>
      </c>
      <c r="AY161" s="263" t="s">
        <v>188</v>
      </c>
    </row>
    <row r="162" s="12" customFormat="1">
      <c r="B162" s="253"/>
      <c r="C162" s="254"/>
      <c r="D162" s="249" t="s">
        <v>200</v>
      </c>
      <c r="E162" s="255" t="s">
        <v>21</v>
      </c>
      <c r="F162" s="256" t="s">
        <v>228</v>
      </c>
      <c r="G162" s="254"/>
      <c r="H162" s="257">
        <v>5.431</v>
      </c>
      <c r="I162" s="258"/>
      <c r="J162" s="254"/>
      <c r="K162" s="254"/>
      <c r="L162" s="259"/>
      <c r="M162" s="260"/>
      <c r="N162" s="261"/>
      <c r="O162" s="261"/>
      <c r="P162" s="261"/>
      <c r="Q162" s="261"/>
      <c r="R162" s="261"/>
      <c r="S162" s="261"/>
      <c r="T162" s="262"/>
      <c r="AT162" s="263" t="s">
        <v>200</v>
      </c>
      <c r="AU162" s="263" t="s">
        <v>81</v>
      </c>
      <c r="AV162" s="12" t="s">
        <v>81</v>
      </c>
      <c r="AW162" s="12" t="s">
        <v>35</v>
      </c>
      <c r="AX162" s="12" t="s">
        <v>72</v>
      </c>
      <c r="AY162" s="263" t="s">
        <v>188</v>
      </c>
    </row>
    <row r="163" s="14" customFormat="1">
      <c r="B163" s="274"/>
      <c r="C163" s="275"/>
      <c r="D163" s="249" t="s">
        <v>200</v>
      </c>
      <c r="E163" s="276" t="s">
        <v>21</v>
      </c>
      <c r="F163" s="277" t="s">
        <v>215</v>
      </c>
      <c r="G163" s="275"/>
      <c r="H163" s="278">
        <v>11.191000000000001</v>
      </c>
      <c r="I163" s="279"/>
      <c r="J163" s="275"/>
      <c r="K163" s="275"/>
      <c r="L163" s="280"/>
      <c r="M163" s="281"/>
      <c r="N163" s="282"/>
      <c r="O163" s="282"/>
      <c r="P163" s="282"/>
      <c r="Q163" s="282"/>
      <c r="R163" s="282"/>
      <c r="S163" s="282"/>
      <c r="T163" s="283"/>
      <c r="AT163" s="284" t="s">
        <v>200</v>
      </c>
      <c r="AU163" s="284" t="s">
        <v>81</v>
      </c>
      <c r="AV163" s="14" t="s">
        <v>194</v>
      </c>
      <c r="AW163" s="14" t="s">
        <v>35</v>
      </c>
      <c r="AX163" s="14" t="s">
        <v>79</v>
      </c>
      <c r="AY163" s="284" t="s">
        <v>188</v>
      </c>
    </row>
    <row r="164" s="1" customFormat="1" ht="16.5" customHeight="1">
      <c r="B164" s="47"/>
      <c r="C164" s="286" t="s">
        <v>272</v>
      </c>
      <c r="D164" s="286" t="s">
        <v>273</v>
      </c>
      <c r="E164" s="287" t="s">
        <v>274</v>
      </c>
      <c r="F164" s="288" t="s">
        <v>275</v>
      </c>
      <c r="G164" s="289" t="s">
        <v>261</v>
      </c>
      <c r="H164" s="290">
        <v>22.382000000000001</v>
      </c>
      <c r="I164" s="291"/>
      <c r="J164" s="292">
        <f>ROUND(I164*H164,2)</f>
        <v>0</v>
      </c>
      <c r="K164" s="288" t="s">
        <v>193</v>
      </c>
      <c r="L164" s="293"/>
      <c r="M164" s="294" t="s">
        <v>21</v>
      </c>
      <c r="N164" s="295" t="s">
        <v>43</v>
      </c>
      <c r="O164" s="48"/>
      <c r="P164" s="246">
        <f>O164*H164</f>
        <v>0</v>
      </c>
      <c r="Q164" s="246">
        <v>1</v>
      </c>
      <c r="R164" s="246">
        <f>Q164*H164</f>
        <v>22.382000000000001</v>
      </c>
      <c r="S164" s="246">
        <v>0</v>
      </c>
      <c r="T164" s="247">
        <f>S164*H164</f>
        <v>0</v>
      </c>
      <c r="AR164" s="25" t="s">
        <v>240</v>
      </c>
      <c r="AT164" s="25" t="s">
        <v>273</v>
      </c>
      <c r="AU164" s="25" t="s">
        <v>81</v>
      </c>
      <c r="AY164" s="25" t="s">
        <v>188</v>
      </c>
      <c r="BE164" s="248">
        <f>IF(N164="základní",J164,0)</f>
        <v>0</v>
      </c>
      <c r="BF164" s="248">
        <f>IF(N164="snížená",J164,0)</f>
        <v>0</v>
      </c>
      <c r="BG164" s="248">
        <f>IF(N164="zákl. přenesená",J164,0)</f>
        <v>0</v>
      </c>
      <c r="BH164" s="248">
        <f>IF(N164="sníž. přenesená",J164,0)</f>
        <v>0</v>
      </c>
      <c r="BI164" s="248">
        <f>IF(N164="nulová",J164,0)</f>
        <v>0</v>
      </c>
      <c r="BJ164" s="25" t="s">
        <v>79</v>
      </c>
      <c r="BK164" s="248">
        <f>ROUND(I164*H164,2)</f>
        <v>0</v>
      </c>
      <c r="BL164" s="25" t="s">
        <v>194</v>
      </c>
      <c r="BM164" s="25" t="s">
        <v>276</v>
      </c>
    </row>
    <row r="165" s="1" customFormat="1">
      <c r="B165" s="47"/>
      <c r="C165" s="75"/>
      <c r="D165" s="249" t="s">
        <v>196</v>
      </c>
      <c r="E165" s="75"/>
      <c r="F165" s="250" t="s">
        <v>275</v>
      </c>
      <c r="G165" s="75"/>
      <c r="H165" s="75"/>
      <c r="I165" s="205"/>
      <c r="J165" s="75"/>
      <c r="K165" s="75"/>
      <c r="L165" s="73"/>
      <c r="M165" s="251"/>
      <c r="N165" s="48"/>
      <c r="O165" s="48"/>
      <c r="P165" s="48"/>
      <c r="Q165" s="48"/>
      <c r="R165" s="48"/>
      <c r="S165" s="48"/>
      <c r="T165" s="96"/>
      <c r="AT165" s="25" t="s">
        <v>196</v>
      </c>
      <c r="AU165" s="25" t="s">
        <v>81</v>
      </c>
    </row>
    <row r="166" s="12" customFormat="1">
      <c r="B166" s="253"/>
      <c r="C166" s="254"/>
      <c r="D166" s="249" t="s">
        <v>200</v>
      </c>
      <c r="E166" s="254"/>
      <c r="F166" s="256" t="s">
        <v>277</v>
      </c>
      <c r="G166" s="254"/>
      <c r="H166" s="257">
        <v>22.382000000000001</v>
      </c>
      <c r="I166" s="258"/>
      <c r="J166" s="254"/>
      <c r="K166" s="254"/>
      <c r="L166" s="259"/>
      <c r="M166" s="260"/>
      <c r="N166" s="261"/>
      <c r="O166" s="261"/>
      <c r="P166" s="261"/>
      <c r="Q166" s="261"/>
      <c r="R166" s="261"/>
      <c r="S166" s="261"/>
      <c r="T166" s="262"/>
      <c r="AT166" s="263" t="s">
        <v>200</v>
      </c>
      <c r="AU166" s="263" t="s">
        <v>81</v>
      </c>
      <c r="AV166" s="12" t="s">
        <v>81</v>
      </c>
      <c r="AW166" s="12" t="s">
        <v>6</v>
      </c>
      <c r="AX166" s="12" t="s">
        <v>79</v>
      </c>
      <c r="AY166" s="263" t="s">
        <v>188</v>
      </c>
    </row>
    <row r="167" s="1" customFormat="1" ht="16.5" customHeight="1">
      <c r="B167" s="47"/>
      <c r="C167" s="237" t="s">
        <v>278</v>
      </c>
      <c r="D167" s="237" t="s">
        <v>190</v>
      </c>
      <c r="E167" s="238" t="s">
        <v>279</v>
      </c>
      <c r="F167" s="239" t="s">
        <v>280</v>
      </c>
      <c r="G167" s="240" t="s">
        <v>120</v>
      </c>
      <c r="H167" s="241">
        <v>49.100000000000001</v>
      </c>
      <c r="I167" s="242"/>
      <c r="J167" s="243">
        <f>ROUND(I167*H167,2)</f>
        <v>0</v>
      </c>
      <c r="K167" s="239" t="s">
        <v>193</v>
      </c>
      <c r="L167" s="73"/>
      <c r="M167" s="244" t="s">
        <v>21</v>
      </c>
      <c r="N167" s="245" t="s">
        <v>43</v>
      </c>
      <c r="O167" s="48"/>
      <c r="P167" s="246">
        <f>O167*H167</f>
        <v>0</v>
      </c>
      <c r="Q167" s="246">
        <v>0</v>
      </c>
      <c r="R167" s="246">
        <f>Q167*H167</f>
        <v>0</v>
      </c>
      <c r="S167" s="246">
        <v>0</v>
      </c>
      <c r="T167" s="247">
        <f>S167*H167</f>
        <v>0</v>
      </c>
      <c r="AR167" s="25" t="s">
        <v>194</v>
      </c>
      <c r="AT167" s="25" t="s">
        <v>190</v>
      </c>
      <c r="AU167" s="25" t="s">
        <v>81</v>
      </c>
      <c r="AY167" s="25" t="s">
        <v>188</v>
      </c>
      <c r="BE167" s="248">
        <f>IF(N167="základní",J167,0)</f>
        <v>0</v>
      </c>
      <c r="BF167" s="248">
        <f>IF(N167="snížená",J167,0)</f>
        <v>0</v>
      </c>
      <c r="BG167" s="248">
        <f>IF(N167="zákl. přenesená",J167,0)</f>
        <v>0</v>
      </c>
      <c r="BH167" s="248">
        <f>IF(N167="sníž. přenesená",J167,0)</f>
        <v>0</v>
      </c>
      <c r="BI167" s="248">
        <f>IF(N167="nulová",J167,0)</f>
        <v>0</v>
      </c>
      <c r="BJ167" s="25" t="s">
        <v>79</v>
      </c>
      <c r="BK167" s="248">
        <f>ROUND(I167*H167,2)</f>
        <v>0</v>
      </c>
      <c r="BL167" s="25" t="s">
        <v>194</v>
      </c>
      <c r="BM167" s="25" t="s">
        <v>281</v>
      </c>
    </row>
    <row r="168" s="1" customFormat="1">
      <c r="B168" s="47"/>
      <c r="C168" s="75"/>
      <c r="D168" s="249" t="s">
        <v>196</v>
      </c>
      <c r="E168" s="75"/>
      <c r="F168" s="250" t="s">
        <v>282</v>
      </c>
      <c r="G168" s="75"/>
      <c r="H168" s="75"/>
      <c r="I168" s="205"/>
      <c r="J168" s="75"/>
      <c r="K168" s="75"/>
      <c r="L168" s="73"/>
      <c r="M168" s="251"/>
      <c r="N168" s="48"/>
      <c r="O168" s="48"/>
      <c r="P168" s="48"/>
      <c r="Q168" s="48"/>
      <c r="R168" s="48"/>
      <c r="S168" s="48"/>
      <c r="T168" s="96"/>
      <c r="AT168" s="25" t="s">
        <v>196</v>
      </c>
      <c r="AU168" s="25" t="s">
        <v>81</v>
      </c>
    </row>
    <row r="169" s="1" customFormat="1">
      <c r="B169" s="47"/>
      <c r="C169" s="75"/>
      <c r="D169" s="249" t="s">
        <v>198</v>
      </c>
      <c r="E169" s="75"/>
      <c r="F169" s="252" t="s">
        <v>283</v>
      </c>
      <c r="G169" s="75"/>
      <c r="H169" s="75"/>
      <c r="I169" s="205"/>
      <c r="J169" s="75"/>
      <c r="K169" s="75"/>
      <c r="L169" s="73"/>
      <c r="M169" s="251"/>
      <c r="N169" s="48"/>
      <c r="O169" s="48"/>
      <c r="P169" s="48"/>
      <c r="Q169" s="48"/>
      <c r="R169" s="48"/>
      <c r="S169" s="48"/>
      <c r="T169" s="96"/>
      <c r="AT169" s="25" t="s">
        <v>198</v>
      </c>
      <c r="AU169" s="25" t="s">
        <v>81</v>
      </c>
    </row>
    <row r="170" s="12" customFormat="1">
      <c r="B170" s="253"/>
      <c r="C170" s="254"/>
      <c r="D170" s="249" t="s">
        <v>200</v>
      </c>
      <c r="E170" s="255" t="s">
        <v>21</v>
      </c>
      <c r="F170" s="256" t="s">
        <v>284</v>
      </c>
      <c r="G170" s="254"/>
      <c r="H170" s="257">
        <v>49.100000000000001</v>
      </c>
      <c r="I170" s="258"/>
      <c r="J170" s="254"/>
      <c r="K170" s="254"/>
      <c r="L170" s="259"/>
      <c r="M170" s="260"/>
      <c r="N170" s="261"/>
      <c r="O170" s="261"/>
      <c r="P170" s="261"/>
      <c r="Q170" s="261"/>
      <c r="R170" s="261"/>
      <c r="S170" s="261"/>
      <c r="T170" s="262"/>
      <c r="AT170" s="263" t="s">
        <v>200</v>
      </c>
      <c r="AU170" s="263" t="s">
        <v>81</v>
      </c>
      <c r="AV170" s="12" t="s">
        <v>81</v>
      </c>
      <c r="AW170" s="12" t="s">
        <v>35</v>
      </c>
      <c r="AX170" s="12" t="s">
        <v>79</v>
      </c>
      <c r="AY170" s="263" t="s">
        <v>188</v>
      </c>
    </row>
    <row r="171" s="11" customFormat="1" ht="29.88" customHeight="1">
      <c r="B171" s="221"/>
      <c r="C171" s="222"/>
      <c r="D171" s="223" t="s">
        <v>71</v>
      </c>
      <c r="E171" s="235" t="s">
        <v>220</v>
      </c>
      <c r="F171" s="235" t="s">
        <v>285</v>
      </c>
      <c r="G171" s="222"/>
      <c r="H171" s="222"/>
      <c r="I171" s="225"/>
      <c r="J171" s="236">
        <f>BK171</f>
        <v>0</v>
      </c>
      <c r="K171" s="222"/>
      <c r="L171" s="227"/>
      <c r="M171" s="228"/>
      <c r="N171" s="229"/>
      <c r="O171" s="229"/>
      <c r="P171" s="230">
        <f>SUM(P172:P181)</f>
        <v>0</v>
      </c>
      <c r="Q171" s="229"/>
      <c r="R171" s="230">
        <f>SUM(R172:R181)</f>
        <v>30.068840000000002</v>
      </c>
      <c r="S171" s="229"/>
      <c r="T171" s="231">
        <f>SUM(T172:T181)</f>
        <v>0</v>
      </c>
      <c r="AR171" s="232" t="s">
        <v>79</v>
      </c>
      <c r="AT171" s="233" t="s">
        <v>71</v>
      </c>
      <c r="AU171" s="233" t="s">
        <v>79</v>
      </c>
      <c r="AY171" s="232" t="s">
        <v>188</v>
      </c>
      <c r="BK171" s="234">
        <f>SUM(BK172:BK181)</f>
        <v>0</v>
      </c>
    </row>
    <row r="172" s="1" customFormat="1" ht="16.5" customHeight="1">
      <c r="B172" s="47"/>
      <c r="C172" s="237" t="s">
        <v>10</v>
      </c>
      <c r="D172" s="237" t="s">
        <v>190</v>
      </c>
      <c r="E172" s="238" t="s">
        <v>286</v>
      </c>
      <c r="F172" s="239" t="s">
        <v>287</v>
      </c>
      <c r="G172" s="240" t="s">
        <v>120</v>
      </c>
      <c r="H172" s="241">
        <v>49.100000000000001</v>
      </c>
      <c r="I172" s="242"/>
      <c r="J172" s="243">
        <f>ROUND(I172*H172,2)</f>
        <v>0</v>
      </c>
      <c r="K172" s="239" t="s">
        <v>193</v>
      </c>
      <c r="L172" s="73"/>
      <c r="M172" s="244" t="s">
        <v>21</v>
      </c>
      <c r="N172" s="245" t="s">
        <v>43</v>
      </c>
      <c r="O172" s="48"/>
      <c r="P172" s="246">
        <f>O172*H172</f>
        <v>0</v>
      </c>
      <c r="Q172" s="246">
        <v>0.39800000000000002</v>
      </c>
      <c r="R172" s="246">
        <f>Q172*H172</f>
        <v>19.541800000000002</v>
      </c>
      <c r="S172" s="246">
        <v>0</v>
      </c>
      <c r="T172" s="247">
        <f>S172*H172</f>
        <v>0</v>
      </c>
      <c r="AR172" s="25" t="s">
        <v>194</v>
      </c>
      <c r="AT172" s="25" t="s">
        <v>190</v>
      </c>
      <c r="AU172" s="25" t="s">
        <v>81</v>
      </c>
      <c r="AY172" s="25" t="s">
        <v>188</v>
      </c>
      <c r="BE172" s="248">
        <f>IF(N172="základní",J172,0)</f>
        <v>0</v>
      </c>
      <c r="BF172" s="248">
        <f>IF(N172="snížená",J172,0)</f>
        <v>0</v>
      </c>
      <c r="BG172" s="248">
        <f>IF(N172="zákl. přenesená",J172,0)</f>
        <v>0</v>
      </c>
      <c r="BH172" s="248">
        <f>IF(N172="sníž. přenesená",J172,0)</f>
        <v>0</v>
      </c>
      <c r="BI172" s="248">
        <f>IF(N172="nulová",J172,0)</f>
        <v>0</v>
      </c>
      <c r="BJ172" s="25" t="s">
        <v>79</v>
      </c>
      <c r="BK172" s="248">
        <f>ROUND(I172*H172,2)</f>
        <v>0</v>
      </c>
      <c r="BL172" s="25" t="s">
        <v>194</v>
      </c>
      <c r="BM172" s="25" t="s">
        <v>288</v>
      </c>
    </row>
    <row r="173" s="1" customFormat="1">
      <c r="B173" s="47"/>
      <c r="C173" s="75"/>
      <c r="D173" s="249" t="s">
        <v>196</v>
      </c>
      <c r="E173" s="75"/>
      <c r="F173" s="250" t="s">
        <v>289</v>
      </c>
      <c r="G173" s="75"/>
      <c r="H173" s="75"/>
      <c r="I173" s="205"/>
      <c r="J173" s="75"/>
      <c r="K173" s="75"/>
      <c r="L173" s="73"/>
      <c r="M173" s="251"/>
      <c r="N173" s="48"/>
      <c r="O173" s="48"/>
      <c r="P173" s="48"/>
      <c r="Q173" s="48"/>
      <c r="R173" s="48"/>
      <c r="S173" s="48"/>
      <c r="T173" s="96"/>
      <c r="AT173" s="25" t="s">
        <v>196</v>
      </c>
      <c r="AU173" s="25" t="s">
        <v>81</v>
      </c>
    </row>
    <row r="174" s="12" customFormat="1">
      <c r="B174" s="253"/>
      <c r="C174" s="254"/>
      <c r="D174" s="249" t="s">
        <v>200</v>
      </c>
      <c r="E174" s="255" t="s">
        <v>21</v>
      </c>
      <c r="F174" s="256" t="s">
        <v>284</v>
      </c>
      <c r="G174" s="254"/>
      <c r="H174" s="257">
        <v>49.100000000000001</v>
      </c>
      <c r="I174" s="258"/>
      <c r="J174" s="254"/>
      <c r="K174" s="254"/>
      <c r="L174" s="259"/>
      <c r="M174" s="260"/>
      <c r="N174" s="261"/>
      <c r="O174" s="261"/>
      <c r="P174" s="261"/>
      <c r="Q174" s="261"/>
      <c r="R174" s="261"/>
      <c r="S174" s="261"/>
      <c r="T174" s="262"/>
      <c r="AT174" s="263" t="s">
        <v>200</v>
      </c>
      <c r="AU174" s="263" t="s">
        <v>81</v>
      </c>
      <c r="AV174" s="12" t="s">
        <v>81</v>
      </c>
      <c r="AW174" s="12" t="s">
        <v>35</v>
      </c>
      <c r="AX174" s="12" t="s">
        <v>79</v>
      </c>
      <c r="AY174" s="263" t="s">
        <v>188</v>
      </c>
    </row>
    <row r="175" s="1" customFormat="1" ht="25.5" customHeight="1">
      <c r="B175" s="47"/>
      <c r="C175" s="237" t="s">
        <v>290</v>
      </c>
      <c r="D175" s="237" t="s">
        <v>190</v>
      </c>
      <c r="E175" s="238" t="s">
        <v>291</v>
      </c>
      <c r="F175" s="239" t="s">
        <v>292</v>
      </c>
      <c r="G175" s="240" t="s">
        <v>120</v>
      </c>
      <c r="H175" s="241">
        <v>49.100000000000001</v>
      </c>
      <c r="I175" s="242"/>
      <c r="J175" s="243">
        <f>ROUND(I175*H175,2)</f>
        <v>0</v>
      </c>
      <c r="K175" s="239" t="s">
        <v>193</v>
      </c>
      <c r="L175" s="73"/>
      <c r="M175" s="244" t="s">
        <v>21</v>
      </c>
      <c r="N175" s="245" t="s">
        <v>43</v>
      </c>
      <c r="O175" s="48"/>
      <c r="P175" s="246">
        <f>O175*H175</f>
        <v>0</v>
      </c>
      <c r="Q175" s="246">
        <v>0.10100000000000001</v>
      </c>
      <c r="R175" s="246">
        <f>Q175*H175</f>
        <v>4.9591000000000003</v>
      </c>
      <c r="S175" s="246">
        <v>0</v>
      </c>
      <c r="T175" s="247">
        <f>S175*H175</f>
        <v>0</v>
      </c>
      <c r="AR175" s="25" t="s">
        <v>194</v>
      </c>
      <c r="AT175" s="25" t="s">
        <v>190</v>
      </c>
      <c r="AU175" s="25" t="s">
        <v>81</v>
      </c>
      <c r="AY175" s="25" t="s">
        <v>188</v>
      </c>
      <c r="BE175" s="248">
        <f>IF(N175="základní",J175,0)</f>
        <v>0</v>
      </c>
      <c r="BF175" s="248">
        <f>IF(N175="snížená",J175,0)</f>
        <v>0</v>
      </c>
      <c r="BG175" s="248">
        <f>IF(N175="zákl. přenesená",J175,0)</f>
        <v>0</v>
      </c>
      <c r="BH175" s="248">
        <f>IF(N175="sníž. přenesená",J175,0)</f>
        <v>0</v>
      </c>
      <c r="BI175" s="248">
        <f>IF(N175="nulová",J175,0)</f>
        <v>0</v>
      </c>
      <c r="BJ175" s="25" t="s">
        <v>79</v>
      </c>
      <c r="BK175" s="248">
        <f>ROUND(I175*H175,2)</f>
        <v>0</v>
      </c>
      <c r="BL175" s="25" t="s">
        <v>194</v>
      </c>
      <c r="BM175" s="25" t="s">
        <v>293</v>
      </c>
    </row>
    <row r="176" s="1" customFormat="1">
      <c r="B176" s="47"/>
      <c r="C176" s="75"/>
      <c r="D176" s="249" t="s">
        <v>196</v>
      </c>
      <c r="E176" s="75"/>
      <c r="F176" s="250" t="s">
        <v>294</v>
      </c>
      <c r="G176" s="75"/>
      <c r="H176" s="75"/>
      <c r="I176" s="205"/>
      <c r="J176" s="75"/>
      <c r="K176" s="75"/>
      <c r="L176" s="73"/>
      <c r="M176" s="251"/>
      <c r="N176" s="48"/>
      <c r="O176" s="48"/>
      <c r="P176" s="48"/>
      <c r="Q176" s="48"/>
      <c r="R176" s="48"/>
      <c r="S176" s="48"/>
      <c r="T176" s="96"/>
      <c r="AT176" s="25" t="s">
        <v>196</v>
      </c>
      <c r="AU176" s="25" t="s">
        <v>81</v>
      </c>
    </row>
    <row r="177" s="1" customFormat="1">
      <c r="B177" s="47"/>
      <c r="C177" s="75"/>
      <c r="D177" s="249" t="s">
        <v>198</v>
      </c>
      <c r="E177" s="75"/>
      <c r="F177" s="252" t="s">
        <v>295</v>
      </c>
      <c r="G177" s="75"/>
      <c r="H177" s="75"/>
      <c r="I177" s="205"/>
      <c r="J177" s="75"/>
      <c r="K177" s="75"/>
      <c r="L177" s="73"/>
      <c r="M177" s="251"/>
      <c r="N177" s="48"/>
      <c r="O177" s="48"/>
      <c r="P177" s="48"/>
      <c r="Q177" s="48"/>
      <c r="R177" s="48"/>
      <c r="S177" s="48"/>
      <c r="T177" s="96"/>
      <c r="AT177" s="25" t="s">
        <v>198</v>
      </c>
      <c r="AU177" s="25" t="s">
        <v>81</v>
      </c>
    </row>
    <row r="178" s="12" customFormat="1">
      <c r="B178" s="253"/>
      <c r="C178" s="254"/>
      <c r="D178" s="249" t="s">
        <v>200</v>
      </c>
      <c r="E178" s="255" t="s">
        <v>21</v>
      </c>
      <c r="F178" s="256" t="s">
        <v>284</v>
      </c>
      <c r="G178" s="254"/>
      <c r="H178" s="257">
        <v>49.100000000000001</v>
      </c>
      <c r="I178" s="258"/>
      <c r="J178" s="254"/>
      <c r="K178" s="254"/>
      <c r="L178" s="259"/>
      <c r="M178" s="260"/>
      <c r="N178" s="261"/>
      <c r="O178" s="261"/>
      <c r="P178" s="261"/>
      <c r="Q178" s="261"/>
      <c r="R178" s="261"/>
      <c r="S178" s="261"/>
      <c r="T178" s="262"/>
      <c r="AT178" s="263" t="s">
        <v>200</v>
      </c>
      <c r="AU178" s="263" t="s">
        <v>81</v>
      </c>
      <c r="AV178" s="12" t="s">
        <v>81</v>
      </c>
      <c r="AW178" s="12" t="s">
        <v>35</v>
      </c>
      <c r="AX178" s="12" t="s">
        <v>79</v>
      </c>
      <c r="AY178" s="263" t="s">
        <v>188</v>
      </c>
    </row>
    <row r="179" s="1" customFormat="1" ht="16.5" customHeight="1">
      <c r="B179" s="47"/>
      <c r="C179" s="286" t="s">
        <v>296</v>
      </c>
      <c r="D179" s="286" t="s">
        <v>273</v>
      </c>
      <c r="E179" s="287" t="s">
        <v>297</v>
      </c>
      <c r="F179" s="288" t="s">
        <v>298</v>
      </c>
      <c r="G179" s="289" t="s">
        <v>120</v>
      </c>
      <c r="H179" s="290">
        <v>51.555</v>
      </c>
      <c r="I179" s="291"/>
      <c r="J179" s="292">
        <f>ROUND(I179*H179,2)</f>
        <v>0</v>
      </c>
      <c r="K179" s="288" t="s">
        <v>193</v>
      </c>
      <c r="L179" s="293"/>
      <c r="M179" s="294" t="s">
        <v>21</v>
      </c>
      <c r="N179" s="295" t="s">
        <v>43</v>
      </c>
      <c r="O179" s="48"/>
      <c r="P179" s="246">
        <f>O179*H179</f>
        <v>0</v>
      </c>
      <c r="Q179" s="246">
        <v>0.108</v>
      </c>
      <c r="R179" s="246">
        <f>Q179*H179</f>
        <v>5.5679400000000001</v>
      </c>
      <c r="S179" s="246">
        <v>0</v>
      </c>
      <c r="T179" s="247">
        <f>S179*H179</f>
        <v>0</v>
      </c>
      <c r="AR179" s="25" t="s">
        <v>240</v>
      </c>
      <c r="AT179" s="25" t="s">
        <v>273</v>
      </c>
      <c r="AU179" s="25" t="s">
        <v>81</v>
      </c>
      <c r="AY179" s="25" t="s">
        <v>188</v>
      </c>
      <c r="BE179" s="248">
        <f>IF(N179="základní",J179,0)</f>
        <v>0</v>
      </c>
      <c r="BF179" s="248">
        <f>IF(N179="snížená",J179,0)</f>
        <v>0</v>
      </c>
      <c r="BG179" s="248">
        <f>IF(N179="zákl. přenesená",J179,0)</f>
        <v>0</v>
      </c>
      <c r="BH179" s="248">
        <f>IF(N179="sníž. přenesená",J179,0)</f>
        <v>0</v>
      </c>
      <c r="BI179" s="248">
        <f>IF(N179="nulová",J179,0)</f>
        <v>0</v>
      </c>
      <c r="BJ179" s="25" t="s">
        <v>79</v>
      </c>
      <c r="BK179" s="248">
        <f>ROUND(I179*H179,2)</f>
        <v>0</v>
      </c>
      <c r="BL179" s="25" t="s">
        <v>194</v>
      </c>
      <c r="BM179" s="25" t="s">
        <v>299</v>
      </c>
    </row>
    <row r="180" s="1" customFormat="1">
      <c r="B180" s="47"/>
      <c r="C180" s="75"/>
      <c r="D180" s="249" t="s">
        <v>196</v>
      </c>
      <c r="E180" s="75"/>
      <c r="F180" s="250" t="s">
        <v>298</v>
      </c>
      <c r="G180" s="75"/>
      <c r="H180" s="75"/>
      <c r="I180" s="205"/>
      <c r="J180" s="75"/>
      <c r="K180" s="75"/>
      <c r="L180" s="73"/>
      <c r="M180" s="251"/>
      <c r="N180" s="48"/>
      <c r="O180" s="48"/>
      <c r="P180" s="48"/>
      <c r="Q180" s="48"/>
      <c r="R180" s="48"/>
      <c r="S180" s="48"/>
      <c r="T180" s="96"/>
      <c r="AT180" s="25" t="s">
        <v>196</v>
      </c>
      <c r="AU180" s="25" t="s">
        <v>81</v>
      </c>
    </row>
    <row r="181" s="12" customFormat="1">
      <c r="B181" s="253"/>
      <c r="C181" s="254"/>
      <c r="D181" s="249" t="s">
        <v>200</v>
      </c>
      <c r="E181" s="254"/>
      <c r="F181" s="256" t="s">
        <v>300</v>
      </c>
      <c r="G181" s="254"/>
      <c r="H181" s="257">
        <v>51.555</v>
      </c>
      <c r="I181" s="258"/>
      <c r="J181" s="254"/>
      <c r="K181" s="254"/>
      <c r="L181" s="259"/>
      <c r="M181" s="260"/>
      <c r="N181" s="261"/>
      <c r="O181" s="261"/>
      <c r="P181" s="261"/>
      <c r="Q181" s="261"/>
      <c r="R181" s="261"/>
      <c r="S181" s="261"/>
      <c r="T181" s="262"/>
      <c r="AT181" s="263" t="s">
        <v>200</v>
      </c>
      <c r="AU181" s="263" t="s">
        <v>81</v>
      </c>
      <c r="AV181" s="12" t="s">
        <v>81</v>
      </c>
      <c r="AW181" s="12" t="s">
        <v>6</v>
      </c>
      <c r="AX181" s="12" t="s">
        <v>79</v>
      </c>
      <c r="AY181" s="263" t="s">
        <v>188</v>
      </c>
    </row>
    <row r="182" s="11" customFormat="1" ht="29.88" customHeight="1">
      <c r="B182" s="221"/>
      <c r="C182" s="222"/>
      <c r="D182" s="223" t="s">
        <v>71</v>
      </c>
      <c r="E182" s="235" t="s">
        <v>229</v>
      </c>
      <c r="F182" s="235" t="s">
        <v>301</v>
      </c>
      <c r="G182" s="222"/>
      <c r="H182" s="222"/>
      <c r="I182" s="225"/>
      <c r="J182" s="236">
        <f>BK182</f>
        <v>0</v>
      </c>
      <c r="K182" s="222"/>
      <c r="L182" s="227"/>
      <c r="M182" s="228"/>
      <c r="N182" s="229"/>
      <c r="O182" s="229"/>
      <c r="P182" s="230">
        <f>P183+P387</f>
        <v>0</v>
      </c>
      <c r="Q182" s="229"/>
      <c r="R182" s="230">
        <f>R183+R387</f>
        <v>20.198418171239993</v>
      </c>
      <c r="S182" s="229"/>
      <c r="T182" s="231">
        <f>T183+T387</f>
        <v>0</v>
      </c>
      <c r="AR182" s="232" t="s">
        <v>79</v>
      </c>
      <c r="AT182" s="233" t="s">
        <v>71</v>
      </c>
      <c r="AU182" s="233" t="s">
        <v>79</v>
      </c>
      <c r="AY182" s="232" t="s">
        <v>188</v>
      </c>
      <c r="BK182" s="234">
        <f>BK183+BK387</f>
        <v>0</v>
      </c>
    </row>
    <row r="183" s="11" customFormat="1" ht="14.88" customHeight="1">
      <c r="B183" s="221"/>
      <c r="C183" s="222"/>
      <c r="D183" s="223" t="s">
        <v>71</v>
      </c>
      <c r="E183" s="235" t="s">
        <v>302</v>
      </c>
      <c r="F183" s="235" t="s">
        <v>303</v>
      </c>
      <c r="G183" s="222"/>
      <c r="H183" s="222"/>
      <c r="I183" s="225"/>
      <c r="J183" s="236">
        <f>BK183</f>
        <v>0</v>
      </c>
      <c r="K183" s="222"/>
      <c r="L183" s="227"/>
      <c r="M183" s="228"/>
      <c r="N183" s="229"/>
      <c r="O183" s="229"/>
      <c r="P183" s="230">
        <f>SUM(P184:P386)</f>
        <v>0</v>
      </c>
      <c r="Q183" s="229"/>
      <c r="R183" s="230">
        <f>SUM(R184:R386)</f>
        <v>17.475666171239993</v>
      </c>
      <c r="S183" s="229"/>
      <c r="T183" s="231">
        <f>SUM(T184:T386)</f>
        <v>0</v>
      </c>
      <c r="AR183" s="232" t="s">
        <v>79</v>
      </c>
      <c r="AT183" s="233" t="s">
        <v>71</v>
      </c>
      <c r="AU183" s="233" t="s">
        <v>81</v>
      </c>
      <c r="AY183" s="232" t="s">
        <v>188</v>
      </c>
      <c r="BK183" s="234">
        <f>SUM(BK184:BK386)</f>
        <v>0</v>
      </c>
    </row>
    <row r="184" s="1" customFormat="1" ht="16.5" customHeight="1">
      <c r="B184" s="47"/>
      <c r="C184" s="237" t="s">
        <v>304</v>
      </c>
      <c r="D184" s="237" t="s">
        <v>190</v>
      </c>
      <c r="E184" s="238" t="s">
        <v>305</v>
      </c>
      <c r="F184" s="239" t="s">
        <v>306</v>
      </c>
      <c r="G184" s="240" t="s">
        <v>120</v>
      </c>
      <c r="H184" s="241">
        <v>573.51499999999999</v>
      </c>
      <c r="I184" s="242"/>
      <c r="J184" s="243">
        <f>ROUND(I184*H184,2)</f>
        <v>0</v>
      </c>
      <c r="K184" s="239" t="s">
        <v>307</v>
      </c>
      <c r="L184" s="73"/>
      <c r="M184" s="244" t="s">
        <v>21</v>
      </c>
      <c r="N184" s="245" t="s">
        <v>43</v>
      </c>
      <c r="O184" s="48"/>
      <c r="P184" s="246">
        <f>O184*H184</f>
        <v>0</v>
      </c>
      <c r="Q184" s="246">
        <v>0.00046999999999999999</v>
      </c>
      <c r="R184" s="246">
        <f>Q184*H184</f>
        <v>0.26955204999999999</v>
      </c>
      <c r="S184" s="246">
        <v>0</v>
      </c>
      <c r="T184" s="247">
        <f>S184*H184</f>
        <v>0</v>
      </c>
      <c r="AR184" s="25" t="s">
        <v>194</v>
      </c>
      <c r="AT184" s="25" t="s">
        <v>190</v>
      </c>
      <c r="AU184" s="25" t="s">
        <v>207</v>
      </c>
      <c r="AY184" s="25" t="s">
        <v>188</v>
      </c>
      <c r="BE184" s="248">
        <f>IF(N184="základní",J184,0)</f>
        <v>0</v>
      </c>
      <c r="BF184" s="248">
        <f>IF(N184="snížená",J184,0)</f>
        <v>0</v>
      </c>
      <c r="BG184" s="248">
        <f>IF(N184="zákl. přenesená",J184,0)</f>
        <v>0</v>
      </c>
      <c r="BH184" s="248">
        <f>IF(N184="sníž. přenesená",J184,0)</f>
        <v>0</v>
      </c>
      <c r="BI184" s="248">
        <f>IF(N184="nulová",J184,0)</f>
        <v>0</v>
      </c>
      <c r="BJ184" s="25" t="s">
        <v>79</v>
      </c>
      <c r="BK184" s="248">
        <f>ROUND(I184*H184,2)</f>
        <v>0</v>
      </c>
      <c r="BL184" s="25" t="s">
        <v>194</v>
      </c>
      <c r="BM184" s="25" t="s">
        <v>308</v>
      </c>
    </row>
    <row r="185" s="1" customFormat="1">
      <c r="B185" s="47"/>
      <c r="C185" s="75"/>
      <c r="D185" s="249" t="s">
        <v>196</v>
      </c>
      <c r="E185" s="75"/>
      <c r="F185" s="250" t="s">
        <v>309</v>
      </c>
      <c r="G185" s="75"/>
      <c r="H185" s="75"/>
      <c r="I185" s="205"/>
      <c r="J185" s="75"/>
      <c r="K185" s="75"/>
      <c r="L185" s="73"/>
      <c r="M185" s="251"/>
      <c r="N185" s="48"/>
      <c r="O185" s="48"/>
      <c r="P185" s="48"/>
      <c r="Q185" s="48"/>
      <c r="R185" s="48"/>
      <c r="S185" s="48"/>
      <c r="T185" s="96"/>
      <c r="AT185" s="25" t="s">
        <v>196</v>
      </c>
      <c r="AU185" s="25" t="s">
        <v>207</v>
      </c>
    </row>
    <row r="186" s="13" customFormat="1">
      <c r="B186" s="264"/>
      <c r="C186" s="265"/>
      <c r="D186" s="249" t="s">
        <v>200</v>
      </c>
      <c r="E186" s="266" t="s">
        <v>21</v>
      </c>
      <c r="F186" s="267" t="s">
        <v>310</v>
      </c>
      <c r="G186" s="265"/>
      <c r="H186" s="266" t="s">
        <v>21</v>
      </c>
      <c r="I186" s="268"/>
      <c r="J186" s="265"/>
      <c r="K186" s="265"/>
      <c r="L186" s="269"/>
      <c r="M186" s="270"/>
      <c r="N186" s="271"/>
      <c r="O186" s="271"/>
      <c r="P186" s="271"/>
      <c r="Q186" s="271"/>
      <c r="R186" s="271"/>
      <c r="S186" s="271"/>
      <c r="T186" s="272"/>
      <c r="AT186" s="273" t="s">
        <v>200</v>
      </c>
      <c r="AU186" s="273" t="s">
        <v>207</v>
      </c>
      <c r="AV186" s="13" t="s">
        <v>79</v>
      </c>
      <c r="AW186" s="13" t="s">
        <v>35</v>
      </c>
      <c r="AX186" s="13" t="s">
        <v>72</v>
      </c>
      <c r="AY186" s="273" t="s">
        <v>188</v>
      </c>
    </row>
    <row r="187" s="12" customFormat="1">
      <c r="B187" s="253"/>
      <c r="C187" s="254"/>
      <c r="D187" s="249" t="s">
        <v>200</v>
      </c>
      <c r="E187" s="255" t="s">
        <v>21</v>
      </c>
      <c r="F187" s="256" t="s">
        <v>311</v>
      </c>
      <c r="G187" s="254"/>
      <c r="H187" s="257">
        <v>493.58999999999998</v>
      </c>
      <c r="I187" s="258"/>
      <c r="J187" s="254"/>
      <c r="K187" s="254"/>
      <c r="L187" s="259"/>
      <c r="M187" s="260"/>
      <c r="N187" s="261"/>
      <c r="O187" s="261"/>
      <c r="P187" s="261"/>
      <c r="Q187" s="261"/>
      <c r="R187" s="261"/>
      <c r="S187" s="261"/>
      <c r="T187" s="262"/>
      <c r="AT187" s="263" t="s">
        <v>200</v>
      </c>
      <c r="AU187" s="263" t="s">
        <v>207</v>
      </c>
      <c r="AV187" s="12" t="s">
        <v>81</v>
      </c>
      <c r="AW187" s="12" t="s">
        <v>35</v>
      </c>
      <c r="AX187" s="12" t="s">
        <v>72</v>
      </c>
      <c r="AY187" s="263" t="s">
        <v>188</v>
      </c>
    </row>
    <row r="188" s="13" customFormat="1">
      <c r="B188" s="264"/>
      <c r="C188" s="265"/>
      <c r="D188" s="249" t="s">
        <v>200</v>
      </c>
      <c r="E188" s="266" t="s">
        <v>21</v>
      </c>
      <c r="F188" s="267" t="s">
        <v>312</v>
      </c>
      <c r="G188" s="265"/>
      <c r="H188" s="266" t="s">
        <v>21</v>
      </c>
      <c r="I188" s="268"/>
      <c r="J188" s="265"/>
      <c r="K188" s="265"/>
      <c r="L188" s="269"/>
      <c r="M188" s="270"/>
      <c r="N188" s="271"/>
      <c r="O188" s="271"/>
      <c r="P188" s="271"/>
      <c r="Q188" s="271"/>
      <c r="R188" s="271"/>
      <c r="S188" s="271"/>
      <c r="T188" s="272"/>
      <c r="AT188" s="273" t="s">
        <v>200</v>
      </c>
      <c r="AU188" s="273" t="s">
        <v>207</v>
      </c>
      <c r="AV188" s="13" t="s">
        <v>79</v>
      </c>
      <c r="AW188" s="13" t="s">
        <v>35</v>
      </c>
      <c r="AX188" s="13" t="s">
        <v>72</v>
      </c>
      <c r="AY188" s="273" t="s">
        <v>188</v>
      </c>
    </row>
    <row r="189" s="12" customFormat="1">
      <c r="B189" s="253"/>
      <c r="C189" s="254"/>
      <c r="D189" s="249" t="s">
        <v>200</v>
      </c>
      <c r="E189" s="255" t="s">
        <v>21</v>
      </c>
      <c r="F189" s="256" t="s">
        <v>313</v>
      </c>
      <c r="G189" s="254"/>
      <c r="H189" s="257">
        <v>17.956</v>
      </c>
      <c r="I189" s="258"/>
      <c r="J189" s="254"/>
      <c r="K189" s="254"/>
      <c r="L189" s="259"/>
      <c r="M189" s="260"/>
      <c r="N189" s="261"/>
      <c r="O189" s="261"/>
      <c r="P189" s="261"/>
      <c r="Q189" s="261"/>
      <c r="R189" s="261"/>
      <c r="S189" s="261"/>
      <c r="T189" s="262"/>
      <c r="AT189" s="263" t="s">
        <v>200</v>
      </c>
      <c r="AU189" s="263" t="s">
        <v>207</v>
      </c>
      <c r="AV189" s="12" t="s">
        <v>81</v>
      </c>
      <c r="AW189" s="12" t="s">
        <v>35</v>
      </c>
      <c r="AX189" s="12" t="s">
        <v>72</v>
      </c>
      <c r="AY189" s="263" t="s">
        <v>188</v>
      </c>
    </row>
    <row r="190" s="13" customFormat="1">
      <c r="B190" s="264"/>
      <c r="C190" s="265"/>
      <c r="D190" s="249" t="s">
        <v>200</v>
      </c>
      <c r="E190" s="266" t="s">
        <v>21</v>
      </c>
      <c r="F190" s="267" t="s">
        <v>314</v>
      </c>
      <c r="G190" s="265"/>
      <c r="H190" s="266" t="s">
        <v>21</v>
      </c>
      <c r="I190" s="268"/>
      <c r="J190" s="265"/>
      <c r="K190" s="265"/>
      <c r="L190" s="269"/>
      <c r="M190" s="270"/>
      <c r="N190" s="271"/>
      <c r="O190" s="271"/>
      <c r="P190" s="271"/>
      <c r="Q190" s="271"/>
      <c r="R190" s="271"/>
      <c r="S190" s="271"/>
      <c r="T190" s="272"/>
      <c r="AT190" s="273" t="s">
        <v>200</v>
      </c>
      <c r="AU190" s="273" t="s">
        <v>207</v>
      </c>
      <c r="AV190" s="13" t="s">
        <v>79</v>
      </c>
      <c r="AW190" s="13" t="s">
        <v>35</v>
      </c>
      <c r="AX190" s="13" t="s">
        <v>72</v>
      </c>
      <c r="AY190" s="273" t="s">
        <v>188</v>
      </c>
    </row>
    <row r="191" s="12" customFormat="1">
      <c r="B191" s="253"/>
      <c r="C191" s="254"/>
      <c r="D191" s="249" t="s">
        <v>200</v>
      </c>
      <c r="E191" s="255" t="s">
        <v>21</v>
      </c>
      <c r="F191" s="256" t="s">
        <v>135</v>
      </c>
      <c r="G191" s="254"/>
      <c r="H191" s="257">
        <v>61.969000000000001</v>
      </c>
      <c r="I191" s="258"/>
      <c r="J191" s="254"/>
      <c r="K191" s="254"/>
      <c r="L191" s="259"/>
      <c r="M191" s="260"/>
      <c r="N191" s="261"/>
      <c r="O191" s="261"/>
      <c r="P191" s="261"/>
      <c r="Q191" s="261"/>
      <c r="R191" s="261"/>
      <c r="S191" s="261"/>
      <c r="T191" s="262"/>
      <c r="AT191" s="263" t="s">
        <v>200</v>
      </c>
      <c r="AU191" s="263" t="s">
        <v>207</v>
      </c>
      <c r="AV191" s="12" t="s">
        <v>81</v>
      </c>
      <c r="AW191" s="12" t="s">
        <v>35</v>
      </c>
      <c r="AX191" s="12" t="s">
        <v>72</v>
      </c>
      <c r="AY191" s="263" t="s">
        <v>188</v>
      </c>
    </row>
    <row r="192" s="14" customFormat="1">
      <c r="B192" s="274"/>
      <c r="C192" s="275"/>
      <c r="D192" s="249" t="s">
        <v>200</v>
      </c>
      <c r="E192" s="276" t="s">
        <v>21</v>
      </c>
      <c r="F192" s="277" t="s">
        <v>215</v>
      </c>
      <c r="G192" s="275"/>
      <c r="H192" s="278">
        <v>573.51499999999999</v>
      </c>
      <c r="I192" s="279"/>
      <c r="J192" s="275"/>
      <c r="K192" s="275"/>
      <c r="L192" s="280"/>
      <c r="M192" s="281"/>
      <c r="N192" s="282"/>
      <c r="O192" s="282"/>
      <c r="P192" s="282"/>
      <c r="Q192" s="282"/>
      <c r="R192" s="282"/>
      <c r="S192" s="282"/>
      <c r="T192" s="283"/>
      <c r="AT192" s="284" t="s">
        <v>200</v>
      </c>
      <c r="AU192" s="284" t="s">
        <v>207</v>
      </c>
      <c r="AV192" s="14" t="s">
        <v>194</v>
      </c>
      <c r="AW192" s="14" t="s">
        <v>35</v>
      </c>
      <c r="AX192" s="14" t="s">
        <v>79</v>
      </c>
      <c r="AY192" s="284" t="s">
        <v>188</v>
      </c>
    </row>
    <row r="193" s="1" customFormat="1" ht="25.5" customHeight="1">
      <c r="B193" s="47"/>
      <c r="C193" s="237" t="s">
        <v>315</v>
      </c>
      <c r="D193" s="237" t="s">
        <v>190</v>
      </c>
      <c r="E193" s="238" t="s">
        <v>316</v>
      </c>
      <c r="F193" s="239" t="s">
        <v>317</v>
      </c>
      <c r="G193" s="240" t="s">
        <v>120</v>
      </c>
      <c r="H193" s="241">
        <v>11.249000000000001</v>
      </c>
      <c r="I193" s="242"/>
      <c r="J193" s="243">
        <f>ROUND(I193*H193,2)</f>
        <v>0</v>
      </c>
      <c r="K193" s="239" t="s">
        <v>193</v>
      </c>
      <c r="L193" s="73"/>
      <c r="M193" s="244" t="s">
        <v>21</v>
      </c>
      <c r="N193" s="245" t="s">
        <v>43</v>
      </c>
      <c r="O193" s="48"/>
      <c r="P193" s="246">
        <f>O193*H193</f>
        <v>0</v>
      </c>
      <c r="Q193" s="246">
        <v>0.0082500000000000004</v>
      </c>
      <c r="R193" s="246">
        <f>Q193*H193</f>
        <v>0.092804250000000005</v>
      </c>
      <c r="S193" s="246">
        <v>0</v>
      </c>
      <c r="T193" s="247">
        <f>S193*H193</f>
        <v>0</v>
      </c>
      <c r="AR193" s="25" t="s">
        <v>194</v>
      </c>
      <c r="AT193" s="25" t="s">
        <v>190</v>
      </c>
      <c r="AU193" s="25" t="s">
        <v>207</v>
      </c>
      <c r="AY193" s="25" t="s">
        <v>188</v>
      </c>
      <c r="BE193" s="248">
        <f>IF(N193="základní",J193,0)</f>
        <v>0</v>
      </c>
      <c r="BF193" s="248">
        <f>IF(N193="snížená",J193,0)</f>
        <v>0</v>
      </c>
      <c r="BG193" s="248">
        <f>IF(N193="zákl. přenesená",J193,0)</f>
        <v>0</v>
      </c>
      <c r="BH193" s="248">
        <f>IF(N193="sníž. přenesená",J193,0)</f>
        <v>0</v>
      </c>
      <c r="BI193" s="248">
        <f>IF(N193="nulová",J193,0)</f>
        <v>0</v>
      </c>
      <c r="BJ193" s="25" t="s">
        <v>79</v>
      </c>
      <c r="BK193" s="248">
        <f>ROUND(I193*H193,2)</f>
        <v>0</v>
      </c>
      <c r="BL193" s="25" t="s">
        <v>194</v>
      </c>
      <c r="BM193" s="25" t="s">
        <v>318</v>
      </c>
    </row>
    <row r="194" s="1" customFormat="1">
      <c r="B194" s="47"/>
      <c r="C194" s="75"/>
      <c r="D194" s="249" t="s">
        <v>196</v>
      </c>
      <c r="E194" s="75"/>
      <c r="F194" s="250" t="s">
        <v>319</v>
      </c>
      <c r="G194" s="75"/>
      <c r="H194" s="75"/>
      <c r="I194" s="205"/>
      <c r="J194" s="75"/>
      <c r="K194" s="75"/>
      <c r="L194" s="73"/>
      <c r="M194" s="251"/>
      <c r="N194" s="48"/>
      <c r="O194" s="48"/>
      <c r="P194" s="48"/>
      <c r="Q194" s="48"/>
      <c r="R194" s="48"/>
      <c r="S194" s="48"/>
      <c r="T194" s="96"/>
      <c r="AT194" s="25" t="s">
        <v>196</v>
      </c>
      <c r="AU194" s="25" t="s">
        <v>207</v>
      </c>
    </row>
    <row r="195" s="1" customFormat="1">
      <c r="B195" s="47"/>
      <c r="C195" s="75"/>
      <c r="D195" s="249" t="s">
        <v>198</v>
      </c>
      <c r="E195" s="75"/>
      <c r="F195" s="252" t="s">
        <v>320</v>
      </c>
      <c r="G195" s="75"/>
      <c r="H195" s="75"/>
      <c r="I195" s="205"/>
      <c r="J195" s="75"/>
      <c r="K195" s="75"/>
      <c r="L195" s="73"/>
      <c r="M195" s="251"/>
      <c r="N195" s="48"/>
      <c r="O195" s="48"/>
      <c r="P195" s="48"/>
      <c r="Q195" s="48"/>
      <c r="R195" s="48"/>
      <c r="S195" s="48"/>
      <c r="T195" s="96"/>
      <c r="AT195" s="25" t="s">
        <v>198</v>
      </c>
      <c r="AU195" s="25" t="s">
        <v>207</v>
      </c>
    </row>
    <row r="196" s="12" customFormat="1">
      <c r="B196" s="253"/>
      <c r="C196" s="254"/>
      <c r="D196" s="249" t="s">
        <v>200</v>
      </c>
      <c r="E196" s="255" t="s">
        <v>122</v>
      </c>
      <c r="F196" s="256" t="s">
        <v>321</v>
      </c>
      <c r="G196" s="254"/>
      <c r="H196" s="257">
        <v>11.249000000000001</v>
      </c>
      <c r="I196" s="258"/>
      <c r="J196" s="254"/>
      <c r="K196" s="254"/>
      <c r="L196" s="259"/>
      <c r="M196" s="260"/>
      <c r="N196" s="261"/>
      <c r="O196" s="261"/>
      <c r="P196" s="261"/>
      <c r="Q196" s="261"/>
      <c r="R196" s="261"/>
      <c r="S196" s="261"/>
      <c r="T196" s="262"/>
      <c r="AT196" s="263" t="s">
        <v>200</v>
      </c>
      <c r="AU196" s="263" t="s">
        <v>207</v>
      </c>
      <c r="AV196" s="12" t="s">
        <v>81</v>
      </c>
      <c r="AW196" s="12" t="s">
        <v>35</v>
      </c>
      <c r="AX196" s="12" t="s">
        <v>79</v>
      </c>
      <c r="AY196" s="263" t="s">
        <v>188</v>
      </c>
    </row>
    <row r="197" s="1" customFormat="1" ht="16.5" customHeight="1">
      <c r="B197" s="47"/>
      <c r="C197" s="286" t="s">
        <v>322</v>
      </c>
      <c r="D197" s="286" t="s">
        <v>273</v>
      </c>
      <c r="E197" s="287" t="s">
        <v>323</v>
      </c>
      <c r="F197" s="288" t="s">
        <v>324</v>
      </c>
      <c r="G197" s="289" t="s">
        <v>120</v>
      </c>
      <c r="H197" s="290">
        <v>11.811</v>
      </c>
      <c r="I197" s="291"/>
      <c r="J197" s="292">
        <f>ROUND(I197*H197,2)</f>
        <v>0</v>
      </c>
      <c r="K197" s="288" t="s">
        <v>193</v>
      </c>
      <c r="L197" s="293"/>
      <c r="M197" s="294" t="s">
        <v>21</v>
      </c>
      <c r="N197" s="295" t="s">
        <v>43</v>
      </c>
      <c r="O197" s="48"/>
      <c r="P197" s="246">
        <f>O197*H197</f>
        <v>0</v>
      </c>
      <c r="Q197" s="246">
        <v>0.00044999999999999999</v>
      </c>
      <c r="R197" s="246">
        <f>Q197*H197</f>
        <v>0.0053149499999999997</v>
      </c>
      <c r="S197" s="246">
        <v>0</v>
      </c>
      <c r="T197" s="247">
        <f>S197*H197</f>
        <v>0</v>
      </c>
      <c r="AR197" s="25" t="s">
        <v>240</v>
      </c>
      <c r="AT197" s="25" t="s">
        <v>273</v>
      </c>
      <c r="AU197" s="25" t="s">
        <v>207</v>
      </c>
      <c r="AY197" s="25" t="s">
        <v>188</v>
      </c>
      <c r="BE197" s="248">
        <f>IF(N197="základní",J197,0)</f>
        <v>0</v>
      </c>
      <c r="BF197" s="248">
        <f>IF(N197="snížená",J197,0)</f>
        <v>0</v>
      </c>
      <c r="BG197" s="248">
        <f>IF(N197="zákl. přenesená",J197,0)</f>
        <v>0</v>
      </c>
      <c r="BH197" s="248">
        <f>IF(N197="sníž. přenesená",J197,0)</f>
        <v>0</v>
      </c>
      <c r="BI197" s="248">
        <f>IF(N197="nulová",J197,0)</f>
        <v>0</v>
      </c>
      <c r="BJ197" s="25" t="s">
        <v>79</v>
      </c>
      <c r="BK197" s="248">
        <f>ROUND(I197*H197,2)</f>
        <v>0</v>
      </c>
      <c r="BL197" s="25" t="s">
        <v>194</v>
      </c>
      <c r="BM197" s="25" t="s">
        <v>325</v>
      </c>
    </row>
    <row r="198" s="1" customFormat="1">
      <c r="B198" s="47"/>
      <c r="C198" s="75"/>
      <c r="D198" s="249" t="s">
        <v>196</v>
      </c>
      <c r="E198" s="75"/>
      <c r="F198" s="250" t="s">
        <v>324</v>
      </c>
      <c r="G198" s="75"/>
      <c r="H198" s="75"/>
      <c r="I198" s="205"/>
      <c r="J198" s="75"/>
      <c r="K198" s="75"/>
      <c r="L198" s="73"/>
      <c r="M198" s="251"/>
      <c r="N198" s="48"/>
      <c r="O198" s="48"/>
      <c r="P198" s="48"/>
      <c r="Q198" s="48"/>
      <c r="R198" s="48"/>
      <c r="S198" s="48"/>
      <c r="T198" s="96"/>
      <c r="AT198" s="25" t="s">
        <v>196</v>
      </c>
      <c r="AU198" s="25" t="s">
        <v>207</v>
      </c>
    </row>
    <row r="199" s="12" customFormat="1">
      <c r="B199" s="253"/>
      <c r="C199" s="254"/>
      <c r="D199" s="249" t="s">
        <v>200</v>
      </c>
      <c r="E199" s="254"/>
      <c r="F199" s="256" t="s">
        <v>326</v>
      </c>
      <c r="G199" s="254"/>
      <c r="H199" s="257">
        <v>11.811</v>
      </c>
      <c r="I199" s="258"/>
      <c r="J199" s="254"/>
      <c r="K199" s="254"/>
      <c r="L199" s="259"/>
      <c r="M199" s="260"/>
      <c r="N199" s="261"/>
      <c r="O199" s="261"/>
      <c r="P199" s="261"/>
      <c r="Q199" s="261"/>
      <c r="R199" s="261"/>
      <c r="S199" s="261"/>
      <c r="T199" s="262"/>
      <c r="AT199" s="263" t="s">
        <v>200</v>
      </c>
      <c r="AU199" s="263" t="s">
        <v>207</v>
      </c>
      <c r="AV199" s="12" t="s">
        <v>81</v>
      </c>
      <c r="AW199" s="12" t="s">
        <v>6</v>
      </c>
      <c r="AX199" s="12" t="s">
        <v>79</v>
      </c>
      <c r="AY199" s="263" t="s">
        <v>188</v>
      </c>
    </row>
    <row r="200" s="1" customFormat="1" ht="25.5" customHeight="1">
      <c r="B200" s="47"/>
      <c r="C200" s="237" t="s">
        <v>9</v>
      </c>
      <c r="D200" s="237" t="s">
        <v>190</v>
      </c>
      <c r="E200" s="238" t="s">
        <v>316</v>
      </c>
      <c r="F200" s="239" t="s">
        <v>317</v>
      </c>
      <c r="G200" s="240" t="s">
        <v>120</v>
      </c>
      <c r="H200" s="241">
        <v>25.475999999999999</v>
      </c>
      <c r="I200" s="242"/>
      <c r="J200" s="243">
        <f>ROUND(I200*H200,2)</f>
        <v>0</v>
      </c>
      <c r="K200" s="239" t="s">
        <v>193</v>
      </c>
      <c r="L200" s="73"/>
      <c r="M200" s="244" t="s">
        <v>21</v>
      </c>
      <c r="N200" s="245" t="s">
        <v>43</v>
      </c>
      <c r="O200" s="48"/>
      <c r="P200" s="246">
        <f>O200*H200</f>
        <v>0</v>
      </c>
      <c r="Q200" s="246">
        <v>0.0082500000000000004</v>
      </c>
      <c r="R200" s="246">
        <f>Q200*H200</f>
        <v>0.210177</v>
      </c>
      <c r="S200" s="246">
        <v>0</v>
      </c>
      <c r="T200" s="247">
        <f>S200*H200</f>
        <v>0</v>
      </c>
      <c r="AR200" s="25" t="s">
        <v>194</v>
      </c>
      <c r="AT200" s="25" t="s">
        <v>190</v>
      </c>
      <c r="AU200" s="25" t="s">
        <v>207</v>
      </c>
      <c r="AY200" s="25" t="s">
        <v>188</v>
      </c>
      <c r="BE200" s="248">
        <f>IF(N200="základní",J200,0)</f>
        <v>0</v>
      </c>
      <c r="BF200" s="248">
        <f>IF(N200="snížená",J200,0)</f>
        <v>0</v>
      </c>
      <c r="BG200" s="248">
        <f>IF(N200="zákl. přenesená",J200,0)</f>
        <v>0</v>
      </c>
      <c r="BH200" s="248">
        <f>IF(N200="sníž. přenesená",J200,0)</f>
        <v>0</v>
      </c>
      <c r="BI200" s="248">
        <f>IF(N200="nulová",J200,0)</f>
        <v>0</v>
      </c>
      <c r="BJ200" s="25" t="s">
        <v>79</v>
      </c>
      <c r="BK200" s="248">
        <f>ROUND(I200*H200,2)</f>
        <v>0</v>
      </c>
      <c r="BL200" s="25" t="s">
        <v>194</v>
      </c>
      <c r="BM200" s="25" t="s">
        <v>327</v>
      </c>
    </row>
    <row r="201" s="1" customFormat="1">
      <c r="B201" s="47"/>
      <c r="C201" s="75"/>
      <c r="D201" s="249" t="s">
        <v>196</v>
      </c>
      <c r="E201" s="75"/>
      <c r="F201" s="250" t="s">
        <v>319</v>
      </c>
      <c r="G201" s="75"/>
      <c r="H201" s="75"/>
      <c r="I201" s="205"/>
      <c r="J201" s="75"/>
      <c r="K201" s="75"/>
      <c r="L201" s="73"/>
      <c r="M201" s="251"/>
      <c r="N201" s="48"/>
      <c r="O201" s="48"/>
      <c r="P201" s="48"/>
      <c r="Q201" s="48"/>
      <c r="R201" s="48"/>
      <c r="S201" s="48"/>
      <c r="T201" s="96"/>
      <c r="AT201" s="25" t="s">
        <v>196</v>
      </c>
      <c r="AU201" s="25" t="s">
        <v>207</v>
      </c>
    </row>
    <row r="202" s="1" customFormat="1">
      <c r="B202" s="47"/>
      <c r="C202" s="75"/>
      <c r="D202" s="249" t="s">
        <v>198</v>
      </c>
      <c r="E202" s="75"/>
      <c r="F202" s="252" t="s">
        <v>320</v>
      </c>
      <c r="G202" s="75"/>
      <c r="H202" s="75"/>
      <c r="I202" s="205"/>
      <c r="J202" s="75"/>
      <c r="K202" s="75"/>
      <c r="L202" s="73"/>
      <c r="M202" s="251"/>
      <c r="N202" s="48"/>
      <c r="O202" s="48"/>
      <c r="P202" s="48"/>
      <c r="Q202" s="48"/>
      <c r="R202" s="48"/>
      <c r="S202" s="48"/>
      <c r="T202" s="96"/>
      <c r="AT202" s="25" t="s">
        <v>198</v>
      </c>
      <c r="AU202" s="25" t="s">
        <v>207</v>
      </c>
    </row>
    <row r="203" s="13" customFormat="1">
      <c r="B203" s="264"/>
      <c r="C203" s="265"/>
      <c r="D203" s="249" t="s">
        <v>200</v>
      </c>
      <c r="E203" s="266" t="s">
        <v>21</v>
      </c>
      <c r="F203" s="267" t="s">
        <v>328</v>
      </c>
      <c r="G203" s="265"/>
      <c r="H203" s="266" t="s">
        <v>21</v>
      </c>
      <c r="I203" s="268"/>
      <c r="J203" s="265"/>
      <c r="K203" s="265"/>
      <c r="L203" s="269"/>
      <c r="M203" s="270"/>
      <c r="N203" s="271"/>
      <c r="O203" s="271"/>
      <c r="P203" s="271"/>
      <c r="Q203" s="271"/>
      <c r="R203" s="271"/>
      <c r="S203" s="271"/>
      <c r="T203" s="272"/>
      <c r="AT203" s="273" t="s">
        <v>200</v>
      </c>
      <c r="AU203" s="273" t="s">
        <v>207</v>
      </c>
      <c r="AV203" s="13" t="s">
        <v>79</v>
      </c>
      <c r="AW203" s="13" t="s">
        <v>35</v>
      </c>
      <c r="AX203" s="13" t="s">
        <v>72</v>
      </c>
      <c r="AY203" s="273" t="s">
        <v>188</v>
      </c>
    </row>
    <row r="204" s="12" customFormat="1">
      <c r="B204" s="253"/>
      <c r="C204" s="254"/>
      <c r="D204" s="249" t="s">
        <v>200</v>
      </c>
      <c r="E204" s="255" t="s">
        <v>21</v>
      </c>
      <c r="F204" s="256" t="s">
        <v>329</v>
      </c>
      <c r="G204" s="254"/>
      <c r="H204" s="257">
        <v>25.475999999999999</v>
      </c>
      <c r="I204" s="258"/>
      <c r="J204" s="254"/>
      <c r="K204" s="254"/>
      <c r="L204" s="259"/>
      <c r="M204" s="260"/>
      <c r="N204" s="261"/>
      <c r="O204" s="261"/>
      <c r="P204" s="261"/>
      <c r="Q204" s="261"/>
      <c r="R204" s="261"/>
      <c r="S204" s="261"/>
      <c r="T204" s="262"/>
      <c r="AT204" s="263" t="s">
        <v>200</v>
      </c>
      <c r="AU204" s="263" t="s">
        <v>207</v>
      </c>
      <c r="AV204" s="12" t="s">
        <v>81</v>
      </c>
      <c r="AW204" s="12" t="s">
        <v>35</v>
      </c>
      <c r="AX204" s="12" t="s">
        <v>72</v>
      </c>
      <c r="AY204" s="263" t="s">
        <v>188</v>
      </c>
    </row>
    <row r="205" s="14" customFormat="1">
      <c r="B205" s="274"/>
      <c r="C205" s="275"/>
      <c r="D205" s="249" t="s">
        <v>200</v>
      </c>
      <c r="E205" s="276" t="s">
        <v>21</v>
      </c>
      <c r="F205" s="277" t="s">
        <v>215</v>
      </c>
      <c r="G205" s="275"/>
      <c r="H205" s="278">
        <v>25.475999999999999</v>
      </c>
      <c r="I205" s="279"/>
      <c r="J205" s="275"/>
      <c r="K205" s="275"/>
      <c r="L205" s="280"/>
      <c r="M205" s="281"/>
      <c r="N205" s="282"/>
      <c r="O205" s="282"/>
      <c r="P205" s="282"/>
      <c r="Q205" s="282"/>
      <c r="R205" s="282"/>
      <c r="S205" s="282"/>
      <c r="T205" s="283"/>
      <c r="AT205" s="284" t="s">
        <v>200</v>
      </c>
      <c r="AU205" s="284" t="s">
        <v>207</v>
      </c>
      <c r="AV205" s="14" t="s">
        <v>194</v>
      </c>
      <c r="AW205" s="14" t="s">
        <v>35</v>
      </c>
      <c r="AX205" s="14" t="s">
        <v>79</v>
      </c>
      <c r="AY205" s="284" t="s">
        <v>188</v>
      </c>
    </row>
    <row r="206" s="1" customFormat="1" ht="16.5" customHeight="1">
      <c r="B206" s="47"/>
      <c r="C206" s="286" t="s">
        <v>330</v>
      </c>
      <c r="D206" s="286" t="s">
        <v>273</v>
      </c>
      <c r="E206" s="287" t="s">
        <v>331</v>
      </c>
      <c r="F206" s="288" t="s">
        <v>332</v>
      </c>
      <c r="G206" s="289" t="s">
        <v>120</v>
      </c>
      <c r="H206" s="290">
        <v>26.75</v>
      </c>
      <c r="I206" s="291"/>
      <c r="J206" s="292">
        <f>ROUND(I206*H206,2)</f>
        <v>0</v>
      </c>
      <c r="K206" s="288" t="s">
        <v>307</v>
      </c>
      <c r="L206" s="293"/>
      <c r="M206" s="294" t="s">
        <v>21</v>
      </c>
      <c r="N206" s="295" t="s">
        <v>43</v>
      </c>
      <c r="O206" s="48"/>
      <c r="P206" s="246">
        <f>O206*H206</f>
        <v>0</v>
      </c>
      <c r="Q206" s="246">
        <v>0.0011999999999999999</v>
      </c>
      <c r="R206" s="246">
        <f>Q206*H206</f>
        <v>0.032099999999999997</v>
      </c>
      <c r="S206" s="246">
        <v>0</v>
      </c>
      <c r="T206" s="247">
        <f>S206*H206</f>
        <v>0</v>
      </c>
      <c r="AR206" s="25" t="s">
        <v>240</v>
      </c>
      <c r="AT206" s="25" t="s">
        <v>273</v>
      </c>
      <c r="AU206" s="25" t="s">
        <v>207</v>
      </c>
      <c r="AY206" s="25" t="s">
        <v>188</v>
      </c>
      <c r="BE206" s="248">
        <f>IF(N206="základní",J206,0)</f>
        <v>0</v>
      </c>
      <c r="BF206" s="248">
        <f>IF(N206="snížená",J206,0)</f>
        <v>0</v>
      </c>
      <c r="BG206" s="248">
        <f>IF(N206="zákl. přenesená",J206,0)</f>
        <v>0</v>
      </c>
      <c r="BH206" s="248">
        <f>IF(N206="sníž. přenesená",J206,0)</f>
        <v>0</v>
      </c>
      <c r="BI206" s="248">
        <f>IF(N206="nulová",J206,0)</f>
        <v>0</v>
      </c>
      <c r="BJ206" s="25" t="s">
        <v>79</v>
      </c>
      <c r="BK206" s="248">
        <f>ROUND(I206*H206,2)</f>
        <v>0</v>
      </c>
      <c r="BL206" s="25" t="s">
        <v>194</v>
      </c>
      <c r="BM206" s="25" t="s">
        <v>333</v>
      </c>
    </row>
    <row r="207" s="1" customFormat="1">
      <c r="B207" s="47"/>
      <c r="C207" s="75"/>
      <c r="D207" s="249" t="s">
        <v>196</v>
      </c>
      <c r="E207" s="75"/>
      <c r="F207" s="250" t="s">
        <v>332</v>
      </c>
      <c r="G207" s="75"/>
      <c r="H207" s="75"/>
      <c r="I207" s="205"/>
      <c r="J207" s="75"/>
      <c r="K207" s="75"/>
      <c r="L207" s="73"/>
      <c r="M207" s="251"/>
      <c r="N207" s="48"/>
      <c r="O207" s="48"/>
      <c r="P207" s="48"/>
      <c r="Q207" s="48"/>
      <c r="R207" s="48"/>
      <c r="S207" s="48"/>
      <c r="T207" s="96"/>
      <c r="AT207" s="25" t="s">
        <v>196</v>
      </c>
      <c r="AU207" s="25" t="s">
        <v>207</v>
      </c>
    </row>
    <row r="208" s="12" customFormat="1">
      <c r="B208" s="253"/>
      <c r="C208" s="254"/>
      <c r="D208" s="249" t="s">
        <v>200</v>
      </c>
      <c r="E208" s="254"/>
      <c r="F208" s="256" t="s">
        <v>334</v>
      </c>
      <c r="G208" s="254"/>
      <c r="H208" s="257">
        <v>26.75</v>
      </c>
      <c r="I208" s="258"/>
      <c r="J208" s="254"/>
      <c r="K208" s="254"/>
      <c r="L208" s="259"/>
      <c r="M208" s="260"/>
      <c r="N208" s="261"/>
      <c r="O208" s="261"/>
      <c r="P208" s="261"/>
      <c r="Q208" s="261"/>
      <c r="R208" s="261"/>
      <c r="S208" s="261"/>
      <c r="T208" s="262"/>
      <c r="AT208" s="263" t="s">
        <v>200</v>
      </c>
      <c r="AU208" s="263" t="s">
        <v>207</v>
      </c>
      <c r="AV208" s="12" t="s">
        <v>81</v>
      </c>
      <c r="AW208" s="12" t="s">
        <v>6</v>
      </c>
      <c r="AX208" s="12" t="s">
        <v>79</v>
      </c>
      <c r="AY208" s="263" t="s">
        <v>188</v>
      </c>
    </row>
    <row r="209" s="1" customFormat="1" ht="25.5" customHeight="1">
      <c r="B209" s="47"/>
      <c r="C209" s="237" t="s">
        <v>335</v>
      </c>
      <c r="D209" s="237" t="s">
        <v>190</v>
      </c>
      <c r="E209" s="238" t="s">
        <v>336</v>
      </c>
      <c r="F209" s="239" t="s">
        <v>337</v>
      </c>
      <c r="G209" s="240" t="s">
        <v>120</v>
      </c>
      <c r="H209" s="241">
        <v>61.969000000000001</v>
      </c>
      <c r="I209" s="242"/>
      <c r="J209" s="243">
        <f>ROUND(I209*H209,2)</f>
        <v>0</v>
      </c>
      <c r="K209" s="239" t="s">
        <v>193</v>
      </c>
      <c r="L209" s="73"/>
      <c r="M209" s="244" t="s">
        <v>21</v>
      </c>
      <c r="N209" s="245" t="s">
        <v>43</v>
      </c>
      <c r="O209" s="48"/>
      <c r="P209" s="246">
        <f>O209*H209</f>
        <v>0</v>
      </c>
      <c r="Q209" s="246">
        <v>0.0083199999999999993</v>
      </c>
      <c r="R209" s="246">
        <f>Q209*H209</f>
        <v>0.51558207999999994</v>
      </c>
      <c r="S209" s="246">
        <v>0</v>
      </c>
      <c r="T209" s="247">
        <f>S209*H209</f>
        <v>0</v>
      </c>
      <c r="AR209" s="25" t="s">
        <v>194</v>
      </c>
      <c r="AT209" s="25" t="s">
        <v>190</v>
      </c>
      <c r="AU209" s="25" t="s">
        <v>207</v>
      </c>
      <c r="AY209" s="25" t="s">
        <v>188</v>
      </c>
      <c r="BE209" s="248">
        <f>IF(N209="základní",J209,0)</f>
        <v>0</v>
      </c>
      <c r="BF209" s="248">
        <f>IF(N209="snížená",J209,0)</f>
        <v>0</v>
      </c>
      <c r="BG209" s="248">
        <f>IF(N209="zákl. přenesená",J209,0)</f>
        <v>0</v>
      </c>
      <c r="BH209" s="248">
        <f>IF(N209="sníž. přenesená",J209,0)</f>
        <v>0</v>
      </c>
      <c r="BI209" s="248">
        <f>IF(N209="nulová",J209,0)</f>
        <v>0</v>
      </c>
      <c r="BJ209" s="25" t="s">
        <v>79</v>
      </c>
      <c r="BK209" s="248">
        <f>ROUND(I209*H209,2)</f>
        <v>0</v>
      </c>
      <c r="BL209" s="25" t="s">
        <v>194</v>
      </c>
      <c r="BM209" s="25" t="s">
        <v>338</v>
      </c>
    </row>
    <row r="210" s="1" customFormat="1">
      <c r="B210" s="47"/>
      <c r="C210" s="75"/>
      <c r="D210" s="249" t="s">
        <v>196</v>
      </c>
      <c r="E210" s="75"/>
      <c r="F210" s="250" t="s">
        <v>339</v>
      </c>
      <c r="G210" s="75"/>
      <c r="H210" s="75"/>
      <c r="I210" s="205"/>
      <c r="J210" s="75"/>
      <c r="K210" s="75"/>
      <c r="L210" s="73"/>
      <c r="M210" s="251"/>
      <c r="N210" s="48"/>
      <c r="O210" s="48"/>
      <c r="P210" s="48"/>
      <c r="Q210" s="48"/>
      <c r="R210" s="48"/>
      <c r="S210" s="48"/>
      <c r="T210" s="96"/>
      <c r="AT210" s="25" t="s">
        <v>196</v>
      </c>
      <c r="AU210" s="25" t="s">
        <v>207</v>
      </c>
    </row>
    <row r="211" s="1" customFormat="1">
      <c r="B211" s="47"/>
      <c r="C211" s="75"/>
      <c r="D211" s="249" t="s">
        <v>198</v>
      </c>
      <c r="E211" s="75"/>
      <c r="F211" s="252" t="s">
        <v>320</v>
      </c>
      <c r="G211" s="75"/>
      <c r="H211" s="75"/>
      <c r="I211" s="205"/>
      <c r="J211" s="75"/>
      <c r="K211" s="75"/>
      <c r="L211" s="73"/>
      <c r="M211" s="251"/>
      <c r="N211" s="48"/>
      <c r="O211" s="48"/>
      <c r="P211" s="48"/>
      <c r="Q211" s="48"/>
      <c r="R211" s="48"/>
      <c r="S211" s="48"/>
      <c r="T211" s="96"/>
      <c r="AT211" s="25" t="s">
        <v>198</v>
      </c>
      <c r="AU211" s="25" t="s">
        <v>207</v>
      </c>
    </row>
    <row r="212" s="13" customFormat="1">
      <c r="B212" s="264"/>
      <c r="C212" s="265"/>
      <c r="D212" s="249" t="s">
        <v>200</v>
      </c>
      <c r="E212" s="266" t="s">
        <v>21</v>
      </c>
      <c r="F212" s="267" t="s">
        <v>340</v>
      </c>
      <c r="G212" s="265"/>
      <c r="H212" s="266" t="s">
        <v>21</v>
      </c>
      <c r="I212" s="268"/>
      <c r="J212" s="265"/>
      <c r="K212" s="265"/>
      <c r="L212" s="269"/>
      <c r="M212" s="270"/>
      <c r="N212" s="271"/>
      <c r="O212" s="271"/>
      <c r="P212" s="271"/>
      <c r="Q212" s="271"/>
      <c r="R212" s="271"/>
      <c r="S212" s="271"/>
      <c r="T212" s="272"/>
      <c r="AT212" s="273" t="s">
        <v>200</v>
      </c>
      <c r="AU212" s="273" t="s">
        <v>207</v>
      </c>
      <c r="AV212" s="13" t="s">
        <v>79</v>
      </c>
      <c r="AW212" s="13" t="s">
        <v>35</v>
      </c>
      <c r="AX212" s="13" t="s">
        <v>72</v>
      </c>
      <c r="AY212" s="273" t="s">
        <v>188</v>
      </c>
    </row>
    <row r="213" s="12" customFormat="1">
      <c r="B213" s="253"/>
      <c r="C213" s="254"/>
      <c r="D213" s="249" t="s">
        <v>200</v>
      </c>
      <c r="E213" s="255" t="s">
        <v>21</v>
      </c>
      <c r="F213" s="256" t="s">
        <v>341</v>
      </c>
      <c r="G213" s="254"/>
      <c r="H213" s="257">
        <v>61.969000000000001</v>
      </c>
      <c r="I213" s="258"/>
      <c r="J213" s="254"/>
      <c r="K213" s="254"/>
      <c r="L213" s="259"/>
      <c r="M213" s="260"/>
      <c r="N213" s="261"/>
      <c r="O213" s="261"/>
      <c r="P213" s="261"/>
      <c r="Q213" s="261"/>
      <c r="R213" s="261"/>
      <c r="S213" s="261"/>
      <c r="T213" s="262"/>
      <c r="AT213" s="263" t="s">
        <v>200</v>
      </c>
      <c r="AU213" s="263" t="s">
        <v>207</v>
      </c>
      <c r="AV213" s="12" t="s">
        <v>81</v>
      </c>
      <c r="AW213" s="12" t="s">
        <v>35</v>
      </c>
      <c r="AX213" s="12" t="s">
        <v>72</v>
      </c>
      <c r="AY213" s="263" t="s">
        <v>188</v>
      </c>
    </row>
    <row r="214" s="14" customFormat="1">
      <c r="B214" s="274"/>
      <c r="C214" s="275"/>
      <c r="D214" s="249" t="s">
        <v>200</v>
      </c>
      <c r="E214" s="276" t="s">
        <v>135</v>
      </c>
      <c r="F214" s="277" t="s">
        <v>215</v>
      </c>
      <c r="G214" s="275"/>
      <c r="H214" s="278">
        <v>61.969000000000001</v>
      </c>
      <c r="I214" s="279"/>
      <c r="J214" s="275"/>
      <c r="K214" s="275"/>
      <c r="L214" s="280"/>
      <c r="M214" s="281"/>
      <c r="N214" s="282"/>
      <c r="O214" s="282"/>
      <c r="P214" s="282"/>
      <c r="Q214" s="282"/>
      <c r="R214" s="282"/>
      <c r="S214" s="282"/>
      <c r="T214" s="283"/>
      <c r="AT214" s="284" t="s">
        <v>200</v>
      </c>
      <c r="AU214" s="284" t="s">
        <v>207</v>
      </c>
      <c r="AV214" s="14" t="s">
        <v>194</v>
      </c>
      <c r="AW214" s="14" t="s">
        <v>35</v>
      </c>
      <c r="AX214" s="14" t="s">
        <v>79</v>
      </c>
      <c r="AY214" s="284" t="s">
        <v>188</v>
      </c>
    </row>
    <row r="215" s="1" customFormat="1" ht="25.5" customHeight="1">
      <c r="B215" s="47"/>
      <c r="C215" s="286" t="s">
        <v>342</v>
      </c>
      <c r="D215" s="286" t="s">
        <v>273</v>
      </c>
      <c r="E215" s="287" t="s">
        <v>343</v>
      </c>
      <c r="F215" s="288" t="s">
        <v>344</v>
      </c>
      <c r="G215" s="289" t="s">
        <v>120</v>
      </c>
      <c r="H215" s="290">
        <v>65.066999999999993</v>
      </c>
      <c r="I215" s="291"/>
      <c r="J215" s="292">
        <f>ROUND(I215*H215,2)</f>
        <v>0</v>
      </c>
      <c r="K215" s="288" t="s">
        <v>193</v>
      </c>
      <c r="L215" s="293"/>
      <c r="M215" s="294" t="s">
        <v>21</v>
      </c>
      <c r="N215" s="295" t="s">
        <v>43</v>
      </c>
      <c r="O215" s="48"/>
      <c r="P215" s="246">
        <f>O215*H215</f>
        <v>0</v>
      </c>
      <c r="Q215" s="246">
        <v>0.0032000000000000002</v>
      </c>
      <c r="R215" s="246">
        <f>Q215*H215</f>
        <v>0.20821439999999999</v>
      </c>
      <c r="S215" s="246">
        <v>0</v>
      </c>
      <c r="T215" s="247">
        <f>S215*H215</f>
        <v>0</v>
      </c>
      <c r="AR215" s="25" t="s">
        <v>240</v>
      </c>
      <c r="AT215" s="25" t="s">
        <v>273</v>
      </c>
      <c r="AU215" s="25" t="s">
        <v>207</v>
      </c>
      <c r="AY215" s="25" t="s">
        <v>188</v>
      </c>
      <c r="BE215" s="248">
        <f>IF(N215="základní",J215,0)</f>
        <v>0</v>
      </c>
      <c r="BF215" s="248">
        <f>IF(N215="snížená",J215,0)</f>
        <v>0</v>
      </c>
      <c r="BG215" s="248">
        <f>IF(N215="zákl. přenesená",J215,0)</f>
        <v>0</v>
      </c>
      <c r="BH215" s="248">
        <f>IF(N215="sníž. přenesená",J215,0)</f>
        <v>0</v>
      </c>
      <c r="BI215" s="248">
        <f>IF(N215="nulová",J215,0)</f>
        <v>0</v>
      </c>
      <c r="BJ215" s="25" t="s">
        <v>79</v>
      </c>
      <c r="BK215" s="248">
        <f>ROUND(I215*H215,2)</f>
        <v>0</v>
      </c>
      <c r="BL215" s="25" t="s">
        <v>194</v>
      </c>
      <c r="BM215" s="25" t="s">
        <v>345</v>
      </c>
    </row>
    <row r="216" s="1" customFormat="1">
      <c r="B216" s="47"/>
      <c r="C216" s="75"/>
      <c r="D216" s="249" t="s">
        <v>196</v>
      </c>
      <c r="E216" s="75"/>
      <c r="F216" s="250" t="s">
        <v>344</v>
      </c>
      <c r="G216" s="75"/>
      <c r="H216" s="75"/>
      <c r="I216" s="205"/>
      <c r="J216" s="75"/>
      <c r="K216" s="75"/>
      <c r="L216" s="73"/>
      <c r="M216" s="251"/>
      <c r="N216" s="48"/>
      <c r="O216" s="48"/>
      <c r="P216" s="48"/>
      <c r="Q216" s="48"/>
      <c r="R216" s="48"/>
      <c r="S216" s="48"/>
      <c r="T216" s="96"/>
      <c r="AT216" s="25" t="s">
        <v>196</v>
      </c>
      <c r="AU216" s="25" t="s">
        <v>207</v>
      </c>
    </row>
    <row r="217" s="12" customFormat="1">
      <c r="B217" s="253"/>
      <c r="C217" s="254"/>
      <c r="D217" s="249" t="s">
        <v>200</v>
      </c>
      <c r="E217" s="254"/>
      <c r="F217" s="256" t="s">
        <v>346</v>
      </c>
      <c r="G217" s="254"/>
      <c r="H217" s="257">
        <v>65.066999999999993</v>
      </c>
      <c r="I217" s="258"/>
      <c r="J217" s="254"/>
      <c r="K217" s="254"/>
      <c r="L217" s="259"/>
      <c r="M217" s="260"/>
      <c r="N217" s="261"/>
      <c r="O217" s="261"/>
      <c r="P217" s="261"/>
      <c r="Q217" s="261"/>
      <c r="R217" s="261"/>
      <c r="S217" s="261"/>
      <c r="T217" s="262"/>
      <c r="AT217" s="263" t="s">
        <v>200</v>
      </c>
      <c r="AU217" s="263" t="s">
        <v>207</v>
      </c>
      <c r="AV217" s="12" t="s">
        <v>81</v>
      </c>
      <c r="AW217" s="12" t="s">
        <v>6</v>
      </c>
      <c r="AX217" s="12" t="s">
        <v>79</v>
      </c>
      <c r="AY217" s="263" t="s">
        <v>188</v>
      </c>
    </row>
    <row r="218" s="1" customFormat="1" ht="25.5" customHeight="1">
      <c r="B218" s="47"/>
      <c r="C218" s="237" t="s">
        <v>347</v>
      </c>
      <c r="D218" s="237" t="s">
        <v>190</v>
      </c>
      <c r="E218" s="238" t="s">
        <v>348</v>
      </c>
      <c r="F218" s="239" t="s">
        <v>349</v>
      </c>
      <c r="G218" s="240" t="s">
        <v>120</v>
      </c>
      <c r="H218" s="241">
        <v>405.839</v>
      </c>
      <c r="I218" s="242"/>
      <c r="J218" s="243">
        <f>ROUND(I218*H218,2)</f>
        <v>0</v>
      </c>
      <c r="K218" s="239" t="s">
        <v>193</v>
      </c>
      <c r="L218" s="73"/>
      <c r="M218" s="244" t="s">
        <v>21</v>
      </c>
      <c r="N218" s="245" t="s">
        <v>43</v>
      </c>
      <c r="O218" s="48"/>
      <c r="P218" s="246">
        <f>O218*H218</f>
        <v>0</v>
      </c>
      <c r="Q218" s="246">
        <v>0.0085000000000000006</v>
      </c>
      <c r="R218" s="246">
        <f>Q218*H218</f>
        <v>3.4496315000000002</v>
      </c>
      <c r="S218" s="246">
        <v>0</v>
      </c>
      <c r="T218" s="247">
        <f>S218*H218</f>
        <v>0</v>
      </c>
      <c r="AR218" s="25" t="s">
        <v>194</v>
      </c>
      <c r="AT218" s="25" t="s">
        <v>190</v>
      </c>
      <c r="AU218" s="25" t="s">
        <v>207</v>
      </c>
      <c r="AY218" s="25" t="s">
        <v>188</v>
      </c>
      <c r="BE218" s="248">
        <f>IF(N218="základní",J218,0)</f>
        <v>0</v>
      </c>
      <c r="BF218" s="248">
        <f>IF(N218="snížená",J218,0)</f>
        <v>0</v>
      </c>
      <c r="BG218" s="248">
        <f>IF(N218="zákl. přenesená",J218,0)</f>
        <v>0</v>
      </c>
      <c r="BH218" s="248">
        <f>IF(N218="sníž. přenesená",J218,0)</f>
        <v>0</v>
      </c>
      <c r="BI218" s="248">
        <f>IF(N218="nulová",J218,0)</f>
        <v>0</v>
      </c>
      <c r="BJ218" s="25" t="s">
        <v>79</v>
      </c>
      <c r="BK218" s="248">
        <f>ROUND(I218*H218,2)</f>
        <v>0</v>
      </c>
      <c r="BL218" s="25" t="s">
        <v>194</v>
      </c>
      <c r="BM218" s="25" t="s">
        <v>350</v>
      </c>
    </row>
    <row r="219" s="1" customFormat="1">
      <c r="B219" s="47"/>
      <c r="C219" s="75"/>
      <c r="D219" s="249" t="s">
        <v>196</v>
      </c>
      <c r="E219" s="75"/>
      <c r="F219" s="250" t="s">
        <v>351</v>
      </c>
      <c r="G219" s="75"/>
      <c r="H219" s="75"/>
      <c r="I219" s="205"/>
      <c r="J219" s="75"/>
      <c r="K219" s="75"/>
      <c r="L219" s="73"/>
      <c r="M219" s="251"/>
      <c r="N219" s="48"/>
      <c r="O219" s="48"/>
      <c r="P219" s="48"/>
      <c r="Q219" s="48"/>
      <c r="R219" s="48"/>
      <c r="S219" s="48"/>
      <c r="T219" s="96"/>
      <c r="AT219" s="25" t="s">
        <v>196</v>
      </c>
      <c r="AU219" s="25" t="s">
        <v>207</v>
      </c>
    </row>
    <row r="220" s="1" customFormat="1">
      <c r="B220" s="47"/>
      <c r="C220" s="75"/>
      <c r="D220" s="249" t="s">
        <v>198</v>
      </c>
      <c r="E220" s="75"/>
      <c r="F220" s="252" t="s">
        <v>320</v>
      </c>
      <c r="G220" s="75"/>
      <c r="H220" s="75"/>
      <c r="I220" s="205"/>
      <c r="J220" s="75"/>
      <c r="K220" s="75"/>
      <c r="L220" s="73"/>
      <c r="M220" s="251"/>
      <c r="N220" s="48"/>
      <c r="O220" s="48"/>
      <c r="P220" s="48"/>
      <c r="Q220" s="48"/>
      <c r="R220" s="48"/>
      <c r="S220" s="48"/>
      <c r="T220" s="96"/>
      <c r="AT220" s="25" t="s">
        <v>198</v>
      </c>
      <c r="AU220" s="25" t="s">
        <v>207</v>
      </c>
    </row>
    <row r="221" s="13" customFormat="1">
      <c r="B221" s="264"/>
      <c r="C221" s="265"/>
      <c r="D221" s="249" t="s">
        <v>200</v>
      </c>
      <c r="E221" s="266" t="s">
        <v>21</v>
      </c>
      <c r="F221" s="267" t="s">
        <v>352</v>
      </c>
      <c r="G221" s="265"/>
      <c r="H221" s="266" t="s">
        <v>21</v>
      </c>
      <c r="I221" s="268"/>
      <c r="J221" s="265"/>
      <c r="K221" s="265"/>
      <c r="L221" s="269"/>
      <c r="M221" s="270"/>
      <c r="N221" s="271"/>
      <c r="O221" s="271"/>
      <c r="P221" s="271"/>
      <c r="Q221" s="271"/>
      <c r="R221" s="271"/>
      <c r="S221" s="271"/>
      <c r="T221" s="272"/>
      <c r="AT221" s="273" t="s">
        <v>200</v>
      </c>
      <c r="AU221" s="273" t="s">
        <v>207</v>
      </c>
      <c r="AV221" s="13" t="s">
        <v>79</v>
      </c>
      <c r="AW221" s="13" t="s">
        <v>35</v>
      </c>
      <c r="AX221" s="13" t="s">
        <v>72</v>
      </c>
      <c r="AY221" s="273" t="s">
        <v>188</v>
      </c>
    </row>
    <row r="222" s="12" customFormat="1">
      <c r="B222" s="253"/>
      <c r="C222" s="254"/>
      <c r="D222" s="249" t="s">
        <v>200</v>
      </c>
      <c r="E222" s="255" t="s">
        <v>21</v>
      </c>
      <c r="F222" s="256" t="s">
        <v>353</v>
      </c>
      <c r="G222" s="254"/>
      <c r="H222" s="257">
        <v>565.74300000000005</v>
      </c>
      <c r="I222" s="258"/>
      <c r="J222" s="254"/>
      <c r="K222" s="254"/>
      <c r="L222" s="259"/>
      <c r="M222" s="260"/>
      <c r="N222" s="261"/>
      <c r="O222" s="261"/>
      <c r="P222" s="261"/>
      <c r="Q222" s="261"/>
      <c r="R222" s="261"/>
      <c r="S222" s="261"/>
      <c r="T222" s="262"/>
      <c r="AT222" s="263" t="s">
        <v>200</v>
      </c>
      <c r="AU222" s="263" t="s">
        <v>207</v>
      </c>
      <c r="AV222" s="12" t="s">
        <v>81</v>
      </c>
      <c r="AW222" s="12" t="s">
        <v>35</v>
      </c>
      <c r="AX222" s="12" t="s">
        <v>72</v>
      </c>
      <c r="AY222" s="263" t="s">
        <v>188</v>
      </c>
    </row>
    <row r="223" s="13" customFormat="1">
      <c r="B223" s="264"/>
      <c r="C223" s="265"/>
      <c r="D223" s="249" t="s">
        <v>200</v>
      </c>
      <c r="E223" s="266" t="s">
        <v>21</v>
      </c>
      <c r="F223" s="267" t="s">
        <v>354</v>
      </c>
      <c r="G223" s="265"/>
      <c r="H223" s="266" t="s">
        <v>21</v>
      </c>
      <c r="I223" s="268"/>
      <c r="J223" s="265"/>
      <c r="K223" s="265"/>
      <c r="L223" s="269"/>
      <c r="M223" s="270"/>
      <c r="N223" s="271"/>
      <c r="O223" s="271"/>
      <c r="P223" s="271"/>
      <c r="Q223" s="271"/>
      <c r="R223" s="271"/>
      <c r="S223" s="271"/>
      <c r="T223" s="272"/>
      <c r="AT223" s="273" t="s">
        <v>200</v>
      </c>
      <c r="AU223" s="273" t="s">
        <v>207</v>
      </c>
      <c r="AV223" s="13" t="s">
        <v>79</v>
      </c>
      <c r="AW223" s="13" t="s">
        <v>35</v>
      </c>
      <c r="AX223" s="13" t="s">
        <v>72</v>
      </c>
      <c r="AY223" s="273" t="s">
        <v>188</v>
      </c>
    </row>
    <row r="224" s="12" customFormat="1">
      <c r="B224" s="253"/>
      <c r="C224" s="254"/>
      <c r="D224" s="249" t="s">
        <v>200</v>
      </c>
      <c r="E224" s="255" t="s">
        <v>21</v>
      </c>
      <c r="F224" s="256" t="s">
        <v>355</v>
      </c>
      <c r="G224" s="254"/>
      <c r="H224" s="257">
        <v>-43.018999999999998</v>
      </c>
      <c r="I224" s="258"/>
      <c r="J224" s="254"/>
      <c r="K224" s="254"/>
      <c r="L224" s="259"/>
      <c r="M224" s="260"/>
      <c r="N224" s="261"/>
      <c r="O224" s="261"/>
      <c r="P224" s="261"/>
      <c r="Q224" s="261"/>
      <c r="R224" s="261"/>
      <c r="S224" s="261"/>
      <c r="T224" s="262"/>
      <c r="AT224" s="263" t="s">
        <v>200</v>
      </c>
      <c r="AU224" s="263" t="s">
        <v>207</v>
      </c>
      <c r="AV224" s="12" t="s">
        <v>81</v>
      </c>
      <c r="AW224" s="12" t="s">
        <v>35</v>
      </c>
      <c r="AX224" s="12" t="s">
        <v>72</v>
      </c>
      <c r="AY224" s="263" t="s">
        <v>188</v>
      </c>
    </row>
    <row r="225" s="13" customFormat="1">
      <c r="B225" s="264"/>
      <c r="C225" s="265"/>
      <c r="D225" s="249" t="s">
        <v>200</v>
      </c>
      <c r="E225" s="266" t="s">
        <v>21</v>
      </c>
      <c r="F225" s="267" t="s">
        <v>356</v>
      </c>
      <c r="G225" s="265"/>
      <c r="H225" s="266" t="s">
        <v>21</v>
      </c>
      <c r="I225" s="268"/>
      <c r="J225" s="265"/>
      <c r="K225" s="265"/>
      <c r="L225" s="269"/>
      <c r="M225" s="270"/>
      <c r="N225" s="271"/>
      <c r="O225" s="271"/>
      <c r="P225" s="271"/>
      <c r="Q225" s="271"/>
      <c r="R225" s="271"/>
      <c r="S225" s="271"/>
      <c r="T225" s="272"/>
      <c r="AT225" s="273" t="s">
        <v>200</v>
      </c>
      <c r="AU225" s="273" t="s">
        <v>207</v>
      </c>
      <c r="AV225" s="13" t="s">
        <v>79</v>
      </c>
      <c r="AW225" s="13" t="s">
        <v>35</v>
      </c>
      <c r="AX225" s="13" t="s">
        <v>72</v>
      </c>
      <c r="AY225" s="273" t="s">
        <v>188</v>
      </c>
    </row>
    <row r="226" s="12" customFormat="1">
      <c r="B226" s="253"/>
      <c r="C226" s="254"/>
      <c r="D226" s="249" t="s">
        <v>200</v>
      </c>
      <c r="E226" s="255" t="s">
        <v>21</v>
      </c>
      <c r="F226" s="256" t="s">
        <v>357</v>
      </c>
      <c r="G226" s="254"/>
      <c r="H226" s="257">
        <v>-116.88500000000001</v>
      </c>
      <c r="I226" s="258"/>
      <c r="J226" s="254"/>
      <c r="K226" s="254"/>
      <c r="L226" s="259"/>
      <c r="M226" s="260"/>
      <c r="N226" s="261"/>
      <c r="O226" s="261"/>
      <c r="P226" s="261"/>
      <c r="Q226" s="261"/>
      <c r="R226" s="261"/>
      <c r="S226" s="261"/>
      <c r="T226" s="262"/>
      <c r="AT226" s="263" t="s">
        <v>200</v>
      </c>
      <c r="AU226" s="263" t="s">
        <v>207</v>
      </c>
      <c r="AV226" s="12" t="s">
        <v>81</v>
      </c>
      <c r="AW226" s="12" t="s">
        <v>35</v>
      </c>
      <c r="AX226" s="12" t="s">
        <v>72</v>
      </c>
      <c r="AY226" s="263" t="s">
        <v>188</v>
      </c>
    </row>
    <row r="227" s="14" customFormat="1">
      <c r="B227" s="274"/>
      <c r="C227" s="275"/>
      <c r="D227" s="249" t="s">
        <v>200</v>
      </c>
      <c r="E227" s="276" t="s">
        <v>119</v>
      </c>
      <c r="F227" s="277" t="s">
        <v>215</v>
      </c>
      <c r="G227" s="275"/>
      <c r="H227" s="278">
        <v>405.839</v>
      </c>
      <c r="I227" s="279"/>
      <c r="J227" s="275"/>
      <c r="K227" s="275"/>
      <c r="L227" s="280"/>
      <c r="M227" s="281"/>
      <c r="N227" s="282"/>
      <c r="O227" s="282"/>
      <c r="P227" s="282"/>
      <c r="Q227" s="282"/>
      <c r="R227" s="282"/>
      <c r="S227" s="282"/>
      <c r="T227" s="283"/>
      <c r="AT227" s="284" t="s">
        <v>200</v>
      </c>
      <c r="AU227" s="284" t="s">
        <v>207</v>
      </c>
      <c r="AV227" s="14" t="s">
        <v>194</v>
      </c>
      <c r="AW227" s="14" t="s">
        <v>35</v>
      </c>
      <c r="AX227" s="14" t="s">
        <v>79</v>
      </c>
      <c r="AY227" s="284" t="s">
        <v>188</v>
      </c>
    </row>
    <row r="228" s="1" customFormat="1" ht="16.5" customHeight="1">
      <c r="B228" s="47"/>
      <c r="C228" s="286" t="s">
        <v>358</v>
      </c>
      <c r="D228" s="286" t="s">
        <v>273</v>
      </c>
      <c r="E228" s="287" t="s">
        <v>359</v>
      </c>
      <c r="F228" s="288" t="s">
        <v>360</v>
      </c>
      <c r="G228" s="289" t="s">
        <v>120</v>
      </c>
      <c r="H228" s="290">
        <v>426.13099999999997</v>
      </c>
      <c r="I228" s="291"/>
      <c r="J228" s="292">
        <f>ROUND(I228*H228,2)</f>
        <v>0</v>
      </c>
      <c r="K228" s="288" t="s">
        <v>193</v>
      </c>
      <c r="L228" s="293"/>
      <c r="M228" s="294" t="s">
        <v>21</v>
      </c>
      <c r="N228" s="295" t="s">
        <v>43</v>
      </c>
      <c r="O228" s="48"/>
      <c r="P228" s="246">
        <f>O228*H228</f>
        <v>0</v>
      </c>
      <c r="Q228" s="246">
        <v>0.0020999999999999999</v>
      </c>
      <c r="R228" s="246">
        <f>Q228*H228</f>
        <v>0.89487509999999992</v>
      </c>
      <c r="S228" s="246">
        <v>0</v>
      </c>
      <c r="T228" s="247">
        <f>S228*H228</f>
        <v>0</v>
      </c>
      <c r="AR228" s="25" t="s">
        <v>240</v>
      </c>
      <c r="AT228" s="25" t="s">
        <v>273</v>
      </c>
      <c r="AU228" s="25" t="s">
        <v>207</v>
      </c>
      <c r="AY228" s="25" t="s">
        <v>188</v>
      </c>
      <c r="BE228" s="248">
        <f>IF(N228="základní",J228,0)</f>
        <v>0</v>
      </c>
      <c r="BF228" s="248">
        <f>IF(N228="snížená",J228,0)</f>
        <v>0</v>
      </c>
      <c r="BG228" s="248">
        <f>IF(N228="zákl. přenesená",J228,0)</f>
        <v>0</v>
      </c>
      <c r="BH228" s="248">
        <f>IF(N228="sníž. přenesená",J228,0)</f>
        <v>0</v>
      </c>
      <c r="BI228" s="248">
        <f>IF(N228="nulová",J228,0)</f>
        <v>0</v>
      </c>
      <c r="BJ228" s="25" t="s">
        <v>79</v>
      </c>
      <c r="BK228" s="248">
        <f>ROUND(I228*H228,2)</f>
        <v>0</v>
      </c>
      <c r="BL228" s="25" t="s">
        <v>194</v>
      </c>
      <c r="BM228" s="25" t="s">
        <v>361</v>
      </c>
    </row>
    <row r="229" s="1" customFormat="1">
      <c r="B229" s="47"/>
      <c r="C229" s="75"/>
      <c r="D229" s="249" t="s">
        <v>196</v>
      </c>
      <c r="E229" s="75"/>
      <c r="F229" s="250" t="s">
        <v>360</v>
      </c>
      <c r="G229" s="75"/>
      <c r="H229" s="75"/>
      <c r="I229" s="205"/>
      <c r="J229" s="75"/>
      <c r="K229" s="75"/>
      <c r="L229" s="73"/>
      <c r="M229" s="251"/>
      <c r="N229" s="48"/>
      <c r="O229" s="48"/>
      <c r="P229" s="48"/>
      <c r="Q229" s="48"/>
      <c r="R229" s="48"/>
      <c r="S229" s="48"/>
      <c r="T229" s="96"/>
      <c r="AT229" s="25" t="s">
        <v>196</v>
      </c>
      <c r="AU229" s="25" t="s">
        <v>207</v>
      </c>
    </row>
    <row r="230" s="12" customFormat="1">
      <c r="B230" s="253"/>
      <c r="C230" s="254"/>
      <c r="D230" s="249" t="s">
        <v>200</v>
      </c>
      <c r="E230" s="255" t="s">
        <v>21</v>
      </c>
      <c r="F230" s="256" t="s">
        <v>119</v>
      </c>
      <c r="G230" s="254"/>
      <c r="H230" s="257">
        <v>405.839</v>
      </c>
      <c r="I230" s="258"/>
      <c r="J230" s="254"/>
      <c r="K230" s="254"/>
      <c r="L230" s="259"/>
      <c r="M230" s="260"/>
      <c r="N230" s="261"/>
      <c r="O230" s="261"/>
      <c r="P230" s="261"/>
      <c r="Q230" s="261"/>
      <c r="R230" s="261"/>
      <c r="S230" s="261"/>
      <c r="T230" s="262"/>
      <c r="AT230" s="263" t="s">
        <v>200</v>
      </c>
      <c r="AU230" s="263" t="s">
        <v>207</v>
      </c>
      <c r="AV230" s="12" t="s">
        <v>81</v>
      </c>
      <c r="AW230" s="12" t="s">
        <v>35</v>
      </c>
      <c r="AX230" s="12" t="s">
        <v>79</v>
      </c>
      <c r="AY230" s="263" t="s">
        <v>188</v>
      </c>
    </row>
    <row r="231" s="12" customFormat="1">
      <c r="B231" s="253"/>
      <c r="C231" s="254"/>
      <c r="D231" s="249" t="s">
        <v>200</v>
      </c>
      <c r="E231" s="254"/>
      <c r="F231" s="256" t="s">
        <v>362</v>
      </c>
      <c r="G231" s="254"/>
      <c r="H231" s="257">
        <v>426.13099999999997</v>
      </c>
      <c r="I231" s="258"/>
      <c r="J231" s="254"/>
      <c r="K231" s="254"/>
      <c r="L231" s="259"/>
      <c r="M231" s="260"/>
      <c r="N231" s="261"/>
      <c r="O231" s="261"/>
      <c r="P231" s="261"/>
      <c r="Q231" s="261"/>
      <c r="R231" s="261"/>
      <c r="S231" s="261"/>
      <c r="T231" s="262"/>
      <c r="AT231" s="263" t="s">
        <v>200</v>
      </c>
      <c r="AU231" s="263" t="s">
        <v>207</v>
      </c>
      <c r="AV231" s="12" t="s">
        <v>81</v>
      </c>
      <c r="AW231" s="12" t="s">
        <v>6</v>
      </c>
      <c r="AX231" s="12" t="s">
        <v>79</v>
      </c>
      <c r="AY231" s="263" t="s">
        <v>188</v>
      </c>
    </row>
    <row r="232" s="1" customFormat="1" ht="25.5" customHeight="1">
      <c r="B232" s="47"/>
      <c r="C232" s="237" t="s">
        <v>363</v>
      </c>
      <c r="D232" s="237" t="s">
        <v>190</v>
      </c>
      <c r="E232" s="238" t="s">
        <v>364</v>
      </c>
      <c r="F232" s="239" t="s">
        <v>365</v>
      </c>
      <c r="G232" s="240" t="s">
        <v>120</v>
      </c>
      <c r="H232" s="241">
        <v>76.501999999999995</v>
      </c>
      <c r="I232" s="242"/>
      <c r="J232" s="243">
        <f>ROUND(I232*H232,2)</f>
        <v>0</v>
      </c>
      <c r="K232" s="239" t="s">
        <v>193</v>
      </c>
      <c r="L232" s="73"/>
      <c r="M232" s="244" t="s">
        <v>21</v>
      </c>
      <c r="N232" s="245" t="s">
        <v>43</v>
      </c>
      <c r="O232" s="48"/>
      <c r="P232" s="246">
        <f>O232*H232</f>
        <v>0</v>
      </c>
      <c r="Q232" s="246">
        <v>0.0115</v>
      </c>
      <c r="R232" s="246">
        <f>Q232*H232</f>
        <v>0.87977299999999992</v>
      </c>
      <c r="S232" s="246">
        <v>0</v>
      </c>
      <c r="T232" s="247">
        <f>S232*H232</f>
        <v>0</v>
      </c>
      <c r="AR232" s="25" t="s">
        <v>194</v>
      </c>
      <c r="AT232" s="25" t="s">
        <v>190</v>
      </c>
      <c r="AU232" s="25" t="s">
        <v>207</v>
      </c>
      <c r="AY232" s="25" t="s">
        <v>188</v>
      </c>
      <c r="BE232" s="248">
        <f>IF(N232="základní",J232,0)</f>
        <v>0</v>
      </c>
      <c r="BF232" s="248">
        <f>IF(N232="snížená",J232,0)</f>
        <v>0</v>
      </c>
      <c r="BG232" s="248">
        <f>IF(N232="zákl. přenesená",J232,0)</f>
        <v>0</v>
      </c>
      <c r="BH232" s="248">
        <f>IF(N232="sníž. přenesená",J232,0)</f>
        <v>0</v>
      </c>
      <c r="BI232" s="248">
        <f>IF(N232="nulová",J232,0)</f>
        <v>0</v>
      </c>
      <c r="BJ232" s="25" t="s">
        <v>79</v>
      </c>
      <c r="BK232" s="248">
        <f>ROUND(I232*H232,2)</f>
        <v>0</v>
      </c>
      <c r="BL232" s="25" t="s">
        <v>194</v>
      </c>
      <c r="BM232" s="25" t="s">
        <v>366</v>
      </c>
    </row>
    <row r="233" s="1" customFormat="1">
      <c r="B233" s="47"/>
      <c r="C233" s="75"/>
      <c r="D233" s="249" t="s">
        <v>196</v>
      </c>
      <c r="E233" s="75"/>
      <c r="F233" s="250" t="s">
        <v>367</v>
      </c>
      <c r="G233" s="75"/>
      <c r="H233" s="75"/>
      <c r="I233" s="205"/>
      <c r="J233" s="75"/>
      <c r="K233" s="75"/>
      <c r="L233" s="73"/>
      <c r="M233" s="251"/>
      <c r="N233" s="48"/>
      <c r="O233" s="48"/>
      <c r="P233" s="48"/>
      <c r="Q233" s="48"/>
      <c r="R233" s="48"/>
      <c r="S233" s="48"/>
      <c r="T233" s="96"/>
      <c r="AT233" s="25" t="s">
        <v>196</v>
      </c>
      <c r="AU233" s="25" t="s">
        <v>207</v>
      </c>
    </row>
    <row r="234" s="1" customFormat="1">
      <c r="B234" s="47"/>
      <c r="C234" s="75"/>
      <c r="D234" s="249" t="s">
        <v>198</v>
      </c>
      <c r="E234" s="75"/>
      <c r="F234" s="252" t="s">
        <v>320</v>
      </c>
      <c r="G234" s="75"/>
      <c r="H234" s="75"/>
      <c r="I234" s="205"/>
      <c r="J234" s="75"/>
      <c r="K234" s="75"/>
      <c r="L234" s="73"/>
      <c r="M234" s="251"/>
      <c r="N234" s="48"/>
      <c r="O234" s="48"/>
      <c r="P234" s="48"/>
      <c r="Q234" s="48"/>
      <c r="R234" s="48"/>
      <c r="S234" s="48"/>
      <c r="T234" s="96"/>
      <c r="AT234" s="25" t="s">
        <v>198</v>
      </c>
      <c r="AU234" s="25" t="s">
        <v>207</v>
      </c>
    </row>
    <row r="235" s="13" customFormat="1">
      <c r="B235" s="264"/>
      <c r="C235" s="265"/>
      <c r="D235" s="249" t="s">
        <v>200</v>
      </c>
      <c r="E235" s="266" t="s">
        <v>21</v>
      </c>
      <c r="F235" s="267" t="s">
        <v>368</v>
      </c>
      <c r="G235" s="265"/>
      <c r="H235" s="266" t="s">
        <v>21</v>
      </c>
      <c r="I235" s="268"/>
      <c r="J235" s="265"/>
      <c r="K235" s="265"/>
      <c r="L235" s="269"/>
      <c r="M235" s="270"/>
      <c r="N235" s="271"/>
      <c r="O235" s="271"/>
      <c r="P235" s="271"/>
      <c r="Q235" s="271"/>
      <c r="R235" s="271"/>
      <c r="S235" s="271"/>
      <c r="T235" s="272"/>
      <c r="AT235" s="273" t="s">
        <v>200</v>
      </c>
      <c r="AU235" s="273" t="s">
        <v>207</v>
      </c>
      <c r="AV235" s="13" t="s">
        <v>79</v>
      </c>
      <c r="AW235" s="13" t="s">
        <v>35</v>
      </c>
      <c r="AX235" s="13" t="s">
        <v>72</v>
      </c>
      <c r="AY235" s="273" t="s">
        <v>188</v>
      </c>
    </row>
    <row r="236" s="12" customFormat="1">
      <c r="B236" s="253"/>
      <c r="C236" s="254"/>
      <c r="D236" s="249" t="s">
        <v>200</v>
      </c>
      <c r="E236" s="255" t="s">
        <v>21</v>
      </c>
      <c r="F236" s="256" t="s">
        <v>369</v>
      </c>
      <c r="G236" s="254"/>
      <c r="H236" s="257">
        <v>76.501999999999995</v>
      </c>
      <c r="I236" s="258"/>
      <c r="J236" s="254"/>
      <c r="K236" s="254"/>
      <c r="L236" s="259"/>
      <c r="M236" s="260"/>
      <c r="N236" s="261"/>
      <c r="O236" s="261"/>
      <c r="P236" s="261"/>
      <c r="Q236" s="261"/>
      <c r="R236" s="261"/>
      <c r="S236" s="261"/>
      <c r="T236" s="262"/>
      <c r="AT236" s="263" t="s">
        <v>200</v>
      </c>
      <c r="AU236" s="263" t="s">
        <v>207</v>
      </c>
      <c r="AV236" s="12" t="s">
        <v>81</v>
      </c>
      <c r="AW236" s="12" t="s">
        <v>35</v>
      </c>
      <c r="AX236" s="12" t="s">
        <v>72</v>
      </c>
      <c r="AY236" s="263" t="s">
        <v>188</v>
      </c>
    </row>
    <row r="237" s="14" customFormat="1">
      <c r="B237" s="274"/>
      <c r="C237" s="275"/>
      <c r="D237" s="249" t="s">
        <v>200</v>
      </c>
      <c r="E237" s="276" t="s">
        <v>127</v>
      </c>
      <c r="F237" s="277" t="s">
        <v>215</v>
      </c>
      <c r="G237" s="275"/>
      <c r="H237" s="278">
        <v>76.501999999999995</v>
      </c>
      <c r="I237" s="279"/>
      <c r="J237" s="275"/>
      <c r="K237" s="275"/>
      <c r="L237" s="280"/>
      <c r="M237" s="281"/>
      <c r="N237" s="282"/>
      <c r="O237" s="282"/>
      <c r="P237" s="282"/>
      <c r="Q237" s="282"/>
      <c r="R237" s="282"/>
      <c r="S237" s="282"/>
      <c r="T237" s="283"/>
      <c r="AT237" s="284" t="s">
        <v>200</v>
      </c>
      <c r="AU237" s="284" t="s">
        <v>207</v>
      </c>
      <c r="AV237" s="14" t="s">
        <v>194</v>
      </c>
      <c r="AW237" s="14" t="s">
        <v>35</v>
      </c>
      <c r="AX237" s="14" t="s">
        <v>79</v>
      </c>
      <c r="AY237" s="284" t="s">
        <v>188</v>
      </c>
    </row>
    <row r="238" s="1" customFormat="1" ht="25.5" customHeight="1">
      <c r="B238" s="47"/>
      <c r="C238" s="286" t="s">
        <v>370</v>
      </c>
      <c r="D238" s="286" t="s">
        <v>273</v>
      </c>
      <c r="E238" s="287" t="s">
        <v>371</v>
      </c>
      <c r="F238" s="288" t="s">
        <v>372</v>
      </c>
      <c r="G238" s="289" t="s">
        <v>120</v>
      </c>
      <c r="H238" s="290">
        <v>80.326999999999998</v>
      </c>
      <c r="I238" s="291"/>
      <c r="J238" s="292">
        <f>ROUND(I238*H238,2)</f>
        <v>0</v>
      </c>
      <c r="K238" s="288" t="s">
        <v>193</v>
      </c>
      <c r="L238" s="293"/>
      <c r="M238" s="294" t="s">
        <v>21</v>
      </c>
      <c r="N238" s="295" t="s">
        <v>43</v>
      </c>
      <c r="O238" s="48"/>
      <c r="P238" s="246">
        <f>O238*H238</f>
        <v>0</v>
      </c>
      <c r="Q238" s="246">
        <v>0.010710000000000001</v>
      </c>
      <c r="R238" s="246">
        <f>Q238*H238</f>
        <v>0.86030217000000009</v>
      </c>
      <c r="S238" s="246">
        <v>0</v>
      </c>
      <c r="T238" s="247">
        <f>S238*H238</f>
        <v>0</v>
      </c>
      <c r="AR238" s="25" t="s">
        <v>240</v>
      </c>
      <c r="AT238" s="25" t="s">
        <v>273</v>
      </c>
      <c r="AU238" s="25" t="s">
        <v>207</v>
      </c>
      <c r="AY238" s="25" t="s">
        <v>188</v>
      </c>
      <c r="BE238" s="248">
        <f>IF(N238="základní",J238,0)</f>
        <v>0</v>
      </c>
      <c r="BF238" s="248">
        <f>IF(N238="snížená",J238,0)</f>
        <v>0</v>
      </c>
      <c r="BG238" s="248">
        <f>IF(N238="zákl. přenesená",J238,0)</f>
        <v>0</v>
      </c>
      <c r="BH238" s="248">
        <f>IF(N238="sníž. přenesená",J238,0)</f>
        <v>0</v>
      </c>
      <c r="BI238" s="248">
        <f>IF(N238="nulová",J238,0)</f>
        <v>0</v>
      </c>
      <c r="BJ238" s="25" t="s">
        <v>79</v>
      </c>
      <c r="BK238" s="248">
        <f>ROUND(I238*H238,2)</f>
        <v>0</v>
      </c>
      <c r="BL238" s="25" t="s">
        <v>194</v>
      </c>
      <c r="BM238" s="25" t="s">
        <v>373</v>
      </c>
    </row>
    <row r="239" s="1" customFormat="1">
      <c r="B239" s="47"/>
      <c r="C239" s="75"/>
      <c r="D239" s="249" t="s">
        <v>196</v>
      </c>
      <c r="E239" s="75"/>
      <c r="F239" s="250" t="s">
        <v>372</v>
      </c>
      <c r="G239" s="75"/>
      <c r="H239" s="75"/>
      <c r="I239" s="205"/>
      <c r="J239" s="75"/>
      <c r="K239" s="75"/>
      <c r="L239" s="73"/>
      <c r="M239" s="251"/>
      <c r="N239" s="48"/>
      <c r="O239" s="48"/>
      <c r="P239" s="48"/>
      <c r="Q239" s="48"/>
      <c r="R239" s="48"/>
      <c r="S239" s="48"/>
      <c r="T239" s="96"/>
      <c r="AT239" s="25" t="s">
        <v>196</v>
      </c>
      <c r="AU239" s="25" t="s">
        <v>207</v>
      </c>
    </row>
    <row r="240" s="12" customFormat="1">
      <c r="B240" s="253"/>
      <c r="C240" s="254"/>
      <c r="D240" s="249" t="s">
        <v>200</v>
      </c>
      <c r="E240" s="255" t="s">
        <v>21</v>
      </c>
      <c r="F240" s="256" t="s">
        <v>127</v>
      </c>
      <c r="G240" s="254"/>
      <c r="H240" s="257">
        <v>76.501999999999995</v>
      </c>
      <c r="I240" s="258"/>
      <c r="J240" s="254"/>
      <c r="K240" s="254"/>
      <c r="L240" s="259"/>
      <c r="M240" s="260"/>
      <c r="N240" s="261"/>
      <c r="O240" s="261"/>
      <c r="P240" s="261"/>
      <c r="Q240" s="261"/>
      <c r="R240" s="261"/>
      <c r="S240" s="261"/>
      <c r="T240" s="262"/>
      <c r="AT240" s="263" t="s">
        <v>200</v>
      </c>
      <c r="AU240" s="263" t="s">
        <v>207</v>
      </c>
      <c r="AV240" s="12" t="s">
        <v>81</v>
      </c>
      <c r="AW240" s="12" t="s">
        <v>35</v>
      </c>
      <c r="AX240" s="12" t="s">
        <v>79</v>
      </c>
      <c r="AY240" s="263" t="s">
        <v>188</v>
      </c>
    </row>
    <row r="241" s="12" customFormat="1">
      <c r="B241" s="253"/>
      <c r="C241" s="254"/>
      <c r="D241" s="249" t="s">
        <v>200</v>
      </c>
      <c r="E241" s="254"/>
      <c r="F241" s="256" t="s">
        <v>374</v>
      </c>
      <c r="G241" s="254"/>
      <c r="H241" s="257">
        <v>80.326999999999998</v>
      </c>
      <c r="I241" s="258"/>
      <c r="J241" s="254"/>
      <c r="K241" s="254"/>
      <c r="L241" s="259"/>
      <c r="M241" s="260"/>
      <c r="N241" s="261"/>
      <c r="O241" s="261"/>
      <c r="P241" s="261"/>
      <c r="Q241" s="261"/>
      <c r="R241" s="261"/>
      <c r="S241" s="261"/>
      <c r="T241" s="262"/>
      <c r="AT241" s="263" t="s">
        <v>200</v>
      </c>
      <c r="AU241" s="263" t="s">
        <v>207</v>
      </c>
      <c r="AV241" s="12" t="s">
        <v>81</v>
      </c>
      <c r="AW241" s="12" t="s">
        <v>6</v>
      </c>
      <c r="AX241" s="12" t="s">
        <v>79</v>
      </c>
      <c r="AY241" s="263" t="s">
        <v>188</v>
      </c>
    </row>
    <row r="242" s="1" customFormat="1" ht="25.5" customHeight="1">
      <c r="B242" s="47"/>
      <c r="C242" s="237" t="s">
        <v>375</v>
      </c>
      <c r="D242" s="237" t="s">
        <v>190</v>
      </c>
      <c r="E242" s="238" t="s">
        <v>376</v>
      </c>
      <c r="F242" s="239" t="s">
        <v>377</v>
      </c>
      <c r="G242" s="240" t="s">
        <v>378</v>
      </c>
      <c r="H242" s="241">
        <v>202.03999999999999</v>
      </c>
      <c r="I242" s="242"/>
      <c r="J242" s="243">
        <f>ROUND(I242*H242,2)</f>
        <v>0</v>
      </c>
      <c r="K242" s="239" t="s">
        <v>193</v>
      </c>
      <c r="L242" s="73"/>
      <c r="M242" s="244" t="s">
        <v>21</v>
      </c>
      <c r="N242" s="245" t="s">
        <v>43</v>
      </c>
      <c r="O242" s="48"/>
      <c r="P242" s="246">
        <f>O242*H242</f>
        <v>0</v>
      </c>
      <c r="Q242" s="246">
        <v>0.0017600000000000001</v>
      </c>
      <c r="R242" s="246">
        <f>Q242*H242</f>
        <v>0.35559039999999997</v>
      </c>
      <c r="S242" s="246">
        <v>0</v>
      </c>
      <c r="T242" s="247">
        <f>S242*H242</f>
        <v>0</v>
      </c>
      <c r="AR242" s="25" t="s">
        <v>194</v>
      </c>
      <c r="AT242" s="25" t="s">
        <v>190</v>
      </c>
      <c r="AU242" s="25" t="s">
        <v>207</v>
      </c>
      <c r="AY242" s="25" t="s">
        <v>188</v>
      </c>
      <c r="BE242" s="248">
        <f>IF(N242="základní",J242,0)</f>
        <v>0</v>
      </c>
      <c r="BF242" s="248">
        <f>IF(N242="snížená",J242,0)</f>
        <v>0</v>
      </c>
      <c r="BG242" s="248">
        <f>IF(N242="zákl. přenesená",J242,0)</f>
        <v>0</v>
      </c>
      <c r="BH242" s="248">
        <f>IF(N242="sníž. přenesená",J242,0)</f>
        <v>0</v>
      </c>
      <c r="BI242" s="248">
        <f>IF(N242="nulová",J242,0)</f>
        <v>0</v>
      </c>
      <c r="BJ242" s="25" t="s">
        <v>79</v>
      </c>
      <c r="BK242" s="248">
        <f>ROUND(I242*H242,2)</f>
        <v>0</v>
      </c>
      <c r="BL242" s="25" t="s">
        <v>194</v>
      </c>
      <c r="BM242" s="25" t="s">
        <v>379</v>
      </c>
    </row>
    <row r="243" s="1" customFormat="1">
      <c r="B243" s="47"/>
      <c r="C243" s="75"/>
      <c r="D243" s="249" t="s">
        <v>196</v>
      </c>
      <c r="E243" s="75"/>
      <c r="F243" s="250" t="s">
        <v>380</v>
      </c>
      <c r="G243" s="75"/>
      <c r="H243" s="75"/>
      <c r="I243" s="205"/>
      <c r="J243" s="75"/>
      <c r="K243" s="75"/>
      <c r="L243" s="73"/>
      <c r="M243" s="251"/>
      <c r="N243" s="48"/>
      <c r="O243" s="48"/>
      <c r="P243" s="48"/>
      <c r="Q243" s="48"/>
      <c r="R243" s="48"/>
      <c r="S243" s="48"/>
      <c r="T243" s="96"/>
      <c r="AT243" s="25" t="s">
        <v>196</v>
      </c>
      <c r="AU243" s="25" t="s">
        <v>207</v>
      </c>
    </row>
    <row r="244" s="1" customFormat="1">
      <c r="B244" s="47"/>
      <c r="C244" s="75"/>
      <c r="D244" s="249" t="s">
        <v>198</v>
      </c>
      <c r="E244" s="75"/>
      <c r="F244" s="252" t="s">
        <v>381</v>
      </c>
      <c r="G244" s="75"/>
      <c r="H244" s="75"/>
      <c r="I244" s="205"/>
      <c r="J244" s="75"/>
      <c r="K244" s="75"/>
      <c r="L244" s="73"/>
      <c r="M244" s="251"/>
      <c r="N244" s="48"/>
      <c r="O244" s="48"/>
      <c r="P244" s="48"/>
      <c r="Q244" s="48"/>
      <c r="R244" s="48"/>
      <c r="S244" s="48"/>
      <c r="T244" s="96"/>
      <c r="AT244" s="25" t="s">
        <v>198</v>
      </c>
      <c r="AU244" s="25" t="s">
        <v>207</v>
      </c>
    </row>
    <row r="245" s="12" customFormat="1">
      <c r="B245" s="253"/>
      <c r="C245" s="254"/>
      <c r="D245" s="249" t="s">
        <v>200</v>
      </c>
      <c r="E245" s="255" t="s">
        <v>21</v>
      </c>
      <c r="F245" s="256" t="s">
        <v>382</v>
      </c>
      <c r="G245" s="254"/>
      <c r="H245" s="257">
        <v>13.119999999999999</v>
      </c>
      <c r="I245" s="258"/>
      <c r="J245" s="254"/>
      <c r="K245" s="254"/>
      <c r="L245" s="259"/>
      <c r="M245" s="260"/>
      <c r="N245" s="261"/>
      <c r="O245" s="261"/>
      <c r="P245" s="261"/>
      <c r="Q245" s="261"/>
      <c r="R245" s="261"/>
      <c r="S245" s="261"/>
      <c r="T245" s="262"/>
      <c r="AT245" s="263" t="s">
        <v>200</v>
      </c>
      <c r="AU245" s="263" t="s">
        <v>207</v>
      </c>
      <c r="AV245" s="12" t="s">
        <v>81</v>
      </c>
      <c r="AW245" s="12" t="s">
        <v>35</v>
      </c>
      <c r="AX245" s="12" t="s">
        <v>72</v>
      </c>
      <c r="AY245" s="263" t="s">
        <v>188</v>
      </c>
    </row>
    <row r="246" s="12" customFormat="1">
      <c r="B246" s="253"/>
      <c r="C246" s="254"/>
      <c r="D246" s="249" t="s">
        <v>200</v>
      </c>
      <c r="E246" s="255" t="s">
        <v>21</v>
      </c>
      <c r="F246" s="256" t="s">
        <v>383</v>
      </c>
      <c r="G246" s="254"/>
      <c r="H246" s="257">
        <v>15.44</v>
      </c>
      <c r="I246" s="258"/>
      <c r="J246" s="254"/>
      <c r="K246" s="254"/>
      <c r="L246" s="259"/>
      <c r="M246" s="260"/>
      <c r="N246" s="261"/>
      <c r="O246" s="261"/>
      <c r="P246" s="261"/>
      <c r="Q246" s="261"/>
      <c r="R246" s="261"/>
      <c r="S246" s="261"/>
      <c r="T246" s="262"/>
      <c r="AT246" s="263" t="s">
        <v>200</v>
      </c>
      <c r="AU246" s="263" t="s">
        <v>207</v>
      </c>
      <c r="AV246" s="12" t="s">
        <v>81</v>
      </c>
      <c r="AW246" s="12" t="s">
        <v>35</v>
      </c>
      <c r="AX246" s="12" t="s">
        <v>72</v>
      </c>
      <c r="AY246" s="263" t="s">
        <v>188</v>
      </c>
    </row>
    <row r="247" s="12" customFormat="1">
      <c r="B247" s="253"/>
      <c r="C247" s="254"/>
      <c r="D247" s="249" t="s">
        <v>200</v>
      </c>
      <c r="E247" s="255" t="s">
        <v>21</v>
      </c>
      <c r="F247" s="256" t="s">
        <v>384</v>
      </c>
      <c r="G247" s="254"/>
      <c r="H247" s="257">
        <v>6.5199999999999996</v>
      </c>
      <c r="I247" s="258"/>
      <c r="J247" s="254"/>
      <c r="K247" s="254"/>
      <c r="L247" s="259"/>
      <c r="M247" s="260"/>
      <c r="N247" s="261"/>
      <c r="O247" s="261"/>
      <c r="P247" s="261"/>
      <c r="Q247" s="261"/>
      <c r="R247" s="261"/>
      <c r="S247" s="261"/>
      <c r="T247" s="262"/>
      <c r="AT247" s="263" t="s">
        <v>200</v>
      </c>
      <c r="AU247" s="263" t="s">
        <v>207</v>
      </c>
      <c r="AV247" s="12" t="s">
        <v>81</v>
      </c>
      <c r="AW247" s="12" t="s">
        <v>35</v>
      </c>
      <c r="AX247" s="12" t="s">
        <v>72</v>
      </c>
      <c r="AY247" s="263" t="s">
        <v>188</v>
      </c>
    </row>
    <row r="248" s="12" customFormat="1">
      <c r="B248" s="253"/>
      <c r="C248" s="254"/>
      <c r="D248" s="249" t="s">
        <v>200</v>
      </c>
      <c r="E248" s="255" t="s">
        <v>21</v>
      </c>
      <c r="F248" s="256" t="s">
        <v>385</v>
      </c>
      <c r="G248" s="254"/>
      <c r="H248" s="257">
        <v>6.7999999999999998</v>
      </c>
      <c r="I248" s="258"/>
      <c r="J248" s="254"/>
      <c r="K248" s="254"/>
      <c r="L248" s="259"/>
      <c r="M248" s="260"/>
      <c r="N248" s="261"/>
      <c r="O248" s="261"/>
      <c r="P248" s="261"/>
      <c r="Q248" s="261"/>
      <c r="R248" s="261"/>
      <c r="S248" s="261"/>
      <c r="T248" s="262"/>
      <c r="AT248" s="263" t="s">
        <v>200</v>
      </c>
      <c r="AU248" s="263" t="s">
        <v>207</v>
      </c>
      <c r="AV248" s="12" t="s">
        <v>81</v>
      </c>
      <c r="AW248" s="12" t="s">
        <v>35</v>
      </c>
      <c r="AX248" s="12" t="s">
        <v>72</v>
      </c>
      <c r="AY248" s="263" t="s">
        <v>188</v>
      </c>
    </row>
    <row r="249" s="12" customFormat="1">
      <c r="B249" s="253"/>
      <c r="C249" s="254"/>
      <c r="D249" s="249" t="s">
        <v>200</v>
      </c>
      <c r="E249" s="255" t="s">
        <v>21</v>
      </c>
      <c r="F249" s="256" t="s">
        <v>386</v>
      </c>
      <c r="G249" s="254"/>
      <c r="H249" s="257">
        <v>4.7599999999999998</v>
      </c>
      <c r="I249" s="258"/>
      <c r="J249" s="254"/>
      <c r="K249" s="254"/>
      <c r="L249" s="259"/>
      <c r="M249" s="260"/>
      <c r="N249" s="261"/>
      <c r="O249" s="261"/>
      <c r="P249" s="261"/>
      <c r="Q249" s="261"/>
      <c r="R249" s="261"/>
      <c r="S249" s="261"/>
      <c r="T249" s="262"/>
      <c r="AT249" s="263" t="s">
        <v>200</v>
      </c>
      <c r="AU249" s="263" t="s">
        <v>207</v>
      </c>
      <c r="AV249" s="12" t="s">
        <v>81</v>
      </c>
      <c r="AW249" s="12" t="s">
        <v>35</v>
      </c>
      <c r="AX249" s="12" t="s">
        <v>72</v>
      </c>
      <c r="AY249" s="263" t="s">
        <v>188</v>
      </c>
    </row>
    <row r="250" s="12" customFormat="1">
      <c r="B250" s="253"/>
      <c r="C250" s="254"/>
      <c r="D250" s="249" t="s">
        <v>200</v>
      </c>
      <c r="E250" s="255" t="s">
        <v>21</v>
      </c>
      <c r="F250" s="256" t="s">
        <v>387</v>
      </c>
      <c r="G250" s="254"/>
      <c r="H250" s="257">
        <v>13.08</v>
      </c>
      <c r="I250" s="258"/>
      <c r="J250" s="254"/>
      <c r="K250" s="254"/>
      <c r="L250" s="259"/>
      <c r="M250" s="260"/>
      <c r="N250" s="261"/>
      <c r="O250" s="261"/>
      <c r="P250" s="261"/>
      <c r="Q250" s="261"/>
      <c r="R250" s="261"/>
      <c r="S250" s="261"/>
      <c r="T250" s="262"/>
      <c r="AT250" s="263" t="s">
        <v>200</v>
      </c>
      <c r="AU250" s="263" t="s">
        <v>207</v>
      </c>
      <c r="AV250" s="12" t="s">
        <v>81</v>
      </c>
      <c r="AW250" s="12" t="s">
        <v>35</v>
      </c>
      <c r="AX250" s="12" t="s">
        <v>72</v>
      </c>
      <c r="AY250" s="263" t="s">
        <v>188</v>
      </c>
    </row>
    <row r="251" s="12" customFormat="1">
      <c r="B251" s="253"/>
      <c r="C251" s="254"/>
      <c r="D251" s="249" t="s">
        <v>200</v>
      </c>
      <c r="E251" s="255" t="s">
        <v>21</v>
      </c>
      <c r="F251" s="256" t="s">
        <v>388</v>
      </c>
      <c r="G251" s="254"/>
      <c r="H251" s="257">
        <v>7.7199999999999998</v>
      </c>
      <c r="I251" s="258"/>
      <c r="J251" s="254"/>
      <c r="K251" s="254"/>
      <c r="L251" s="259"/>
      <c r="M251" s="260"/>
      <c r="N251" s="261"/>
      <c r="O251" s="261"/>
      <c r="P251" s="261"/>
      <c r="Q251" s="261"/>
      <c r="R251" s="261"/>
      <c r="S251" s="261"/>
      <c r="T251" s="262"/>
      <c r="AT251" s="263" t="s">
        <v>200</v>
      </c>
      <c r="AU251" s="263" t="s">
        <v>207</v>
      </c>
      <c r="AV251" s="12" t="s">
        <v>81</v>
      </c>
      <c r="AW251" s="12" t="s">
        <v>35</v>
      </c>
      <c r="AX251" s="12" t="s">
        <v>72</v>
      </c>
      <c r="AY251" s="263" t="s">
        <v>188</v>
      </c>
    </row>
    <row r="252" s="12" customFormat="1">
      <c r="B252" s="253"/>
      <c r="C252" s="254"/>
      <c r="D252" s="249" t="s">
        <v>200</v>
      </c>
      <c r="E252" s="255" t="s">
        <v>21</v>
      </c>
      <c r="F252" s="256" t="s">
        <v>389</v>
      </c>
      <c r="G252" s="254"/>
      <c r="H252" s="257">
        <v>15.67</v>
      </c>
      <c r="I252" s="258"/>
      <c r="J252" s="254"/>
      <c r="K252" s="254"/>
      <c r="L252" s="259"/>
      <c r="M252" s="260"/>
      <c r="N252" s="261"/>
      <c r="O252" s="261"/>
      <c r="P252" s="261"/>
      <c r="Q252" s="261"/>
      <c r="R252" s="261"/>
      <c r="S252" s="261"/>
      <c r="T252" s="262"/>
      <c r="AT252" s="263" t="s">
        <v>200</v>
      </c>
      <c r="AU252" s="263" t="s">
        <v>207</v>
      </c>
      <c r="AV252" s="12" t="s">
        <v>81</v>
      </c>
      <c r="AW252" s="12" t="s">
        <v>35</v>
      </c>
      <c r="AX252" s="12" t="s">
        <v>72</v>
      </c>
      <c r="AY252" s="263" t="s">
        <v>188</v>
      </c>
    </row>
    <row r="253" s="12" customFormat="1">
      <c r="B253" s="253"/>
      <c r="C253" s="254"/>
      <c r="D253" s="249" t="s">
        <v>200</v>
      </c>
      <c r="E253" s="255" t="s">
        <v>21</v>
      </c>
      <c r="F253" s="256" t="s">
        <v>390</v>
      </c>
      <c r="G253" s="254"/>
      <c r="H253" s="257">
        <v>13.92</v>
      </c>
      <c r="I253" s="258"/>
      <c r="J253" s="254"/>
      <c r="K253" s="254"/>
      <c r="L253" s="259"/>
      <c r="M253" s="260"/>
      <c r="N253" s="261"/>
      <c r="O253" s="261"/>
      <c r="P253" s="261"/>
      <c r="Q253" s="261"/>
      <c r="R253" s="261"/>
      <c r="S253" s="261"/>
      <c r="T253" s="262"/>
      <c r="AT253" s="263" t="s">
        <v>200</v>
      </c>
      <c r="AU253" s="263" t="s">
        <v>207</v>
      </c>
      <c r="AV253" s="12" t="s">
        <v>81</v>
      </c>
      <c r="AW253" s="12" t="s">
        <v>35</v>
      </c>
      <c r="AX253" s="12" t="s">
        <v>72</v>
      </c>
      <c r="AY253" s="263" t="s">
        <v>188</v>
      </c>
    </row>
    <row r="254" s="12" customFormat="1">
      <c r="B254" s="253"/>
      <c r="C254" s="254"/>
      <c r="D254" s="249" t="s">
        <v>200</v>
      </c>
      <c r="E254" s="255" t="s">
        <v>21</v>
      </c>
      <c r="F254" s="256" t="s">
        <v>391</v>
      </c>
      <c r="G254" s="254"/>
      <c r="H254" s="257">
        <v>1.8</v>
      </c>
      <c r="I254" s="258"/>
      <c r="J254" s="254"/>
      <c r="K254" s="254"/>
      <c r="L254" s="259"/>
      <c r="M254" s="260"/>
      <c r="N254" s="261"/>
      <c r="O254" s="261"/>
      <c r="P254" s="261"/>
      <c r="Q254" s="261"/>
      <c r="R254" s="261"/>
      <c r="S254" s="261"/>
      <c r="T254" s="262"/>
      <c r="AT254" s="263" t="s">
        <v>200</v>
      </c>
      <c r="AU254" s="263" t="s">
        <v>207</v>
      </c>
      <c r="AV254" s="12" t="s">
        <v>81</v>
      </c>
      <c r="AW254" s="12" t="s">
        <v>35</v>
      </c>
      <c r="AX254" s="12" t="s">
        <v>72</v>
      </c>
      <c r="AY254" s="263" t="s">
        <v>188</v>
      </c>
    </row>
    <row r="255" s="12" customFormat="1">
      <c r="B255" s="253"/>
      <c r="C255" s="254"/>
      <c r="D255" s="249" t="s">
        <v>200</v>
      </c>
      <c r="E255" s="255" t="s">
        <v>21</v>
      </c>
      <c r="F255" s="256" t="s">
        <v>392</v>
      </c>
      <c r="G255" s="254"/>
      <c r="H255" s="257">
        <v>5.96</v>
      </c>
      <c r="I255" s="258"/>
      <c r="J255" s="254"/>
      <c r="K255" s="254"/>
      <c r="L255" s="259"/>
      <c r="M255" s="260"/>
      <c r="N255" s="261"/>
      <c r="O255" s="261"/>
      <c r="P255" s="261"/>
      <c r="Q255" s="261"/>
      <c r="R255" s="261"/>
      <c r="S255" s="261"/>
      <c r="T255" s="262"/>
      <c r="AT255" s="263" t="s">
        <v>200</v>
      </c>
      <c r="AU255" s="263" t="s">
        <v>207</v>
      </c>
      <c r="AV255" s="12" t="s">
        <v>81</v>
      </c>
      <c r="AW255" s="12" t="s">
        <v>35</v>
      </c>
      <c r="AX255" s="12" t="s">
        <v>72</v>
      </c>
      <c r="AY255" s="263" t="s">
        <v>188</v>
      </c>
    </row>
    <row r="256" s="12" customFormat="1">
      <c r="B256" s="253"/>
      <c r="C256" s="254"/>
      <c r="D256" s="249" t="s">
        <v>200</v>
      </c>
      <c r="E256" s="255" t="s">
        <v>21</v>
      </c>
      <c r="F256" s="256" t="s">
        <v>383</v>
      </c>
      <c r="G256" s="254"/>
      <c r="H256" s="257">
        <v>15.44</v>
      </c>
      <c r="I256" s="258"/>
      <c r="J256" s="254"/>
      <c r="K256" s="254"/>
      <c r="L256" s="259"/>
      <c r="M256" s="260"/>
      <c r="N256" s="261"/>
      <c r="O256" s="261"/>
      <c r="P256" s="261"/>
      <c r="Q256" s="261"/>
      <c r="R256" s="261"/>
      <c r="S256" s="261"/>
      <c r="T256" s="262"/>
      <c r="AT256" s="263" t="s">
        <v>200</v>
      </c>
      <c r="AU256" s="263" t="s">
        <v>207</v>
      </c>
      <c r="AV256" s="12" t="s">
        <v>81</v>
      </c>
      <c r="AW256" s="12" t="s">
        <v>35</v>
      </c>
      <c r="AX256" s="12" t="s">
        <v>72</v>
      </c>
      <c r="AY256" s="263" t="s">
        <v>188</v>
      </c>
    </row>
    <row r="257" s="12" customFormat="1">
      <c r="B257" s="253"/>
      <c r="C257" s="254"/>
      <c r="D257" s="249" t="s">
        <v>200</v>
      </c>
      <c r="E257" s="255" t="s">
        <v>21</v>
      </c>
      <c r="F257" s="256" t="s">
        <v>393</v>
      </c>
      <c r="G257" s="254"/>
      <c r="H257" s="257">
        <v>7.6600000000000001</v>
      </c>
      <c r="I257" s="258"/>
      <c r="J257" s="254"/>
      <c r="K257" s="254"/>
      <c r="L257" s="259"/>
      <c r="M257" s="260"/>
      <c r="N257" s="261"/>
      <c r="O257" s="261"/>
      <c r="P257" s="261"/>
      <c r="Q257" s="261"/>
      <c r="R257" s="261"/>
      <c r="S257" s="261"/>
      <c r="T257" s="262"/>
      <c r="AT257" s="263" t="s">
        <v>200</v>
      </c>
      <c r="AU257" s="263" t="s">
        <v>207</v>
      </c>
      <c r="AV257" s="12" t="s">
        <v>81</v>
      </c>
      <c r="AW257" s="12" t="s">
        <v>35</v>
      </c>
      <c r="AX257" s="12" t="s">
        <v>72</v>
      </c>
      <c r="AY257" s="263" t="s">
        <v>188</v>
      </c>
    </row>
    <row r="258" s="12" customFormat="1">
      <c r="B258" s="253"/>
      <c r="C258" s="254"/>
      <c r="D258" s="249" t="s">
        <v>200</v>
      </c>
      <c r="E258" s="255" t="s">
        <v>21</v>
      </c>
      <c r="F258" s="256" t="s">
        <v>383</v>
      </c>
      <c r="G258" s="254"/>
      <c r="H258" s="257">
        <v>15.44</v>
      </c>
      <c r="I258" s="258"/>
      <c r="J258" s="254"/>
      <c r="K258" s="254"/>
      <c r="L258" s="259"/>
      <c r="M258" s="260"/>
      <c r="N258" s="261"/>
      <c r="O258" s="261"/>
      <c r="P258" s="261"/>
      <c r="Q258" s="261"/>
      <c r="R258" s="261"/>
      <c r="S258" s="261"/>
      <c r="T258" s="262"/>
      <c r="AT258" s="263" t="s">
        <v>200</v>
      </c>
      <c r="AU258" s="263" t="s">
        <v>207</v>
      </c>
      <c r="AV258" s="12" t="s">
        <v>81</v>
      </c>
      <c r="AW258" s="12" t="s">
        <v>35</v>
      </c>
      <c r="AX258" s="12" t="s">
        <v>72</v>
      </c>
      <c r="AY258" s="263" t="s">
        <v>188</v>
      </c>
    </row>
    <row r="259" s="12" customFormat="1">
      <c r="B259" s="253"/>
      <c r="C259" s="254"/>
      <c r="D259" s="249" t="s">
        <v>200</v>
      </c>
      <c r="E259" s="255" t="s">
        <v>21</v>
      </c>
      <c r="F259" s="256" t="s">
        <v>384</v>
      </c>
      <c r="G259" s="254"/>
      <c r="H259" s="257">
        <v>6.5199999999999996</v>
      </c>
      <c r="I259" s="258"/>
      <c r="J259" s="254"/>
      <c r="K259" s="254"/>
      <c r="L259" s="259"/>
      <c r="M259" s="260"/>
      <c r="N259" s="261"/>
      <c r="O259" s="261"/>
      <c r="P259" s="261"/>
      <c r="Q259" s="261"/>
      <c r="R259" s="261"/>
      <c r="S259" s="261"/>
      <c r="T259" s="262"/>
      <c r="AT259" s="263" t="s">
        <v>200</v>
      </c>
      <c r="AU259" s="263" t="s">
        <v>207</v>
      </c>
      <c r="AV259" s="12" t="s">
        <v>81</v>
      </c>
      <c r="AW259" s="12" t="s">
        <v>35</v>
      </c>
      <c r="AX259" s="12" t="s">
        <v>72</v>
      </c>
      <c r="AY259" s="263" t="s">
        <v>188</v>
      </c>
    </row>
    <row r="260" s="12" customFormat="1">
      <c r="B260" s="253"/>
      <c r="C260" s="254"/>
      <c r="D260" s="249" t="s">
        <v>200</v>
      </c>
      <c r="E260" s="255" t="s">
        <v>21</v>
      </c>
      <c r="F260" s="256" t="s">
        <v>394</v>
      </c>
      <c r="G260" s="254"/>
      <c r="H260" s="257">
        <v>9.5199999999999996</v>
      </c>
      <c r="I260" s="258"/>
      <c r="J260" s="254"/>
      <c r="K260" s="254"/>
      <c r="L260" s="259"/>
      <c r="M260" s="260"/>
      <c r="N260" s="261"/>
      <c r="O260" s="261"/>
      <c r="P260" s="261"/>
      <c r="Q260" s="261"/>
      <c r="R260" s="261"/>
      <c r="S260" s="261"/>
      <c r="T260" s="262"/>
      <c r="AT260" s="263" t="s">
        <v>200</v>
      </c>
      <c r="AU260" s="263" t="s">
        <v>207</v>
      </c>
      <c r="AV260" s="12" t="s">
        <v>81</v>
      </c>
      <c r="AW260" s="12" t="s">
        <v>35</v>
      </c>
      <c r="AX260" s="12" t="s">
        <v>72</v>
      </c>
      <c r="AY260" s="263" t="s">
        <v>188</v>
      </c>
    </row>
    <row r="261" s="12" customFormat="1">
      <c r="B261" s="253"/>
      <c r="C261" s="254"/>
      <c r="D261" s="249" t="s">
        <v>200</v>
      </c>
      <c r="E261" s="255" t="s">
        <v>21</v>
      </c>
      <c r="F261" s="256" t="s">
        <v>387</v>
      </c>
      <c r="G261" s="254"/>
      <c r="H261" s="257">
        <v>13.08</v>
      </c>
      <c r="I261" s="258"/>
      <c r="J261" s="254"/>
      <c r="K261" s="254"/>
      <c r="L261" s="259"/>
      <c r="M261" s="260"/>
      <c r="N261" s="261"/>
      <c r="O261" s="261"/>
      <c r="P261" s="261"/>
      <c r="Q261" s="261"/>
      <c r="R261" s="261"/>
      <c r="S261" s="261"/>
      <c r="T261" s="262"/>
      <c r="AT261" s="263" t="s">
        <v>200</v>
      </c>
      <c r="AU261" s="263" t="s">
        <v>207</v>
      </c>
      <c r="AV261" s="12" t="s">
        <v>81</v>
      </c>
      <c r="AW261" s="12" t="s">
        <v>35</v>
      </c>
      <c r="AX261" s="12" t="s">
        <v>72</v>
      </c>
      <c r="AY261" s="263" t="s">
        <v>188</v>
      </c>
    </row>
    <row r="262" s="12" customFormat="1">
      <c r="B262" s="253"/>
      <c r="C262" s="254"/>
      <c r="D262" s="249" t="s">
        <v>200</v>
      </c>
      <c r="E262" s="255" t="s">
        <v>21</v>
      </c>
      <c r="F262" s="256" t="s">
        <v>389</v>
      </c>
      <c r="G262" s="254"/>
      <c r="H262" s="257">
        <v>15.67</v>
      </c>
      <c r="I262" s="258"/>
      <c r="J262" s="254"/>
      <c r="K262" s="254"/>
      <c r="L262" s="259"/>
      <c r="M262" s="260"/>
      <c r="N262" s="261"/>
      <c r="O262" s="261"/>
      <c r="P262" s="261"/>
      <c r="Q262" s="261"/>
      <c r="R262" s="261"/>
      <c r="S262" s="261"/>
      <c r="T262" s="262"/>
      <c r="AT262" s="263" t="s">
        <v>200</v>
      </c>
      <c r="AU262" s="263" t="s">
        <v>207</v>
      </c>
      <c r="AV262" s="12" t="s">
        <v>81</v>
      </c>
      <c r="AW262" s="12" t="s">
        <v>35</v>
      </c>
      <c r="AX262" s="12" t="s">
        <v>72</v>
      </c>
      <c r="AY262" s="263" t="s">
        <v>188</v>
      </c>
    </row>
    <row r="263" s="12" customFormat="1">
      <c r="B263" s="253"/>
      <c r="C263" s="254"/>
      <c r="D263" s="249" t="s">
        <v>200</v>
      </c>
      <c r="E263" s="255" t="s">
        <v>21</v>
      </c>
      <c r="F263" s="256" t="s">
        <v>390</v>
      </c>
      <c r="G263" s="254"/>
      <c r="H263" s="257">
        <v>13.92</v>
      </c>
      <c r="I263" s="258"/>
      <c r="J263" s="254"/>
      <c r="K263" s="254"/>
      <c r="L263" s="259"/>
      <c r="M263" s="260"/>
      <c r="N263" s="261"/>
      <c r="O263" s="261"/>
      <c r="P263" s="261"/>
      <c r="Q263" s="261"/>
      <c r="R263" s="261"/>
      <c r="S263" s="261"/>
      <c r="T263" s="262"/>
      <c r="AT263" s="263" t="s">
        <v>200</v>
      </c>
      <c r="AU263" s="263" t="s">
        <v>207</v>
      </c>
      <c r="AV263" s="12" t="s">
        <v>81</v>
      </c>
      <c r="AW263" s="12" t="s">
        <v>35</v>
      </c>
      <c r="AX263" s="12" t="s">
        <v>72</v>
      </c>
      <c r="AY263" s="263" t="s">
        <v>188</v>
      </c>
    </row>
    <row r="264" s="14" customFormat="1">
      <c r="B264" s="274"/>
      <c r="C264" s="275"/>
      <c r="D264" s="249" t="s">
        <v>200</v>
      </c>
      <c r="E264" s="276" t="s">
        <v>21</v>
      </c>
      <c r="F264" s="277" t="s">
        <v>215</v>
      </c>
      <c r="G264" s="275"/>
      <c r="H264" s="278">
        <v>202.03999999999999</v>
      </c>
      <c r="I264" s="279"/>
      <c r="J264" s="275"/>
      <c r="K264" s="275"/>
      <c r="L264" s="280"/>
      <c r="M264" s="281"/>
      <c r="N264" s="282"/>
      <c r="O264" s="282"/>
      <c r="P264" s="282"/>
      <c r="Q264" s="282"/>
      <c r="R264" s="282"/>
      <c r="S264" s="282"/>
      <c r="T264" s="283"/>
      <c r="AT264" s="284" t="s">
        <v>200</v>
      </c>
      <c r="AU264" s="284" t="s">
        <v>207</v>
      </c>
      <c r="AV264" s="14" t="s">
        <v>194</v>
      </c>
      <c r="AW264" s="14" t="s">
        <v>35</v>
      </c>
      <c r="AX264" s="14" t="s">
        <v>79</v>
      </c>
      <c r="AY264" s="284" t="s">
        <v>188</v>
      </c>
    </row>
    <row r="265" s="1" customFormat="1" ht="16.5" customHeight="1">
      <c r="B265" s="47"/>
      <c r="C265" s="286" t="s">
        <v>395</v>
      </c>
      <c r="D265" s="286" t="s">
        <v>273</v>
      </c>
      <c r="E265" s="287" t="s">
        <v>323</v>
      </c>
      <c r="F265" s="288" t="s">
        <v>324</v>
      </c>
      <c r="G265" s="289" t="s">
        <v>120</v>
      </c>
      <c r="H265" s="290">
        <v>41.807000000000002</v>
      </c>
      <c r="I265" s="291"/>
      <c r="J265" s="292">
        <f>ROUND(I265*H265,2)</f>
        <v>0</v>
      </c>
      <c r="K265" s="288" t="s">
        <v>193</v>
      </c>
      <c r="L265" s="293"/>
      <c r="M265" s="294" t="s">
        <v>21</v>
      </c>
      <c r="N265" s="295" t="s">
        <v>43</v>
      </c>
      <c r="O265" s="48"/>
      <c r="P265" s="246">
        <f>O265*H265</f>
        <v>0</v>
      </c>
      <c r="Q265" s="246">
        <v>0.00044999999999999999</v>
      </c>
      <c r="R265" s="246">
        <f>Q265*H265</f>
        <v>0.018813150000000001</v>
      </c>
      <c r="S265" s="246">
        <v>0</v>
      </c>
      <c r="T265" s="247">
        <f>S265*H265</f>
        <v>0</v>
      </c>
      <c r="AR265" s="25" t="s">
        <v>240</v>
      </c>
      <c r="AT265" s="25" t="s">
        <v>273</v>
      </c>
      <c r="AU265" s="25" t="s">
        <v>207</v>
      </c>
      <c r="AY265" s="25" t="s">
        <v>188</v>
      </c>
      <c r="BE265" s="248">
        <f>IF(N265="základní",J265,0)</f>
        <v>0</v>
      </c>
      <c r="BF265" s="248">
        <f>IF(N265="snížená",J265,0)</f>
        <v>0</v>
      </c>
      <c r="BG265" s="248">
        <f>IF(N265="zákl. přenesená",J265,0)</f>
        <v>0</v>
      </c>
      <c r="BH265" s="248">
        <f>IF(N265="sníž. přenesená",J265,0)</f>
        <v>0</v>
      </c>
      <c r="BI265" s="248">
        <f>IF(N265="nulová",J265,0)</f>
        <v>0</v>
      </c>
      <c r="BJ265" s="25" t="s">
        <v>79</v>
      </c>
      <c r="BK265" s="248">
        <f>ROUND(I265*H265,2)</f>
        <v>0</v>
      </c>
      <c r="BL265" s="25" t="s">
        <v>194</v>
      </c>
      <c r="BM265" s="25" t="s">
        <v>396</v>
      </c>
    </row>
    <row r="266" s="1" customFormat="1">
      <c r="B266" s="47"/>
      <c r="C266" s="75"/>
      <c r="D266" s="249" t="s">
        <v>196</v>
      </c>
      <c r="E266" s="75"/>
      <c r="F266" s="250" t="s">
        <v>324</v>
      </c>
      <c r="G266" s="75"/>
      <c r="H266" s="75"/>
      <c r="I266" s="205"/>
      <c r="J266" s="75"/>
      <c r="K266" s="75"/>
      <c r="L266" s="73"/>
      <c r="M266" s="251"/>
      <c r="N266" s="48"/>
      <c r="O266" s="48"/>
      <c r="P266" s="48"/>
      <c r="Q266" s="48"/>
      <c r="R266" s="48"/>
      <c r="S266" s="48"/>
      <c r="T266" s="96"/>
      <c r="AT266" s="25" t="s">
        <v>196</v>
      </c>
      <c r="AU266" s="25" t="s">
        <v>207</v>
      </c>
    </row>
    <row r="267" s="12" customFormat="1">
      <c r="B267" s="253"/>
      <c r="C267" s="254"/>
      <c r="D267" s="249" t="s">
        <v>200</v>
      </c>
      <c r="E267" s="255" t="s">
        <v>21</v>
      </c>
      <c r="F267" s="256" t="s">
        <v>397</v>
      </c>
      <c r="G267" s="254"/>
      <c r="H267" s="257">
        <v>39.816000000000002</v>
      </c>
      <c r="I267" s="258"/>
      <c r="J267" s="254"/>
      <c r="K267" s="254"/>
      <c r="L267" s="259"/>
      <c r="M267" s="260"/>
      <c r="N267" s="261"/>
      <c r="O267" s="261"/>
      <c r="P267" s="261"/>
      <c r="Q267" s="261"/>
      <c r="R267" s="261"/>
      <c r="S267" s="261"/>
      <c r="T267" s="262"/>
      <c r="AT267" s="263" t="s">
        <v>200</v>
      </c>
      <c r="AU267" s="263" t="s">
        <v>207</v>
      </c>
      <c r="AV267" s="12" t="s">
        <v>81</v>
      </c>
      <c r="AW267" s="12" t="s">
        <v>35</v>
      </c>
      <c r="AX267" s="12" t="s">
        <v>79</v>
      </c>
      <c r="AY267" s="263" t="s">
        <v>188</v>
      </c>
    </row>
    <row r="268" s="12" customFormat="1">
      <c r="B268" s="253"/>
      <c r="C268" s="254"/>
      <c r="D268" s="249" t="s">
        <v>200</v>
      </c>
      <c r="E268" s="254"/>
      <c r="F268" s="256" t="s">
        <v>398</v>
      </c>
      <c r="G268" s="254"/>
      <c r="H268" s="257">
        <v>41.807000000000002</v>
      </c>
      <c r="I268" s="258"/>
      <c r="J268" s="254"/>
      <c r="K268" s="254"/>
      <c r="L268" s="259"/>
      <c r="M268" s="260"/>
      <c r="N268" s="261"/>
      <c r="O268" s="261"/>
      <c r="P268" s="261"/>
      <c r="Q268" s="261"/>
      <c r="R268" s="261"/>
      <c r="S268" s="261"/>
      <c r="T268" s="262"/>
      <c r="AT268" s="263" t="s">
        <v>200</v>
      </c>
      <c r="AU268" s="263" t="s">
        <v>207</v>
      </c>
      <c r="AV268" s="12" t="s">
        <v>81</v>
      </c>
      <c r="AW268" s="12" t="s">
        <v>6</v>
      </c>
      <c r="AX268" s="12" t="s">
        <v>79</v>
      </c>
      <c r="AY268" s="263" t="s">
        <v>188</v>
      </c>
    </row>
    <row r="269" s="1" customFormat="1" ht="16.5" customHeight="1">
      <c r="B269" s="47"/>
      <c r="C269" s="286" t="s">
        <v>399</v>
      </c>
      <c r="D269" s="286" t="s">
        <v>273</v>
      </c>
      <c r="E269" s="287" t="s">
        <v>400</v>
      </c>
      <c r="F269" s="288" t="s">
        <v>401</v>
      </c>
      <c r="G269" s="289" t="s">
        <v>120</v>
      </c>
      <c r="H269" s="290">
        <v>12.289999999999999</v>
      </c>
      <c r="I269" s="291"/>
      <c r="J269" s="292">
        <f>ROUND(I269*H269,2)</f>
        <v>0</v>
      </c>
      <c r="K269" s="288" t="s">
        <v>193</v>
      </c>
      <c r="L269" s="293"/>
      <c r="M269" s="294" t="s">
        <v>21</v>
      </c>
      <c r="N269" s="295" t="s">
        <v>43</v>
      </c>
      <c r="O269" s="48"/>
      <c r="P269" s="246">
        <f>O269*H269</f>
        <v>0</v>
      </c>
      <c r="Q269" s="246">
        <v>0.00089999999999999998</v>
      </c>
      <c r="R269" s="246">
        <f>Q269*H269</f>
        <v>0.011061</v>
      </c>
      <c r="S269" s="246">
        <v>0</v>
      </c>
      <c r="T269" s="247">
        <f>S269*H269</f>
        <v>0</v>
      </c>
      <c r="AR269" s="25" t="s">
        <v>240</v>
      </c>
      <c r="AT269" s="25" t="s">
        <v>273</v>
      </c>
      <c r="AU269" s="25" t="s">
        <v>207</v>
      </c>
      <c r="AY269" s="25" t="s">
        <v>188</v>
      </c>
      <c r="BE269" s="248">
        <f>IF(N269="základní",J269,0)</f>
        <v>0</v>
      </c>
      <c r="BF269" s="248">
        <f>IF(N269="snížená",J269,0)</f>
        <v>0</v>
      </c>
      <c r="BG269" s="248">
        <f>IF(N269="zákl. přenesená",J269,0)</f>
        <v>0</v>
      </c>
      <c r="BH269" s="248">
        <f>IF(N269="sníž. přenesená",J269,0)</f>
        <v>0</v>
      </c>
      <c r="BI269" s="248">
        <f>IF(N269="nulová",J269,0)</f>
        <v>0</v>
      </c>
      <c r="BJ269" s="25" t="s">
        <v>79</v>
      </c>
      <c r="BK269" s="248">
        <f>ROUND(I269*H269,2)</f>
        <v>0</v>
      </c>
      <c r="BL269" s="25" t="s">
        <v>194</v>
      </c>
      <c r="BM269" s="25" t="s">
        <v>402</v>
      </c>
    </row>
    <row r="270" s="1" customFormat="1">
      <c r="B270" s="47"/>
      <c r="C270" s="75"/>
      <c r="D270" s="249" t="s">
        <v>196</v>
      </c>
      <c r="E270" s="75"/>
      <c r="F270" s="250" t="s">
        <v>401</v>
      </c>
      <c r="G270" s="75"/>
      <c r="H270" s="75"/>
      <c r="I270" s="205"/>
      <c r="J270" s="75"/>
      <c r="K270" s="75"/>
      <c r="L270" s="73"/>
      <c r="M270" s="251"/>
      <c r="N270" s="48"/>
      <c r="O270" s="48"/>
      <c r="P270" s="48"/>
      <c r="Q270" s="48"/>
      <c r="R270" s="48"/>
      <c r="S270" s="48"/>
      <c r="T270" s="96"/>
      <c r="AT270" s="25" t="s">
        <v>196</v>
      </c>
      <c r="AU270" s="25" t="s">
        <v>207</v>
      </c>
    </row>
    <row r="271" s="12" customFormat="1">
      <c r="B271" s="253"/>
      <c r="C271" s="254"/>
      <c r="D271" s="249" t="s">
        <v>200</v>
      </c>
      <c r="E271" s="255" t="s">
        <v>21</v>
      </c>
      <c r="F271" s="256" t="s">
        <v>403</v>
      </c>
      <c r="G271" s="254"/>
      <c r="H271" s="257">
        <v>11.705</v>
      </c>
      <c r="I271" s="258"/>
      <c r="J271" s="254"/>
      <c r="K271" s="254"/>
      <c r="L271" s="259"/>
      <c r="M271" s="260"/>
      <c r="N271" s="261"/>
      <c r="O271" s="261"/>
      <c r="P271" s="261"/>
      <c r="Q271" s="261"/>
      <c r="R271" s="261"/>
      <c r="S271" s="261"/>
      <c r="T271" s="262"/>
      <c r="AT271" s="263" t="s">
        <v>200</v>
      </c>
      <c r="AU271" s="263" t="s">
        <v>207</v>
      </c>
      <c r="AV271" s="12" t="s">
        <v>81</v>
      </c>
      <c r="AW271" s="12" t="s">
        <v>35</v>
      </c>
      <c r="AX271" s="12" t="s">
        <v>79</v>
      </c>
      <c r="AY271" s="263" t="s">
        <v>188</v>
      </c>
    </row>
    <row r="272" s="12" customFormat="1">
      <c r="B272" s="253"/>
      <c r="C272" s="254"/>
      <c r="D272" s="249" t="s">
        <v>200</v>
      </c>
      <c r="E272" s="254"/>
      <c r="F272" s="256" t="s">
        <v>404</v>
      </c>
      <c r="G272" s="254"/>
      <c r="H272" s="257">
        <v>12.289999999999999</v>
      </c>
      <c r="I272" s="258"/>
      <c r="J272" s="254"/>
      <c r="K272" s="254"/>
      <c r="L272" s="259"/>
      <c r="M272" s="260"/>
      <c r="N272" s="261"/>
      <c r="O272" s="261"/>
      <c r="P272" s="261"/>
      <c r="Q272" s="261"/>
      <c r="R272" s="261"/>
      <c r="S272" s="261"/>
      <c r="T272" s="262"/>
      <c r="AT272" s="263" t="s">
        <v>200</v>
      </c>
      <c r="AU272" s="263" t="s">
        <v>207</v>
      </c>
      <c r="AV272" s="12" t="s">
        <v>81</v>
      </c>
      <c r="AW272" s="12" t="s">
        <v>6</v>
      </c>
      <c r="AX272" s="12" t="s">
        <v>79</v>
      </c>
      <c r="AY272" s="263" t="s">
        <v>188</v>
      </c>
    </row>
    <row r="273" s="1" customFormat="1" ht="25.5" customHeight="1">
      <c r="B273" s="47"/>
      <c r="C273" s="237" t="s">
        <v>405</v>
      </c>
      <c r="D273" s="237" t="s">
        <v>190</v>
      </c>
      <c r="E273" s="238" t="s">
        <v>406</v>
      </c>
      <c r="F273" s="239" t="s">
        <v>407</v>
      </c>
      <c r="G273" s="240" t="s">
        <v>120</v>
      </c>
      <c r="H273" s="241">
        <v>76.501999999999995</v>
      </c>
      <c r="I273" s="242"/>
      <c r="J273" s="243">
        <f>ROUND(I273*H273,2)</f>
        <v>0</v>
      </c>
      <c r="K273" s="239" t="s">
        <v>193</v>
      </c>
      <c r="L273" s="73"/>
      <c r="M273" s="244" t="s">
        <v>21</v>
      </c>
      <c r="N273" s="245" t="s">
        <v>43</v>
      </c>
      <c r="O273" s="48"/>
      <c r="P273" s="246">
        <f>O273*H273</f>
        <v>0</v>
      </c>
      <c r="Q273" s="246">
        <v>9.0000000000000006E-05</v>
      </c>
      <c r="R273" s="246">
        <f>Q273*H273</f>
        <v>0.0068851800000000003</v>
      </c>
      <c r="S273" s="246">
        <v>0</v>
      </c>
      <c r="T273" s="247">
        <f>S273*H273</f>
        <v>0</v>
      </c>
      <c r="AR273" s="25" t="s">
        <v>194</v>
      </c>
      <c r="AT273" s="25" t="s">
        <v>190</v>
      </c>
      <c r="AU273" s="25" t="s">
        <v>207</v>
      </c>
      <c r="AY273" s="25" t="s">
        <v>188</v>
      </c>
      <c r="BE273" s="248">
        <f>IF(N273="základní",J273,0)</f>
        <v>0</v>
      </c>
      <c r="BF273" s="248">
        <f>IF(N273="snížená",J273,0)</f>
        <v>0</v>
      </c>
      <c r="BG273" s="248">
        <f>IF(N273="zákl. přenesená",J273,0)</f>
        <v>0</v>
      </c>
      <c r="BH273" s="248">
        <f>IF(N273="sníž. přenesená",J273,0)</f>
        <v>0</v>
      </c>
      <c r="BI273" s="248">
        <f>IF(N273="nulová",J273,0)</f>
        <v>0</v>
      </c>
      <c r="BJ273" s="25" t="s">
        <v>79</v>
      </c>
      <c r="BK273" s="248">
        <f>ROUND(I273*H273,2)</f>
        <v>0</v>
      </c>
      <c r="BL273" s="25" t="s">
        <v>194</v>
      </c>
      <c r="BM273" s="25" t="s">
        <v>408</v>
      </c>
    </row>
    <row r="274" s="1" customFormat="1">
      <c r="B274" s="47"/>
      <c r="C274" s="75"/>
      <c r="D274" s="249" t="s">
        <v>196</v>
      </c>
      <c r="E274" s="75"/>
      <c r="F274" s="250" t="s">
        <v>409</v>
      </c>
      <c r="G274" s="75"/>
      <c r="H274" s="75"/>
      <c r="I274" s="205"/>
      <c r="J274" s="75"/>
      <c r="K274" s="75"/>
      <c r="L274" s="73"/>
      <c r="M274" s="251"/>
      <c r="N274" s="48"/>
      <c r="O274" s="48"/>
      <c r="P274" s="48"/>
      <c r="Q274" s="48"/>
      <c r="R274" s="48"/>
      <c r="S274" s="48"/>
      <c r="T274" s="96"/>
      <c r="AT274" s="25" t="s">
        <v>196</v>
      </c>
      <c r="AU274" s="25" t="s">
        <v>207</v>
      </c>
    </row>
    <row r="275" s="1" customFormat="1">
      <c r="B275" s="47"/>
      <c r="C275" s="75"/>
      <c r="D275" s="249" t="s">
        <v>198</v>
      </c>
      <c r="E275" s="75"/>
      <c r="F275" s="252" t="s">
        <v>320</v>
      </c>
      <c r="G275" s="75"/>
      <c r="H275" s="75"/>
      <c r="I275" s="205"/>
      <c r="J275" s="75"/>
      <c r="K275" s="75"/>
      <c r="L275" s="73"/>
      <c r="M275" s="251"/>
      <c r="N275" s="48"/>
      <c r="O275" s="48"/>
      <c r="P275" s="48"/>
      <c r="Q275" s="48"/>
      <c r="R275" s="48"/>
      <c r="S275" s="48"/>
      <c r="T275" s="96"/>
      <c r="AT275" s="25" t="s">
        <v>198</v>
      </c>
      <c r="AU275" s="25" t="s">
        <v>207</v>
      </c>
    </row>
    <row r="276" s="12" customFormat="1">
      <c r="B276" s="253"/>
      <c r="C276" s="254"/>
      <c r="D276" s="249" t="s">
        <v>200</v>
      </c>
      <c r="E276" s="255" t="s">
        <v>21</v>
      </c>
      <c r="F276" s="256" t="s">
        <v>127</v>
      </c>
      <c r="G276" s="254"/>
      <c r="H276" s="257">
        <v>76.501999999999995</v>
      </c>
      <c r="I276" s="258"/>
      <c r="J276" s="254"/>
      <c r="K276" s="254"/>
      <c r="L276" s="259"/>
      <c r="M276" s="260"/>
      <c r="N276" s="261"/>
      <c r="O276" s="261"/>
      <c r="P276" s="261"/>
      <c r="Q276" s="261"/>
      <c r="R276" s="261"/>
      <c r="S276" s="261"/>
      <c r="T276" s="262"/>
      <c r="AT276" s="263" t="s">
        <v>200</v>
      </c>
      <c r="AU276" s="263" t="s">
        <v>207</v>
      </c>
      <c r="AV276" s="12" t="s">
        <v>81</v>
      </c>
      <c r="AW276" s="12" t="s">
        <v>35</v>
      </c>
      <c r="AX276" s="12" t="s">
        <v>79</v>
      </c>
      <c r="AY276" s="263" t="s">
        <v>188</v>
      </c>
    </row>
    <row r="277" s="1" customFormat="1" ht="25.5" customHeight="1">
      <c r="B277" s="47"/>
      <c r="C277" s="237" t="s">
        <v>410</v>
      </c>
      <c r="D277" s="237" t="s">
        <v>190</v>
      </c>
      <c r="E277" s="238" t="s">
        <v>411</v>
      </c>
      <c r="F277" s="239" t="s">
        <v>412</v>
      </c>
      <c r="G277" s="240" t="s">
        <v>120</v>
      </c>
      <c r="H277" s="241">
        <v>405.839</v>
      </c>
      <c r="I277" s="242"/>
      <c r="J277" s="243">
        <f>ROUND(I277*H277,2)</f>
        <v>0</v>
      </c>
      <c r="K277" s="239" t="s">
        <v>193</v>
      </c>
      <c r="L277" s="73"/>
      <c r="M277" s="244" t="s">
        <v>21</v>
      </c>
      <c r="N277" s="245" t="s">
        <v>43</v>
      </c>
      <c r="O277" s="48"/>
      <c r="P277" s="246">
        <f>O277*H277</f>
        <v>0</v>
      </c>
      <c r="Q277" s="246">
        <v>6.0000000000000002E-05</v>
      </c>
      <c r="R277" s="246">
        <f>Q277*H277</f>
        <v>0.024350340000000002</v>
      </c>
      <c r="S277" s="246">
        <v>0</v>
      </c>
      <c r="T277" s="247">
        <f>S277*H277</f>
        <v>0</v>
      </c>
      <c r="AR277" s="25" t="s">
        <v>194</v>
      </c>
      <c r="AT277" s="25" t="s">
        <v>190</v>
      </c>
      <c r="AU277" s="25" t="s">
        <v>207</v>
      </c>
      <c r="AY277" s="25" t="s">
        <v>188</v>
      </c>
      <c r="BE277" s="248">
        <f>IF(N277="základní",J277,0)</f>
        <v>0</v>
      </c>
      <c r="BF277" s="248">
        <f>IF(N277="snížená",J277,0)</f>
        <v>0</v>
      </c>
      <c r="BG277" s="248">
        <f>IF(N277="zákl. přenesená",J277,0)</f>
        <v>0</v>
      </c>
      <c r="BH277" s="248">
        <f>IF(N277="sníž. přenesená",J277,0)</f>
        <v>0</v>
      </c>
      <c r="BI277" s="248">
        <f>IF(N277="nulová",J277,0)</f>
        <v>0</v>
      </c>
      <c r="BJ277" s="25" t="s">
        <v>79</v>
      </c>
      <c r="BK277" s="248">
        <f>ROUND(I277*H277,2)</f>
        <v>0</v>
      </c>
      <c r="BL277" s="25" t="s">
        <v>194</v>
      </c>
      <c r="BM277" s="25" t="s">
        <v>413</v>
      </c>
    </row>
    <row r="278" s="1" customFormat="1">
      <c r="B278" s="47"/>
      <c r="C278" s="75"/>
      <c r="D278" s="249" t="s">
        <v>196</v>
      </c>
      <c r="E278" s="75"/>
      <c r="F278" s="250" t="s">
        <v>414</v>
      </c>
      <c r="G278" s="75"/>
      <c r="H278" s="75"/>
      <c r="I278" s="205"/>
      <c r="J278" s="75"/>
      <c r="K278" s="75"/>
      <c r="L278" s="73"/>
      <c r="M278" s="251"/>
      <c r="N278" s="48"/>
      <c r="O278" s="48"/>
      <c r="P278" s="48"/>
      <c r="Q278" s="48"/>
      <c r="R278" s="48"/>
      <c r="S278" s="48"/>
      <c r="T278" s="96"/>
      <c r="AT278" s="25" t="s">
        <v>196</v>
      </c>
      <c r="AU278" s="25" t="s">
        <v>207</v>
      </c>
    </row>
    <row r="279" s="1" customFormat="1">
      <c r="B279" s="47"/>
      <c r="C279" s="75"/>
      <c r="D279" s="249" t="s">
        <v>198</v>
      </c>
      <c r="E279" s="75"/>
      <c r="F279" s="252" t="s">
        <v>320</v>
      </c>
      <c r="G279" s="75"/>
      <c r="H279" s="75"/>
      <c r="I279" s="205"/>
      <c r="J279" s="75"/>
      <c r="K279" s="75"/>
      <c r="L279" s="73"/>
      <c r="M279" s="251"/>
      <c r="N279" s="48"/>
      <c r="O279" s="48"/>
      <c r="P279" s="48"/>
      <c r="Q279" s="48"/>
      <c r="R279" s="48"/>
      <c r="S279" s="48"/>
      <c r="T279" s="96"/>
      <c r="AT279" s="25" t="s">
        <v>198</v>
      </c>
      <c r="AU279" s="25" t="s">
        <v>207</v>
      </c>
    </row>
    <row r="280" s="12" customFormat="1">
      <c r="B280" s="253"/>
      <c r="C280" s="254"/>
      <c r="D280" s="249" t="s">
        <v>200</v>
      </c>
      <c r="E280" s="255" t="s">
        <v>21</v>
      </c>
      <c r="F280" s="256" t="s">
        <v>119</v>
      </c>
      <c r="G280" s="254"/>
      <c r="H280" s="257">
        <v>405.839</v>
      </c>
      <c r="I280" s="258"/>
      <c r="J280" s="254"/>
      <c r="K280" s="254"/>
      <c r="L280" s="259"/>
      <c r="M280" s="260"/>
      <c r="N280" s="261"/>
      <c r="O280" s="261"/>
      <c r="P280" s="261"/>
      <c r="Q280" s="261"/>
      <c r="R280" s="261"/>
      <c r="S280" s="261"/>
      <c r="T280" s="262"/>
      <c r="AT280" s="263" t="s">
        <v>200</v>
      </c>
      <c r="AU280" s="263" t="s">
        <v>207</v>
      </c>
      <c r="AV280" s="12" t="s">
        <v>81</v>
      </c>
      <c r="AW280" s="12" t="s">
        <v>35</v>
      </c>
      <c r="AX280" s="12" t="s">
        <v>79</v>
      </c>
      <c r="AY280" s="263" t="s">
        <v>188</v>
      </c>
    </row>
    <row r="281" s="1" customFormat="1" ht="16.5" customHeight="1">
      <c r="B281" s="47"/>
      <c r="C281" s="237" t="s">
        <v>415</v>
      </c>
      <c r="D281" s="237" t="s">
        <v>190</v>
      </c>
      <c r="E281" s="238" t="s">
        <v>416</v>
      </c>
      <c r="F281" s="239" t="s">
        <v>417</v>
      </c>
      <c r="G281" s="240" t="s">
        <v>378</v>
      </c>
      <c r="H281" s="241">
        <v>72.905000000000001</v>
      </c>
      <c r="I281" s="242"/>
      <c r="J281" s="243">
        <f>ROUND(I281*H281,2)</f>
        <v>0</v>
      </c>
      <c r="K281" s="239" t="s">
        <v>193</v>
      </c>
      <c r="L281" s="73"/>
      <c r="M281" s="244" t="s">
        <v>21</v>
      </c>
      <c r="N281" s="245" t="s">
        <v>43</v>
      </c>
      <c r="O281" s="48"/>
      <c r="P281" s="246">
        <f>O281*H281</f>
        <v>0</v>
      </c>
      <c r="Q281" s="246">
        <v>6.0000000000000002E-05</v>
      </c>
      <c r="R281" s="246">
        <f>Q281*H281</f>
        <v>0.0043743000000000002</v>
      </c>
      <c r="S281" s="246">
        <v>0</v>
      </c>
      <c r="T281" s="247">
        <f>S281*H281</f>
        <v>0</v>
      </c>
      <c r="AR281" s="25" t="s">
        <v>194</v>
      </c>
      <c r="AT281" s="25" t="s">
        <v>190</v>
      </c>
      <c r="AU281" s="25" t="s">
        <v>207</v>
      </c>
      <c r="AY281" s="25" t="s">
        <v>188</v>
      </c>
      <c r="BE281" s="248">
        <f>IF(N281="základní",J281,0)</f>
        <v>0</v>
      </c>
      <c r="BF281" s="248">
        <f>IF(N281="snížená",J281,0)</f>
        <v>0</v>
      </c>
      <c r="BG281" s="248">
        <f>IF(N281="zákl. přenesená",J281,0)</f>
        <v>0</v>
      </c>
      <c r="BH281" s="248">
        <f>IF(N281="sníž. přenesená",J281,0)</f>
        <v>0</v>
      </c>
      <c r="BI281" s="248">
        <f>IF(N281="nulová",J281,0)</f>
        <v>0</v>
      </c>
      <c r="BJ281" s="25" t="s">
        <v>79</v>
      </c>
      <c r="BK281" s="248">
        <f>ROUND(I281*H281,2)</f>
        <v>0</v>
      </c>
      <c r="BL281" s="25" t="s">
        <v>194</v>
      </c>
      <c r="BM281" s="25" t="s">
        <v>418</v>
      </c>
    </row>
    <row r="282" s="1" customFormat="1">
      <c r="B282" s="47"/>
      <c r="C282" s="75"/>
      <c r="D282" s="249" t="s">
        <v>196</v>
      </c>
      <c r="E282" s="75"/>
      <c r="F282" s="250" t="s">
        <v>419</v>
      </c>
      <c r="G282" s="75"/>
      <c r="H282" s="75"/>
      <c r="I282" s="205"/>
      <c r="J282" s="75"/>
      <c r="K282" s="75"/>
      <c r="L282" s="73"/>
      <c r="M282" s="251"/>
      <c r="N282" s="48"/>
      <c r="O282" s="48"/>
      <c r="P282" s="48"/>
      <c r="Q282" s="48"/>
      <c r="R282" s="48"/>
      <c r="S282" s="48"/>
      <c r="T282" s="96"/>
      <c r="AT282" s="25" t="s">
        <v>196</v>
      </c>
      <c r="AU282" s="25" t="s">
        <v>207</v>
      </c>
    </row>
    <row r="283" s="1" customFormat="1">
      <c r="B283" s="47"/>
      <c r="C283" s="75"/>
      <c r="D283" s="249" t="s">
        <v>198</v>
      </c>
      <c r="E283" s="75"/>
      <c r="F283" s="252" t="s">
        <v>420</v>
      </c>
      <c r="G283" s="75"/>
      <c r="H283" s="75"/>
      <c r="I283" s="205"/>
      <c r="J283" s="75"/>
      <c r="K283" s="75"/>
      <c r="L283" s="73"/>
      <c r="M283" s="251"/>
      <c r="N283" s="48"/>
      <c r="O283" s="48"/>
      <c r="P283" s="48"/>
      <c r="Q283" s="48"/>
      <c r="R283" s="48"/>
      <c r="S283" s="48"/>
      <c r="T283" s="96"/>
      <c r="AT283" s="25" t="s">
        <v>198</v>
      </c>
      <c r="AU283" s="25" t="s">
        <v>207</v>
      </c>
    </row>
    <row r="284" s="12" customFormat="1">
      <c r="B284" s="253"/>
      <c r="C284" s="254"/>
      <c r="D284" s="249" t="s">
        <v>200</v>
      </c>
      <c r="E284" s="255" t="s">
        <v>21</v>
      </c>
      <c r="F284" s="256" t="s">
        <v>421</v>
      </c>
      <c r="G284" s="254"/>
      <c r="H284" s="257">
        <v>65.579999999999998</v>
      </c>
      <c r="I284" s="258"/>
      <c r="J284" s="254"/>
      <c r="K284" s="254"/>
      <c r="L284" s="259"/>
      <c r="M284" s="260"/>
      <c r="N284" s="261"/>
      <c r="O284" s="261"/>
      <c r="P284" s="261"/>
      <c r="Q284" s="261"/>
      <c r="R284" s="261"/>
      <c r="S284" s="261"/>
      <c r="T284" s="262"/>
      <c r="AT284" s="263" t="s">
        <v>200</v>
      </c>
      <c r="AU284" s="263" t="s">
        <v>207</v>
      </c>
      <c r="AV284" s="12" t="s">
        <v>81</v>
      </c>
      <c r="AW284" s="12" t="s">
        <v>35</v>
      </c>
      <c r="AX284" s="12" t="s">
        <v>72</v>
      </c>
      <c r="AY284" s="263" t="s">
        <v>188</v>
      </c>
    </row>
    <row r="285" s="12" customFormat="1">
      <c r="B285" s="253"/>
      <c r="C285" s="254"/>
      <c r="D285" s="249" t="s">
        <v>200</v>
      </c>
      <c r="E285" s="255" t="s">
        <v>21</v>
      </c>
      <c r="F285" s="256" t="s">
        <v>422</v>
      </c>
      <c r="G285" s="254"/>
      <c r="H285" s="257">
        <v>7.3250000000000002</v>
      </c>
      <c r="I285" s="258"/>
      <c r="J285" s="254"/>
      <c r="K285" s="254"/>
      <c r="L285" s="259"/>
      <c r="M285" s="260"/>
      <c r="N285" s="261"/>
      <c r="O285" s="261"/>
      <c r="P285" s="261"/>
      <c r="Q285" s="261"/>
      <c r="R285" s="261"/>
      <c r="S285" s="261"/>
      <c r="T285" s="262"/>
      <c r="AT285" s="263" t="s">
        <v>200</v>
      </c>
      <c r="AU285" s="263" t="s">
        <v>207</v>
      </c>
      <c r="AV285" s="12" t="s">
        <v>81</v>
      </c>
      <c r="AW285" s="12" t="s">
        <v>35</v>
      </c>
      <c r="AX285" s="12" t="s">
        <v>72</v>
      </c>
      <c r="AY285" s="263" t="s">
        <v>188</v>
      </c>
    </row>
    <row r="286" s="14" customFormat="1">
      <c r="B286" s="274"/>
      <c r="C286" s="275"/>
      <c r="D286" s="249" t="s">
        <v>200</v>
      </c>
      <c r="E286" s="276" t="s">
        <v>21</v>
      </c>
      <c r="F286" s="277" t="s">
        <v>215</v>
      </c>
      <c r="G286" s="275"/>
      <c r="H286" s="278">
        <v>72.905000000000001</v>
      </c>
      <c r="I286" s="279"/>
      <c r="J286" s="275"/>
      <c r="K286" s="275"/>
      <c r="L286" s="280"/>
      <c r="M286" s="281"/>
      <c r="N286" s="282"/>
      <c r="O286" s="282"/>
      <c r="P286" s="282"/>
      <c r="Q286" s="282"/>
      <c r="R286" s="282"/>
      <c r="S286" s="282"/>
      <c r="T286" s="283"/>
      <c r="AT286" s="284" t="s">
        <v>200</v>
      </c>
      <c r="AU286" s="284" t="s">
        <v>207</v>
      </c>
      <c r="AV286" s="14" t="s">
        <v>194</v>
      </c>
      <c r="AW286" s="14" t="s">
        <v>35</v>
      </c>
      <c r="AX286" s="14" t="s">
        <v>79</v>
      </c>
      <c r="AY286" s="284" t="s">
        <v>188</v>
      </c>
    </row>
    <row r="287" s="1" customFormat="1" ht="16.5" customHeight="1">
      <c r="B287" s="47"/>
      <c r="C287" s="286" t="s">
        <v>423</v>
      </c>
      <c r="D287" s="286" t="s">
        <v>273</v>
      </c>
      <c r="E287" s="287" t="s">
        <v>424</v>
      </c>
      <c r="F287" s="288" t="s">
        <v>425</v>
      </c>
      <c r="G287" s="289" t="s">
        <v>378</v>
      </c>
      <c r="H287" s="290">
        <v>76.549999999999997</v>
      </c>
      <c r="I287" s="291"/>
      <c r="J287" s="292">
        <f>ROUND(I287*H287,2)</f>
        <v>0</v>
      </c>
      <c r="K287" s="288" t="s">
        <v>193</v>
      </c>
      <c r="L287" s="293"/>
      <c r="M287" s="294" t="s">
        <v>21</v>
      </c>
      <c r="N287" s="295" t="s">
        <v>43</v>
      </c>
      <c r="O287" s="48"/>
      <c r="P287" s="246">
        <f>O287*H287</f>
        <v>0</v>
      </c>
      <c r="Q287" s="246">
        <v>0.00050000000000000001</v>
      </c>
      <c r="R287" s="246">
        <f>Q287*H287</f>
        <v>0.038274999999999997</v>
      </c>
      <c r="S287" s="246">
        <v>0</v>
      </c>
      <c r="T287" s="247">
        <f>S287*H287</f>
        <v>0</v>
      </c>
      <c r="AR287" s="25" t="s">
        <v>240</v>
      </c>
      <c r="AT287" s="25" t="s">
        <v>273</v>
      </c>
      <c r="AU287" s="25" t="s">
        <v>207</v>
      </c>
      <c r="AY287" s="25" t="s">
        <v>188</v>
      </c>
      <c r="BE287" s="248">
        <f>IF(N287="základní",J287,0)</f>
        <v>0</v>
      </c>
      <c r="BF287" s="248">
        <f>IF(N287="snížená",J287,0)</f>
        <v>0</v>
      </c>
      <c r="BG287" s="248">
        <f>IF(N287="zákl. přenesená",J287,0)</f>
        <v>0</v>
      </c>
      <c r="BH287" s="248">
        <f>IF(N287="sníž. přenesená",J287,0)</f>
        <v>0</v>
      </c>
      <c r="BI287" s="248">
        <f>IF(N287="nulová",J287,0)</f>
        <v>0</v>
      </c>
      <c r="BJ287" s="25" t="s">
        <v>79</v>
      </c>
      <c r="BK287" s="248">
        <f>ROUND(I287*H287,2)</f>
        <v>0</v>
      </c>
      <c r="BL287" s="25" t="s">
        <v>194</v>
      </c>
      <c r="BM287" s="25" t="s">
        <v>426</v>
      </c>
    </row>
    <row r="288" s="1" customFormat="1">
      <c r="B288" s="47"/>
      <c r="C288" s="75"/>
      <c r="D288" s="249" t="s">
        <v>196</v>
      </c>
      <c r="E288" s="75"/>
      <c r="F288" s="250" t="s">
        <v>425</v>
      </c>
      <c r="G288" s="75"/>
      <c r="H288" s="75"/>
      <c r="I288" s="205"/>
      <c r="J288" s="75"/>
      <c r="K288" s="75"/>
      <c r="L288" s="73"/>
      <c r="M288" s="251"/>
      <c r="N288" s="48"/>
      <c r="O288" s="48"/>
      <c r="P288" s="48"/>
      <c r="Q288" s="48"/>
      <c r="R288" s="48"/>
      <c r="S288" s="48"/>
      <c r="T288" s="96"/>
      <c r="AT288" s="25" t="s">
        <v>196</v>
      </c>
      <c r="AU288" s="25" t="s">
        <v>207</v>
      </c>
    </row>
    <row r="289" s="12" customFormat="1">
      <c r="B289" s="253"/>
      <c r="C289" s="254"/>
      <c r="D289" s="249" t="s">
        <v>200</v>
      </c>
      <c r="E289" s="254"/>
      <c r="F289" s="256" t="s">
        <v>427</v>
      </c>
      <c r="G289" s="254"/>
      <c r="H289" s="257">
        <v>76.549999999999997</v>
      </c>
      <c r="I289" s="258"/>
      <c r="J289" s="254"/>
      <c r="K289" s="254"/>
      <c r="L289" s="259"/>
      <c r="M289" s="260"/>
      <c r="N289" s="261"/>
      <c r="O289" s="261"/>
      <c r="P289" s="261"/>
      <c r="Q289" s="261"/>
      <c r="R289" s="261"/>
      <c r="S289" s="261"/>
      <c r="T289" s="262"/>
      <c r="AT289" s="263" t="s">
        <v>200</v>
      </c>
      <c r="AU289" s="263" t="s">
        <v>207</v>
      </c>
      <c r="AV289" s="12" t="s">
        <v>81</v>
      </c>
      <c r="AW289" s="12" t="s">
        <v>6</v>
      </c>
      <c r="AX289" s="12" t="s">
        <v>79</v>
      </c>
      <c r="AY289" s="263" t="s">
        <v>188</v>
      </c>
    </row>
    <row r="290" s="1" customFormat="1" ht="16.5" customHeight="1">
      <c r="B290" s="47"/>
      <c r="C290" s="237" t="s">
        <v>428</v>
      </c>
      <c r="D290" s="237" t="s">
        <v>190</v>
      </c>
      <c r="E290" s="238" t="s">
        <v>429</v>
      </c>
      <c r="F290" s="239" t="s">
        <v>430</v>
      </c>
      <c r="G290" s="240" t="s">
        <v>378</v>
      </c>
      <c r="H290" s="241">
        <v>534.27200000000005</v>
      </c>
      <c r="I290" s="242"/>
      <c r="J290" s="243">
        <f>ROUND(I290*H290,2)</f>
        <v>0</v>
      </c>
      <c r="K290" s="239" t="s">
        <v>193</v>
      </c>
      <c r="L290" s="73"/>
      <c r="M290" s="244" t="s">
        <v>21</v>
      </c>
      <c r="N290" s="245" t="s">
        <v>43</v>
      </c>
      <c r="O290" s="48"/>
      <c r="P290" s="246">
        <f>O290*H290</f>
        <v>0</v>
      </c>
      <c r="Q290" s="246">
        <v>0.00025017000000000003</v>
      </c>
      <c r="R290" s="246">
        <f>Q290*H290</f>
        <v>0.13365882624000003</v>
      </c>
      <c r="S290" s="246">
        <v>0</v>
      </c>
      <c r="T290" s="247">
        <f>S290*H290</f>
        <v>0</v>
      </c>
      <c r="AR290" s="25" t="s">
        <v>194</v>
      </c>
      <c r="AT290" s="25" t="s">
        <v>190</v>
      </c>
      <c r="AU290" s="25" t="s">
        <v>207</v>
      </c>
      <c r="AY290" s="25" t="s">
        <v>188</v>
      </c>
      <c r="BE290" s="248">
        <f>IF(N290="základní",J290,0)</f>
        <v>0</v>
      </c>
      <c r="BF290" s="248">
        <f>IF(N290="snížená",J290,0)</f>
        <v>0</v>
      </c>
      <c r="BG290" s="248">
        <f>IF(N290="zákl. přenesená",J290,0)</f>
        <v>0</v>
      </c>
      <c r="BH290" s="248">
        <f>IF(N290="sníž. přenesená",J290,0)</f>
        <v>0</v>
      </c>
      <c r="BI290" s="248">
        <f>IF(N290="nulová",J290,0)</f>
        <v>0</v>
      </c>
      <c r="BJ290" s="25" t="s">
        <v>79</v>
      </c>
      <c r="BK290" s="248">
        <f>ROUND(I290*H290,2)</f>
        <v>0</v>
      </c>
      <c r="BL290" s="25" t="s">
        <v>194</v>
      </c>
      <c r="BM290" s="25" t="s">
        <v>431</v>
      </c>
    </row>
    <row r="291" s="1" customFormat="1">
      <c r="B291" s="47"/>
      <c r="C291" s="75"/>
      <c r="D291" s="249" t="s">
        <v>196</v>
      </c>
      <c r="E291" s="75"/>
      <c r="F291" s="250" t="s">
        <v>432</v>
      </c>
      <c r="G291" s="75"/>
      <c r="H291" s="75"/>
      <c r="I291" s="205"/>
      <c r="J291" s="75"/>
      <c r="K291" s="75"/>
      <c r="L291" s="73"/>
      <c r="M291" s="251"/>
      <c r="N291" s="48"/>
      <c r="O291" s="48"/>
      <c r="P291" s="48"/>
      <c r="Q291" s="48"/>
      <c r="R291" s="48"/>
      <c r="S291" s="48"/>
      <c r="T291" s="96"/>
      <c r="AT291" s="25" t="s">
        <v>196</v>
      </c>
      <c r="AU291" s="25" t="s">
        <v>207</v>
      </c>
    </row>
    <row r="292" s="1" customFormat="1">
      <c r="B292" s="47"/>
      <c r="C292" s="75"/>
      <c r="D292" s="249" t="s">
        <v>198</v>
      </c>
      <c r="E292" s="75"/>
      <c r="F292" s="252" t="s">
        <v>420</v>
      </c>
      <c r="G292" s="75"/>
      <c r="H292" s="75"/>
      <c r="I292" s="205"/>
      <c r="J292" s="75"/>
      <c r="K292" s="75"/>
      <c r="L292" s="73"/>
      <c r="M292" s="251"/>
      <c r="N292" s="48"/>
      <c r="O292" s="48"/>
      <c r="P292" s="48"/>
      <c r="Q292" s="48"/>
      <c r="R292" s="48"/>
      <c r="S292" s="48"/>
      <c r="T292" s="96"/>
      <c r="AT292" s="25" t="s">
        <v>198</v>
      </c>
      <c r="AU292" s="25" t="s">
        <v>207</v>
      </c>
    </row>
    <row r="293" s="12" customFormat="1">
      <c r="B293" s="253"/>
      <c r="C293" s="254"/>
      <c r="D293" s="249" t="s">
        <v>200</v>
      </c>
      <c r="E293" s="255" t="s">
        <v>21</v>
      </c>
      <c r="F293" s="256" t="s">
        <v>433</v>
      </c>
      <c r="G293" s="254"/>
      <c r="H293" s="257">
        <v>534.27200000000005</v>
      </c>
      <c r="I293" s="258"/>
      <c r="J293" s="254"/>
      <c r="K293" s="254"/>
      <c r="L293" s="259"/>
      <c r="M293" s="260"/>
      <c r="N293" s="261"/>
      <c r="O293" s="261"/>
      <c r="P293" s="261"/>
      <c r="Q293" s="261"/>
      <c r="R293" s="261"/>
      <c r="S293" s="261"/>
      <c r="T293" s="262"/>
      <c r="AT293" s="263" t="s">
        <v>200</v>
      </c>
      <c r="AU293" s="263" t="s">
        <v>207</v>
      </c>
      <c r="AV293" s="12" t="s">
        <v>81</v>
      </c>
      <c r="AW293" s="12" t="s">
        <v>35</v>
      </c>
      <c r="AX293" s="12" t="s">
        <v>79</v>
      </c>
      <c r="AY293" s="263" t="s">
        <v>188</v>
      </c>
    </row>
    <row r="294" s="1" customFormat="1" ht="16.5" customHeight="1">
      <c r="B294" s="47"/>
      <c r="C294" s="286" t="s">
        <v>434</v>
      </c>
      <c r="D294" s="286" t="s">
        <v>273</v>
      </c>
      <c r="E294" s="287" t="s">
        <v>435</v>
      </c>
      <c r="F294" s="288" t="s">
        <v>436</v>
      </c>
      <c r="G294" s="289" t="s">
        <v>378</v>
      </c>
      <c r="H294" s="290">
        <v>160.167</v>
      </c>
      <c r="I294" s="291"/>
      <c r="J294" s="292">
        <f>ROUND(I294*H294,2)</f>
        <v>0</v>
      </c>
      <c r="K294" s="288" t="s">
        <v>193</v>
      </c>
      <c r="L294" s="293"/>
      <c r="M294" s="294" t="s">
        <v>21</v>
      </c>
      <c r="N294" s="295" t="s">
        <v>43</v>
      </c>
      <c r="O294" s="48"/>
      <c r="P294" s="246">
        <f>O294*H294</f>
        <v>0</v>
      </c>
      <c r="Q294" s="246">
        <v>4.0000000000000003E-05</v>
      </c>
      <c r="R294" s="246">
        <f>Q294*H294</f>
        <v>0.0064066800000000005</v>
      </c>
      <c r="S294" s="246">
        <v>0</v>
      </c>
      <c r="T294" s="247">
        <f>S294*H294</f>
        <v>0</v>
      </c>
      <c r="AR294" s="25" t="s">
        <v>240</v>
      </c>
      <c r="AT294" s="25" t="s">
        <v>273</v>
      </c>
      <c r="AU294" s="25" t="s">
        <v>207</v>
      </c>
      <c r="AY294" s="25" t="s">
        <v>188</v>
      </c>
      <c r="BE294" s="248">
        <f>IF(N294="základní",J294,0)</f>
        <v>0</v>
      </c>
      <c r="BF294" s="248">
        <f>IF(N294="snížená",J294,0)</f>
        <v>0</v>
      </c>
      <c r="BG294" s="248">
        <f>IF(N294="zákl. přenesená",J294,0)</f>
        <v>0</v>
      </c>
      <c r="BH294" s="248">
        <f>IF(N294="sníž. přenesená",J294,0)</f>
        <v>0</v>
      </c>
      <c r="BI294" s="248">
        <f>IF(N294="nulová",J294,0)</f>
        <v>0</v>
      </c>
      <c r="BJ294" s="25" t="s">
        <v>79</v>
      </c>
      <c r="BK294" s="248">
        <f>ROUND(I294*H294,2)</f>
        <v>0</v>
      </c>
      <c r="BL294" s="25" t="s">
        <v>194</v>
      </c>
      <c r="BM294" s="25" t="s">
        <v>437</v>
      </c>
    </row>
    <row r="295" s="1" customFormat="1">
      <c r="B295" s="47"/>
      <c r="C295" s="75"/>
      <c r="D295" s="249" t="s">
        <v>196</v>
      </c>
      <c r="E295" s="75"/>
      <c r="F295" s="250" t="s">
        <v>436</v>
      </c>
      <c r="G295" s="75"/>
      <c r="H295" s="75"/>
      <c r="I295" s="205"/>
      <c r="J295" s="75"/>
      <c r="K295" s="75"/>
      <c r="L295" s="73"/>
      <c r="M295" s="251"/>
      <c r="N295" s="48"/>
      <c r="O295" s="48"/>
      <c r="P295" s="48"/>
      <c r="Q295" s="48"/>
      <c r="R295" s="48"/>
      <c r="S295" s="48"/>
      <c r="T295" s="96"/>
      <c r="AT295" s="25" t="s">
        <v>196</v>
      </c>
      <c r="AU295" s="25" t="s">
        <v>207</v>
      </c>
    </row>
    <row r="296" s="12" customFormat="1">
      <c r="B296" s="253"/>
      <c r="C296" s="254"/>
      <c r="D296" s="249" t="s">
        <v>200</v>
      </c>
      <c r="E296" s="255" t="s">
        <v>21</v>
      </c>
      <c r="F296" s="256" t="s">
        <v>438</v>
      </c>
      <c r="G296" s="254"/>
      <c r="H296" s="257">
        <v>152.53999999999999</v>
      </c>
      <c r="I296" s="258"/>
      <c r="J296" s="254"/>
      <c r="K296" s="254"/>
      <c r="L296" s="259"/>
      <c r="M296" s="260"/>
      <c r="N296" s="261"/>
      <c r="O296" s="261"/>
      <c r="P296" s="261"/>
      <c r="Q296" s="261"/>
      <c r="R296" s="261"/>
      <c r="S296" s="261"/>
      <c r="T296" s="262"/>
      <c r="AT296" s="263" t="s">
        <v>200</v>
      </c>
      <c r="AU296" s="263" t="s">
        <v>207</v>
      </c>
      <c r="AV296" s="12" t="s">
        <v>81</v>
      </c>
      <c r="AW296" s="12" t="s">
        <v>35</v>
      </c>
      <c r="AX296" s="12" t="s">
        <v>79</v>
      </c>
      <c r="AY296" s="263" t="s">
        <v>188</v>
      </c>
    </row>
    <row r="297" s="12" customFormat="1">
      <c r="B297" s="253"/>
      <c r="C297" s="254"/>
      <c r="D297" s="249" t="s">
        <v>200</v>
      </c>
      <c r="E297" s="254"/>
      <c r="F297" s="256" t="s">
        <v>439</v>
      </c>
      <c r="G297" s="254"/>
      <c r="H297" s="257">
        <v>160.167</v>
      </c>
      <c r="I297" s="258"/>
      <c r="J297" s="254"/>
      <c r="K297" s="254"/>
      <c r="L297" s="259"/>
      <c r="M297" s="260"/>
      <c r="N297" s="261"/>
      <c r="O297" s="261"/>
      <c r="P297" s="261"/>
      <c r="Q297" s="261"/>
      <c r="R297" s="261"/>
      <c r="S297" s="261"/>
      <c r="T297" s="262"/>
      <c r="AT297" s="263" t="s">
        <v>200</v>
      </c>
      <c r="AU297" s="263" t="s">
        <v>207</v>
      </c>
      <c r="AV297" s="12" t="s">
        <v>81</v>
      </c>
      <c r="AW297" s="12" t="s">
        <v>6</v>
      </c>
      <c r="AX297" s="12" t="s">
        <v>79</v>
      </c>
      <c r="AY297" s="263" t="s">
        <v>188</v>
      </c>
    </row>
    <row r="298" s="1" customFormat="1" ht="16.5" customHeight="1">
      <c r="B298" s="47"/>
      <c r="C298" s="286" t="s">
        <v>440</v>
      </c>
      <c r="D298" s="286" t="s">
        <v>273</v>
      </c>
      <c r="E298" s="287" t="s">
        <v>441</v>
      </c>
      <c r="F298" s="288" t="s">
        <v>442</v>
      </c>
      <c r="G298" s="289" t="s">
        <v>378</v>
      </c>
      <c r="H298" s="290">
        <v>108.19199999999999</v>
      </c>
      <c r="I298" s="291"/>
      <c r="J298" s="292">
        <f>ROUND(I298*H298,2)</f>
        <v>0</v>
      </c>
      <c r="K298" s="288" t="s">
        <v>193</v>
      </c>
      <c r="L298" s="293"/>
      <c r="M298" s="294" t="s">
        <v>21</v>
      </c>
      <c r="N298" s="295" t="s">
        <v>43</v>
      </c>
      <c r="O298" s="48"/>
      <c r="P298" s="246">
        <f>O298*H298</f>
        <v>0</v>
      </c>
      <c r="Q298" s="246">
        <v>2.0000000000000002E-05</v>
      </c>
      <c r="R298" s="246">
        <f>Q298*H298</f>
        <v>0.0021638400000000002</v>
      </c>
      <c r="S298" s="246">
        <v>0</v>
      </c>
      <c r="T298" s="247">
        <f>S298*H298</f>
        <v>0</v>
      </c>
      <c r="AR298" s="25" t="s">
        <v>240</v>
      </c>
      <c r="AT298" s="25" t="s">
        <v>273</v>
      </c>
      <c r="AU298" s="25" t="s">
        <v>207</v>
      </c>
      <c r="AY298" s="25" t="s">
        <v>188</v>
      </c>
      <c r="BE298" s="248">
        <f>IF(N298="základní",J298,0)</f>
        <v>0</v>
      </c>
      <c r="BF298" s="248">
        <f>IF(N298="snížená",J298,0)</f>
        <v>0</v>
      </c>
      <c r="BG298" s="248">
        <f>IF(N298="zákl. přenesená",J298,0)</f>
        <v>0</v>
      </c>
      <c r="BH298" s="248">
        <f>IF(N298="sníž. přenesená",J298,0)</f>
        <v>0</v>
      </c>
      <c r="BI298" s="248">
        <f>IF(N298="nulová",J298,0)</f>
        <v>0</v>
      </c>
      <c r="BJ298" s="25" t="s">
        <v>79</v>
      </c>
      <c r="BK298" s="248">
        <f>ROUND(I298*H298,2)</f>
        <v>0</v>
      </c>
      <c r="BL298" s="25" t="s">
        <v>194</v>
      </c>
      <c r="BM298" s="25" t="s">
        <v>443</v>
      </c>
    </row>
    <row r="299" s="1" customFormat="1">
      <c r="B299" s="47"/>
      <c r="C299" s="75"/>
      <c r="D299" s="249" t="s">
        <v>196</v>
      </c>
      <c r="E299" s="75"/>
      <c r="F299" s="250" t="s">
        <v>442</v>
      </c>
      <c r="G299" s="75"/>
      <c r="H299" s="75"/>
      <c r="I299" s="205"/>
      <c r="J299" s="75"/>
      <c r="K299" s="75"/>
      <c r="L299" s="73"/>
      <c r="M299" s="251"/>
      <c r="N299" s="48"/>
      <c r="O299" s="48"/>
      <c r="P299" s="48"/>
      <c r="Q299" s="48"/>
      <c r="R299" s="48"/>
      <c r="S299" s="48"/>
      <c r="T299" s="96"/>
      <c r="AT299" s="25" t="s">
        <v>196</v>
      </c>
      <c r="AU299" s="25" t="s">
        <v>207</v>
      </c>
    </row>
    <row r="300" s="12" customFormat="1">
      <c r="B300" s="253"/>
      <c r="C300" s="254"/>
      <c r="D300" s="249" t="s">
        <v>200</v>
      </c>
      <c r="E300" s="255" t="s">
        <v>21</v>
      </c>
      <c r="F300" s="256" t="s">
        <v>444</v>
      </c>
      <c r="G300" s="254"/>
      <c r="H300" s="257">
        <v>103.04000000000001</v>
      </c>
      <c r="I300" s="258"/>
      <c r="J300" s="254"/>
      <c r="K300" s="254"/>
      <c r="L300" s="259"/>
      <c r="M300" s="260"/>
      <c r="N300" s="261"/>
      <c r="O300" s="261"/>
      <c r="P300" s="261"/>
      <c r="Q300" s="261"/>
      <c r="R300" s="261"/>
      <c r="S300" s="261"/>
      <c r="T300" s="262"/>
      <c r="AT300" s="263" t="s">
        <v>200</v>
      </c>
      <c r="AU300" s="263" t="s">
        <v>207</v>
      </c>
      <c r="AV300" s="12" t="s">
        <v>81</v>
      </c>
      <c r="AW300" s="12" t="s">
        <v>35</v>
      </c>
      <c r="AX300" s="12" t="s">
        <v>79</v>
      </c>
      <c r="AY300" s="263" t="s">
        <v>188</v>
      </c>
    </row>
    <row r="301" s="12" customFormat="1">
      <c r="B301" s="253"/>
      <c r="C301" s="254"/>
      <c r="D301" s="249" t="s">
        <v>200</v>
      </c>
      <c r="E301" s="254"/>
      <c r="F301" s="256" t="s">
        <v>445</v>
      </c>
      <c r="G301" s="254"/>
      <c r="H301" s="257">
        <v>108.19199999999999</v>
      </c>
      <c r="I301" s="258"/>
      <c r="J301" s="254"/>
      <c r="K301" s="254"/>
      <c r="L301" s="259"/>
      <c r="M301" s="260"/>
      <c r="N301" s="261"/>
      <c r="O301" s="261"/>
      <c r="P301" s="261"/>
      <c r="Q301" s="261"/>
      <c r="R301" s="261"/>
      <c r="S301" s="261"/>
      <c r="T301" s="262"/>
      <c r="AT301" s="263" t="s">
        <v>200</v>
      </c>
      <c r="AU301" s="263" t="s">
        <v>207</v>
      </c>
      <c r="AV301" s="12" t="s">
        <v>81</v>
      </c>
      <c r="AW301" s="12" t="s">
        <v>6</v>
      </c>
      <c r="AX301" s="12" t="s">
        <v>79</v>
      </c>
      <c r="AY301" s="263" t="s">
        <v>188</v>
      </c>
    </row>
    <row r="302" s="1" customFormat="1" ht="16.5" customHeight="1">
      <c r="B302" s="47"/>
      <c r="C302" s="286" t="s">
        <v>446</v>
      </c>
      <c r="D302" s="286" t="s">
        <v>273</v>
      </c>
      <c r="E302" s="287" t="s">
        <v>447</v>
      </c>
      <c r="F302" s="288" t="s">
        <v>448</v>
      </c>
      <c r="G302" s="289" t="s">
        <v>378</v>
      </c>
      <c r="H302" s="290">
        <v>92.402000000000001</v>
      </c>
      <c r="I302" s="291"/>
      <c r="J302" s="292">
        <f>ROUND(I302*H302,2)</f>
        <v>0</v>
      </c>
      <c r="K302" s="288" t="s">
        <v>193</v>
      </c>
      <c r="L302" s="293"/>
      <c r="M302" s="294" t="s">
        <v>21</v>
      </c>
      <c r="N302" s="295" t="s">
        <v>43</v>
      </c>
      <c r="O302" s="48"/>
      <c r="P302" s="246">
        <f>O302*H302</f>
        <v>0</v>
      </c>
      <c r="Q302" s="246">
        <v>3.0000000000000001E-05</v>
      </c>
      <c r="R302" s="246">
        <f>Q302*H302</f>
        <v>0.0027720600000000002</v>
      </c>
      <c r="S302" s="246">
        <v>0</v>
      </c>
      <c r="T302" s="247">
        <f>S302*H302</f>
        <v>0</v>
      </c>
      <c r="AR302" s="25" t="s">
        <v>240</v>
      </c>
      <c r="AT302" s="25" t="s">
        <v>273</v>
      </c>
      <c r="AU302" s="25" t="s">
        <v>207</v>
      </c>
      <c r="AY302" s="25" t="s">
        <v>188</v>
      </c>
      <c r="BE302" s="248">
        <f>IF(N302="základní",J302,0)</f>
        <v>0</v>
      </c>
      <c r="BF302" s="248">
        <f>IF(N302="snížená",J302,0)</f>
        <v>0</v>
      </c>
      <c r="BG302" s="248">
        <f>IF(N302="zákl. přenesená",J302,0)</f>
        <v>0</v>
      </c>
      <c r="BH302" s="248">
        <f>IF(N302="sníž. přenesená",J302,0)</f>
        <v>0</v>
      </c>
      <c r="BI302" s="248">
        <f>IF(N302="nulová",J302,0)</f>
        <v>0</v>
      </c>
      <c r="BJ302" s="25" t="s">
        <v>79</v>
      </c>
      <c r="BK302" s="248">
        <f>ROUND(I302*H302,2)</f>
        <v>0</v>
      </c>
      <c r="BL302" s="25" t="s">
        <v>194</v>
      </c>
      <c r="BM302" s="25" t="s">
        <v>449</v>
      </c>
    </row>
    <row r="303" s="1" customFormat="1">
      <c r="B303" s="47"/>
      <c r="C303" s="75"/>
      <c r="D303" s="249" t="s">
        <v>196</v>
      </c>
      <c r="E303" s="75"/>
      <c r="F303" s="250" t="s">
        <v>448</v>
      </c>
      <c r="G303" s="75"/>
      <c r="H303" s="75"/>
      <c r="I303" s="205"/>
      <c r="J303" s="75"/>
      <c r="K303" s="75"/>
      <c r="L303" s="73"/>
      <c r="M303" s="251"/>
      <c r="N303" s="48"/>
      <c r="O303" s="48"/>
      <c r="P303" s="48"/>
      <c r="Q303" s="48"/>
      <c r="R303" s="48"/>
      <c r="S303" s="48"/>
      <c r="T303" s="96"/>
      <c r="AT303" s="25" t="s">
        <v>196</v>
      </c>
      <c r="AU303" s="25" t="s">
        <v>207</v>
      </c>
    </row>
    <row r="304" s="12" customFormat="1">
      <c r="B304" s="253"/>
      <c r="C304" s="254"/>
      <c r="D304" s="249" t="s">
        <v>200</v>
      </c>
      <c r="E304" s="255" t="s">
        <v>21</v>
      </c>
      <c r="F304" s="256" t="s">
        <v>450</v>
      </c>
      <c r="G304" s="254"/>
      <c r="H304" s="257">
        <v>77.939999999999998</v>
      </c>
      <c r="I304" s="258"/>
      <c r="J304" s="254"/>
      <c r="K304" s="254"/>
      <c r="L304" s="259"/>
      <c r="M304" s="260"/>
      <c r="N304" s="261"/>
      <c r="O304" s="261"/>
      <c r="P304" s="261"/>
      <c r="Q304" s="261"/>
      <c r="R304" s="261"/>
      <c r="S304" s="261"/>
      <c r="T304" s="262"/>
      <c r="AT304" s="263" t="s">
        <v>200</v>
      </c>
      <c r="AU304" s="263" t="s">
        <v>207</v>
      </c>
      <c r="AV304" s="12" t="s">
        <v>81</v>
      </c>
      <c r="AW304" s="12" t="s">
        <v>35</v>
      </c>
      <c r="AX304" s="12" t="s">
        <v>72</v>
      </c>
      <c r="AY304" s="263" t="s">
        <v>188</v>
      </c>
    </row>
    <row r="305" s="12" customFormat="1">
      <c r="B305" s="253"/>
      <c r="C305" s="254"/>
      <c r="D305" s="249" t="s">
        <v>200</v>
      </c>
      <c r="E305" s="255" t="s">
        <v>21</v>
      </c>
      <c r="F305" s="256" t="s">
        <v>451</v>
      </c>
      <c r="G305" s="254"/>
      <c r="H305" s="257">
        <v>10.061999999999999</v>
      </c>
      <c r="I305" s="258"/>
      <c r="J305" s="254"/>
      <c r="K305" s="254"/>
      <c r="L305" s="259"/>
      <c r="M305" s="260"/>
      <c r="N305" s="261"/>
      <c r="O305" s="261"/>
      <c r="P305" s="261"/>
      <c r="Q305" s="261"/>
      <c r="R305" s="261"/>
      <c r="S305" s="261"/>
      <c r="T305" s="262"/>
      <c r="AT305" s="263" t="s">
        <v>200</v>
      </c>
      <c r="AU305" s="263" t="s">
        <v>207</v>
      </c>
      <c r="AV305" s="12" t="s">
        <v>81</v>
      </c>
      <c r="AW305" s="12" t="s">
        <v>35</v>
      </c>
      <c r="AX305" s="12" t="s">
        <v>72</v>
      </c>
      <c r="AY305" s="263" t="s">
        <v>188</v>
      </c>
    </row>
    <row r="306" s="14" customFormat="1">
      <c r="B306" s="274"/>
      <c r="C306" s="275"/>
      <c r="D306" s="249" t="s">
        <v>200</v>
      </c>
      <c r="E306" s="276" t="s">
        <v>21</v>
      </c>
      <c r="F306" s="277" t="s">
        <v>215</v>
      </c>
      <c r="G306" s="275"/>
      <c r="H306" s="278">
        <v>88.001999999999995</v>
      </c>
      <c r="I306" s="279"/>
      <c r="J306" s="275"/>
      <c r="K306" s="275"/>
      <c r="L306" s="280"/>
      <c r="M306" s="281"/>
      <c r="N306" s="282"/>
      <c r="O306" s="282"/>
      <c r="P306" s="282"/>
      <c r="Q306" s="282"/>
      <c r="R306" s="282"/>
      <c r="S306" s="282"/>
      <c r="T306" s="283"/>
      <c r="AT306" s="284" t="s">
        <v>200</v>
      </c>
      <c r="AU306" s="284" t="s">
        <v>207</v>
      </c>
      <c r="AV306" s="14" t="s">
        <v>194</v>
      </c>
      <c r="AW306" s="14" t="s">
        <v>35</v>
      </c>
      <c r="AX306" s="14" t="s">
        <v>79</v>
      </c>
      <c r="AY306" s="284" t="s">
        <v>188</v>
      </c>
    </row>
    <row r="307" s="12" customFormat="1">
      <c r="B307" s="253"/>
      <c r="C307" s="254"/>
      <c r="D307" s="249" t="s">
        <v>200</v>
      </c>
      <c r="E307" s="254"/>
      <c r="F307" s="256" t="s">
        <v>452</v>
      </c>
      <c r="G307" s="254"/>
      <c r="H307" s="257">
        <v>92.402000000000001</v>
      </c>
      <c r="I307" s="258"/>
      <c r="J307" s="254"/>
      <c r="K307" s="254"/>
      <c r="L307" s="259"/>
      <c r="M307" s="260"/>
      <c r="N307" s="261"/>
      <c r="O307" s="261"/>
      <c r="P307" s="261"/>
      <c r="Q307" s="261"/>
      <c r="R307" s="261"/>
      <c r="S307" s="261"/>
      <c r="T307" s="262"/>
      <c r="AT307" s="263" t="s">
        <v>200</v>
      </c>
      <c r="AU307" s="263" t="s">
        <v>207</v>
      </c>
      <c r="AV307" s="12" t="s">
        <v>81</v>
      </c>
      <c r="AW307" s="12" t="s">
        <v>6</v>
      </c>
      <c r="AX307" s="12" t="s">
        <v>79</v>
      </c>
      <c r="AY307" s="263" t="s">
        <v>188</v>
      </c>
    </row>
    <row r="308" s="1" customFormat="1" ht="16.5" customHeight="1">
      <c r="B308" s="47"/>
      <c r="C308" s="286" t="s">
        <v>453</v>
      </c>
      <c r="D308" s="286" t="s">
        <v>273</v>
      </c>
      <c r="E308" s="287" t="s">
        <v>454</v>
      </c>
      <c r="F308" s="288" t="s">
        <v>455</v>
      </c>
      <c r="G308" s="289" t="s">
        <v>378</v>
      </c>
      <c r="H308" s="290">
        <v>79.391000000000005</v>
      </c>
      <c r="I308" s="291"/>
      <c r="J308" s="292">
        <f>ROUND(I308*H308,2)</f>
        <v>0</v>
      </c>
      <c r="K308" s="288" t="s">
        <v>193</v>
      </c>
      <c r="L308" s="293"/>
      <c r="M308" s="294" t="s">
        <v>21</v>
      </c>
      <c r="N308" s="295" t="s">
        <v>43</v>
      </c>
      <c r="O308" s="48"/>
      <c r="P308" s="246">
        <f>O308*H308</f>
        <v>0</v>
      </c>
      <c r="Q308" s="246">
        <v>0.00029999999999999997</v>
      </c>
      <c r="R308" s="246">
        <f>Q308*H308</f>
        <v>0.0238173</v>
      </c>
      <c r="S308" s="246">
        <v>0</v>
      </c>
      <c r="T308" s="247">
        <f>S308*H308</f>
        <v>0</v>
      </c>
      <c r="AR308" s="25" t="s">
        <v>240</v>
      </c>
      <c r="AT308" s="25" t="s">
        <v>273</v>
      </c>
      <c r="AU308" s="25" t="s">
        <v>207</v>
      </c>
      <c r="AY308" s="25" t="s">
        <v>188</v>
      </c>
      <c r="BE308" s="248">
        <f>IF(N308="základní",J308,0)</f>
        <v>0</v>
      </c>
      <c r="BF308" s="248">
        <f>IF(N308="snížená",J308,0)</f>
        <v>0</v>
      </c>
      <c r="BG308" s="248">
        <f>IF(N308="zákl. přenesená",J308,0)</f>
        <v>0</v>
      </c>
      <c r="BH308" s="248">
        <f>IF(N308="sníž. přenesená",J308,0)</f>
        <v>0</v>
      </c>
      <c r="BI308" s="248">
        <f>IF(N308="nulová",J308,0)</f>
        <v>0</v>
      </c>
      <c r="BJ308" s="25" t="s">
        <v>79</v>
      </c>
      <c r="BK308" s="248">
        <f>ROUND(I308*H308,2)</f>
        <v>0</v>
      </c>
      <c r="BL308" s="25" t="s">
        <v>194</v>
      </c>
      <c r="BM308" s="25" t="s">
        <v>456</v>
      </c>
    </row>
    <row r="309" s="1" customFormat="1">
      <c r="B309" s="47"/>
      <c r="C309" s="75"/>
      <c r="D309" s="249" t="s">
        <v>196</v>
      </c>
      <c r="E309" s="75"/>
      <c r="F309" s="250" t="s">
        <v>455</v>
      </c>
      <c r="G309" s="75"/>
      <c r="H309" s="75"/>
      <c r="I309" s="205"/>
      <c r="J309" s="75"/>
      <c r="K309" s="75"/>
      <c r="L309" s="73"/>
      <c r="M309" s="251"/>
      <c r="N309" s="48"/>
      <c r="O309" s="48"/>
      <c r="P309" s="48"/>
      <c r="Q309" s="48"/>
      <c r="R309" s="48"/>
      <c r="S309" s="48"/>
      <c r="T309" s="96"/>
      <c r="AT309" s="25" t="s">
        <v>196</v>
      </c>
      <c r="AU309" s="25" t="s">
        <v>207</v>
      </c>
    </row>
    <row r="310" s="12" customFormat="1">
      <c r="B310" s="253"/>
      <c r="C310" s="254"/>
      <c r="D310" s="249" t="s">
        <v>200</v>
      </c>
      <c r="E310" s="255" t="s">
        <v>21</v>
      </c>
      <c r="F310" s="256" t="s">
        <v>457</v>
      </c>
      <c r="G310" s="254"/>
      <c r="H310" s="257">
        <v>75.609999999999999</v>
      </c>
      <c r="I310" s="258"/>
      <c r="J310" s="254"/>
      <c r="K310" s="254"/>
      <c r="L310" s="259"/>
      <c r="M310" s="260"/>
      <c r="N310" s="261"/>
      <c r="O310" s="261"/>
      <c r="P310" s="261"/>
      <c r="Q310" s="261"/>
      <c r="R310" s="261"/>
      <c r="S310" s="261"/>
      <c r="T310" s="262"/>
      <c r="AT310" s="263" t="s">
        <v>200</v>
      </c>
      <c r="AU310" s="263" t="s">
        <v>207</v>
      </c>
      <c r="AV310" s="12" t="s">
        <v>81</v>
      </c>
      <c r="AW310" s="12" t="s">
        <v>35</v>
      </c>
      <c r="AX310" s="12" t="s">
        <v>79</v>
      </c>
      <c r="AY310" s="263" t="s">
        <v>188</v>
      </c>
    </row>
    <row r="311" s="12" customFormat="1">
      <c r="B311" s="253"/>
      <c r="C311" s="254"/>
      <c r="D311" s="249" t="s">
        <v>200</v>
      </c>
      <c r="E311" s="254"/>
      <c r="F311" s="256" t="s">
        <v>458</v>
      </c>
      <c r="G311" s="254"/>
      <c r="H311" s="257">
        <v>79.391000000000005</v>
      </c>
      <c r="I311" s="258"/>
      <c r="J311" s="254"/>
      <c r="K311" s="254"/>
      <c r="L311" s="259"/>
      <c r="M311" s="260"/>
      <c r="N311" s="261"/>
      <c r="O311" s="261"/>
      <c r="P311" s="261"/>
      <c r="Q311" s="261"/>
      <c r="R311" s="261"/>
      <c r="S311" s="261"/>
      <c r="T311" s="262"/>
      <c r="AT311" s="263" t="s">
        <v>200</v>
      </c>
      <c r="AU311" s="263" t="s">
        <v>207</v>
      </c>
      <c r="AV311" s="12" t="s">
        <v>81</v>
      </c>
      <c r="AW311" s="12" t="s">
        <v>6</v>
      </c>
      <c r="AX311" s="12" t="s">
        <v>79</v>
      </c>
      <c r="AY311" s="263" t="s">
        <v>188</v>
      </c>
    </row>
    <row r="312" s="1" customFormat="1" ht="16.5" customHeight="1">
      <c r="B312" s="47"/>
      <c r="C312" s="286" t="s">
        <v>459</v>
      </c>
      <c r="D312" s="286" t="s">
        <v>273</v>
      </c>
      <c r="E312" s="287" t="s">
        <v>460</v>
      </c>
      <c r="F312" s="288" t="s">
        <v>461</v>
      </c>
      <c r="G312" s="289" t="s">
        <v>378</v>
      </c>
      <c r="H312" s="290">
        <v>120.834</v>
      </c>
      <c r="I312" s="291"/>
      <c r="J312" s="292">
        <f>ROUND(I312*H312,2)</f>
        <v>0</v>
      </c>
      <c r="K312" s="288" t="s">
        <v>307</v>
      </c>
      <c r="L312" s="293"/>
      <c r="M312" s="294" t="s">
        <v>21</v>
      </c>
      <c r="N312" s="295" t="s">
        <v>43</v>
      </c>
      <c r="O312" s="48"/>
      <c r="P312" s="246">
        <f>O312*H312</f>
        <v>0</v>
      </c>
      <c r="Q312" s="246">
        <v>0.00040000000000000002</v>
      </c>
      <c r="R312" s="246">
        <f>Q312*H312</f>
        <v>0.048333600000000004</v>
      </c>
      <c r="S312" s="246">
        <v>0</v>
      </c>
      <c r="T312" s="247">
        <f>S312*H312</f>
        <v>0</v>
      </c>
      <c r="AR312" s="25" t="s">
        <v>240</v>
      </c>
      <c r="AT312" s="25" t="s">
        <v>273</v>
      </c>
      <c r="AU312" s="25" t="s">
        <v>207</v>
      </c>
      <c r="AY312" s="25" t="s">
        <v>188</v>
      </c>
      <c r="BE312" s="248">
        <f>IF(N312="základní",J312,0)</f>
        <v>0</v>
      </c>
      <c r="BF312" s="248">
        <f>IF(N312="snížená",J312,0)</f>
        <v>0</v>
      </c>
      <c r="BG312" s="248">
        <f>IF(N312="zákl. přenesená",J312,0)</f>
        <v>0</v>
      </c>
      <c r="BH312" s="248">
        <f>IF(N312="sníž. přenesená",J312,0)</f>
        <v>0</v>
      </c>
      <c r="BI312" s="248">
        <f>IF(N312="nulová",J312,0)</f>
        <v>0</v>
      </c>
      <c r="BJ312" s="25" t="s">
        <v>79</v>
      </c>
      <c r="BK312" s="248">
        <f>ROUND(I312*H312,2)</f>
        <v>0</v>
      </c>
      <c r="BL312" s="25" t="s">
        <v>194</v>
      </c>
      <c r="BM312" s="25" t="s">
        <v>462</v>
      </c>
    </row>
    <row r="313" s="1" customFormat="1">
      <c r="B313" s="47"/>
      <c r="C313" s="75"/>
      <c r="D313" s="249" t="s">
        <v>196</v>
      </c>
      <c r="E313" s="75"/>
      <c r="F313" s="250" t="s">
        <v>461</v>
      </c>
      <c r="G313" s="75"/>
      <c r="H313" s="75"/>
      <c r="I313" s="205"/>
      <c r="J313" s="75"/>
      <c r="K313" s="75"/>
      <c r="L313" s="73"/>
      <c r="M313" s="251"/>
      <c r="N313" s="48"/>
      <c r="O313" s="48"/>
      <c r="P313" s="48"/>
      <c r="Q313" s="48"/>
      <c r="R313" s="48"/>
      <c r="S313" s="48"/>
      <c r="T313" s="96"/>
      <c r="AT313" s="25" t="s">
        <v>196</v>
      </c>
      <c r="AU313" s="25" t="s">
        <v>207</v>
      </c>
    </row>
    <row r="314" s="12" customFormat="1">
      <c r="B314" s="253"/>
      <c r="C314" s="254"/>
      <c r="D314" s="249" t="s">
        <v>200</v>
      </c>
      <c r="E314" s="255" t="s">
        <v>21</v>
      </c>
      <c r="F314" s="256" t="s">
        <v>463</v>
      </c>
      <c r="G314" s="254"/>
      <c r="H314" s="257">
        <v>49.5</v>
      </c>
      <c r="I314" s="258"/>
      <c r="J314" s="254"/>
      <c r="K314" s="254"/>
      <c r="L314" s="259"/>
      <c r="M314" s="260"/>
      <c r="N314" s="261"/>
      <c r="O314" s="261"/>
      <c r="P314" s="261"/>
      <c r="Q314" s="261"/>
      <c r="R314" s="261"/>
      <c r="S314" s="261"/>
      <c r="T314" s="262"/>
      <c r="AT314" s="263" t="s">
        <v>200</v>
      </c>
      <c r="AU314" s="263" t="s">
        <v>207</v>
      </c>
      <c r="AV314" s="12" t="s">
        <v>81</v>
      </c>
      <c r="AW314" s="12" t="s">
        <v>35</v>
      </c>
      <c r="AX314" s="12" t="s">
        <v>72</v>
      </c>
      <c r="AY314" s="263" t="s">
        <v>188</v>
      </c>
    </row>
    <row r="315" s="12" customFormat="1">
      <c r="B315" s="253"/>
      <c r="C315" s="254"/>
      <c r="D315" s="249" t="s">
        <v>200</v>
      </c>
      <c r="E315" s="255" t="s">
        <v>21</v>
      </c>
      <c r="F315" s="256" t="s">
        <v>464</v>
      </c>
      <c r="G315" s="254"/>
      <c r="H315" s="257">
        <v>65.579999999999998</v>
      </c>
      <c r="I315" s="258"/>
      <c r="J315" s="254"/>
      <c r="K315" s="254"/>
      <c r="L315" s="259"/>
      <c r="M315" s="260"/>
      <c r="N315" s="261"/>
      <c r="O315" s="261"/>
      <c r="P315" s="261"/>
      <c r="Q315" s="261"/>
      <c r="R315" s="261"/>
      <c r="S315" s="261"/>
      <c r="T315" s="262"/>
      <c r="AT315" s="263" t="s">
        <v>200</v>
      </c>
      <c r="AU315" s="263" t="s">
        <v>207</v>
      </c>
      <c r="AV315" s="12" t="s">
        <v>81</v>
      </c>
      <c r="AW315" s="12" t="s">
        <v>35</v>
      </c>
      <c r="AX315" s="12" t="s">
        <v>72</v>
      </c>
      <c r="AY315" s="263" t="s">
        <v>188</v>
      </c>
    </row>
    <row r="316" s="14" customFormat="1">
      <c r="B316" s="274"/>
      <c r="C316" s="275"/>
      <c r="D316" s="249" t="s">
        <v>200</v>
      </c>
      <c r="E316" s="276" t="s">
        <v>21</v>
      </c>
      <c r="F316" s="277" t="s">
        <v>215</v>
      </c>
      <c r="G316" s="275"/>
      <c r="H316" s="278">
        <v>115.08</v>
      </c>
      <c r="I316" s="279"/>
      <c r="J316" s="275"/>
      <c r="K316" s="275"/>
      <c r="L316" s="280"/>
      <c r="M316" s="281"/>
      <c r="N316" s="282"/>
      <c r="O316" s="282"/>
      <c r="P316" s="282"/>
      <c r="Q316" s="282"/>
      <c r="R316" s="282"/>
      <c r="S316" s="282"/>
      <c r="T316" s="283"/>
      <c r="AT316" s="284" t="s">
        <v>200</v>
      </c>
      <c r="AU316" s="284" t="s">
        <v>207</v>
      </c>
      <c r="AV316" s="14" t="s">
        <v>194</v>
      </c>
      <c r="AW316" s="14" t="s">
        <v>35</v>
      </c>
      <c r="AX316" s="14" t="s">
        <v>79</v>
      </c>
      <c r="AY316" s="284" t="s">
        <v>188</v>
      </c>
    </row>
    <row r="317" s="12" customFormat="1">
      <c r="B317" s="253"/>
      <c r="C317" s="254"/>
      <c r="D317" s="249" t="s">
        <v>200</v>
      </c>
      <c r="E317" s="254"/>
      <c r="F317" s="256" t="s">
        <v>465</v>
      </c>
      <c r="G317" s="254"/>
      <c r="H317" s="257">
        <v>120.834</v>
      </c>
      <c r="I317" s="258"/>
      <c r="J317" s="254"/>
      <c r="K317" s="254"/>
      <c r="L317" s="259"/>
      <c r="M317" s="260"/>
      <c r="N317" s="261"/>
      <c r="O317" s="261"/>
      <c r="P317" s="261"/>
      <c r="Q317" s="261"/>
      <c r="R317" s="261"/>
      <c r="S317" s="261"/>
      <c r="T317" s="262"/>
      <c r="AT317" s="263" t="s">
        <v>200</v>
      </c>
      <c r="AU317" s="263" t="s">
        <v>207</v>
      </c>
      <c r="AV317" s="12" t="s">
        <v>81</v>
      </c>
      <c r="AW317" s="12" t="s">
        <v>6</v>
      </c>
      <c r="AX317" s="12" t="s">
        <v>79</v>
      </c>
      <c r="AY317" s="263" t="s">
        <v>188</v>
      </c>
    </row>
    <row r="318" s="1" customFormat="1" ht="16.5" customHeight="1">
      <c r="B318" s="47"/>
      <c r="C318" s="237" t="s">
        <v>466</v>
      </c>
      <c r="D318" s="237" t="s">
        <v>190</v>
      </c>
      <c r="E318" s="238" t="s">
        <v>467</v>
      </c>
      <c r="F318" s="239" t="s">
        <v>468</v>
      </c>
      <c r="G318" s="240" t="s">
        <v>120</v>
      </c>
      <c r="H318" s="241">
        <v>76.501999999999995</v>
      </c>
      <c r="I318" s="242"/>
      <c r="J318" s="243">
        <f>ROUND(I318*H318,2)</f>
        <v>0</v>
      </c>
      <c r="K318" s="239" t="s">
        <v>193</v>
      </c>
      <c r="L318" s="73"/>
      <c r="M318" s="244" t="s">
        <v>21</v>
      </c>
      <c r="N318" s="245" t="s">
        <v>43</v>
      </c>
      <c r="O318" s="48"/>
      <c r="P318" s="246">
        <f>O318*H318</f>
        <v>0</v>
      </c>
      <c r="Q318" s="246">
        <v>0.01457</v>
      </c>
      <c r="R318" s="246">
        <f>Q318*H318</f>
        <v>1.1146341399999999</v>
      </c>
      <c r="S318" s="246">
        <v>0</v>
      </c>
      <c r="T318" s="247">
        <f>S318*H318</f>
        <v>0</v>
      </c>
      <c r="AR318" s="25" t="s">
        <v>194</v>
      </c>
      <c r="AT318" s="25" t="s">
        <v>190</v>
      </c>
      <c r="AU318" s="25" t="s">
        <v>207</v>
      </c>
      <c r="AY318" s="25" t="s">
        <v>188</v>
      </c>
      <c r="BE318" s="248">
        <f>IF(N318="základní",J318,0)</f>
        <v>0</v>
      </c>
      <c r="BF318" s="248">
        <f>IF(N318="snížená",J318,0)</f>
        <v>0</v>
      </c>
      <c r="BG318" s="248">
        <f>IF(N318="zákl. přenesená",J318,0)</f>
        <v>0</v>
      </c>
      <c r="BH318" s="248">
        <f>IF(N318="sníž. přenesená",J318,0)</f>
        <v>0</v>
      </c>
      <c r="BI318" s="248">
        <f>IF(N318="nulová",J318,0)</f>
        <v>0</v>
      </c>
      <c r="BJ318" s="25" t="s">
        <v>79</v>
      </c>
      <c r="BK318" s="248">
        <f>ROUND(I318*H318,2)</f>
        <v>0</v>
      </c>
      <c r="BL318" s="25" t="s">
        <v>194</v>
      </c>
      <c r="BM318" s="25" t="s">
        <v>469</v>
      </c>
    </row>
    <row r="319" s="1" customFormat="1">
      <c r="B319" s="47"/>
      <c r="C319" s="75"/>
      <c r="D319" s="249" t="s">
        <v>196</v>
      </c>
      <c r="E319" s="75"/>
      <c r="F319" s="250" t="s">
        <v>470</v>
      </c>
      <c r="G319" s="75"/>
      <c r="H319" s="75"/>
      <c r="I319" s="205"/>
      <c r="J319" s="75"/>
      <c r="K319" s="75"/>
      <c r="L319" s="73"/>
      <c r="M319" s="251"/>
      <c r="N319" s="48"/>
      <c r="O319" s="48"/>
      <c r="P319" s="48"/>
      <c r="Q319" s="48"/>
      <c r="R319" s="48"/>
      <c r="S319" s="48"/>
      <c r="T319" s="96"/>
      <c r="AT319" s="25" t="s">
        <v>196</v>
      </c>
      <c r="AU319" s="25" t="s">
        <v>207</v>
      </c>
    </row>
    <row r="320" s="12" customFormat="1">
      <c r="B320" s="253"/>
      <c r="C320" s="254"/>
      <c r="D320" s="249" t="s">
        <v>200</v>
      </c>
      <c r="E320" s="255" t="s">
        <v>21</v>
      </c>
      <c r="F320" s="256" t="s">
        <v>127</v>
      </c>
      <c r="G320" s="254"/>
      <c r="H320" s="257">
        <v>76.501999999999995</v>
      </c>
      <c r="I320" s="258"/>
      <c r="J320" s="254"/>
      <c r="K320" s="254"/>
      <c r="L320" s="259"/>
      <c r="M320" s="260"/>
      <c r="N320" s="261"/>
      <c r="O320" s="261"/>
      <c r="P320" s="261"/>
      <c r="Q320" s="261"/>
      <c r="R320" s="261"/>
      <c r="S320" s="261"/>
      <c r="T320" s="262"/>
      <c r="AT320" s="263" t="s">
        <v>200</v>
      </c>
      <c r="AU320" s="263" t="s">
        <v>207</v>
      </c>
      <c r="AV320" s="12" t="s">
        <v>81</v>
      </c>
      <c r="AW320" s="12" t="s">
        <v>35</v>
      </c>
      <c r="AX320" s="12" t="s">
        <v>79</v>
      </c>
      <c r="AY320" s="263" t="s">
        <v>188</v>
      </c>
    </row>
    <row r="321" s="1" customFormat="1" ht="16.5" customHeight="1">
      <c r="B321" s="47"/>
      <c r="C321" s="237" t="s">
        <v>471</v>
      </c>
      <c r="D321" s="237" t="s">
        <v>190</v>
      </c>
      <c r="E321" s="238" t="s">
        <v>472</v>
      </c>
      <c r="F321" s="239" t="s">
        <v>473</v>
      </c>
      <c r="G321" s="240" t="s">
        <v>120</v>
      </c>
      <c r="H321" s="241">
        <v>497.01299999999998</v>
      </c>
      <c r="I321" s="242"/>
      <c r="J321" s="243">
        <f>ROUND(I321*H321,2)</f>
        <v>0</v>
      </c>
      <c r="K321" s="239" t="s">
        <v>193</v>
      </c>
      <c r="L321" s="73"/>
      <c r="M321" s="244" t="s">
        <v>21</v>
      </c>
      <c r="N321" s="245" t="s">
        <v>43</v>
      </c>
      <c r="O321" s="48"/>
      <c r="P321" s="246">
        <f>O321*H321</f>
        <v>0</v>
      </c>
      <c r="Q321" s="246">
        <v>0.01457</v>
      </c>
      <c r="R321" s="246">
        <f>Q321*H321</f>
        <v>7.2414794099999993</v>
      </c>
      <c r="S321" s="246">
        <v>0</v>
      </c>
      <c r="T321" s="247">
        <f>S321*H321</f>
        <v>0</v>
      </c>
      <c r="AR321" s="25" t="s">
        <v>194</v>
      </c>
      <c r="AT321" s="25" t="s">
        <v>190</v>
      </c>
      <c r="AU321" s="25" t="s">
        <v>207</v>
      </c>
      <c r="AY321" s="25" t="s">
        <v>188</v>
      </c>
      <c r="BE321" s="248">
        <f>IF(N321="základní",J321,0)</f>
        <v>0</v>
      </c>
      <c r="BF321" s="248">
        <f>IF(N321="snížená",J321,0)</f>
        <v>0</v>
      </c>
      <c r="BG321" s="248">
        <f>IF(N321="zákl. přenesená",J321,0)</f>
        <v>0</v>
      </c>
      <c r="BH321" s="248">
        <f>IF(N321="sníž. přenesená",J321,0)</f>
        <v>0</v>
      </c>
      <c r="BI321" s="248">
        <f>IF(N321="nulová",J321,0)</f>
        <v>0</v>
      </c>
      <c r="BJ321" s="25" t="s">
        <v>79</v>
      </c>
      <c r="BK321" s="248">
        <f>ROUND(I321*H321,2)</f>
        <v>0</v>
      </c>
      <c r="BL321" s="25" t="s">
        <v>194</v>
      </c>
      <c r="BM321" s="25" t="s">
        <v>474</v>
      </c>
    </row>
    <row r="322" s="1" customFormat="1">
      <c r="B322" s="47"/>
      <c r="C322" s="75"/>
      <c r="D322" s="249" t="s">
        <v>196</v>
      </c>
      <c r="E322" s="75"/>
      <c r="F322" s="250" t="s">
        <v>475</v>
      </c>
      <c r="G322" s="75"/>
      <c r="H322" s="75"/>
      <c r="I322" s="205"/>
      <c r="J322" s="75"/>
      <c r="K322" s="75"/>
      <c r="L322" s="73"/>
      <c r="M322" s="251"/>
      <c r="N322" s="48"/>
      <c r="O322" s="48"/>
      <c r="P322" s="48"/>
      <c r="Q322" s="48"/>
      <c r="R322" s="48"/>
      <c r="S322" s="48"/>
      <c r="T322" s="96"/>
      <c r="AT322" s="25" t="s">
        <v>196</v>
      </c>
      <c r="AU322" s="25" t="s">
        <v>207</v>
      </c>
    </row>
    <row r="323" s="13" customFormat="1">
      <c r="B323" s="264"/>
      <c r="C323" s="265"/>
      <c r="D323" s="249" t="s">
        <v>200</v>
      </c>
      <c r="E323" s="266" t="s">
        <v>21</v>
      </c>
      <c r="F323" s="267" t="s">
        <v>476</v>
      </c>
      <c r="G323" s="265"/>
      <c r="H323" s="266" t="s">
        <v>21</v>
      </c>
      <c r="I323" s="268"/>
      <c r="J323" s="265"/>
      <c r="K323" s="265"/>
      <c r="L323" s="269"/>
      <c r="M323" s="270"/>
      <c r="N323" s="271"/>
      <c r="O323" s="271"/>
      <c r="P323" s="271"/>
      <c r="Q323" s="271"/>
      <c r="R323" s="271"/>
      <c r="S323" s="271"/>
      <c r="T323" s="272"/>
      <c r="AT323" s="273" t="s">
        <v>200</v>
      </c>
      <c r="AU323" s="273" t="s">
        <v>207</v>
      </c>
      <c r="AV323" s="13" t="s">
        <v>79</v>
      </c>
      <c r="AW323" s="13" t="s">
        <v>35</v>
      </c>
      <c r="AX323" s="13" t="s">
        <v>72</v>
      </c>
      <c r="AY323" s="273" t="s">
        <v>188</v>
      </c>
    </row>
    <row r="324" s="12" customFormat="1">
      <c r="B324" s="253"/>
      <c r="C324" s="254"/>
      <c r="D324" s="249" t="s">
        <v>200</v>
      </c>
      <c r="E324" s="255" t="s">
        <v>21</v>
      </c>
      <c r="F324" s="256" t="s">
        <v>477</v>
      </c>
      <c r="G324" s="254"/>
      <c r="H324" s="257">
        <v>417.08800000000002</v>
      </c>
      <c r="I324" s="258"/>
      <c r="J324" s="254"/>
      <c r="K324" s="254"/>
      <c r="L324" s="259"/>
      <c r="M324" s="260"/>
      <c r="N324" s="261"/>
      <c r="O324" s="261"/>
      <c r="P324" s="261"/>
      <c r="Q324" s="261"/>
      <c r="R324" s="261"/>
      <c r="S324" s="261"/>
      <c r="T324" s="262"/>
      <c r="AT324" s="263" t="s">
        <v>200</v>
      </c>
      <c r="AU324" s="263" t="s">
        <v>207</v>
      </c>
      <c r="AV324" s="12" t="s">
        <v>81</v>
      </c>
      <c r="AW324" s="12" t="s">
        <v>35</v>
      </c>
      <c r="AX324" s="12" t="s">
        <v>72</v>
      </c>
      <c r="AY324" s="263" t="s">
        <v>188</v>
      </c>
    </row>
    <row r="325" s="13" customFormat="1">
      <c r="B325" s="264"/>
      <c r="C325" s="265"/>
      <c r="D325" s="249" t="s">
        <v>200</v>
      </c>
      <c r="E325" s="266" t="s">
        <v>21</v>
      </c>
      <c r="F325" s="267" t="s">
        <v>312</v>
      </c>
      <c r="G325" s="265"/>
      <c r="H325" s="266" t="s">
        <v>21</v>
      </c>
      <c r="I325" s="268"/>
      <c r="J325" s="265"/>
      <c r="K325" s="265"/>
      <c r="L325" s="269"/>
      <c r="M325" s="270"/>
      <c r="N325" s="271"/>
      <c r="O325" s="271"/>
      <c r="P325" s="271"/>
      <c r="Q325" s="271"/>
      <c r="R325" s="271"/>
      <c r="S325" s="271"/>
      <c r="T325" s="272"/>
      <c r="AT325" s="273" t="s">
        <v>200</v>
      </c>
      <c r="AU325" s="273" t="s">
        <v>207</v>
      </c>
      <c r="AV325" s="13" t="s">
        <v>79</v>
      </c>
      <c r="AW325" s="13" t="s">
        <v>35</v>
      </c>
      <c r="AX325" s="13" t="s">
        <v>72</v>
      </c>
      <c r="AY325" s="273" t="s">
        <v>188</v>
      </c>
    </row>
    <row r="326" s="12" customFormat="1">
      <c r="B326" s="253"/>
      <c r="C326" s="254"/>
      <c r="D326" s="249" t="s">
        <v>200</v>
      </c>
      <c r="E326" s="255" t="s">
        <v>21</v>
      </c>
      <c r="F326" s="256" t="s">
        <v>313</v>
      </c>
      <c r="G326" s="254"/>
      <c r="H326" s="257">
        <v>17.956</v>
      </c>
      <c r="I326" s="258"/>
      <c r="J326" s="254"/>
      <c r="K326" s="254"/>
      <c r="L326" s="259"/>
      <c r="M326" s="260"/>
      <c r="N326" s="261"/>
      <c r="O326" s="261"/>
      <c r="P326" s="261"/>
      <c r="Q326" s="261"/>
      <c r="R326" s="261"/>
      <c r="S326" s="261"/>
      <c r="T326" s="262"/>
      <c r="AT326" s="263" t="s">
        <v>200</v>
      </c>
      <c r="AU326" s="263" t="s">
        <v>207</v>
      </c>
      <c r="AV326" s="12" t="s">
        <v>81</v>
      </c>
      <c r="AW326" s="12" t="s">
        <v>35</v>
      </c>
      <c r="AX326" s="12" t="s">
        <v>72</v>
      </c>
      <c r="AY326" s="263" t="s">
        <v>188</v>
      </c>
    </row>
    <row r="327" s="13" customFormat="1">
      <c r="B327" s="264"/>
      <c r="C327" s="265"/>
      <c r="D327" s="249" t="s">
        <v>200</v>
      </c>
      <c r="E327" s="266" t="s">
        <v>21</v>
      </c>
      <c r="F327" s="267" t="s">
        <v>314</v>
      </c>
      <c r="G327" s="265"/>
      <c r="H327" s="266" t="s">
        <v>21</v>
      </c>
      <c r="I327" s="268"/>
      <c r="J327" s="265"/>
      <c r="K327" s="265"/>
      <c r="L327" s="269"/>
      <c r="M327" s="270"/>
      <c r="N327" s="271"/>
      <c r="O327" s="271"/>
      <c r="P327" s="271"/>
      <c r="Q327" s="271"/>
      <c r="R327" s="271"/>
      <c r="S327" s="271"/>
      <c r="T327" s="272"/>
      <c r="AT327" s="273" t="s">
        <v>200</v>
      </c>
      <c r="AU327" s="273" t="s">
        <v>207</v>
      </c>
      <c r="AV327" s="13" t="s">
        <v>79</v>
      </c>
      <c r="AW327" s="13" t="s">
        <v>35</v>
      </c>
      <c r="AX327" s="13" t="s">
        <v>72</v>
      </c>
      <c r="AY327" s="273" t="s">
        <v>188</v>
      </c>
    </row>
    <row r="328" s="12" customFormat="1">
      <c r="B328" s="253"/>
      <c r="C328" s="254"/>
      <c r="D328" s="249" t="s">
        <v>200</v>
      </c>
      <c r="E328" s="255" t="s">
        <v>21</v>
      </c>
      <c r="F328" s="256" t="s">
        <v>135</v>
      </c>
      <c r="G328" s="254"/>
      <c r="H328" s="257">
        <v>61.969000000000001</v>
      </c>
      <c r="I328" s="258"/>
      <c r="J328" s="254"/>
      <c r="K328" s="254"/>
      <c r="L328" s="259"/>
      <c r="M328" s="260"/>
      <c r="N328" s="261"/>
      <c r="O328" s="261"/>
      <c r="P328" s="261"/>
      <c r="Q328" s="261"/>
      <c r="R328" s="261"/>
      <c r="S328" s="261"/>
      <c r="T328" s="262"/>
      <c r="AT328" s="263" t="s">
        <v>200</v>
      </c>
      <c r="AU328" s="263" t="s">
        <v>207</v>
      </c>
      <c r="AV328" s="12" t="s">
        <v>81</v>
      </c>
      <c r="AW328" s="12" t="s">
        <v>35</v>
      </c>
      <c r="AX328" s="12" t="s">
        <v>72</v>
      </c>
      <c r="AY328" s="263" t="s">
        <v>188</v>
      </c>
    </row>
    <row r="329" s="14" customFormat="1">
      <c r="B329" s="274"/>
      <c r="C329" s="275"/>
      <c r="D329" s="249" t="s">
        <v>200</v>
      </c>
      <c r="E329" s="276" t="s">
        <v>21</v>
      </c>
      <c r="F329" s="277" t="s">
        <v>215</v>
      </c>
      <c r="G329" s="275"/>
      <c r="H329" s="278">
        <v>497.01299999999998</v>
      </c>
      <c r="I329" s="279"/>
      <c r="J329" s="275"/>
      <c r="K329" s="275"/>
      <c r="L329" s="280"/>
      <c r="M329" s="281"/>
      <c r="N329" s="282"/>
      <c r="O329" s="282"/>
      <c r="P329" s="282"/>
      <c r="Q329" s="282"/>
      <c r="R329" s="282"/>
      <c r="S329" s="282"/>
      <c r="T329" s="283"/>
      <c r="AT329" s="284" t="s">
        <v>200</v>
      </c>
      <c r="AU329" s="284" t="s">
        <v>207</v>
      </c>
      <c r="AV329" s="14" t="s">
        <v>194</v>
      </c>
      <c r="AW329" s="14" t="s">
        <v>35</v>
      </c>
      <c r="AX329" s="14" t="s">
        <v>79</v>
      </c>
      <c r="AY329" s="284" t="s">
        <v>188</v>
      </c>
    </row>
    <row r="330" s="1" customFormat="1" ht="25.5" customHeight="1">
      <c r="B330" s="47"/>
      <c r="C330" s="237" t="s">
        <v>478</v>
      </c>
      <c r="D330" s="237" t="s">
        <v>190</v>
      </c>
      <c r="E330" s="238" t="s">
        <v>479</v>
      </c>
      <c r="F330" s="239" t="s">
        <v>480</v>
      </c>
      <c r="G330" s="240" t="s">
        <v>120</v>
      </c>
      <c r="H330" s="241">
        <v>18.225999999999999</v>
      </c>
      <c r="I330" s="242"/>
      <c r="J330" s="243">
        <f>ROUND(I330*H330,2)</f>
        <v>0</v>
      </c>
      <c r="K330" s="239" t="s">
        <v>193</v>
      </c>
      <c r="L330" s="73"/>
      <c r="M330" s="244" t="s">
        <v>21</v>
      </c>
      <c r="N330" s="245" t="s">
        <v>43</v>
      </c>
      <c r="O330" s="48"/>
      <c r="P330" s="246">
        <f>O330*H330</f>
        <v>0</v>
      </c>
      <c r="Q330" s="246">
        <v>0.00628</v>
      </c>
      <c r="R330" s="246">
        <f>Q330*H330</f>
        <v>0.11445928</v>
      </c>
      <c r="S330" s="246">
        <v>0</v>
      </c>
      <c r="T330" s="247">
        <f>S330*H330</f>
        <v>0</v>
      </c>
      <c r="AR330" s="25" t="s">
        <v>194</v>
      </c>
      <c r="AT330" s="25" t="s">
        <v>190</v>
      </c>
      <c r="AU330" s="25" t="s">
        <v>207</v>
      </c>
      <c r="AY330" s="25" t="s">
        <v>188</v>
      </c>
      <c r="BE330" s="248">
        <f>IF(N330="základní",J330,0)</f>
        <v>0</v>
      </c>
      <c r="BF330" s="248">
        <f>IF(N330="snížená",J330,0)</f>
        <v>0</v>
      </c>
      <c r="BG330" s="248">
        <f>IF(N330="zákl. přenesená",J330,0)</f>
        <v>0</v>
      </c>
      <c r="BH330" s="248">
        <f>IF(N330="sníž. přenesená",J330,0)</f>
        <v>0</v>
      </c>
      <c r="BI330" s="248">
        <f>IF(N330="nulová",J330,0)</f>
        <v>0</v>
      </c>
      <c r="BJ330" s="25" t="s">
        <v>79</v>
      </c>
      <c r="BK330" s="248">
        <f>ROUND(I330*H330,2)</f>
        <v>0</v>
      </c>
      <c r="BL330" s="25" t="s">
        <v>194</v>
      </c>
      <c r="BM330" s="25" t="s">
        <v>481</v>
      </c>
    </row>
    <row r="331" s="1" customFormat="1">
      <c r="B331" s="47"/>
      <c r="C331" s="75"/>
      <c r="D331" s="249" t="s">
        <v>196</v>
      </c>
      <c r="E331" s="75"/>
      <c r="F331" s="250" t="s">
        <v>482</v>
      </c>
      <c r="G331" s="75"/>
      <c r="H331" s="75"/>
      <c r="I331" s="205"/>
      <c r="J331" s="75"/>
      <c r="K331" s="75"/>
      <c r="L331" s="73"/>
      <c r="M331" s="251"/>
      <c r="N331" s="48"/>
      <c r="O331" s="48"/>
      <c r="P331" s="48"/>
      <c r="Q331" s="48"/>
      <c r="R331" s="48"/>
      <c r="S331" s="48"/>
      <c r="T331" s="96"/>
      <c r="AT331" s="25" t="s">
        <v>196</v>
      </c>
      <c r="AU331" s="25" t="s">
        <v>207</v>
      </c>
    </row>
    <row r="332" s="13" customFormat="1">
      <c r="B332" s="264"/>
      <c r="C332" s="265"/>
      <c r="D332" s="249" t="s">
        <v>200</v>
      </c>
      <c r="E332" s="266" t="s">
        <v>21</v>
      </c>
      <c r="F332" s="267" t="s">
        <v>483</v>
      </c>
      <c r="G332" s="265"/>
      <c r="H332" s="266" t="s">
        <v>21</v>
      </c>
      <c r="I332" s="268"/>
      <c r="J332" s="265"/>
      <c r="K332" s="265"/>
      <c r="L332" s="269"/>
      <c r="M332" s="270"/>
      <c r="N332" s="271"/>
      <c r="O332" s="271"/>
      <c r="P332" s="271"/>
      <c r="Q332" s="271"/>
      <c r="R332" s="271"/>
      <c r="S332" s="271"/>
      <c r="T332" s="272"/>
      <c r="AT332" s="273" t="s">
        <v>200</v>
      </c>
      <c r="AU332" s="273" t="s">
        <v>207</v>
      </c>
      <c r="AV332" s="13" t="s">
        <v>79</v>
      </c>
      <c r="AW332" s="13" t="s">
        <v>35</v>
      </c>
      <c r="AX332" s="13" t="s">
        <v>72</v>
      </c>
      <c r="AY332" s="273" t="s">
        <v>188</v>
      </c>
    </row>
    <row r="333" s="12" customFormat="1">
      <c r="B333" s="253"/>
      <c r="C333" s="254"/>
      <c r="D333" s="249" t="s">
        <v>200</v>
      </c>
      <c r="E333" s="255" t="s">
        <v>21</v>
      </c>
      <c r="F333" s="256" t="s">
        <v>484</v>
      </c>
      <c r="G333" s="254"/>
      <c r="H333" s="257">
        <v>18.225999999999999</v>
      </c>
      <c r="I333" s="258"/>
      <c r="J333" s="254"/>
      <c r="K333" s="254"/>
      <c r="L333" s="259"/>
      <c r="M333" s="260"/>
      <c r="N333" s="261"/>
      <c r="O333" s="261"/>
      <c r="P333" s="261"/>
      <c r="Q333" s="261"/>
      <c r="R333" s="261"/>
      <c r="S333" s="261"/>
      <c r="T333" s="262"/>
      <c r="AT333" s="263" t="s">
        <v>200</v>
      </c>
      <c r="AU333" s="263" t="s">
        <v>207</v>
      </c>
      <c r="AV333" s="12" t="s">
        <v>81</v>
      </c>
      <c r="AW333" s="12" t="s">
        <v>35</v>
      </c>
      <c r="AX333" s="12" t="s">
        <v>72</v>
      </c>
      <c r="AY333" s="263" t="s">
        <v>188</v>
      </c>
    </row>
    <row r="334" s="14" customFormat="1">
      <c r="B334" s="274"/>
      <c r="C334" s="275"/>
      <c r="D334" s="249" t="s">
        <v>200</v>
      </c>
      <c r="E334" s="276" t="s">
        <v>21</v>
      </c>
      <c r="F334" s="277" t="s">
        <v>215</v>
      </c>
      <c r="G334" s="275"/>
      <c r="H334" s="278">
        <v>18.225999999999999</v>
      </c>
      <c r="I334" s="279"/>
      <c r="J334" s="275"/>
      <c r="K334" s="275"/>
      <c r="L334" s="280"/>
      <c r="M334" s="281"/>
      <c r="N334" s="282"/>
      <c r="O334" s="282"/>
      <c r="P334" s="282"/>
      <c r="Q334" s="282"/>
      <c r="R334" s="282"/>
      <c r="S334" s="282"/>
      <c r="T334" s="283"/>
      <c r="AT334" s="284" t="s">
        <v>200</v>
      </c>
      <c r="AU334" s="284" t="s">
        <v>207</v>
      </c>
      <c r="AV334" s="14" t="s">
        <v>194</v>
      </c>
      <c r="AW334" s="14" t="s">
        <v>35</v>
      </c>
      <c r="AX334" s="14" t="s">
        <v>79</v>
      </c>
      <c r="AY334" s="284" t="s">
        <v>188</v>
      </c>
    </row>
    <row r="335" s="1" customFormat="1" ht="25.5" customHeight="1">
      <c r="B335" s="47"/>
      <c r="C335" s="237" t="s">
        <v>485</v>
      </c>
      <c r="D335" s="237" t="s">
        <v>190</v>
      </c>
      <c r="E335" s="238" t="s">
        <v>486</v>
      </c>
      <c r="F335" s="239" t="s">
        <v>487</v>
      </c>
      <c r="G335" s="240" t="s">
        <v>120</v>
      </c>
      <c r="H335" s="241">
        <v>76.501999999999995</v>
      </c>
      <c r="I335" s="242"/>
      <c r="J335" s="243">
        <f>ROUND(I335*H335,2)</f>
        <v>0</v>
      </c>
      <c r="K335" s="239" t="s">
        <v>193</v>
      </c>
      <c r="L335" s="73"/>
      <c r="M335" s="244" t="s">
        <v>21</v>
      </c>
      <c r="N335" s="245" t="s">
        <v>43</v>
      </c>
      <c r="O335" s="48"/>
      <c r="P335" s="246">
        <f>O335*H335</f>
        <v>0</v>
      </c>
      <c r="Q335" s="246">
        <v>0.0016800000000000001</v>
      </c>
      <c r="R335" s="246">
        <f>Q335*H335</f>
        <v>0.12852336</v>
      </c>
      <c r="S335" s="246">
        <v>0</v>
      </c>
      <c r="T335" s="247">
        <f>S335*H335</f>
        <v>0</v>
      </c>
      <c r="AR335" s="25" t="s">
        <v>194</v>
      </c>
      <c r="AT335" s="25" t="s">
        <v>190</v>
      </c>
      <c r="AU335" s="25" t="s">
        <v>207</v>
      </c>
      <c r="AY335" s="25" t="s">
        <v>188</v>
      </c>
      <c r="BE335" s="248">
        <f>IF(N335="základní",J335,0)</f>
        <v>0</v>
      </c>
      <c r="BF335" s="248">
        <f>IF(N335="snížená",J335,0)</f>
        <v>0</v>
      </c>
      <c r="BG335" s="248">
        <f>IF(N335="zákl. přenesená",J335,0)</f>
        <v>0</v>
      </c>
      <c r="BH335" s="248">
        <f>IF(N335="sníž. přenesená",J335,0)</f>
        <v>0</v>
      </c>
      <c r="BI335" s="248">
        <f>IF(N335="nulová",J335,0)</f>
        <v>0</v>
      </c>
      <c r="BJ335" s="25" t="s">
        <v>79</v>
      </c>
      <c r="BK335" s="248">
        <f>ROUND(I335*H335,2)</f>
        <v>0</v>
      </c>
      <c r="BL335" s="25" t="s">
        <v>194</v>
      </c>
      <c r="BM335" s="25" t="s">
        <v>488</v>
      </c>
    </row>
    <row r="336" s="1" customFormat="1">
      <c r="B336" s="47"/>
      <c r="C336" s="75"/>
      <c r="D336" s="249" t="s">
        <v>196</v>
      </c>
      <c r="E336" s="75"/>
      <c r="F336" s="250" t="s">
        <v>489</v>
      </c>
      <c r="G336" s="75"/>
      <c r="H336" s="75"/>
      <c r="I336" s="205"/>
      <c r="J336" s="75"/>
      <c r="K336" s="75"/>
      <c r="L336" s="73"/>
      <c r="M336" s="251"/>
      <c r="N336" s="48"/>
      <c r="O336" s="48"/>
      <c r="P336" s="48"/>
      <c r="Q336" s="48"/>
      <c r="R336" s="48"/>
      <c r="S336" s="48"/>
      <c r="T336" s="96"/>
      <c r="AT336" s="25" t="s">
        <v>196</v>
      </c>
      <c r="AU336" s="25" t="s">
        <v>207</v>
      </c>
    </row>
    <row r="337" s="12" customFormat="1">
      <c r="B337" s="253"/>
      <c r="C337" s="254"/>
      <c r="D337" s="249" t="s">
        <v>200</v>
      </c>
      <c r="E337" s="255" t="s">
        <v>21</v>
      </c>
      <c r="F337" s="256" t="s">
        <v>127</v>
      </c>
      <c r="G337" s="254"/>
      <c r="H337" s="257">
        <v>76.501999999999995</v>
      </c>
      <c r="I337" s="258"/>
      <c r="J337" s="254"/>
      <c r="K337" s="254"/>
      <c r="L337" s="259"/>
      <c r="M337" s="260"/>
      <c r="N337" s="261"/>
      <c r="O337" s="261"/>
      <c r="P337" s="261"/>
      <c r="Q337" s="261"/>
      <c r="R337" s="261"/>
      <c r="S337" s="261"/>
      <c r="T337" s="262"/>
      <c r="AT337" s="263" t="s">
        <v>200</v>
      </c>
      <c r="AU337" s="263" t="s">
        <v>207</v>
      </c>
      <c r="AV337" s="12" t="s">
        <v>81</v>
      </c>
      <c r="AW337" s="12" t="s">
        <v>35</v>
      </c>
      <c r="AX337" s="12" t="s">
        <v>79</v>
      </c>
      <c r="AY337" s="263" t="s">
        <v>188</v>
      </c>
    </row>
    <row r="338" s="1" customFormat="1" ht="25.5" customHeight="1">
      <c r="B338" s="47"/>
      <c r="C338" s="237" t="s">
        <v>490</v>
      </c>
      <c r="D338" s="237" t="s">
        <v>190</v>
      </c>
      <c r="E338" s="238" t="s">
        <v>491</v>
      </c>
      <c r="F338" s="239" t="s">
        <v>492</v>
      </c>
      <c r="G338" s="240" t="s">
        <v>120</v>
      </c>
      <c r="H338" s="241">
        <v>456.904</v>
      </c>
      <c r="I338" s="242"/>
      <c r="J338" s="243">
        <f>ROUND(I338*H338,2)</f>
        <v>0</v>
      </c>
      <c r="K338" s="239" t="s">
        <v>193</v>
      </c>
      <c r="L338" s="73"/>
      <c r="M338" s="244" t="s">
        <v>21</v>
      </c>
      <c r="N338" s="245" t="s">
        <v>43</v>
      </c>
      <c r="O338" s="48"/>
      <c r="P338" s="246">
        <f>O338*H338</f>
        <v>0</v>
      </c>
      <c r="Q338" s="246">
        <v>0.0016800000000000001</v>
      </c>
      <c r="R338" s="246">
        <f>Q338*H338</f>
        <v>0.76759872000000007</v>
      </c>
      <c r="S338" s="246">
        <v>0</v>
      </c>
      <c r="T338" s="247">
        <f>S338*H338</f>
        <v>0</v>
      </c>
      <c r="AR338" s="25" t="s">
        <v>194</v>
      </c>
      <c r="AT338" s="25" t="s">
        <v>190</v>
      </c>
      <c r="AU338" s="25" t="s">
        <v>207</v>
      </c>
      <c r="AY338" s="25" t="s">
        <v>188</v>
      </c>
      <c r="BE338" s="248">
        <f>IF(N338="základní",J338,0)</f>
        <v>0</v>
      </c>
      <c r="BF338" s="248">
        <f>IF(N338="snížená",J338,0)</f>
        <v>0</v>
      </c>
      <c r="BG338" s="248">
        <f>IF(N338="zákl. přenesená",J338,0)</f>
        <v>0</v>
      </c>
      <c r="BH338" s="248">
        <f>IF(N338="sníž. přenesená",J338,0)</f>
        <v>0</v>
      </c>
      <c r="BI338" s="248">
        <f>IF(N338="nulová",J338,0)</f>
        <v>0</v>
      </c>
      <c r="BJ338" s="25" t="s">
        <v>79</v>
      </c>
      <c r="BK338" s="248">
        <f>ROUND(I338*H338,2)</f>
        <v>0</v>
      </c>
      <c r="BL338" s="25" t="s">
        <v>194</v>
      </c>
      <c r="BM338" s="25" t="s">
        <v>493</v>
      </c>
    </row>
    <row r="339" s="1" customFormat="1">
      <c r="B339" s="47"/>
      <c r="C339" s="75"/>
      <c r="D339" s="249" t="s">
        <v>196</v>
      </c>
      <c r="E339" s="75"/>
      <c r="F339" s="250" t="s">
        <v>494</v>
      </c>
      <c r="G339" s="75"/>
      <c r="H339" s="75"/>
      <c r="I339" s="205"/>
      <c r="J339" s="75"/>
      <c r="K339" s="75"/>
      <c r="L339" s="73"/>
      <c r="M339" s="251"/>
      <c r="N339" s="48"/>
      <c r="O339" s="48"/>
      <c r="P339" s="48"/>
      <c r="Q339" s="48"/>
      <c r="R339" s="48"/>
      <c r="S339" s="48"/>
      <c r="T339" s="96"/>
      <c r="AT339" s="25" t="s">
        <v>196</v>
      </c>
      <c r="AU339" s="25" t="s">
        <v>207</v>
      </c>
    </row>
    <row r="340" s="13" customFormat="1">
      <c r="B340" s="264"/>
      <c r="C340" s="265"/>
      <c r="D340" s="249" t="s">
        <v>200</v>
      </c>
      <c r="E340" s="266" t="s">
        <v>21</v>
      </c>
      <c r="F340" s="267" t="s">
        <v>310</v>
      </c>
      <c r="G340" s="265"/>
      <c r="H340" s="266" t="s">
        <v>21</v>
      </c>
      <c r="I340" s="268"/>
      <c r="J340" s="265"/>
      <c r="K340" s="265"/>
      <c r="L340" s="269"/>
      <c r="M340" s="270"/>
      <c r="N340" s="271"/>
      <c r="O340" s="271"/>
      <c r="P340" s="271"/>
      <c r="Q340" s="271"/>
      <c r="R340" s="271"/>
      <c r="S340" s="271"/>
      <c r="T340" s="272"/>
      <c r="AT340" s="273" t="s">
        <v>200</v>
      </c>
      <c r="AU340" s="273" t="s">
        <v>207</v>
      </c>
      <c r="AV340" s="13" t="s">
        <v>79</v>
      </c>
      <c r="AW340" s="13" t="s">
        <v>35</v>
      </c>
      <c r="AX340" s="13" t="s">
        <v>72</v>
      </c>
      <c r="AY340" s="273" t="s">
        <v>188</v>
      </c>
    </row>
    <row r="341" s="12" customFormat="1">
      <c r="B341" s="253"/>
      <c r="C341" s="254"/>
      <c r="D341" s="249" t="s">
        <v>200</v>
      </c>
      <c r="E341" s="255" t="s">
        <v>21</v>
      </c>
      <c r="F341" s="256" t="s">
        <v>477</v>
      </c>
      <c r="G341" s="254"/>
      <c r="H341" s="257">
        <v>417.08800000000002</v>
      </c>
      <c r="I341" s="258"/>
      <c r="J341" s="254"/>
      <c r="K341" s="254"/>
      <c r="L341" s="259"/>
      <c r="M341" s="260"/>
      <c r="N341" s="261"/>
      <c r="O341" s="261"/>
      <c r="P341" s="261"/>
      <c r="Q341" s="261"/>
      <c r="R341" s="261"/>
      <c r="S341" s="261"/>
      <c r="T341" s="262"/>
      <c r="AT341" s="263" t="s">
        <v>200</v>
      </c>
      <c r="AU341" s="263" t="s">
        <v>207</v>
      </c>
      <c r="AV341" s="12" t="s">
        <v>81</v>
      </c>
      <c r="AW341" s="12" t="s">
        <v>35</v>
      </c>
      <c r="AX341" s="12" t="s">
        <v>72</v>
      </c>
      <c r="AY341" s="263" t="s">
        <v>188</v>
      </c>
    </row>
    <row r="342" s="13" customFormat="1">
      <c r="B342" s="264"/>
      <c r="C342" s="265"/>
      <c r="D342" s="249" t="s">
        <v>200</v>
      </c>
      <c r="E342" s="266" t="s">
        <v>21</v>
      </c>
      <c r="F342" s="267" t="s">
        <v>312</v>
      </c>
      <c r="G342" s="265"/>
      <c r="H342" s="266" t="s">
        <v>21</v>
      </c>
      <c r="I342" s="268"/>
      <c r="J342" s="265"/>
      <c r="K342" s="265"/>
      <c r="L342" s="269"/>
      <c r="M342" s="270"/>
      <c r="N342" s="271"/>
      <c r="O342" s="271"/>
      <c r="P342" s="271"/>
      <c r="Q342" s="271"/>
      <c r="R342" s="271"/>
      <c r="S342" s="271"/>
      <c r="T342" s="272"/>
      <c r="AT342" s="273" t="s">
        <v>200</v>
      </c>
      <c r="AU342" s="273" t="s">
        <v>207</v>
      </c>
      <c r="AV342" s="13" t="s">
        <v>79</v>
      </c>
      <c r="AW342" s="13" t="s">
        <v>35</v>
      </c>
      <c r="AX342" s="13" t="s">
        <v>72</v>
      </c>
      <c r="AY342" s="273" t="s">
        <v>188</v>
      </c>
    </row>
    <row r="343" s="12" customFormat="1">
      <c r="B343" s="253"/>
      <c r="C343" s="254"/>
      <c r="D343" s="249" t="s">
        <v>200</v>
      </c>
      <c r="E343" s="255" t="s">
        <v>21</v>
      </c>
      <c r="F343" s="256" t="s">
        <v>495</v>
      </c>
      <c r="G343" s="254"/>
      <c r="H343" s="257">
        <v>39.816000000000002</v>
      </c>
      <c r="I343" s="258"/>
      <c r="J343" s="254"/>
      <c r="K343" s="254"/>
      <c r="L343" s="259"/>
      <c r="M343" s="260"/>
      <c r="N343" s="261"/>
      <c r="O343" s="261"/>
      <c r="P343" s="261"/>
      <c r="Q343" s="261"/>
      <c r="R343" s="261"/>
      <c r="S343" s="261"/>
      <c r="T343" s="262"/>
      <c r="AT343" s="263" t="s">
        <v>200</v>
      </c>
      <c r="AU343" s="263" t="s">
        <v>207</v>
      </c>
      <c r="AV343" s="12" t="s">
        <v>81</v>
      </c>
      <c r="AW343" s="12" t="s">
        <v>35</v>
      </c>
      <c r="AX343" s="12" t="s">
        <v>72</v>
      </c>
      <c r="AY343" s="263" t="s">
        <v>188</v>
      </c>
    </row>
    <row r="344" s="14" customFormat="1">
      <c r="B344" s="274"/>
      <c r="C344" s="275"/>
      <c r="D344" s="249" t="s">
        <v>200</v>
      </c>
      <c r="E344" s="276" t="s">
        <v>21</v>
      </c>
      <c r="F344" s="277" t="s">
        <v>215</v>
      </c>
      <c r="G344" s="275"/>
      <c r="H344" s="278">
        <v>456.904</v>
      </c>
      <c r="I344" s="279"/>
      <c r="J344" s="275"/>
      <c r="K344" s="275"/>
      <c r="L344" s="280"/>
      <c r="M344" s="281"/>
      <c r="N344" s="282"/>
      <c r="O344" s="282"/>
      <c r="P344" s="282"/>
      <c r="Q344" s="282"/>
      <c r="R344" s="282"/>
      <c r="S344" s="282"/>
      <c r="T344" s="283"/>
      <c r="AT344" s="284" t="s">
        <v>200</v>
      </c>
      <c r="AU344" s="284" t="s">
        <v>207</v>
      </c>
      <c r="AV344" s="14" t="s">
        <v>194</v>
      </c>
      <c r="AW344" s="14" t="s">
        <v>35</v>
      </c>
      <c r="AX344" s="14" t="s">
        <v>79</v>
      </c>
      <c r="AY344" s="284" t="s">
        <v>188</v>
      </c>
    </row>
    <row r="345" s="1" customFormat="1" ht="16.5" customHeight="1">
      <c r="B345" s="47"/>
      <c r="C345" s="237" t="s">
        <v>496</v>
      </c>
      <c r="D345" s="237" t="s">
        <v>190</v>
      </c>
      <c r="E345" s="238" t="s">
        <v>497</v>
      </c>
      <c r="F345" s="239" t="s">
        <v>498</v>
      </c>
      <c r="G345" s="240" t="s">
        <v>120</v>
      </c>
      <c r="H345" s="241">
        <v>116.88500000000001</v>
      </c>
      <c r="I345" s="242"/>
      <c r="J345" s="243">
        <f>ROUND(I345*H345,2)</f>
        <v>0</v>
      </c>
      <c r="K345" s="239" t="s">
        <v>193</v>
      </c>
      <c r="L345" s="73"/>
      <c r="M345" s="244" t="s">
        <v>21</v>
      </c>
      <c r="N345" s="245" t="s">
        <v>43</v>
      </c>
      <c r="O345" s="48"/>
      <c r="P345" s="246">
        <f>O345*H345</f>
        <v>0</v>
      </c>
      <c r="Q345" s="246">
        <v>0.000121</v>
      </c>
      <c r="R345" s="246">
        <f>Q345*H345</f>
        <v>0.014143085000000001</v>
      </c>
      <c r="S345" s="246">
        <v>0</v>
      </c>
      <c r="T345" s="247">
        <f>S345*H345</f>
        <v>0</v>
      </c>
      <c r="AR345" s="25" t="s">
        <v>194</v>
      </c>
      <c r="AT345" s="25" t="s">
        <v>190</v>
      </c>
      <c r="AU345" s="25" t="s">
        <v>207</v>
      </c>
      <c r="AY345" s="25" t="s">
        <v>188</v>
      </c>
      <c r="BE345" s="248">
        <f>IF(N345="základní",J345,0)</f>
        <v>0</v>
      </c>
      <c r="BF345" s="248">
        <f>IF(N345="snížená",J345,0)</f>
        <v>0</v>
      </c>
      <c r="BG345" s="248">
        <f>IF(N345="zákl. přenesená",J345,0)</f>
        <v>0</v>
      </c>
      <c r="BH345" s="248">
        <f>IF(N345="sníž. přenesená",J345,0)</f>
        <v>0</v>
      </c>
      <c r="BI345" s="248">
        <f>IF(N345="nulová",J345,0)</f>
        <v>0</v>
      </c>
      <c r="BJ345" s="25" t="s">
        <v>79</v>
      </c>
      <c r="BK345" s="248">
        <f>ROUND(I345*H345,2)</f>
        <v>0</v>
      </c>
      <c r="BL345" s="25" t="s">
        <v>194</v>
      </c>
      <c r="BM345" s="25" t="s">
        <v>499</v>
      </c>
    </row>
    <row r="346" s="1" customFormat="1">
      <c r="B346" s="47"/>
      <c r="C346" s="75"/>
      <c r="D346" s="249" t="s">
        <v>196</v>
      </c>
      <c r="E346" s="75"/>
      <c r="F346" s="250" t="s">
        <v>500</v>
      </c>
      <c r="G346" s="75"/>
      <c r="H346" s="75"/>
      <c r="I346" s="205"/>
      <c r="J346" s="75"/>
      <c r="K346" s="75"/>
      <c r="L346" s="73"/>
      <c r="M346" s="251"/>
      <c r="N346" s="48"/>
      <c r="O346" s="48"/>
      <c r="P346" s="48"/>
      <c r="Q346" s="48"/>
      <c r="R346" s="48"/>
      <c r="S346" s="48"/>
      <c r="T346" s="96"/>
      <c r="AT346" s="25" t="s">
        <v>196</v>
      </c>
      <c r="AU346" s="25" t="s">
        <v>207</v>
      </c>
    </row>
    <row r="347" s="1" customFormat="1">
      <c r="B347" s="47"/>
      <c r="C347" s="75"/>
      <c r="D347" s="249" t="s">
        <v>198</v>
      </c>
      <c r="E347" s="75"/>
      <c r="F347" s="252" t="s">
        <v>501</v>
      </c>
      <c r="G347" s="75"/>
      <c r="H347" s="75"/>
      <c r="I347" s="205"/>
      <c r="J347" s="75"/>
      <c r="K347" s="75"/>
      <c r="L347" s="73"/>
      <c r="M347" s="251"/>
      <c r="N347" s="48"/>
      <c r="O347" s="48"/>
      <c r="P347" s="48"/>
      <c r="Q347" s="48"/>
      <c r="R347" s="48"/>
      <c r="S347" s="48"/>
      <c r="T347" s="96"/>
      <c r="AT347" s="25" t="s">
        <v>198</v>
      </c>
      <c r="AU347" s="25" t="s">
        <v>207</v>
      </c>
    </row>
    <row r="348" s="12" customFormat="1">
      <c r="B348" s="253"/>
      <c r="C348" s="254"/>
      <c r="D348" s="249" t="s">
        <v>200</v>
      </c>
      <c r="E348" s="255" t="s">
        <v>21</v>
      </c>
      <c r="F348" s="256" t="s">
        <v>502</v>
      </c>
      <c r="G348" s="254"/>
      <c r="H348" s="257">
        <v>9.9120000000000008</v>
      </c>
      <c r="I348" s="258"/>
      <c r="J348" s="254"/>
      <c r="K348" s="254"/>
      <c r="L348" s="259"/>
      <c r="M348" s="260"/>
      <c r="N348" s="261"/>
      <c r="O348" s="261"/>
      <c r="P348" s="261"/>
      <c r="Q348" s="261"/>
      <c r="R348" s="261"/>
      <c r="S348" s="261"/>
      <c r="T348" s="262"/>
      <c r="AT348" s="263" t="s">
        <v>200</v>
      </c>
      <c r="AU348" s="263" t="s">
        <v>207</v>
      </c>
      <c r="AV348" s="12" t="s">
        <v>81</v>
      </c>
      <c r="AW348" s="12" t="s">
        <v>35</v>
      </c>
      <c r="AX348" s="12" t="s">
        <v>72</v>
      </c>
      <c r="AY348" s="263" t="s">
        <v>188</v>
      </c>
    </row>
    <row r="349" s="12" customFormat="1">
      <c r="B349" s="253"/>
      <c r="C349" s="254"/>
      <c r="D349" s="249" t="s">
        <v>200</v>
      </c>
      <c r="E349" s="255" t="s">
        <v>21</v>
      </c>
      <c r="F349" s="256" t="s">
        <v>503</v>
      </c>
      <c r="G349" s="254"/>
      <c r="H349" s="257">
        <v>7.3920000000000003</v>
      </c>
      <c r="I349" s="258"/>
      <c r="J349" s="254"/>
      <c r="K349" s="254"/>
      <c r="L349" s="259"/>
      <c r="M349" s="260"/>
      <c r="N349" s="261"/>
      <c r="O349" s="261"/>
      <c r="P349" s="261"/>
      <c r="Q349" s="261"/>
      <c r="R349" s="261"/>
      <c r="S349" s="261"/>
      <c r="T349" s="262"/>
      <c r="AT349" s="263" t="s">
        <v>200</v>
      </c>
      <c r="AU349" s="263" t="s">
        <v>207</v>
      </c>
      <c r="AV349" s="12" t="s">
        <v>81</v>
      </c>
      <c r="AW349" s="12" t="s">
        <v>35</v>
      </c>
      <c r="AX349" s="12" t="s">
        <v>72</v>
      </c>
      <c r="AY349" s="263" t="s">
        <v>188</v>
      </c>
    </row>
    <row r="350" s="12" customFormat="1">
      <c r="B350" s="253"/>
      <c r="C350" s="254"/>
      <c r="D350" s="249" t="s">
        <v>200</v>
      </c>
      <c r="E350" s="255" t="s">
        <v>21</v>
      </c>
      <c r="F350" s="256" t="s">
        <v>504</v>
      </c>
      <c r="G350" s="254"/>
      <c r="H350" s="257">
        <v>2.6400000000000001</v>
      </c>
      <c r="I350" s="258"/>
      <c r="J350" s="254"/>
      <c r="K350" s="254"/>
      <c r="L350" s="259"/>
      <c r="M350" s="260"/>
      <c r="N350" s="261"/>
      <c r="O350" s="261"/>
      <c r="P350" s="261"/>
      <c r="Q350" s="261"/>
      <c r="R350" s="261"/>
      <c r="S350" s="261"/>
      <c r="T350" s="262"/>
      <c r="AT350" s="263" t="s">
        <v>200</v>
      </c>
      <c r="AU350" s="263" t="s">
        <v>207</v>
      </c>
      <c r="AV350" s="12" t="s">
        <v>81</v>
      </c>
      <c r="AW350" s="12" t="s">
        <v>35</v>
      </c>
      <c r="AX350" s="12" t="s">
        <v>72</v>
      </c>
      <c r="AY350" s="263" t="s">
        <v>188</v>
      </c>
    </row>
    <row r="351" s="12" customFormat="1">
      <c r="B351" s="253"/>
      <c r="C351" s="254"/>
      <c r="D351" s="249" t="s">
        <v>200</v>
      </c>
      <c r="E351" s="255" t="s">
        <v>21</v>
      </c>
      <c r="F351" s="256" t="s">
        <v>505</v>
      </c>
      <c r="G351" s="254"/>
      <c r="H351" s="257">
        <v>2.6549999999999998</v>
      </c>
      <c r="I351" s="258"/>
      <c r="J351" s="254"/>
      <c r="K351" s="254"/>
      <c r="L351" s="259"/>
      <c r="M351" s="260"/>
      <c r="N351" s="261"/>
      <c r="O351" s="261"/>
      <c r="P351" s="261"/>
      <c r="Q351" s="261"/>
      <c r="R351" s="261"/>
      <c r="S351" s="261"/>
      <c r="T351" s="262"/>
      <c r="AT351" s="263" t="s">
        <v>200</v>
      </c>
      <c r="AU351" s="263" t="s">
        <v>207</v>
      </c>
      <c r="AV351" s="12" t="s">
        <v>81</v>
      </c>
      <c r="AW351" s="12" t="s">
        <v>35</v>
      </c>
      <c r="AX351" s="12" t="s">
        <v>72</v>
      </c>
      <c r="AY351" s="263" t="s">
        <v>188</v>
      </c>
    </row>
    <row r="352" s="12" customFormat="1">
      <c r="B352" s="253"/>
      <c r="C352" s="254"/>
      <c r="D352" s="249" t="s">
        <v>200</v>
      </c>
      <c r="E352" s="255" t="s">
        <v>21</v>
      </c>
      <c r="F352" s="256" t="s">
        <v>506</v>
      </c>
      <c r="G352" s="254"/>
      <c r="H352" s="257">
        <v>1.3200000000000001</v>
      </c>
      <c r="I352" s="258"/>
      <c r="J352" s="254"/>
      <c r="K352" s="254"/>
      <c r="L352" s="259"/>
      <c r="M352" s="260"/>
      <c r="N352" s="261"/>
      <c r="O352" s="261"/>
      <c r="P352" s="261"/>
      <c r="Q352" s="261"/>
      <c r="R352" s="261"/>
      <c r="S352" s="261"/>
      <c r="T352" s="262"/>
      <c r="AT352" s="263" t="s">
        <v>200</v>
      </c>
      <c r="AU352" s="263" t="s">
        <v>207</v>
      </c>
      <c r="AV352" s="12" t="s">
        <v>81</v>
      </c>
      <c r="AW352" s="12" t="s">
        <v>35</v>
      </c>
      <c r="AX352" s="12" t="s">
        <v>72</v>
      </c>
      <c r="AY352" s="263" t="s">
        <v>188</v>
      </c>
    </row>
    <row r="353" s="12" customFormat="1">
      <c r="B353" s="253"/>
      <c r="C353" s="254"/>
      <c r="D353" s="249" t="s">
        <v>200</v>
      </c>
      <c r="E353" s="255" t="s">
        <v>21</v>
      </c>
      <c r="F353" s="256" t="s">
        <v>507</v>
      </c>
      <c r="G353" s="254"/>
      <c r="H353" s="257">
        <v>9.3239999999999998</v>
      </c>
      <c r="I353" s="258"/>
      <c r="J353" s="254"/>
      <c r="K353" s="254"/>
      <c r="L353" s="259"/>
      <c r="M353" s="260"/>
      <c r="N353" s="261"/>
      <c r="O353" s="261"/>
      <c r="P353" s="261"/>
      <c r="Q353" s="261"/>
      <c r="R353" s="261"/>
      <c r="S353" s="261"/>
      <c r="T353" s="262"/>
      <c r="AT353" s="263" t="s">
        <v>200</v>
      </c>
      <c r="AU353" s="263" t="s">
        <v>207</v>
      </c>
      <c r="AV353" s="12" t="s">
        <v>81</v>
      </c>
      <c r="AW353" s="12" t="s">
        <v>35</v>
      </c>
      <c r="AX353" s="12" t="s">
        <v>72</v>
      </c>
      <c r="AY353" s="263" t="s">
        <v>188</v>
      </c>
    </row>
    <row r="354" s="12" customFormat="1">
      <c r="B354" s="253"/>
      <c r="C354" s="254"/>
      <c r="D354" s="249" t="s">
        <v>200</v>
      </c>
      <c r="E354" s="255" t="s">
        <v>21</v>
      </c>
      <c r="F354" s="256" t="s">
        <v>508</v>
      </c>
      <c r="G354" s="254"/>
      <c r="H354" s="257">
        <v>3.6960000000000002</v>
      </c>
      <c r="I354" s="258"/>
      <c r="J354" s="254"/>
      <c r="K354" s="254"/>
      <c r="L354" s="259"/>
      <c r="M354" s="260"/>
      <c r="N354" s="261"/>
      <c r="O354" s="261"/>
      <c r="P354" s="261"/>
      <c r="Q354" s="261"/>
      <c r="R354" s="261"/>
      <c r="S354" s="261"/>
      <c r="T354" s="262"/>
      <c r="AT354" s="263" t="s">
        <v>200</v>
      </c>
      <c r="AU354" s="263" t="s">
        <v>207</v>
      </c>
      <c r="AV354" s="12" t="s">
        <v>81</v>
      </c>
      <c r="AW354" s="12" t="s">
        <v>35</v>
      </c>
      <c r="AX354" s="12" t="s">
        <v>72</v>
      </c>
      <c r="AY354" s="263" t="s">
        <v>188</v>
      </c>
    </row>
    <row r="355" s="12" customFormat="1">
      <c r="B355" s="253"/>
      <c r="C355" s="254"/>
      <c r="D355" s="249" t="s">
        <v>200</v>
      </c>
      <c r="E355" s="255" t="s">
        <v>21</v>
      </c>
      <c r="F355" s="256" t="s">
        <v>509</v>
      </c>
      <c r="G355" s="254"/>
      <c r="H355" s="257">
        <v>7.4969999999999999</v>
      </c>
      <c r="I355" s="258"/>
      <c r="J355" s="254"/>
      <c r="K355" s="254"/>
      <c r="L355" s="259"/>
      <c r="M355" s="260"/>
      <c r="N355" s="261"/>
      <c r="O355" s="261"/>
      <c r="P355" s="261"/>
      <c r="Q355" s="261"/>
      <c r="R355" s="261"/>
      <c r="S355" s="261"/>
      <c r="T355" s="262"/>
      <c r="AT355" s="263" t="s">
        <v>200</v>
      </c>
      <c r="AU355" s="263" t="s">
        <v>207</v>
      </c>
      <c r="AV355" s="12" t="s">
        <v>81</v>
      </c>
      <c r="AW355" s="12" t="s">
        <v>35</v>
      </c>
      <c r="AX355" s="12" t="s">
        <v>72</v>
      </c>
      <c r="AY355" s="263" t="s">
        <v>188</v>
      </c>
    </row>
    <row r="356" s="12" customFormat="1">
      <c r="B356" s="253"/>
      <c r="C356" s="254"/>
      <c r="D356" s="249" t="s">
        <v>200</v>
      </c>
      <c r="E356" s="255" t="s">
        <v>21</v>
      </c>
      <c r="F356" s="256" t="s">
        <v>510</v>
      </c>
      <c r="G356" s="254"/>
      <c r="H356" s="257">
        <v>2.6259999999999999</v>
      </c>
      <c r="I356" s="258"/>
      <c r="J356" s="254"/>
      <c r="K356" s="254"/>
      <c r="L356" s="259"/>
      <c r="M356" s="260"/>
      <c r="N356" s="261"/>
      <c r="O356" s="261"/>
      <c r="P356" s="261"/>
      <c r="Q356" s="261"/>
      <c r="R356" s="261"/>
      <c r="S356" s="261"/>
      <c r="T356" s="262"/>
      <c r="AT356" s="263" t="s">
        <v>200</v>
      </c>
      <c r="AU356" s="263" t="s">
        <v>207</v>
      </c>
      <c r="AV356" s="12" t="s">
        <v>81</v>
      </c>
      <c r="AW356" s="12" t="s">
        <v>35</v>
      </c>
      <c r="AX356" s="12" t="s">
        <v>72</v>
      </c>
      <c r="AY356" s="263" t="s">
        <v>188</v>
      </c>
    </row>
    <row r="357" s="12" customFormat="1">
      <c r="B357" s="253"/>
      <c r="C357" s="254"/>
      <c r="D357" s="249" t="s">
        <v>200</v>
      </c>
      <c r="E357" s="255" t="s">
        <v>21</v>
      </c>
      <c r="F357" s="256" t="s">
        <v>511</v>
      </c>
      <c r="G357" s="254"/>
      <c r="H357" s="257">
        <v>1.827</v>
      </c>
      <c r="I357" s="258"/>
      <c r="J357" s="254"/>
      <c r="K357" s="254"/>
      <c r="L357" s="259"/>
      <c r="M357" s="260"/>
      <c r="N357" s="261"/>
      <c r="O357" s="261"/>
      <c r="P357" s="261"/>
      <c r="Q357" s="261"/>
      <c r="R357" s="261"/>
      <c r="S357" s="261"/>
      <c r="T357" s="262"/>
      <c r="AT357" s="263" t="s">
        <v>200</v>
      </c>
      <c r="AU357" s="263" t="s">
        <v>207</v>
      </c>
      <c r="AV357" s="12" t="s">
        <v>81</v>
      </c>
      <c r="AW357" s="12" t="s">
        <v>35</v>
      </c>
      <c r="AX357" s="12" t="s">
        <v>72</v>
      </c>
      <c r="AY357" s="263" t="s">
        <v>188</v>
      </c>
    </row>
    <row r="358" s="12" customFormat="1">
      <c r="B358" s="253"/>
      <c r="C358" s="254"/>
      <c r="D358" s="249" t="s">
        <v>200</v>
      </c>
      <c r="E358" s="255" t="s">
        <v>21</v>
      </c>
      <c r="F358" s="256" t="s">
        <v>512</v>
      </c>
      <c r="G358" s="254"/>
      <c r="H358" s="257">
        <v>5.6070000000000002</v>
      </c>
      <c r="I358" s="258"/>
      <c r="J358" s="254"/>
      <c r="K358" s="254"/>
      <c r="L358" s="259"/>
      <c r="M358" s="260"/>
      <c r="N358" s="261"/>
      <c r="O358" s="261"/>
      <c r="P358" s="261"/>
      <c r="Q358" s="261"/>
      <c r="R358" s="261"/>
      <c r="S358" s="261"/>
      <c r="T358" s="262"/>
      <c r="AT358" s="263" t="s">
        <v>200</v>
      </c>
      <c r="AU358" s="263" t="s">
        <v>207</v>
      </c>
      <c r="AV358" s="12" t="s">
        <v>81</v>
      </c>
      <c r="AW358" s="12" t="s">
        <v>35</v>
      </c>
      <c r="AX358" s="12" t="s">
        <v>72</v>
      </c>
      <c r="AY358" s="263" t="s">
        <v>188</v>
      </c>
    </row>
    <row r="359" s="12" customFormat="1">
      <c r="B359" s="253"/>
      <c r="C359" s="254"/>
      <c r="D359" s="249" t="s">
        <v>200</v>
      </c>
      <c r="E359" s="255" t="s">
        <v>21</v>
      </c>
      <c r="F359" s="256" t="s">
        <v>513</v>
      </c>
      <c r="G359" s="254"/>
      <c r="H359" s="257">
        <v>2.5960000000000001</v>
      </c>
      <c r="I359" s="258"/>
      <c r="J359" s="254"/>
      <c r="K359" s="254"/>
      <c r="L359" s="259"/>
      <c r="M359" s="260"/>
      <c r="N359" s="261"/>
      <c r="O359" s="261"/>
      <c r="P359" s="261"/>
      <c r="Q359" s="261"/>
      <c r="R359" s="261"/>
      <c r="S359" s="261"/>
      <c r="T359" s="262"/>
      <c r="AT359" s="263" t="s">
        <v>200</v>
      </c>
      <c r="AU359" s="263" t="s">
        <v>207</v>
      </c>
      <c r="AV359" s="12" t="s">
        <v>81</v>
      </c>
      <c r="AW359" s="12" t="s">
        <v>35</v>
      </c>
      <c r="AX359" s="12" t="s">
        <v>72</v>
      </c>
      <c r="AY359" s="263" t="s">
        <v>188</v>
      </c>
    </row>
    <row r="360" s="12" customFormat="1">
      <c r="B360" s="253"/>
      <c r="C360" s="254"/>
      <c r="D360" s="249" t="s">
        <v>200</v>
      </c>
      <c r="E360" s="255" t="s">
        <v>21</v>
      </c>
      <c r="F360" s="256" t="s">
        <v>514</v>
      </c>
      <c r="G360" s="254"/>
      <c r="H360" s="257">
        <v>1.8899999999999999</v>
      </c>
      <c r="I360" s="258"/>
      <c r="J360" s="254"/>
      <c r="K360" s="254"/>
      <c r="L360" s="259"/>
      <c r="M360" s="260"/>
      <c r="N360" s="261"/>
      <c r="O360" s="261"/>
      <c r="P360" s="261"/>
      <c r="Q360" s="261"/>
      <c r="R360" s="261"/>
      <c r="S360" s="261"/>
      <c r="T360" s="262"/>
      <c r="AT360" s="263" t="s">
        <v>200</v>
      </c>
      <c r="AU360" s="263" t="s">
        <v>207</v>
      </c>
      <c r="AV360" s="12" t="s">
        <v>81</v>
      </c>
      <c r="AW360" s="12" t="s">
        <v>35</v>
      </c>
      <c r="AX360" s="12" t="s">
        <v>72</v>
      </c>
      <c r="AY360" s="263" t="s">
        <v>188</v>
      </c>
    </row>
    <row r="361" s="12" customFormat="1">
      <c r="B361" s="253"/>
      <c r="C361" s="254"/>
      <c r="D361" s="249" t="s">
        <v>200</v>
      </c>
      <c r="E361" s="255" t="s">
        <v>21</v>
      </c>
      <c r="F361" s="256" t="s">
        <v>515</v>
      </c>
      <c r="G361" s="254"/>
      <c r="H361" s="257">
        <v>0.17999999999999999</v>
      </c>
      <c r="I361" s="258"/>
      <c r="J361" s="254"/>
      <c r="K361" s="254"/>
      <c r="L361" s="259"/>
      <c r="M361" s="260"/>
      <c r="N361" s="261"/>
      <c r="O361" s="261"/>
      <c r="P361" s="261"/>
      <c r="Q361" s="261"/>
      <c r="R361" s="261"/>
      <c r="S361" s="261"/>
      <c r="T361" s="262"/>
      <c r="AT361" s="263" t="s">
        <v>200</v>
      </c>
      <c r="AU361" s="263" t="s">
        <v>207</v>
      </c>
      <c r="AV361" s="12" t="s">
        <v>81</v>
      </c>
      <c r="AW361" s="12" t="s">
        <v>35</v>
      </c>
      <c r="AX361" s="12" t="s">
        <v>72</v>
      </c>
      <c r="AY361" s="263" t="s">
        <v>188</v>
      </c>
    </row>
    <row r="362" s="12" customFormat="1">
      <c r="B362" s="253"/>
      <c r="C362" s="254"/>
      <c r="D362" s="249" t="s">
        <v>200</v>
      </c>
      <c r="E362" s="255" t="s">
        <v>21</v>
      </c>
      <c r="F362" s="256" t="s">
        <v>516</v>
      </c>
      <c r="G362" s="254"/>
      <c r="H362" s="257">
        <v>1.8480000000000001</v>
      </c>
      <c r="I362" s="258"/>
      <c r="J362" s="254"/>
      <c r="K362" s="254"/>
      <c r="L362" s="259"/>
      <c r="M362" s="260"/>
      <c r="N362" s="261"/>
      <c r="O362" s="261"/>
      <c r="P362" s="261"/>
      <c r="Q362" s="261"/>
      <c r="R362" s="261"/>
      <c r="S362" s="261"/>
      <c r="T362" s="262"/>
      <c r="AT362" s="263" t="s">
        <v>200</v>
      </c>
      <c r="AU362" s="263" t="s">
        <v>207</v>
      </c>
      <c r="AV362" s="12" t="s">
        <v>81</v>
      </c>
      <c r="AW362" s="12" t="s">
        <v>35</v>
      </c>
      <c r="AX362" s="12" t="s">
        <v>72</v>
      </c>
      <c r="AY362" s="263" t="s">
        <v>188</v>
      </c>
    </row>
    <row r="363" s="12" customFormat="1">
      <c r="B363" s="253"/>
      <c r="C363" s="254"/>
      <c r="D363" s="249" t="s">
        <v>200</v>
      </c>
      <c r="E363" s="255" t="s">
        <v>21</v>
      </c>
      <c r="F363" s="256" t="s">
        <v>508</v>
      </c>
      <c r="G363" s="254"/>
      <c r="H363" s="257">
        <v>3.6960000000000002</v>
      </c>
      <c r="I363" s="258"/>
      <c r="J363" s="254"/>
      <c r="K363" s="254"/>
      <c r="L363" s="259"/>
      <c r="M363" s="260"/>
      <c r="N363" s="261"/>
      <c r="O363" s="261"/>
      <c r="P363" s="261"/>
      <c r="Q363" s="261"/>
      <c r="R363" s="261"/>
      <c r="S363" s="261"/>
      <c r="T363" s="262"/>
      <c r="AT363" s="263" t="s">
        <v>200</v>
      </c>
      <c r="AU363" s="263" t="s">
        <v>207</v>
      </c>
      <c r="AV363" s="12" t="s">
        <v>81</v>
      </c>
      <c r="AW363" s="12" t="s">
        <v>35</v>
      </c>
      <c r="AX363" s="12" t="s">
        <v>72</v>
      </c>
      <c r="AY363" s="263" t="s">
        <v>188</v>
      </c>
    </row>
    <row r="364" s="12" customFormat="1">
      <c r="B364" s="253"/>
      <c r="C364" s="254"/>
      <c r="D364" s="249" t="s">
        <v>200</v>
      </c>
      <c r="E364" s="255" t="s">
        <v>21</v>
      </c>
      <c r="F364" s="256" t="s">
        <v>513</v>
      </c>
      <c r="G364" s="254"/>
      <c r="H364" s="257">
        <v>2.5960000000000001</v>
      </c>
      <c r="I364" s="258"/>
      <c r="J364" s="254"/>
      <c r="K364" s="254"/>
      <c r="L364" s="259"/>
      <c r="M364" s="260"/>
      <c r="N364" s="261"/>
      <c r="O364" s="261"/>
      <c r="P364" s="261"/>
      <c r="Q364" s="261"/>
      <c r="R364" s="261"/>
      <c r="S364" s="261"/>
      <c r="T364" s="262"/>
      <c r="AT364" s="263" t="s">
        <v>200</v>
      </c>
      <c r="AU364" s="263" t="s">
        <v>207</v>
      </c>
      <c r="AV364" s="12" t="s">
        <v>81</v>
      </c>
      <c r="AW364" s="12" t="s">
        <v>35</v>
      </c>
      <c r="AX364" s="12" t="s">
        <v>72</v>
      </c>
      <c r="AY364" s="263" t="s">
        <v>188</v>
      </c>
    </row>
    <row r="365" s="12" customFormat="1">
      <c r="B365" s="253"/>
      <c r="C365" s="254"/>
      <c r="D365" s="249" t="s">
        <v>200</v>
      </c>
      <c r="E365" s="255" t="s">
        <v>21</v>
      </c>
      <c r="F365" s="256" t="s">
        <v>516</v>
      </c>
      <c r="G365" s="254"/>
      <c r="H365" s="257">
        <v>1.8480000000000001</v>
      </c>
      <c r="I365" s="258"/>
      <c r="J365" s="254"/>
      <c r="K365" s="254"/>
      <c r="L365" s="259"/>
      <c r="M365" s="260"/>
      <c r="N365" s="261"/>
      <c r="O365" s="261"/>
      <c r="P365" s="261"/>
      <c r="Q365" s="261"/>
      <c r="R365" s="261"/>
      <c r="S365" s="261"/>
      <c r="T365" s="262"/>
      <c r="AT365" s="263" t="s">
        <v>200</v>
      </c>
      <c r="AU365" s="263" t="s">
        <v>207</v>
      </c>
      <c r="AV365" s="12" t="s">
        <v>81</v>
      </c>
      <c r="AW365" s="12" t="s">
        <v>35</v>
      </c>
      <c r="AX365" s="12" t="s">
        <v>72</v>
      </c>
      <c r="AY365" s="263" t="s">
        <v>188</v>
      </c>
    </row>
    <row r="366" s="12" customFormat="1">
      <c r="B366" s="253"/>
      <c r="C366" s="254"/>
      <c r="D366" s="249" t="s">
        <v>200</v>
      </c>
      <c r="E366" s="255" t="s">
        <v>21</v>
      </c>
      <c r="F366" s="256" t="s">
        <v>503</v>
      </c>
      <c r="G366" s="254"/>
      <c r="H366" s="257">
        <v>7.3920000000000003</v>
      </c>
      <c r="I366" s="258"/>
      <c r="J366" s="254"/>
      <c r="K366" s="254"/>
      <c r="L366" s="259"/>
      <c r="M366" s="260"/>
      <c r="N366" s="261"/>
      <c r="O366" s="261"/>
      <c r="P366" s="261"/>
      <c r="Q366" s="261"/>
      <c r="R366" s="261"/>
      <c r="S366" s="261"/>
      <c r="T366" s="262"/>
      <c r="AT366" s="263" t="s">
        <v>200</v>
      </c>
      <c r="AU366" s="263" t="s">
        <v>207</v>
      </c>
      <c r="AV366" s="12" t="s">
        <v>81</v>
      </c>
      <c r="AW366" s="12" t="s">
        <v>35</v>
      </c>
      <c r="AX366" s="12" t="s">
        <v>72</v>
      </c>
      <c r="AY366" s="263" t="s">
        <v>188</v>
      </c>
    </row>
    <row r="367" s="12" customFormat="1">
      <c r="B367" s="253"/>
      <c r="C367" s="254"/>
      <c r="D367" s="249" t="s">
        <v>200</v>
      </c>
      <c r="E367" s="255" t="s">
        <v>21</v>
      </c>
      <c r="F367" s="256" t="s">
        <v>504</v>
      </c>
      <c r="G367" s="254"/>
      <c r="H367" s="257">
        <v>2.6400000000000001</v>
      </c>
      <c r="I367" s="258"/>
      <c r="J367" s="254"/>
      <c r="K367" s="254"/>
      <c r="L367" s="259"/>
      <c r="M367" s="260"/>
      <c r="N367" s="261"/>
      <c r="O367" s="261"/>
      <c r="P367" s="261"/>
      <c r="Q367" s="261"/>
      <c r="R367" s="261"/>
      <c r="S367" s="261"/>
      <c r="T367" s="262"/>
      <c r="AT367" s="263" t="s">
        <v>200</v>
      </c>
      <c r="AU367" s="263" t="s">
        <v>207</v>
      </c>
      <c r="AV367" s="12" t="s">
        <v>81</v>
      </c>
      <c r="AW367" s="12" t="s">
        <v>35</v>
      </c>
      <c r="AX367" s="12" t="s">
        <v>72</v>
      </c>
      <c r="AY367" s="263" t="s">
        <v>188</v>
      </c>
    </row>
    <row r="368" s="12" customFormat="1">
      <c r="B368" s="253"/>
      <c r="C368" s="254"/>
      <c r="D368" s="249" t="s">
        <v>200</v>
      </c>
      <c r="E368" s="255" t="s">
        <v>21</v>
      </c>
      <c r="F368" s="256" t="s">
        <v>517</v>
      </c>
      <c r="G368" s="254"/>
      <c r="H368" s="257">
        <v>2.6400000000000001</v>
      </c>
      <c r="I368" s="258"/>
      <c r="J368" s="254"/>
      <c r="K368" s="254"/>
      <c r="L368" s="259"/>
      <c r="M368" s="260"/>
      <c r="N368" s="261"/>
      <c r="O368" s="261"/>
      <c r="P368" s="261"/>
      <c r="Q368" s="261"/>
      <c r="R368" s="261"/>
      <c r="S368" s="261"/>
      <c r="T368" s="262"/>
      <c r="AT368" s="263" t="s">
        <v>200</v>
      </c>
      <c r="AU368" s="263" t="s">
        <v>207</v>
      </c>
      <c r="AV368" s="12" t="s">
        <v>81</v>
      </c>
      <c r="AW368" s="12" t="s">
        <v>35</v>
      </c>
      <c r="AX368" s="12" t="s">
        <v>72</v>
      </c>
      <c r="AY368" s="263" t="s">
        <v>188</v>
      </c>
    </row>
    <row r="369" s="12" customFormat="1">
      <c r="B369" s="253"/>
      <c r="C369" s="254"/>
      <c r="D369" s="249" t="s">
        <v>200</v>
      </c>
      <c r="E369" s="255" t="s">
        <v>21</v>
      </c>
      <c r="F369" s="256" t="s">
        <v>507</v>
      </c>
      <c r="G369" s="254"/>
      <c r="H369" s="257">
        <v>9.3239999999999998</v>
      </c>
      <c r="I369" s="258"/>
      <c r="J369" s="254"/>
      <c r="K369" s="254"/>
      <c r="L369" s="259"/>
      <c r="M369" s="260"/>
      <c r="N369" s="261"/>
      <c r="O369" s="261"/>
      <c r="P369" s="261"/>
      <c r="Q369" s="261"/>
      <c r="R369" s="261"/>
      <c r="S369" s="261"/>
      <c r="T369" s="262"/>
      <c r="AT369" s="263" t="s">
        <v>200</v>
      </c>
      <c r="AU369" s="263" t="s">
        <v>207</v>
      </c>
      <c r="AV369" s="12" t="s">
        <v>81</v>
      </c>
      <c r="AW369" s="12" t="s">
        <v>35</v>
      </c>
      <c r="AX369" s="12" t="s">
        <v>72</v>
      </c>
      <c r="AY369" s="263" t="s">
        <v>188</v>
      </c>
    </row>
    <row r="370" s="12" customFormat="1">
      <c r="B370" s="253"/>
      <c r="C370" s="254"/>
      <c r="D370" s="249" t="s">
        <v>200</v>
      </c>
      <c r="E370" s="255" t="s">
        <v>21</v>
      </c>
      <c r="F370" s="256" t="s">
        <v>508</v>
      </c>
      <c r="G370" s="254"/>
      <c r="H370" s="257">
        <v>3.6960000000000002</v>
      </c>
      <c r="I370" s="258"/>
      <c r="J370" s="254"/>
      <c r="K370" s="254"/>
      <c r="L370" s="259"/>
      <c r="M370" s="260"/>
      <c r="N370" s="261"/>
      <c r="O370" s="261"/>
      <c r="P370" s="261"/>
      <c r="Q370" s="261"/>
      <c r="R370" s="261"/>
      <c r="S370" s="261"/>
      <c r="T370" s="262"/>
      <c r="AT370" s="263" t="s">
        <v>200</v>
      </c>
      <c r="AU370" s="263" t="s">
        <v>207</v>
      </c>
      <c r="AV370" s="12" t="s">
        <v>81</v>
      </c>
      <c r="AW370" s="12" t="s">
        <v>35</v>
      </c>
      <c r="AX370" s="12" t="s">
        <v>72</v>
      </c>
      <c r="AY370" s="263" t="s">
        <v>188</v>
      </c>
    </row>
    <row r="371" s="12" customFormat="1">
      <c r="B371" s="253"/>
      <c r="C371" s="254"/>
      <c r="D371" s="249" t="s">
        <v>200</v>
      </c>
      <c r="E371" s="255" t="s">
        <v>21</v>
      </c>
      <c r="F371" s="256" t="s">
        <v>509</v>
      </c>
      <c r="G371" s="254"/>
      <c r="H371" s="257">
        <v>7.4969999999999999</v>
      </c>
      <c r="I371" s="258"/>
      <c r="J371" s="254"/>
      <c r="K371" s="254"/>
      <c r="L371" s="259"/>
      <c r="M371" s="260"/>
      <c r="N371" s="261"/>
      <c r="O371" s="261"/>
      <c r="P371" s="261"/>
      <c r="Q371" s="261"/>
      <c r="R371" s="261"/>
      <c r="S371" s="261"/>
      <c r="T371" s="262"/>
      <c r="AT371" s="263" t="s">
        <v>200</v>
      </c>
      <c r="AU371" s="263" t="s">
        <v>207</v>
      </c>
      <c r="AV371" s="12" t="s">
        <v>81</v>
      </c>
      <c r="AW371" s="12" t="s">
        <v>35</v>
      </c>
      <c r="AX371" s="12" t="s">
        <v>72</v>
      </c>
      <c r="AY371" s="263" t="s">
        <v>188</v>
      </c>
    </row>
    <row r="372" s="12" customFormat="1">
      <c r="B372" s="253"/>
      <c r="C372" s="254"/>
      <c r="D372" s="249" t="s">
        <v>200</v>
      </c>
      <c r="E372" s="255" t="s">
        <v>21</v>
      </c>
      <c r="F372" s="256" t="s">
        <v>510</v>
      </c>
      <c r="G372" s="254"/>
      <c r="H372" s="257">
        <v>2.6259999999999999</v>
      </c>
      <c r="I372" s="258"/>
      <c r="J372" s="254"/>
      <c r="K372" s="254"/>
      <c r="L372" s="259"/>
      <c r="M372" s="260"/>
      <c r="N372" s="261"/>
      <c r="O372" s="261"/>
      <c r="P372" s="261"/>
      <c r="Q372" s="261"/>
      <c r="R372" s="261"/>
      <c r="S372" s="261"/>
      <c r="T372" s="262"/>
      <c r="AT372" s="263" t="s">
        <v>200</v>
      </c>
      <c r="AU372" s="263" t="s">
        <v>207</v>
      </c>
      <c r="AV372" s="12" t="s">
        <v>81</v>
      </c>
      <c r="AW372" s="12" t="s">
        <v>35</v>
      </c>
      <c r="AX372" s="12" t="s">
        <v>72</v>
      </c>
      <c r="AY372" s="263" t="s">
        <v>188</v>
      </c>
    </row>
    <row r="373" s="12" customFormat="1">
      <c r="B373" s="253"/>
      <c r="C373" s="254"/>
      <c r="D373" s="249" t="s">
        <v>200</v>
      </c>
      <c r="E373" s="255" t="s">
        <v>21</v>
      </c>
      <c r="F373" s="256" t="s">
        <v>511</v>
      </c>
      <c r="G373" s="254"/>
      <c r="H373" s="257">
        <v>1.827</v>
      </c>
      <c r="I373" s="258"/>
      <c r="J373" s="254"/>
      <c r="K373" s="254"/>
      <c r="L373" s="259"/>
      <c r="M373" s="260"/>
      <c r="N373" s="261"/>
      <c r="O373" s="261"/>
      <c r="P373" s="261"/>
      <c r="Q373" s="261"/>
      <c r="R373" s="261"/>
      <c r="S373" s="261"/>
      <c r="T373" s="262"/>
      <c r="AT373" s="263" t="s">
        <v>200</v>
      </c>
      <c r="AU373" s="263" t="s">
        <v>207</v>
      </c>
      <c r="AV373" s="12" t="s">
        <v>81</v>
      </c>
      <c r="AW373" s="12" t="s">
        <v>35</v>
      </c>
      <c r="AX373" s="12" t="s">
        <v>72</v>
      </c>
      <c r="AY373" s="263" t="s">
        <v>188</v>
      </c>
    </row>
    <row r="374" s="12" customFormat="1">
      <c r="B374" s="253"/>
      <c r="C374" s="254"/>
      <c r="D374" s="249" t="s">
        <v>200</v>
      </c>
      <c r="E374" s="255" t="s">
        <v>21</v>
      </c>
      <c r="F374" s="256" t="s">
        <v>512</v>
      </c>
      <c r="G374" s="254"/>
      <c r="H374" s="257">
        <v>5.6070000000000002</v>
      </c>
      <c r="I374" s="258"/>
      <c r="J374" s="254"/>
      <c r="K374" s="254"/>
      <c r="L374" s="259"/>
      <c r="M374" s="260"/>
      <c r="N374" s="261"/>
      <c r="O374" s="261"/>
      <c r="P374" s="261"/>
      <c r="Q374" s="261"/>
      <c r="R374" s="261"/>
      <c r="S374" s="261"/>
      <c r="T374" s="262"/>
      <c r="AT374" s="263" t="s">
        <v>200</v>
      </c>
      <c r="AU374" s="263" t="s">
        <v>207</v>
      </c>
      <c r="AV374" s="12" t="s">
        <v>81</v>
      </c>
      <c r="AW374" s="12" t="s">
        <v>35</v>
      </c>
      <c r="AX374" s="12" t="s">
        <v>72</v>
      </c>
      <c r="AY374" s="263" t="s">
        <v>188</v>
      </c>
    </row>
    <row r="375" s="12" customFormat="1">
      <c r="B375" s="253"/>
      <c r="C375" s="254"/>
      <c r="D375" s="249" t="s">
        <v>200</v>
      </c>
      <c r="E375" s="255" t="s">
        <v>21</v>
      </c>
      <c r="F375" s="256" t="s">
        <v>513</v>
      </c>
      <c r="G375" s="254"/>
      <c r="H375" s="257">
        <v>2.5960000000000001</v>
      </c>
      <c r="I375" s="258"/>
      <c r="J375" s="254"/>
      <c r="K375" s="254"/>
      <c r="L375" s="259"/>
      <c r="M375" s="260"/>
      <c r="N375" s="261"/>
      <c r="O375" s="261"/>
      <c r="P375" s="261"/>
      <c r="Q375" s="261"/>
      <c r="R375" s="261"/>
      <c r="S375" s="261"/>
      <c r="T375" s="262"/>
      <c r="AT375" s="263" t="s">
        <v>200</v>
      </c>
      <c r="AU375" s="263" t="s">
        <v>207</v>
      </c>
      <c r="AV375" s="12" t="s">
        <v>81</v>
      </c>
      <c r="AW375" s="12" t="s">
        <v>35</v>
      </c>
      <c r="AX375" s="12" t="s">
        <v>72</v>
      </c>
      <c r="AY375" s="263" t="s">
        <v>188</v>
      </c>
    </row>
    <row r="376" s="12" customFormat="1">
      <c r="B376" s="253"/>
      <c r="C376" s="254"/>
      <c r="D376" s="249" t="s">
        <v>200</v>
      </c>
      <c r="E376" s="255" t="s">
        <v>21</v>
      </c>
      <c r="F376" s="256" t="s">
        <v>514</v>
      </c>
      <c r="G376" s="254"/>
      <c r="H376" s="257">
        <v>1.8899999999999999</v>
      </c>
      <c r="I376" s="258"/>
      <c r="J376" s="254"/>
      <c r="K376" s="254"/>
      <c r="L376" s="259"/>
      <c r="M376" s="260"/>
      <c r="N376" s="261"/>
      <c r="O376" s="261"/>
      <c r="P376" s="261"/>
      <c r="Q376" s="261"/>
      <c r="R376" s="261"/>
      <c r="S376" s="261"/>
      <c r="T376" s="262"/>
      <c r="AT376" s="263" t="s">
        <v>200</v>
      </c>
      <c r="AU376" s="263" t="s">
        <v>207</v>
      </c>
      <c r="AV376" s="12" t="s">
        <v>81</v>
      </c>
      <c r="AW376" s="12" t="s">
        <v>35</v>
      </c>
      <c r="AX376" s="12" t="s">
        <v>72</v>
      </c>
      <c r="AY376" s="263" t="s">
        <v>188</v>
      </c>
    </row>
    <row r="377" s="14" customFormat="1">
      <c r="B377" s="274"/>
      <c r="C377" s="275"/>
      <c r="D377" s="249" t="s">
        <v>200</v>
      </c>
      <c r="E377" s="276" t="s">
        <v>21</v>
      </c>
      <c r="F377" s="277" t="s">
        <v>215</v>
      </c>
      <c r="G377" s="275"/>
      <c r="H377" s="278">
        <v>116.88500000000001</v>
      </c>
      <c r="I377" s="279"/>
      <c r="J377" s="275"/>
      <c r="K377" s="275"/>
      <c r="L377" s="280"/>
      <c r="M377" s="281"/>
      <c r="N377" s="282"/>
      <c r="O377" s="282"/>
      <c r="P377" s="282"/>
      <c r="Q377" s="282"/>
      <c r="R377" s="282"/>
      <c r="S377" s="282"/>
      <c r="T377" s="283"/>
      <c r="AT377" s="284" t="s">
        <v>200</v>
      </c>
      <c r="AU377" s="284" t="s">
        <v>207</v>
      </c>
      <c r="AV377" s="14" t="s">
        <v>194</v>
      </c>
      <c r="AW377" s="14" t="s">
        <v>35</v>
      </c>
      <c r="AX377" s="14" t="s">
        <v>79</v>
      </c>
      <c r="AY377" s="284" t="s">
        <v>188</v>
      </c>
    </row>
    <row r="378" s="1" customFormat="1" ht="16.5" customHeight="1">
      <c r="B378" s="47"/>
      <c r="C378" s="237" t="s">
        <v>518</v>
      </c>
      <c r="D378" s="237" t="s">
        <v>190</v>
      </c>
      <c r="E378" s="238" t="s">
        <v>519</v>
      </c>
      <c r="F378" s="239" t="s">
        <v>520</v>
      </c>
      <c r="G378" s="240" t="s">
        <v>120</v>
      </c>
      <c r="H378" s="241">
        <v>573.51499999999999</v>
      </c>
      <c r="I378" s="242"/>
      <c r="J378" s="243">
        <f>ROUND(I378*H378,2)</f>
        <v>0</v>
      </c>
      <c r="K378" s="239" t="s">
        <v>193</v>
      </c>
      <c r="L378" s="73"/>
      <c r="M378" s="244" t="s">
        <v>21</v>
      </c>
      <c r="N378" s="245" t="s">
        <v>43</v>
      </c>
      <c r="O378" s="48"/>
      <c r="P378" s="246">
        <f>O378*H378</f>
        <v>0</v>
      </c>
      <c r="Q378" s="246">
        <v>0</v>
      </c>
      <c r="R378" s="246">
        <f>Q378*H378</f>
        <v>0</v>
      </c>
      <c r="S378" s="246">
        <v>0</v>
      </c>
      <c r="T378" s="247">
        <f>S378*H378</f>
        <v>0</v>
      </c>
      <c r="AR378" s="25" t="s">
        <v>194</v>
      </c>
      <c r="AT378" s="25" t="s">
        <v>190</v>
      </c>
      <c r="AU378" s="25" t="s">
        <v>207</v>
      </c>
      <c r="AY378" s="25" t="s">
        <v>188</v>
      </c>
      <c r="BE378" s="248">
        <f>IF(N378="základní",J378,0)</f>
        <v>0</v>
      </c>
      <c r="BF378" s="248">
        <f>IF(N378="snížená",J378,0)</f>
        <v>0</v>
      </c>
      <c r="BG378" s="248">
        <f>IF(N378="zákl. přenesená",J378,0)</f>
        <v>0</v>
      </c>
      <c r="BH378" s="248">
        <f>IF(N378="sníž. přenesená",J378,0)</f>
        <v>0</v>
      </c>
      <c r="BI378" s="248">
        <f>IF(N378="nulová",J378,0)</f>
        <v>0</v>
      </c>
      <c r="BJ378" s="25" t="s">
        <v>79</v>
      </c>
      <c r="BK378" s="248">
        <f>ROUND(I378*H378,2)</f>
        <v>0</v>
      </c>
      <c r="BL378" s="25" t="s">
        <v>194</v>
      </c>
      <c r="BM378" s="25" t="s">
        <v>521</v>
      </c>
    </row>
    <row r="379" s="1" customFormat="1">
      <c r="B379" s="47"/>
      <c r="C379" s="75"/>
      <c r="D379" s="249" t="s">
        <v>196</v>
      </c>
      <c r="E379" s="75"/>
      <c r="F379" s="250" t="s">
        <v>522</v>
      </c>
      <c r="G379" s="75"/>
      <c r="H379" s="75"/>
      <c r="I379" s="205"/>
      <c r="J379" s="75"/>
      <c r="K379" s="75"/>
      <c r="L379" s="73"/>
      <c r="M379" s="251"/>
      <c r="N379" s="48"/>
      <c r="O379" s="48"/>
      <c r="P379" s="48"/>
      <c r="Q379" s="48"/>
      <c r="R379" s="48"/>
      <c r="S379" s="48"/>
      <c r="T379" s="96"/>
      <c r="AT379" s="25" t="s">
        <v>196</v>
      </c>
      <c r="AU379" s="25" t="s">
        <v>207</v>
      </c>
    </row>
    <row r="380" s="13" customFormat="1">
      <c r="B380" s="264"/>
      <c r="C380" s="265"/>
      <c r="D380" s="249" t="s">
        <v>200</v>
      </c>
      <c r="E380" s="266" t="s">
        <v>21</v>
      </c>
      <c r="F380" s="267" t="s">
        <v>310</v>
      </c>
      <c r="G380" s="265"/>
      <c r="H380" s="266" t="s">
        <v>21</v>
      </c>
      <c r="I380" s="268"/>
      <c r="J380" s="265"/>
      <c r="K380" s="265"/>
      <c r="L380" s="269"/>
      <c r="M380" s="270"/>
      <c r="N380" s="271"/>
      <c r="O380" s="271"/>
      <c r="P380" s="271"/>
      <c r="Q380" s="271"/>
      <c r="R380" s="271"/>
      <c r="S380" s="271"/>
      <c r="T380" s="272"/>
      <c r="AT380" s="273" t="s">
        <v>200</v>
      </c>
      <c r="AU380" s="273" t="s">
        <v>207</v>
      </c>
      <c r="AV380" s="13" t="s">
        <v>79</v>
      </c>
      <c r="AW380" s="13" t="s">
        <v>35</v>
      </c>
      <c r="AX380" s="13" t="s">
        <v>72</v>
      </c>
      <c r="AY380" s="273" t="s">
        <v>188</v>
      </c>
    </row>
    <row r="381" s="12" customFormat="1">
      <c r="B381" s="253"/>
      <c r="C381" s="254"/>
      <c r="D381" s="249" t="s">
        <v>200</v>
      </c>
      <c r="E381" s="255" t="s">
        <v>21</v>
      </c>
      <c r="F381" s="256" t="s">
        <v>311</v>
      </c>
      <c r="G381" s="254"/>
      <c r="H381" s="257">
        <v>493.58999999999998</v>
      </c>
      <c r="I381" s="258"/>
      <c r="J381" s="254"/>
      <c r="K381" s="254"/>
      <c r="L381" s="259"/>
      <c r="M381" s="260"/>
      <c r="N381" s="261"/>
      <c r="O381" s="261"/>
      <c r="P381" s="261"/>
      <c r="Q381" s="261"/>
      <c r="R381" s="261"/>
      <c r="S381" s="261"/>
      <c r="T381" s="262"/>
      <c r="AT381" s="263" t="s">
        <v>200</v>
      </c>
      <c r="AU381" s="263" t="s">
        <v>207</v>
      </c>
      <c r="AV381" s="12" t="s">
        <v>81</v>
      </c>
      <c r="AW381" s="12" t="s">
        <v>35</v>
      </c>
      <c r="AX381" s="12" t="s">
        <v>72</v>
      </c>
      <c r="AY381" s="263" t="s">
        <v>188</v>
      </c>
    </row>
    <row r="382" s="13" customFormat="1">
      <c r="B382" s="264"/>
      <c r="C382" s="265"/>
      <c r="D382" s="249" t="s">
        <v>200</v>
      </c>
      <c r="E382" s="266" t="s">
        <v>21</v>
      </c>
      <c r="F382" s="267" t="s">
        <v>312</v>
      </c>
      <c r="G382" s="265"/>
      <c r="H382" s="266" t="s">
        <v>21</v>
      </c>
      <c r="I382" s="268"/>
      <c r="J382" s="265"/>
      <c r="K382" s="265"/>
      <c r="L382" s="269"/>
      <c r="M382" s="270"/>
      <c r="N382" s="271"/>
      <c r="O382" s="271"/>
      <c r="P382" s="271"/>
      <c r="Q382" s="271"/>
      <c r="R382" s="271"/>
      <c r="S382" s="271"/>
      <c r="T382" s="272"/>
      <c r="AT382" s="273" t="s">
        <v>200</v>
      </c>
      <c r="AU382" s="273" t="s">
        <v>207</v>
      </c>
      <c r="AV382" s="13" t="s">
        <v>79</v>
      </c>
      <c r="AW382" s="13" t="s">
        <v>35</v>
      </c>
      <c r="AX382" s="13" t="s">
        <v>72</v>
      </c>
      <c r="AY382" s="273" t="s">
        <v>188</v>
      </c>
    </row>
    <row r="383" s="12" customFormat="1">
      <c r="B383" s="253"/>
      <c r="C383" s="254"/>
      <c r="D383" s="249" t="s">
        <v>200</v>
      </c>
      <c r="E383" s="255" t="s">
        <v>21</v>
      </c>
      <c r="F383" s="256" t="s">
        <v>313</v>
      </c>
      <c r="G383" s="254"/>
      <c r="H383" s="257">
        <v>17.956</v>
      </c>
      <c r="I383" s="258"/>
      <c r="J383" s="254"/>
      <c r="K383" s="254"/>
      <c r="L383" s="259"/>
      <c r="M383" s="260"/>
      <c r="N383" s="261"/>
      <c r="O383" s="261"/>
      <c r="P383" s="261"/>
      <c r="Q383" s="261"/>
      <c r="R383" s="261"/>
      <c r="S383" s="261"/>
      <c r="T383" s="262"/>
      <c r="AT383" s="263" t="s">
        <v>200</v>
      </c>
      <c r="AU383" s="263" t="s">
        <v>207</v>
      </c>
      <c r="AV383" s="12" t="s">
        <v>81</v>
      </c>
      <c r="AW383" s="12" t="s">
        <v>35</v>
      </c>
      <c r="AX383" s="12" t="s">
        <v>72</v>
      </c>
      <c r="AY383" s="263" t="s">
        <v>188</v>
      </c>
    </row>
    <row r="384" s="13" customFormat="1">
      <c r="B384" s="264"/>
      <c r="C384" s="265"/>
      <c r="D384" s="249" t="s">
        <v>200</v>
      </c>
      <c r="E384" s="266" t="s">
        <v>21</v>
      </c>
      <c r="F384" s="267" t="s">
        <v>314</v>
      </c>
      <c r="G384" s="265"/>
      <c r="H384" s="266" t="s">
        <v>21</v>
      </c>
      <c r="I384" s="268"/>
      <c r="J384" s="265"/>
      <c r="K384" s="265"/>
      <c r="L384" s="269"/>
      <c r="M384" s="270"/>
      <c r="N384" s="271"/>
      <c r="O384" s="271"/>
      <c r="P384" s="271"/>
      <c r="Q384" s="271"/>
      <c r="R384" s="271"/>
      <c r="S384" s="271"/>
      <c r="T384" s="272"/>
      <c r="AT384" s="273" t="s">
        <v>200</v>
      </c>
      <c r="AU384" s="273" t="s">
        <v>207</v>
      </c>
      <c r="AV384" s="13" t="s">
        <v>79</v>
      </c>
      <c r="AW384" s="13" t="s">
        <v>35</v>
      </c>
      <c r="AX384" s="13" t="s">
        <v>72</v>
      </c>
      <c r="AY384" s="273" t="s">
        <v>188</v>
      </c>
    </row>
    <row r="385" s="12" customFormat="1">
      <c r="B385" s="253"/>
      <c r="C385" s="254"/>
      <c r="D385" s="249" t="s">
        <v>200</v>
      </c>
      <c r="E385" s="255" t="s">
        <v>21</v>
      </c>
      <c r="F385" s="256" t="s">
        <v>135</v>
      </c>
      <c r="G385" s="254"/>
      <c r="H385" s="257">
        <v>61.969000000000001</v>
      </c>
      <c r="I385" s="258"/>
      <c r="J385" s="254"/>
      <c r="K385" s="254"/>
      <c r="L385" s="259"/>
      <c r="M385" s="260"/>
      <c r="N385" s="261"/>
      <c r="O385" s="261"/>
      <c r="P385" s="261"/>
      <c r="Q385" s="261"/>
      <c r="R385" s="261"/>
      <c r="S385" s="261"/>
      <c r="T385" s="262"/>
      <c r="AT385" s="263" t="s">
        <v>200</v>
      </c>
      <c r="AU385" s="263" t="s">
        <v>207</v>
      </c>
      <c r="AV385" s="12" t="s">
        <v>81</v>
      </c>
      <c r="AW385" s="12" t="s">
        <v>35</v>
      </c>
      <c r="AX385" s="12" t="s">
        <v>72</v>
      </c>
      <c r="AY385" s="263" t="s">
        <v>188</v>
      </c>
    </row>
    <row r="386" s="14" customFormat="1">
      <c r="B386" s="274"/>
      <c r="C386" s="275"/>
      <c r="D386" s="249" t="s">
        <v>200</v>
      </c>
      <c r="E386" s="276" t="s">
        <v>21</v>
      </c>
      <c r="F386" s="277" t="s">
        <v>215</v>
      </c>
      <c r="G386" s="275"/>
      <c r="H386" s="278">
        <v>573.51499999999999</v>
      </c>
      <c r="I386" s="279"/>
      <c r="J386" s="275"/>
      <c r="K386" s="275"/>
      <c r="L386" s="280"/>
      <c r="M386" s="281"/>
      <c r="N386" s="282"/>
      <c r="O386" s="282"/>
      <c r="P386" s="282"/>
      <c r="Q386" s="282"/>
      <c r="R386" s="282"/>
      <c r="S386" s="282"/>
      <c r="T386" s="283"/>
      <c r="AT386" s="284" t="s">
        <v>200</v>
      </c>
      <c r="AU386" s="284" t="s">
        <v>207</v>
      </c>
      <c r="AV386" s="14" t="s">
        <v>194</v>
      </c>
      <c r="AW386" s="14" t="s">
        <v>35</v>
      </c>
      <c r="AX386" s="14" t="s">
        <v>79</v>
      </c>
      <c r="AY386" s="284" t="s">
        <v>188</v>
      </c>
    </row>
    <row r="387" s="11" customFormat="1" ht="22.32" customHeight="1">
      <c r="B387" s="221"/>
      <c r="C387" s="222"/>
      <c r="D387" s="223" t="s">
        <v>71</v>
      </c>
      <c r="E387" s="235" t="s">
        <v>523</v>
      </c>
      <c r="F387" s="235" t="s">
        <v>524</v>
      </c>
      <c r="G387" s="222"/>
      <c r="H387" s="222"/>
      <c r="I387" s="225"/>
      <c r="J387" s="236">
        <f>BK387</f>
        <v>0</v>
      </c>
      <c r="K387" s="222"/>
      <c r="L387" s="227"/>
      <c r="M387" s="228"/>
      <c r="N387" s="229"/>
      <c r="O387" s="229"/>
      <c r="P387" s="230">
        <f>SUM(P388:P389)</f>
        <v>0</v>
      </c>
      <c r="Q387" s="229"/>
      <c r="R387" s="230">
        <f>SUM(R388:R389)</f>
        <v>2.7227519999999998</v>
      </c>
      <c r="S387" s="229"/>
      <c r="T387" s="231">
        <f>SUM(T388:T389)</f>
        <v>0</v>
      </c>
      <c r="AR387" s="232" t="s">
        <v>79</v>
      </c>
      <c r="AT387" s="233" t="s">
        <v>71</v>
      </c>
      <c r="AU387" s="233" t="s">
        <v>81</v>
      </c>
      <c r="AY387" s="232" t="s">
        <v>188</v>
      </c>
      <c r="BK387" s="234">
        <f>SUM(BK388:BK389)</f>
        <v>0</v>
      </c>
    </row>
    <row r="388" s="1" customFormat="1" ht="25.5" customHeight="1">
      <c r="B388" s="47"/>
      <c r="C388" s="237" t="s">
        <v>525</v>
      </c>
      <c r="D388" s="237" t="s">
        <v>190</v>
      </c>
      <c r="E388" s="238" t="s">
        <v>526</v>
      </c>
      <c r="F388" s="239" t="s">
        <v>527</v>
      </c>
      <c r="G388" s="240" t="s">
        <v>120</v>
      </c>
      <c r="H388" s="241">
        <v>9.5999999999999996</v>
      </c>
      <c r="I388" s="242"/>
      <c r="J388" s="243">
        <f>ROUND(I388*H388,2)</f>
        <v>0</v>
      </c>
      <c r="K388" s="239" t="s">
        <v>193</v>
      </c>
      <c r="L388" s="73"/>
      <c r="M388" s="244" t="s">
        <v>21</v>
      </c>
      <c r="N388" s="245" t="s">
        <v>43</v>
      </c>
      <c r="O388" s="48"/>
      <c r="P388" s="246">
        <f>O388*H388</f>
        <v>0</v>
      </c>
      <c r="Q388" s="246">
        <v>0.28361999999999998</v>
      </c>
      <c r="R388" s="246">
        <f>Q388*H388</f>
        <v>2.7227519999999998</v>
      </c>
      <c r="S388" s="246">
        <v>0</v>
      </c>
      <c r="T388" s="247">
        <f>S388*H388</f>
        <v>0</v>
      </c>
      <c r="AR388" s="25" t="s">
        <v>194</v>
      </c>
      <c r="AT388" s="25" t="s">
        <v>190</v>
      </c>
      <c r="AU388" s="25" t="s">
        <v>207</v>
      </c>
      <c r="AY388" s="25" t="s">
        <v>188</v>
      </c>
      <c r="BE388" s="248">
        <f>IF(N388="základní",J388,0)</f>
        <v>0</v>
      </c>
      <c r="BF388" s="248">
        <f>IF(N388="snížená",J388,0)</f>
        <v>0</v>
      </c>
      <c r="BG388" s="248">
        <f>IF(N388="zákl. přenesená",J388,0)</f>
        <v>0</v>
      </c>
      <c r="BH388" s="248">
        <f>IF(N388="sníž. přenesená",J388,0)</f>
        <v>0</v>
      </c>
      <c r="BI388" s="248">
        <f>IF(N388="nulová",J388,0)</f>
        <v>0</v>
      </c>
      <c r="BJ388" s="25" t="s">
        <v>79</v>
      </c>
      <c r="BK388" s="248">
        <f>ROUND(I388*H388,2)</f>
        <v>0</v>
      </c>
      <c r="BL388" s="25" t="s">
        <v>194</v>
      </c>
      <c r="BM388" s="25" t="s">
        <v>528</v>
      </c>
    </row>
    <row r="389" s="1" customFormat="1">
      <c r="B389" s="47"/>
      <c r="C389" s="75"/>
      <c r="D389" s="249" t="s">
        <v>196</v>
      </c>
      <c r="E389" s="75"/>
      <c r="F389" s="250" t="s">
        <v>529</v>
      </c>
      <c r="G389" s="75"/>
      <c r="H389" s="75"/>
      <c r="I389" s="205"/>
      <c r="J389" s="75"/>
      <c r="K389" s="75"/>
      <c r="L389" s="73"/>
      <c r="M389" s="251"/>
      <c r="N389" s="48"/>
      <c r="O389" s="48"/>
      <c r="P389" s="48"/>
      <c r="Q389" s="48"/>
      <c r="R389" s="48"/>
      <c r="S389" s="48"/>
      <c r="T389" s="96"/>
      <c r="AT389" s="25" t="s">
        <v>196</v>
      </c>
      <c r="AU389" s="25" t="s">
        <v>207</v>
      </c>
    </row>
    <row r="390" s="11" customFormat="1" ht="29.88" customHeight="1">
      <c r="B390" s="221"/>
      <c r="C390" s="222"/>
      <c r="D390" s="223" t="s">
        <v>71</v>
      </c>
      <c r="E390" s="235" t="s">
        <v>246</v>
      </c>
      <c r="F390" s="235" t="s">
        <v>530</v>
      </c>
      <c r="G390" s="222"/>
      <c r="H390" s="222"/>
      <c r="I390" s="225"/>
      <c r="J390" s="236">
        <f>BK390</f>
        <v>0</v>
      </c>
      <c r="K390" s="222"/>
      <c r="L390" s="227"/>
      <c r="M390" s="228"/>
      <c r="N390" s="229"/>
      <c r="O390" s="229"/>
      <c r="P390" s="230">
        <f>P391+P399+P429+P434+P456+P475</f>
        <v>0</v>
      </c>
      <c r="Q390" s="229"/>
      <c r="R390" s="230">
        <f>R391+R399+R429+R434+R456+R475</f>
        <v>8.6317439999999994</v>
      </c>
      <c r="S390" s="229"/>
      <c r="T390" s="231">
        <f>T391+T399+T429+T434+T456+T475</f>
        <v>25.653202</v>
      </c>
      <c r="AR390" s="232" t="s">
        <v>79</v>
      </c>
      <c r="AT390" s="233" t="s">
        <v>71</v>
      </c>
      <c r="AU390" s="233" t="s">
        <v>79</v>
      </c>
      <c r="AY390" s="232" t="s">
        <v>188</v>
      </c>
      <c r="BK390" s="234">
        <f>BK391+BK399+BK429+BK434+BK456+BK475</f>
        <v>0</v>
      </c>
    </row>
    <row r="391" s="11" customFormat="1" ht="14.88" customHeight="1">
      <c r="B391" s="221"/>
      <c r="C391" s="222"/>
      <c r="D391" s="223" t="s">
        <v>71</v>
      </c>
      <c r="E391" s="235" t="s">
        <v>531</v>
      </c>
      <c r="F391" s="235" t="s">
        <v>532</v>
      </c>
      <c r="G391" s="222"/>
      <c r="H391" s="222"/>
      <c r="I391" s="225"/>
      <c r="J391" s="236">
        <f>BK391</f>
        <v>0</v>
      </c>
      <c r="K391" s="222"/>
      <c r="L391" s="227"/>
      <c r="M391" s="228"/>
      <c r="N391" s="229"/>
      <c r="O391" s="229"/>
      <c r="P391" s="230">
        <f>SUM(P392:P398)</f>
        <v>0</v>
      </c>
      <c r="Q391" s="229"/>
      <c r="R391" s="230">
        <f>SUM(R392:R398)</f>
        <v>8.6317439999999994</v>
      </c>
      <c r="S391" s="229"/>
      <c r="T391" s="231">
        <f>SUM(T392:T398)</f>
        <v>0</v>
      </c>
      <c r="AR391" s="232" t="s">
        <v>79</v>
      </c>
      <c r="AT391" s="233" t="s">
        <v>71</v>
      </c>
      <c r="AU391" s="233" t="s">
        <v>81</v>
      </c>
      <c r="AY391" s="232" t="s">
        <v>188</v>
      </c>
      <c r="BK391" s="234">
        <f>SUM(BK392:BK398)</f>
        <v>0</v>
      </c>
    </row>
    <row r="392" s="1" customFormat="1" ht="25.5" customHeight="1">
      <c r="B392" s="47"/>
      <c r="C392" s="237" t="s">
        <v>533</v>
      </c>
      <c r="D392" s="237" t="s">
        <v>190</v>
      </c>
      <c r="E392" s="238" t="s">
        <v>534</v>
      </c>
      <c r="F392" s="239" t="s">
        <v>535</v>
      </c>
      <c r="G392" s="240" t="s">
        <v>378</v>
      </c>
      <c r="H392" s="241">
        <v>48.799999999999997</v>
      </c>
      <c r="I392" s="242"/>
      <c r="J392" s="243">
        <f>ROUND(I392*H392,2)</f>
        <v>0</v>
      </c>
      <c r="K392" s="239" t="s">
        <v>193</v>
      </c>
      <c r="L392" s="73"/>
      <c r="M392" s="244" t="s">
        <v>21</v>
      </c>
      <c r="N392" s="245" t="s">
        <v>43</v>
      </c>
      <c r="O392" s="48"/>
      <c r="P392" s="246">
        <f>O392*H392</f>
        <v>0</v>
      </c>
      <c r="Q392" s="246">
        <v>0.1295</v>
      </c>
      <c r="R392" s="246">
        <f>Q392*H392</f>
        <v>6.3195999999999994</v>
      </c>
      <c r="S392" s="246">
        <v>0</v>
      </c>
      <c r="T392" s="247">
        <f>S392*H392</f>
        <v>0</v>
      </c>
      <c r="AR392" s="25" t="s">
        <v>194</v>
      </c>
      <c r="AT392" s="25" t="s">
        <v>190</v>
      </c>
      <c r="AU392" s="25" t="s">
        <v>207</v>
      </c>
      <c r="AY392" s="25" t="s">
        <v>188</v>
      </c>
      <c r="BE392" s="248">
        <f>IF(N392="základní",J392,0)</f>
        <v>0</v>
      </c>
      <c r="BF392" s="248">
        <f>IF(N392="snížená",J392,0)</f>
        <v>0</v>
      </c>
      <c r="BG392" s="248">
        <f>IF(N392="zákl. přenesená",J392,0)</f>
        <v>0</v>
      </c>
      <c r="BH392" s="248">
        <f>IF(N392="sníž. přenesená",J392,0)</f>
        <v>0</v>
      </c>
      <c r="BI392" s="248">
        <f>IF(N392="nulová",J392,0)</f>
        <v>0</v>
      </c>
      <c r="BJ392" s="25" t="s">
        <v>79</v>
      </c>
      <c r="BK392" s="248">
        <f>ROUND(I392*H392,2)</f>
        <v>0</v>
      </c>
      <c r="BL392" s="25" t="s">
        <v>194</v>
      </c>
      <c r="BM392" s="25" t="s">
        <v>536</v>
      </c>
    </row>
    <row r="393" s="1" customFormat="1">
      <c r="B393" s="47"/>
      <c r="C393" s="75"/>
      <c r="D393" s="249" t="s">
        <v>196</v>
      </c>
      <c r="E393" s="75"/>
      <c r="F393" s="250" t="s">
        <v>537</v>
      </c>
      <c r="G393" s="75"/>
      <c r="H393" s="75"/>
      <c r="I393" s="205"/>
      <c r="J393" s="75"/>
      <c r="K393" s="75"/>
      <c r="L393" s="73"/>
      <c r="M393" s="251"/>
      <c r="N393" s="48"/>
      <c r="O393" s="48"/>
      <c r="P393" s="48"/>
      <c r="Q393" s="48"/>
      <c r="R393" s="48"/>
      <c r="S393" s="48"/>
      <c r="T393" s="96"/>
      <c r="AT393" s="25" t="s">
        <v>196</v>
      </c>
      <c r="AU393" s="25" t="s">
        <v>207</v>
      </c>
    </row>
    <row r="394" s="1" customFormat="1">
      <c r="B394" s="47"/>
      <c r="C394" s="75"/>
      <c r="D394" s="249" t="s">
        <v>198</v>
      </c>
      <c r="E394" s="75"/>
      <c r="F394" s="252" t="s">
        <v>538</v>
      </c>
      <c r="G394" s="75"/>
      <c r="H394" s="75"/>
      <c r="I394" s="205"/>
      <c r="J394" s="75"/>
      <c r="K394" s="75"/>
      <c r="L394" s="73"/>
      <c r="M394" s="251"/>
      <c r="N394" s="48"/>
      <c r="O394" s="48"/>
      <c r="P394" s="48"/>
      <c r="Q394" s="48"/>
      <c r="R394" s="48"/>
      <c r="S394" s="48"/>
      <c r="T394" s="96"/>
      <c r="AT394" s="25" t="s">
        <v>198</v>
      </c>
      <c r="AU394" s="25" t="s">
        <v>207</v>
      </c>
    </row>
    <row r="395" s="12" customFormat="1">
      <c r="B395" s="253"/>
      <c r="C395" s="254"/>
      <c r="D395" s="249" t="s">
        <v>200</v>
      </c>
      <c r="E395" s="255" t="s">
        <v>21</v>
      </c>
      <c r="F395" s="256" t="s">
        <v>539</v>
      </c>
      <c r="G395" s="254"/>
      <c r="H395" s="257">
        <v>48.799999999999997</v>
      </c>
      <c r="I395" s="258"/>
      <c r="J395" s="254"/>
      <c r="K395" s="254"/>
      <c r="L395" s="259"/>
      <c r="M395" s="260"/>
      <c r="N395" s="261"/>
      <c r="O395" s="261"/>
      <c r="P395" s="261"/>
      <c r="Q395" s="261"/>
      <c r="R395" s="261"/>
      <c r="S395" s="261"/>
      <c r="T395" s="262"/>
      <c r="AT395" s="263" t="s">
        <v>200</v>
      </c>
      <c r="AU395" s="263" t="s">
        <v>207</v>
      </c>
      <c r="AV395" s="12" t="s">
        <v>81</v>
      </c>
      <c r="AW395" s="12" t="s">
        <v>35</v>
      </c>
      <c r="AX395" s="12" t="s">
        <v>79</v>
      </c>
      <c r="AY395" s="263" t="s">
        <v>188</v>
      </c>
    </row>
    <row r="396" s="1" customFormat="1" ht="16.5" customHeight="1">
      <c r="B396" s="47"/>
      <c r="C396" s="286" t="s">
        <v>540</v>
      </c>
      <c r="D396" s="286" t="s">
        <v>273</v>
      </c>
      <c r="E396" s="287" t="s">
        <v>541</v>
      </c>
      <c r="F396" s="288" t="s">
        <v>542</v>
      </c>
      <c r="G396" s="289" t="s">
        <v>378</v>
      </c>
      <c r="H396" s="290">
        <v>50.264000000000003</v>
      </c>
      <c r="I396" s="291"/>
      <c r="J396" s="292">
        <f>ROUND(I396*H396,2)</f>
        <v>0</v>
      </c>
      <c r="K396" s="288" t="s">
        <v>193</v>
      </c>
      <c r="L396" s="293"/>
      <c r="M396" s="294" t="s">
        <v>21</v>
      </c>
      <c r="N396" s="295" t="s">
        <v>43</v>
      </c>
      <c r="O396" s="48"/>
      <c r="P396" s="246">
        <f>O396*H396</f>
        <v>0</v>
      </c>
      <c r="Q396" s="246">
        <v>0.045999999999999999</v>
      </c>
      <c r="R396" s="246">
        <f>Q396*H396</f>
        <v>2.312144</v>
      </c>
      <c r="S396" s="246">
        <v>0</v>
      </c>
      <c r="T396" s="247">
        <f>S396*H396</f>
        <v>0</v>
      </c>
      <c r="AR396" s="25" t="s">
        <v>240</v>
      </c>
      <c r="AT396" s="25" t="s">
        <v>273</v>
      </c>
      <c r="AU396" s="25" t="s">
        <v>207</v>
      </c>
      <c r="AY396" s="25" t="s">
        <v>188</v>
      </c>
      <c r="BE396" s="248">
        <f>IF(N396="základní",J396,0)</f>
        <v>0</v>
      </c>
      <c r="BF396" s="248">
        <f>IF(N396="snížená",J396,0)</f>
        <v>0</v>
      </c>
      <c r="BG396" s="248">
        <f>IF(N396="zákl. přenesená",J396,0)</f>
        <v>0</v>
      </c>
      <c r="BH396" s="248">
        <f>IF(N396="sníž. přenesená",J396,0)</f>
        <v>0</v>
      </c>
      <c r="BI396" s="248">
        <f>IF(N396="nulová",J396,0)</f>
        <v>0</v>
      </c>
      <c r="BJ396" s="25" t="s">
        <v>79</v>
      </c>
      <c r="BK396" s="248">
        <f>ROUND(I396*H396,2)</f>
        <v>0</v>
      </c>
      <c r="BL396" s="25" t="s">
        <v>194</v>
      </c>
      <c r="BM396" s="25" t="s">
        <v>543</v>
      </c>
    </row>
    <row r="397" s="1" customFormat="1">
      <c r="B397" s="47"/>
      <c r="C397" s="75"/>
      <c r="D397" s="249" t="s">
        <v>196</v>
      </c>
      <c r="E397" s="75"/>
      <c r="F397" s="250" t="s">
        <v>542</v>
      </c>
      <c r="G397" s="75"/>
      <c r="H397" s="75"/>
      <c r="I397" s="205"/>
      <c r="J397" s="75"/>
      <c r="K397" s="75"/>
      <c r="L397" s="73"/>
      <c r="M397" s="251"/>
      <c r="N397" s="48"/>
      <c r="O397" s="48"/>
      <c r="P397" s="48"/>
      <c r="Q397" s="48"/>
      <c r="R397" s="48"/>
      <c r="S397" s="48"/>
      <c r="T397" s="96"/>
      <c r="AT397" s="25" t="s">
        <v>196</v>
      </c>
      <c r="AU397" s="25" t="s">
        <v>207</v>
      </c>
    </row>
    <row r="398" s="12" customFormat="1">
      <c r="B398" s="253"/>
      <c r="C398" s="254"/>
      <c r="D398" s="249" t="s">
        <v>200</v>
      </c>
      <c r="E398" s="254"/>
      <c r="F398" s="256" t="s">
        <v>544</v>
      </c>
      <c r="G398" s="254"/>
      <c r="H398" s="257">
        <v>50.264000000000003</v>
      </c>
      <c r="I398" s="258"/>
      <c r="J398" s="254"/>
      <c r="K398" s="254"/>
      <c r="L398" s="259"/>
      <c r="M398" s="260"/>
      <c r="N398" s="261"/>
      <c r="O398" s="261"/>
      <c r="P398" s="261"/>
      <c r="Q398" s="261"/>
      <c r="R398" s="261"/>
      <c r="S398" s="261"/>
      <c r="T398" s="262"/>
      <c r="AT398" s="263" t="s">
        <v>200</v>
      </c>
      <c r="AU398" s="263" t="s">
        <v>207</v>
      </c>
      <c r="AV398" s="12" t="s">
        <v>81</v>
      </c>
      <c r="AW398" s="12" t="s">
        <v>6</v>
      </c>
      <c r="AX398" s="12" t="s">
        <v>79</v>
      </c>
      <c r="AY398" s="263" t="s">
        <v>188</v>
      </c>
    </row>
    <row r="399" s="11" customFormat="1" ht="22.32" customHeight="1">
      <c r="B399" s="221"/>
      <c r="C399" s="222"/>
      <c r="D399" s="223" t="s">
        <v>71</v>
      </c>
      <c r="E399" s="235" t="s">
        <v>545</v>
      </c>
      <c r="F399" s="235" t="s">
        <v>546</v>
      </c>
      <c r="G399" s="222"/>
      <c r="H399" s="222"/>
      <c r="I399" s="225"/>
      <c r="J399" s="236">
        <f>BK399</f>
        <v>0</v>
      </c>
      <c r="K399" s="222"/>
      <c r="L399" s="227"/>
      <c r="M399" s="228"/>
      <c r="N399" s="229"/>
      <c r="O399" s="229"/>
      <c r="P399" s="230">
        <f>SUM(P400:P428)</f>
        <v>0</v>
      </c>
      <c r="Q399" s="229"/>
      <c r="R399" s="230">
        <f>SUM(R400:R428)</f>
        <v>0</v>
      </c>
      <c r="S399" s="229"/>
      <c r="T399" s="231">
        <f>SUM(T400:T428)</f>
        <v>0</v>
      </c>
      <c r="AR399" s="232" t="s">
        <v>79</v>
      </c>
      <c r="AT399" s="233" t="s">
        <v>71</v>
      </c>
      <c r="AU399" s="233" t="s">
        <v>81</v>
      </c>
      <c r="AY399" s="232" t="s">
        <v>188</v>
      </c>
      <c r="BK399" s="234">
        <f>SUM(BK400:BK428)</f>
        <v>0</v>
      </c>
    </row>
    <row r="400" s="1" customFormat="1" ht="25.5" customHeight="1">
      <c r="B400" s="47"/>
      <c r="C400" s="237" t="s">
        <v>547</v>
      </c>
      <c r="D400" s="237" t="s">
        <v>190</v>
      </c>
      <c r="E400" s="238" t="s">
        <v>548</v>
      </c>
      <c r="F400" s="239" t="s">
        <v>549</v>
      </c>
      <c r="G400" s="240" t="s">
        <v>120</v>
      </c>
      <c r="H400" s="241">
        <v>577.97400000000005</v>
      </c>
      <c r="I400" s="242"/>
      <c r="J400" s="243">
        <f>ROUND(I400*H400,2)</f>
        <v>0</v>
      </c>
      <c r="K400" s="239" t="s">
        <v>193</v>
      </c>
      <c r="L400" s="73"/>
      <c r="M400" s="244" t="s">
        <v>21</v>
      </c>
      <c r="N400" s="245" t="s">
        <v>43</v>
      </c>
      <c r="O400" s="48"/>
      <c r="P400" s="246">
        <f>O400*H400</f>
        <v>0</v>
      </c>
      <c r="Q400" s="246">
        <v>0</v>
      </c>
      <c r="R400" s="246">
        <f>Q400*H400</f>
        <v>0</v>
      </c>
      <c r="S400" s="246">
        <v>0</v>
      </c>
      <c r="T400" s="247">
        <f>S400*H400</f>
        <v>0</v>
      </c>
      <c r="AR400" s="25" t="s">
        <v>194</v>
      </c>
      <c r="AT400" s="25" t="s">
        <v>190</v>
      </c>
      <c r="AU400" s="25" t="s">
        <v>207</v>
      </c>
      <c r="AY400" s="25" t="s">
        <v>188</v>
      </c>
      <c r="BE400" s="248">
        <f>IF(N400="základní",J400,0)</f>
        <v>0</v>
      </c>
      <c r="BF400" s="248">
        <f>IF(N400="snížená",J400,0)</f>
        <v>0</v>
      </c>
      <c r="BG400" s="248">
        <f>IF(N400="zákl. přenesená",J400,0)</f>
        <v>0</v>
      </c>
      <c r="BH400" s="248">
        <f>IF(N400="sníž. přenesená",J400,0)</f>
        <v>0</v>
      </c>
      <c r="BI400" s="248">
        <f>IF(N400="nulová",J400,0)</f>
        <v>0</v>
      </c>
      <c r="BJ400" s="25" t="s">
        <v>79</v>
      </c>
      <c r="BK400" s="248">
        <f>ROUND(I400*H400,2)</f>
        <v>0</v>
      </c>
      <c r="BL400" s="25" t="s">
        <v>194</v>
      </c>
      <c r="BM400" s="25" t="s">
        <v>550</v>
      </c>
    </row>
    <row r="401" s="1" customFormat="1">
      <c r="B401" s="47"/>
      <c r="C401" s="75"/>
      <c r="D401" s="249" t="s">
        <v>196</v>
      </c>
      <c r="E401" s="75"/>
      <c r="F401" s="250" t="s">
        <v>551</v>
      </c>
      <c r="G401" s="75"/>
      <c r="H401" s="75"/>
      <c r="I401" s="205"/>
      <c r="J401" s="75"/>
      <c r="K401" s="75"/>
      <c r="L401" s="73"/>
      <c r="M401" s="251"/>
      <c r="N401" s="48"/>
      <c r="O401" s="48"/>
      <c r="P401" s="48"/>
      <c r="Q401" s="48"/>
      <c r="R401" s="48"/>
      <c r="S401" s="48"/>
      <c r="T401" s="96"/>
      <c r="AT401" s="25" t="s">
        <v>196</v>
      </c>
      <c r="AU401" s="25" t="s">
        <v>207</v>
      </c>
    </row>
    <row r="402" s="1" customFormat="1">
      <c r="B402" s="47"/>
      <c r="C402" s="75"/>
      <c r="D402" s="249" t="s">
        <v>198</v>
      </c>
      <c r="E402" s="75"/>
      <c r="F402" s="252" t="s">
        <v>552</v>
      </c>
      <c r="G402" s="75"/>
      <c r="H402" s="75"/>
      <c r="I402" s="205"/>
      <c r="J402" s="75"/>
      <c r="K402" s="75"/>
      <c r="L402" s="73"/>
      <c r="M402" s="251"/>
      <c r="N402" s="48"/>
      <c r="O402" s="48"/>
      <c r="P402" s="48"/>
      <c r="Q402" s="48"/>
      <c r="R402" s="48"/>
      <c r="S402" s="48"/>
      <c r="T402" s="96"/>
      <c r="AT402" s="25" t="s">
        <v>198</v>
      </c>
      <c r="AU402" s="25" t="s">
        <v>207</v>
      </c>
    </row>
    <row r="403" s="12" customFormat="1">
      <c r="B403" s="253"/>
      <c r="C403" s="254"/>
      <c r="D403" s="249" t="s">
        <v>200</v>
      </c>
      <c r="E403" s="255" t="s">
        <v>21</v>
      </c>
      <c r="F403" s="256" t="s">
        <v>553</v>
      </c>
      <c r="G403" s="254"/>
      <c r="H403" s="257">
        <v>512.17999999999995</v>
      </c>
      <c r="I403" s="258"/>
      <c r="J403" s="254"/>
      <c r="K403" s="254"/>
      <c r="L403" s="259"/>
      <c r="M403" s="260"/>
      <c r="N403" s="261"/>
      <c r="O403" s="261"/>
      <c r="P403" s="261"/>
      <c r="Q403" s="261"/>
      <c r="R403" s="261"/>
      <c r="S403" s="261"/>
      <c r="T403" s="262"/>
      <c r="AT403" s="263" t="s">
        <v>200</v>
      </c>
      <c r="AU403" s="263" t="s">
        <v>207</v>
      </c>
      <c r="AV403" s="12" t="s">
        <v>81</v>
      </c>
      <c r="AW403" s="12" t="s">
        <v>35</v>
      </c>
      <c r="AX403" s="12" t="s">
        <v>72</v>
      </c>
      <c r="AY403" s="263" t="s">
        <v>188</v>
      </c>
    </row>
    <row r="404" s="12" customFormat="1">
      <c r="B404" s="253"/>
      <c r="C404" s="254"/>
      <c r="D404" s="249" t="s">
        <v>200</v>
      </c>
      <c r="E404" s="255" t="s">
        <v>21</v>
      </c>
      <c r="F404" s="256" t="s">
        <v>355</v>
      </c>
      <c r="G404" s="254"/>
      <c r="H404" s="257">
        <v>-43.018999999999998</v>
      </c>
      <c r="I404" s="258"/>
      <c r="J404" s="254"/>
      <c r="K404" s="254"/>
      <c r="L404" s="259"/>
      <c r="M404" s="260"/>
      <c r="N404" s="261"/>
      <c r="O404" s="261"/>
      <c r="P404" s="261"/>
      <c r="Q404" s="261"/>
      <c r="R404" s="261"/>
      <c r="S404" s="261"/>
      <c r="T404" s="262"/>
      <c r="AT404" s="263" t="s">
        <v>200</v>
      </c>
      <c r="AU404" s="263" t="s">
        <v>207</v>
      </c>
      <c r="AV404" s="12" t="s">
        <v>81</v>
      </c>
      <c r="AW404" s="12" t="s">
        <v>35</v>
      </c>
      <c r="AX404" s="12" t="s">
        <v>72</v>
      </c>
      <c r="AY404" s="263" t="s">
        <v>188</v>
      </c>
    </row>
    <row r="405" s="12" customFormat="1">
      <c r="B405" s="253"/>
      <c r="C405" s="254"/>
      <c r="D405" s="249" t="s">
        <v>200</v>
      </c>
      <c r="E405" s="255" t="s">
        <v>21</v>
      </c>
      <c r="F405" s="256" t="s">
        <v>554</v>
      </c>
      <c r="G405" s="254"/>
      <c r="H405" s="257">
        <v>93.719999999999999</v>
      </c>
      <c r="I405" s="258"/>
      <c r="J405" s="254"/>
      <c r="K405" s="254"/>
      <c r="L405" s="259"/>
      <c r="M405" s="260"/>
      <c r="N405" s="261"/>
      <c r="O405" s="261"/>
      <c r="P405" s="261"/>
      <c r="Q405" s="261"/>
      <c r="R405" s="261"/>
      <c r="S405" s="261"/>
      <c r="T405" s="262"/>
      <c r="AT405" s="263" t="s">
        <v>200</v>
      </c>
      <c r="AU405" s="263" t="s">
        <v>207</v>
      </c>
      <c r="AV405" s="12" t="s">
        <v>81</v>
      </c>
      <c r="AW405" s="12" t="s">
        <v>35</v>
      </c>
      <c r="AX405" s="12" t="s">
        <v>72</v>
      </c>
      <c r="AY405" s="263" t="s">
        <v>188</v>
      </c>
    </row>
    <row r="406" s="12" customFormat="1">
      <c r="B406" s="253"/>
      <c r="C406" s="254"/>
      <c r="D406" s="249" t="s">
        <v>200</v>
      </c>
      <c r="E406" s="255" t="s">
        <v>21</v>
      </c>
      <c r="F406" s="256" t="s">
        <v>555</v>
      </c>
      <c r="G406" s="254"/>
      <c r="H406" s="257">
        <v>15.093</v>
      </c>
      <c r="I406" s="258"/>
      <c r="J406" s="254"/>
      <c r="K406" s="254"/>
      <c r="L406" s="259"/>
      <c r="M406" s="260"/>
      <c r="N406" s="261"/>
      <c r="O406" s="261"/>
      <c r="P406" s="261"/>
      <c r="Q406" s="261"/>
      <c r="R406" s="261"/>
      <c r="S406" s="261"/>
      <c r="T406" s="262"/>
      <c r="AT406" s="263" t="s">
        <v>200</v>
      </c>
      <c r="AU406" s="263" t="s">
        <v>207</v>
      </c>
      <c r="AV406" s="12" t="s">
        <v>81</v>
      </c>
      <c r="AW406" s="12" t="s">
        <v>35</v>
      </c>
      <c r="AX406" s="12" t="s">
        <v>72</v>
      </c>
      <c r="AY406" s="263" t="s">
        <v>188</v>
      </c>
    </row>
    <row r="407" s="14" customFormat="1">
      <c r="B407" s="274"/>
      <c r="C407" s="275"/>
      <c r="D407" s="249" t="s">
        <v>200</v>
      </c>
      <c r="E407" s="276" t="s">
        <v>125</v>
      </c>
      <c r="F407" s="277" t="s">
        <v>215</v>
      </c>
      <c r="G407" s="275"/>
      <c r="H407" s="278">
        <v>577.97400000000005</v>
      </c>
      <c r="I407" s="279"/>
      <c r="J407" s="275"/>
      <c r="K407" s="275"/>
      <c r="L407" s="280"/>
      <c r="M407" s="281"/>
      <c r="N407" s="282"/>
      <c r="O407" s="282"/>
      <c r="P407" s="282"/>
      <c r="Q407" s="282"/>
      <c r="R407" s="282"/>
      <c r="S407" s="282"/>
      <c r="T407" s="283"/>
      <c r="AT407" s="284" t="s">
        <v>200</v>
      </c>
      <c r="AU407" s="284" t="s">
        <v>207</v>
      </c>
      <c r="AV407" s="14" t="s">
        <v>194</v>
      </c>
      <c r="AW407" s="14" t="s">
        <v>35</v>
      </c>
      <c r="AX407" s="14" t="s">
        <v>79</v>
      </c>
      <c r="AY407" s="284" t="s">
        <v>188</v>
      </c>
    </row>
    <row r="408" s="1" customFormat="1" ht="25.5" customHeight="1">
      <c r="B408" s="47"/>
      <c r="C408" s="237" t="s">
        <v>556</v>
      </c>
      <c r="D408" s="237" t="s">
        <v>190</v>
      </c>
      <c r="E408" s="238" t="s">
        <v>557</v>
      </c>
      <c r="F408" s="239" t="s">
        <v>558</v>
      </c>
      <c r="G408" s="240" t="s">
        <v>120</v>
      </c>
      <c r="H408" s="241">
        <v>34678.440000000002</v>
      </c>
      <c r="I408" s="242"/>
      <c r="J408" s="243">
        <f>ROUND(I408*H408,2)</f>
        <v>0</v>
      </c>
      <c r="K408" s="239" t="s">
        <v>193</v>
      </c>
      <c r="L408" s="73"/>
      <c r="M408" s="244" t="s">
        <v>21</v>
      </c>
      <c r="N408" s="245" t="s">
        <v>43</v>
      </c>
      <c r="O408" s="48"/>
      <c r="P408" s="246">
        <f>O408*H408</f>
        <v>0</v>
      </c>
      <c r="Q408" s="246">
        <v>0</v>
      </c>
      <c r="R408" s="246">
        <f>Q408*H408</f>
        <v>0</v>
      </c>
      <c r="S408" s="246">
        <v>0</v>
      </c>
      <c r="T408" s="247">
        <f>S408*H408</f>
        <v>0</v>
      </c>
      <c r="AR408" s="25" t="s">
        <v>194</v>
      </c>
      <c r="AT408" s="25" t="s">
        <v>190</v>
      </c>
      <c r="AU408" s="25" t="s">
        <v>207</v>
      </c>
      <c r="AY408" s="25" t="s">
        <v>188</v>
      </c>
      <c r="BE408" s="248">
        <f>IF(N408="základní",J408,0)</f>
        <v>0</v>
      </c>
      <c r="BF408" s="248">
        <f>IF(N408="snížená",J408,0)</f>
        <v>0</v>
      </c>
      <c r="BG408" s="248">
        <f>IF(N408="zákl. přenesená",J408,0)</f>
        <v>0</v>
      </c>
      <c r="BH408" s="248">
        <f>IF(N408="sníž. přenesená",J408,0)</f>
        <v>0</v>
      </c>
      <c r="BI408" s="248">
        <f>IF(N408="nulová",J408,0)</f>
        <v>0</v>
      </c>
      <c r="BJ408" s="25" t="s">
        <v>79</v>
      </c>
      <c r="BK408" s="248">
        <f>ROUND(I408*H408,2)</f>
        <v>0</v>
      </c>
      <c r="BL408" s="25" t="s">
        <v>194</v>
      </c>
      <c r="BM408" s="25" t="s">
        <v>559</v>
      </c>
    </row>
    <row r="409" s="1" customFormat="1">
      <c r="B409" s="47"/>
      <c r="C409" s="75"/>
      <c r="D409" s="249" t="s">
        <v>196</v>
      </c>
      <c r="E409" s="75"/>
      <c r="F409" s="250" t="s">
        <v>560</v>
      </c>
      <c r="G409" s="75"/>
      <c r="H409" s="75"/>
      <c r="I409" s="205"/>
      <c r="J409" s="75"/>
      <c r="K409" s="75"/>
      <c r="L409" s="73"/>
      <c r="M409" s="251"/>
      <c r="N409" s="48"/>
      <c r="O409" s="48"/>
      <c r="P409" s="48"/>
      <c r="Q409" s="48"/>
      <c r="R409" s="48"/>
      <c r="S409" s="48"/>
      <c r="T409" s="96"/>
      <c r="AT409" s="25" t="s">
        <v>196</v>
      </c>
      <c r="AU409" s="25" t="s">
        <v>207</v>
      </c>
    </row>
    <row r="410" s="1" customFormat="1">
      <c r="B410" s="47"/>
      <c r="C410" s="75"/>
      <c r="D410" s="249" t="s">
        <v>198</v>
      </c>
      <c r="E410" s="75"/>
      <c r="F410" s="252" t="s">
        <v>552</v>
      </c>
      <c r="G410" s="75"/>
      <c r="H410" s="75"/>
      <c r="I410" s="205"/>
      <c r="J410" s="75"/>
      <c r="K410" s="75"/>
      <c r="L410" s="73"/>
      <c r="M410" s="251"/>
      <c r="N410" s="48"/>
      <c r="O410" s="48"/>
      <c r="P410" s="48"/>
      <c r="Q410" s="48"/>
      <c r="R410" s="48"/>
      <c r="S410" s="48"/>
      <c r="T410" s="96"/>
      <c r="AT410" s="25" t="s">
        <v>198</v>
      </c>
      <c r="AU410" s="25" t="s">
        <v>207</v>
      </c>
    </row>
    <row r="411" s="12" customFormat="1">
      <c r="B411" s="253"/>
      <c r="C411" s="254"/>
      <c r="D411" s="249" t="s">
        <v>200</v>
      </c>
      <c r="E411" s="255" t="s">
        <v>21</v>
      </c>
      <c r="F411" s="256" t="s">
        <v>125</v>
      </c>
      <c r="G411" s="254"/>
      <c r="H411" s="257">
        <v>577.97400000000005</v>
      </c>
      <c r="I411" s="258"/>
      <c r="J411" s="254"/>
      <c r="K411" s="254"/>
      <c r="L411" s="259"/>
      <c r="M411" s="260"/>
      <c r="N411" s="261"/>
      <c r="O411" s="261"/>
      <c r="P411" s="261"/>
      <c r="Q411" s="261"/>
      <c r="R411" s="261"/>
      <c r="S411" s="261"/>
      <c r="T411" s="262"/>
      <c r="AT411" s="263" t="s">
        <v>200</v>
      </c>
      <c r="AU411" s="263" t="s">
        <v>207</v>
      </c>
      <c r="AV411" s="12" t="s">
        <v>81</v>
      </c>
      <c r="AW411" s="12" t="s">
        <v>35</v>
      </c>
      <c r="AX411" s="12" t="s">
        <v>79</v>
      </c>
      <c r="AY411" s="263" t="s">
        <v>188</v>
      </c>
    </row>
    <row r="412" s="12" customFormat="1">
      <c r="B412" s="253"/>
      <c r="C412" s="254"/>
      <c r="D412" s="249" t="s">
        <v>200</v>
      </c>
      <c r="E412" s="254"/>
      <c r="F412" s="256" t="s">
        <v>561</v>
      </c>
      <c r="G412" s="254"/>
      <c r="H412" s="257">
        <v>34678.440000000002</v>
      </c>
      <c r="I412" s="258"/>
      <c r="J412" s="254"/>
      <c r="K412" s="254"/>
      <c r="L412" s="259"/>
      <c r="M412" s="260"/>
      <c r="N412" s="261"/>
      <c r="O412" s="261"/>
      <c r="P412" s="261"/>
      <c r="Q412" s="261"/>
      <c r="R412" s="261"/>
      <c r="S412" s="261"/>
      <c r="T412" s="262"/>
      <c r="AT412" s="263" t="s">
        <v>200</v>
      </c>
      <c r="AU412" s="263" t="s">
        <v>207</v>
      </c>
      <c r="AV412" s="12" t="s">
        <v>81</v>
      </c>
      <c r="AW412" s="12" t="s">
        <v>6</v>
      </c>
      <c r="AX412" s="12" t="s">
        <v>79</v>
      </c>
      <c r="AY412" s="263" t="s">
        <v>188</v>
      </c>
    </row>
    <row r="413" s="1" customFormat="1" ht="25.5" customHeight="1">
      <c r="B413" s="47"/>
      <c r="C413" s="237" t="s">
        <v>562</v>
      </c>
      <c r="D413" s="237" t="s">
        <v>190</v>
      </c>
      <c r="E413" s="238" t="s">
        <v>563</v>
      </c>
      <c r="F413" s="239" t="s">
        <v>564</v>
      </c>
      <c r="G413" s="240" t="s">
        <v>120</v>
      </c>
      <c r="H413" s="241">
        <v>577.97400000000005</v>
      </c>
      <c r="I413" s="242"/>
      <c r="J413" s="243">
        <f>ROUND(I413*H413,2)</f>
        <v>0</v>
      </c>
      <c r="K413" s="239" t="s">
        <v>193</v>
      </c>
      <c r="L413" s="73"/>
      <c r="M413" s="244" t="s">
        <v>21</v>
      </c>
      <c r="N413" s="245" t="s">
        <v>43</v>
      </c>
      <c r="O413" s="48"/>
      <c r="P413" s="246">
        <f>O413*H413</f>
        <v>0</v>
      </c>
      <c r="Q413" s="246">
        <v>0</v>
      </c>
      <c r="R413" s="246">
        <f>Q413*H413</f>
        <v>0</v>
      </c>
      <c r="S413" s="246">
        <v>0</v>
      </c>
      <c r="T413" s="247">
        <f>S413*H413</f>
        <v>0</v>
      </c>
      <c r="AR413" s="25" t="s">
        <v>194</v>
      </c>
      <c r="AT413" s="25" t="s">
        <v>190</v>
      </c>
      <c r="AU413" s="25" t="s">
        <v>207</v>
      </c>
      <c r="AY413" s="25" t="s">
        <v>188</v>
      </c>
      <c r="BE413" s="248">
        <f>IF(N413="základní",J413,0)</f>
        <v>0</v>
      </c>
      <c r="BF413" s="248">
        <f>IF(N413="snížená",J413,0)</f>
        <v>0</v>
      </c>
      <c r="BG413" s="248">
        <f>IF(N413="zákl. přenesená",J413,0)</f>
        <v>0</v>
      </c>
      <c r="BH413" s="248">
        <f>IF(N413="sníž. přenesená",J413,0)</f>
        <v>0</v>
      </c>
      <c r="BI413" s="248">
        <f>IF(N413="nulová",J413,0)</f>
        <v>0</v>
      </c>
      <c r="BJ413" s="25" t="s">
        <v>79</v>
      </c>
      <c r="BK413" s="248">
        <f>ROUND(I413*H413,2)</f>
        <v>0</v>
      </c>
      <c r="BL413" s="25" t="s">
        <v>194</v>
      </c>
      <c r="BM413" s="25" t="s">
        <v>565</v>
      </c>
    </row>
    <row r="414" s="1" customFormat="1">
      <c r="B414" s="47"/>
      <c r="C414" s="75"/>
      <c r="D414" s="249" t="s">
        <v>196</v>
      </c>
      <c r="E414" s="75"/>
      <c r="F414" s="250" t="s">
        <v>566</v>
      </c>
      <c r="G414" s="75"/>
      <c r="H414" s="75"/>
      <c r="I414" s="205"/>
      <c r="J414" s="75"/>
      <c r="K414" s="75"/>
      <c r="L414" s="73"/>
      <c r="M414" s="251"/>
      <c r="N414" s="48"/>
      <c r="O414" s="48"/>
      <c r="P414" s="48"/>
      <c r="Q414" s="48"/>
      <c r="R414" s="48"/>
      <c r="S414" s="48"/>
      <c r="T414" s="96"/>
      <c r="AT414" s="25" t="s">
        <v>196</v>
      </c>
      <c r="AU414" s="25" t="s">
        <v>207</v>
      </c>
    </row>
    <row r="415" s="1" customFormat="1">
      <c r="B415" s="47"/>
      <c r="C415" s="75"/>
      <c r="D415" s="249" t="s">
        <v>198</v>
      </c>
      <c r="E415" s="75"/>
      <c r="F415" s="252" t="s">
        <v>567</v>
      </c>
      <c r="G415" s="75"/>
      <c r="H415" s="75"/>
      <c r="I415" s="205"/>
      <c r="J415" s="75"/>
      <c r="K415" s="75"/>
      <c r="L415" s="73"/>
      <c r="M415" s="251"/>
      <c r="N415" s="48"/>
      <c r="O415" s="48"/>
      <c r="P415" s="48"/>
      <c r="Q415" s="48"/>
      <c r="R415" s="48"/>
      <c r="S415" s="48"/>
      <c r="T415" s="96"/>
      <c r="AT415" s="25" t="s">
        <v>198</v>
      </c>
      <c r="AU415" s="25" t="s">
        <v>207</v>
      </c>
    </row>
    <row r="416" s="12" customFormat="1">
      <c r="B416" s="253"/>
      <c r="C416" s="254"/>
      <c r="D416" s="249" t="s">
        <v>200</v>
      </c>
      <c r="E416" s="255" t="s">
        <v>21</v>
      </c>
      <c r="F416" s="256" t="s">
        <v>125</v>
      </c>
      <c r="G416" s="254"/>
      <c r="H416" s="257">
        <v>577.97400000000005</v>
      </c>
      <c r="I416" s="258"/>
      <c r="J416" s="254"/>
      <c r="K416" s="254"/>
      <c r="L416" s="259"/>
      <c r="M416" s="260"/>
      <c r="N416" s="261"/>
      <c r="O416" s="261"/>
      <c r="P416" s="261"/>
      <c r="Q416" s="261"/>
      <c r="R416" s="261"/>
      <c r="S416" s="261"/>
      <c r="T416" s="262"/>
      <c r="AT416" s="263" t="s">
        <v>200</v>
      </c>
      <c r="AU416" s="263" t="s">
        <v>207</v>
      </c>
      <c r="AV416" s="12" t="s">
        <v>81</v>
      </c>
      <c r="AW416" s="12" t="s">
        <v>35</v>
      </c>
      <c r="AX416" s="12" t="s">
        <v>79</v>
      </c>
      <c r="AY416" s="263" t="s">
        <v>188</v>
      </c>
    </row>
    <row r="417" s="1" customFormat="1" ht="16.5" customHeight="1">
      <c r="B417" s="47"/>
      <c r="C417" s="237" t="s">
        <v>568</v>
      </c>
      <c r="D417" s="237" t="s">
        <v>190</v>
      </c>
      <c r="E417" s="238" t="s">
        <v>569</v>
      </c>
      <c r="F417" s="239" t="s">
        <v>570</v>
      </c>
      <c r="G417" s="240" t="s">
        <v>120</v>
      </c>
      <c r="H417" s="241">
        <v>577.97400000000005</v>
      </c>
      <c r="I417" s="242"/>
      <c r="J417" s="243">
        <f>ROUND(I417*H417,2)</f>
        <v>0</v>
      </c>
      <c r="K417" s="239" t="s">
        <v>193</v>
      </c>
      <c r="L417" s="73"/>
      <c r="M417" s="244" t="s">
        <v>21</v>
      </c>
      <c r="N417" s="245" t="s">
        <v>43</v>
      </c>
      <c r="O417" s="48"/>
      <c r="P417" s="246">
        <f>O417*H417</f>
        <v>0</v>
      </c>
      <c r="Q417" s="246">
        <v>0</v>
      </c>
      <c r="R417" s="246">
        <f>Q417*H417</f>
        <v>0</v>
      </c>
      <c r="S417" s="246">
        <v>0</v>
      </c>
      <c r="T417" s="247">
        <f>S417*H417</f>
        <v>0</v>
      </c>
      <c r="AR417" s="25" t="s">
        <v>194</v>
      </c>
      <c r="AT417" s="25" t="s">
        <v>190</v>
      </c>
      <c r="AU417" s="25" t="s">
        <v>207</v>
      </c>
      <c r="AY417" s="25" t="s">
        <v>188</v>
      </c>
      <c r="BE417" s="248">
        <f>IF(N417="základní",J417,0)</f>
        <v>0</v>
      </c>
      <c r="BF417" s="248">
        <f>IF(N417="snížená",J417,0)</f>
        <v>0</v>
      </c>
      <c r="BG417" s="248">
        <f>IF(N417="zákl. přenesená",J417,0)</f>
        <v>0</v>
      </c>
      <c r="BH417" s="248">
        <f>IF(N417="sníž. přenesená",J417,0)</f>
        <v>0</v>
      </c>
      <c r="BI417" s="248">
        <f>IF(N417="nulová",J417,0)</f>
        <v>0</v>
      </c>
      <c r="BJ417" s="25" t="s">
        <v>79</v>
      </c>
      <c r="BK417" s="248">
        <f>ROUND(I417*H417,2)</f>
        <v>0</v>
      </c>
      <c r="BL417" s="25" t="s">
        <v>194</v>
      </c>
      <c r="BM417" s="25" t="s">
        <v>571</v>
      </c>
    </row>
    <row r="418" s="1" customFormat="1">
      <c r="B418" s="47"/>
      <c r="C418" s="75"/>
      <c r="D418" s="249" t="s">
        <v>196</v>
      </c>
      <c r="E418" s="75"/>
      <c r="F418" s="250" t="s">
        <v>572</v>
      </c>
      <c r="G418" s="75"/>
      <c r="H418" s="75"/>
      <c r="I418" s="205"/>
      <c r="J418" s="75"/>
      <c r="K418" s="75"/>
      <c r="L418" s="73"/>
      <c r="M418" s="251"/>
      <c r="N418" s="48"/>
      <c r="O418" s="48"/>
      <c r="P418" s="48"/>
      <c r="Q418" s="48"/>
      <c r="R418" s="48"/>
      <c r="S418" s="48"/>
      <c r="T418" s="96"/>
      <c r="AT418" s="25" t="s">
        <v>196</v>
      </c>
      <c r="AU418" s="25" t="s">
        <v>207</v>
      </c>
    </row>
    <row r="419" s="1" customFormat="1">
      <c r="B419" s="47"/>
      <c r="C419" s="75"/>
      <c r="D419" s="249" t="s">
        <v>198</v>
      </c>
      <c r="E419" s="75"/>
      <c r="F419" s="252" t="s">
        <v>573</v>
      </c>
      <c r="G419" s="75"/>
      <c r="H419" s="75"/>
      <c r="I419" s="205"/>
      <c r="J419" s="75"/>
      <c r="K419" s="75"/>
      <c r="L419" s="73"/>
      <c r="M419" s="251"/>
      <c r="N419" s="48"/>
      <c r="O419" s="48"/>
      <c r="P419" s="48"/>
      <c r="Q419" s="48"/>
      <c r="R419" s="48"/>
      <c r="S419" s="48"/>
      <c r="T419" s="96"/>
      <c r="AT419" s="25" t="s">
        <v>198</v>
      </c>
      <c r="AU419" s="25" t="s">
        <v>207</v>
      </c>
    </row>
    <row r="420" s="12" customFormat="1">
      <c r="B420" s="253"/>
      <c r="C420" s="254"/>
      <c r="D420" s="249" t="s">
        <v>200</v>
      </c>
      <c r="E420" s="255" t="s">
        <v>21</v>
      </c>
      <c r="F420" s="256" t="s">
        <v>125</v>
      </c>
      <c r="G420" s="254"/>
      <c r="H420" s="257">
        <v>577.97400000000005</v>
      </c>
      <c r="I420" s="258"/>
      <c r="J420" s="254"/>
      <c r="K420" s="254"/>
      <c r="L420" s="259"/>
      <c r="M420" s="260"/>
      <c r="N420" s="261"/>
      <c r="O420" s="261"/>
      <c r="P420" s="261"/>
      <c r="Q420" s="261"/>
      <c r="R420" s="261"/>
      <c r="S420" s="261"/>
      <c r="T420" s="262"/>
      <c r="AT420" s="263" t="s">
        <v>200</v>
      </c>
      <c r="AU420" s="263" t="s">
        <v>207</v>
      </c>
      <c r="AV420" s="12" t="s">
        <v>81</v>
      </c>
      <c r="AW420" s="12" t="s">
        <v>35</v>
      </c>
      <c r="AX420" s="12" t="s">
        <v>79</v>
      </c>
      <c r="AY420" s="263" t="s">
        <v>188</v>
      </c>
    </row>
    <row r="421" s="1" customFormat="1" ht="16.5" customHeight="1">
      <c r="B421" s="47"/>
      <c r="C421" s="237" t="s">
        <v>574</v>
      </c>
      <c r="D421" s="237" t="s">
        <v>190</v>
      </c>
      <c r="E421" s="238" t="s">
        <v>575</v>
      </c>
      <c r="F421" s="239" t="s">
        <v>576</v>
      </c>
      <c r="G421" s="240" t="s">
        <v>120</v>
      </c>
      <c r="H421" s="241">
        <v>34678.440000000002</v>
      </c>
      <c r="I421" s="242"/>
      <c r="J421" s="243">
        <f>ROUND(I421*H421,2)</f>
        <v>0</v>
      </c>
      <c r="K421" s="239" t="s">
        <v>193</v>
      </c>
      <c r="L421" s="73"/>
      <c r="M421" s="244" t="s">
        <v>21</v>
      </c>
      <c r="N421" s="245" t="s">
        <v>43</v>
      </c>
      <c r="O421" s="48"/>
      <c r="P421" s="246">
        <f>O421*H421</f>
        <v>0</v>
      </c>
      <c r="Q421" s="246">
        <v>0</v>
      </c>
      <c r="R421" s="246">
        <f>Q421*H421</f>
        <v>0</v>
      </c>
      <c r="S421" s="246">
        <v>0</v>
      </c>
      <c r="T421" s="247">
        <f>S421*H421</f>
        <v>0</v>
      </c>
      <c r="AR421" s="25" t="s">
        <v>194</v>
      </c>
      <c r="AT421" s="25" t="s">
        <v>190</v>
      </c>
      <c r="AU421" s="25" t="s">
        <v>207</v>
      </c>
      <c r="AY421" s="25" t="s">
        <v>188</v>
      </c>
      <c r="BE421" s="248">
        <f>IF(N421="základní",J421,0)</f>
        <v>0</v>
      </c>
      <c r="BF421" s="248">
        <f>IF(N421="snížená",J421,0)</f>
        <v>0</v>
      </c>
      <c r="BG421" s="248">
        <f>IF(N421="zákl. přenesená",J421,0)</f>
        <v>0</v>
      </c>
      <c r="BH421" s="248">
        <f>IF(N421="sníž. přenesená",J421,0)</f>
        <v>0</v>
      </c>
      <c r="BI421" s="248">
        <f>IF(N421="nulová",J421,0)</f>
        <v>0</v>
      </c>
      <c r="BJ421" s="25" t="s">
        <v>79</v>
      </c>
      <c r="BK421" s="248">
        <f>ROUND(I421*H421,2)</f>
        <v>0</v>
      </c>
      <c r="BL421" s="25" t="s">
        <v>194</v>
      </c>
      <c r="BM421" s="25" t="s">
        <v>577</v>
      </c>
    </row>
    <row r="422" s="1" customFormat="1">
      <c r="B422" s="47"/>
      <c r="C422" s="75"/>
      <c r="D422" s="249" t="s">
        <v>196</v>
      </c>
      <c r="E422" s="75"/>
      <c r="F422" s="250" t="s">
        <v>578</v>
      </c>
      <c r="G422" s="75"/>
      <c r="H422" s="75"/>
      <c r="I422" s="205"/>
      <c r="J422" s="75"/>
      <c r="K422" s="75"/>
      <c r="L422" s="73"/>
      <c r="M422" s="251"/>
      <c r="N422" s="48"/>
      <c r="O422" s="48"/>
      <c r="P422" s="48"/>
      <c r="Q422" s="48"/>
      <c r="R422" s="48"/>
      <c r="S422" s="48"/>
      <c r="T422" s="96"/>
      <c r="AT422" s="25" t="s">
        <v>196</v>
      </c>
      <c r="AU422" s="25" t="s">
        <v>207</v>
      </c>
    </row>
    <row r="423" s="1" customFormat="1">
      <c r="B423" s="47"/>
      <c r="C423" s="75"/>
      <c r="D423" s="249" t="s">
        <v>198</v>
      </c>
      <c r="E423" s="75"/>
      <c r="F423" s="252" t="s">
        <v>573</v>
      </c>
      <c r="G423" s="75"/>
      <c r="H423" s="75"/>
      <c r="I423" s="205"/>
      <c r="J423" s="75"/>
      <c r="K423" s="75"/>
      <c r="L423" s="73"/>
      <c r="M423" s="251"/>
      <c r="N423" s="48"/>
      <c r="O423" s="48"/>
      <c r="P423" s="48"/>
      <c r="Q423" s="48"/>
      <c r="R423" s="48"/>
      <c r="S423" s="48"/>
      <c r="T423" s="96"/>
      <c r="AT423" s="25" t="s">
        <v>198</v>
      </c>
      <c r="AU423" s="25" t="s">
        <v>207</v>
      </c>
    </row>
    <row r="424" s="12" customFormat="1">
      <c r="B424" s="253"/>
      <c r="C424" s="254"/>
      <c r="D424" s="249" t="s">
        <v>200</v>
      </c>
      <c r="E424" s="255" t="s">
        <v>21</v>
      </c>
      <c r="F424" s="256" t="s">
        <v>125</v>
      </c>
      <c r="G424" s="254"/>
      <c r="H424" s="257">
        <v>577.97400000000005</v>
      </c>
      <c r="I424" s="258"/>
      <c r="J424" s="254"/>
      <c r="K424" s="254"/>
      <c r="L424" s="259"/>
      <c r="M424" s="260"/>
      <c r="N424" s="261"/>
      <c r="O424" s="261"/>
      <c r="P424" s="261"/>
      <c r="Q424" s="261"/>
      <c r="R424" s="261"/>
      <c r="S424" s="261"/>
      <c r="T424" s="262"/>
      <c r="AT424" s="263" t="s">
        <v>200</v>
      </c>
      <c r="AU424" s="263" t="s">
        <v>207</v>
      </c>
      <c r="AV424" s="12" t="s">
        <v>81</v>
      </c>
      <c r="AW424" s="12" t="s">
        <v>35</v>
      </c>
      <c r="AX424" s="12" t="s">
        <v>79</v>
      </c>
      <c r="AY424" s="263" t="s">
        <v>188</v>
      </c>
    </row>
    <row r="425" s="12" customFormat="1">
      <c r="B425" s="253"/>
      <c r="C425" s="254"/>
      <c r="D425" s="249" t="s">
        <v>200</v>
      </c>
      <c r="E425" s="254"/>
      <c r="F425" s="256" t="s">
        <v>561</v>
      </c>
      <c r="G425" s="254"/>
      <c r="H425" s="257">
        <v>34678.440000000002</v>
      </c>
      <c r="I425" s="258"/>
      <c r="J425" s="254"/>
      <c r="K425" s="254"/>
      <c r="L425" s="259"/>
      <c r="M425" s="260"/>
      <c r="N425" s="261"/>
      <c r="O425" s="261"/>
      <c r="P425" s="261"/>
      <c r="Q425" s="261"/>
      <c r="R425" s="261"/>
      <c r="S425" s="261"/>
      <c r="T425" s="262"/>
      <c r="AT425" s="263" t="s">
        <v>200</v>
      </c>
      <c r="AU425" s="263" t="s">
        <v>207</v>
      </c>
      <c r="AV425" s="12" t="s">
        <v>81</v>
      </c>
      <c r="AW425" s="12" t="s">
        <v>6</v>
      </c>
      <c r="AX425" s="12" t="s">
        <v>79</v>
      </c>
      <c r="AY425" s="263" t="s">
        <v>188</v>
      </c>
    </row>
    <row r="426" s="1" customFormat="1" ht="16.5" customHeight="1">
      <c r="B426" s="47"/>
      <c r="C426" s="237" t="s">
        <v>579</v>
      </c>
      <c r="D426" s="237" t="s">
        <v>190</v>
      </c>
      <c r="E426" s="238" t="s">
        <v>580</v>
      </c>
      <c r="F426" s="239" t="s">
        <v>581</v>
      </c>
      <c r="G426" s="240" t="s">
        <v>120</v>
      </c>
      <c r="H426" s="241">
        <v>577.97400000000005</v>
      </c>
      <c r="I426" s="242"/>
      <c r="J426" s="243">
        <f>ROUND(I426*H426,2)</f>
        <v>0</v>
      </c>
      <c r="K426" s="239" t="s">
        <v>193</v>
      </c>
      <c r="L426" s="73"/>
      <c r="M426" s="244" t="s">
        <v>21</v>
      </c>
      <c r="N426" s="245" t="s">
        <v>43</v>
      </c>
      <c r="O426" s="48"/>
      <c r="P426" s="246">
        <f>O426*H426</f>
        <v>0</v>
      </c>
      <c r="Q426" s="246">
        <v>0</v>
      </c>
      <c r="R426" s="246">
        <f>Q426*H426</f>
        <v>0</v>
      </c>
      <c r="S426" s="246">
        <v>0</v>
      </c>
      <c r="T426" s="247">
        <f>S426*H426</f>
        <v>0</v>
      </c>
      <c r="AR426" s="25" t="s">
        <v>194</v>
      </c>
      <c r="AT426" s="25" t="s">
        <v>190</v>
      </c>
      <c r="AU426" s="25" t="s">
        <v>207</v>
      </c>
      <c r="AY426" s="25" t="s">
        <v>188</v>
      </c>
      <c r="BE426" s="248">
        <f>IF(N426="základní",J426,0)</f>
        <v>0</v>
      </c>
      <c r="BF426" s="248">
        <f>IF(N426="snížená",J426,0)</f>
        <v>0</v>
      </c>
      <c r="BG426" s="248">
        <f>IF(N426="zákl. přenesená",J426,0)</f>
        <v>0</v>
      </c>
      <c r="BH426" s="248">
        <f>IF(N426="sníž. přenesená",J426,0)</f>
        <v>0</v>
      </c>
      <c r="BI426" s="248">
        <f>IF(N426="nulová",J426,0)</f>
        <v>0</v>
      </c>
      <c r="BJ426" s="25" t="s">
        <v>79</v>
      </c>
      <c r="BK426" s="248">
        <f>ROUND(I426*H426,2)</f>
        <v>0</v>
      </c>
      <c r="BL426" s="25" t="s">
        <v>194</v>
      </c>
      <c r="BM426" s="25" t="s">
        <v>582</v>
      </c>
    </row>
    <row r="427" s="1" customFormat="1">
      <c r="B427" s="47"/>
      <c r="C427" s="75"/>
      <c r="D427" s="249" t="s">
        <v>196</v>
      </c>
      <c r="E427" s="75"/>
      <c r="F427" s="250" t="s">
        <v>583</v>
      </c>
      <c r="G427" s="75"/>
      <c r="H427" s="75"/>
      <c r="I427" s="205"/>
      <c r="J427" s="75"/>
      <c r="K427" s="75"/>
      <c r="L427" s="73"/>
      <c r="M427" s="251"/>
      <c r="N427" s="48"/>
      <c r="O427" s="48"/>
      <c r="P427" s="48"/>
      <c r="Q427" s="48"/>
      <c r="R427" s="48"/>
      <c r="S427" s="48"/>
      <c r="T427" s="96"/>
      <c r="AT427" s="25" t="s">
        <v>196</v>
      </c>
      <c r="AU427" s="25" t="s">
        <v>207</v>
      </c>
    </row>
    <row r="428" s="12" customFormat="1">
      <c r="B428" s="253"/>
      <c r="C428" s="254"/>
      <c r="D428" s="249" t="s">
        <v>200</v>
      </c>
      <c r="E428" s="255" t="s">
        <v>21</v>
      </c>
      <c r="F428" s="256" t="s">
        <v>125</v>
      </c>
      <c r="G428" s="254"/>
      <c r="H428" s="257">
        <v>577.97400000000005</v>
      </c>
      <c r="I428" s="258"/>
      <c r="J428" s="254"/>
      <c r="K428" s="254"/>
      <c r="L428" s="259"/>
      <c r="M428" s="260"/>
      <c r="N428" s="261"/>
      <c r="O428" s="261"/>
      <c r="P428" s="261"/>
      <c r="Q428" s="261"/>
      <c r="R428" s="261"/>
      <c r="S428" s="261"/>
      <c r="T428" s="262"/>
      <c r="AT428" s="263" t="s">
        <v>200</v>
      </c>
      <c r="AU428" s="263" t="s">
        <v>207</v>
      </c>
      <c r="AV428" s="12" t="s">
        <v>81</v>
      </c>
      <c r="AW428" s="12" t="s">
        <v>35</v>
      </c>
      <c r="AX428" s="12" t="s">
        <v>79</v>
      </c>
      <c r="AY428" s="263" t="s">
        <v>188</v>
      </c>
    </row>
    <row r="429" s="11" customFormat="1" ht="22.32" customHeight="1">
      <c r="B429" s="221"/>
      <c r="C429" s="222"/>
      <c r="D429" s="223" t="s">
        <v>71</v>
      </c>
      <c r="E429" s="235" t="s">
        <v>584</v>
      </c>
      <c r="F429" s="235" t="s">
        <v>585</v>
      </c>
      <c r="G429" s="222"/>
      <c r="H429" s="222"/>
      <c r="I429" s="225"/>
      <c r="J429" s="236">
        <f>BK429</f>
        <v>0</v>
      </c>
      <c r="K429" s="222"/>
      <c r="L429" s="227"/>
      <c r="M429" s="228"/>
      <c r="N429" s="229"/>
      <c r="O429" s="229"/>
      <c r="P429" s="230">
        <f>SUM(P430:P433)</f>
        <v>0</v>
      </c>
      <c r="Q429" s="229"/>
      <c r="R429" s="230">
        <f>SUM(R430:R433)</f>
        <v>0</v>
      </c>
      <c r="S429" s="229"/>
      <c r="T429" s="231">
        <f>SUM(T430:T433)</f>
        <v>0</v>
      </c>
      <c r="AR429" s="232" t="s">
        <v>79</v>
      </c>
      <c r="AT429" s="233" t="s">
        <v>71</v>
      </c>
      <c r="AU429" s="233" t="s">
        <v>81</v>
      </c>
      <c r="AY429" s="232" t="s">
        <v>188</v>
      </c>
      <c r="BK429" s="234">
        <f>SUM(BK430:BK433)</f>
        <v>0</v>
      </c>
    </row>
    <row r="430" s="1" customFormat="1" ht="16.5" customHeight="1">
      <c r="B430" s="47"/>
      <c r="C430" s="237" t="s">
        <v>586</v>
      </c>
      <c r="D430" s="237" t="s">
        <v>190</v>
      </c>
      <c r="E430" s="238" t="s">
        <v>587</v>
      </c>
      <c r="F430" s="239" t="s">
        <v>588</v>
      </c>
      <c r="G430" s="240" t="s">
        <v>120</v>
      </c>
      <c r="H430" s="241">
        <v>234.244</v>
      </c>
      <c r="I430" s="242"/>
      <c r="J430" s="243">
        <f>ROUND(I430*H430,2)</f>
        <v>0</v>
      </c>
      <c r="K430" s="239" t="s">
        <v>193</v>
      </c>
      <c r="L430" s="73"/>
      <c r="M430" s="244" t="s">
        <v>21</v>
      </c>
      <c r="N430" s="245" t="s">
        <v>43</v>
      </c>
      <c r="O430" s="48"/>
      <c r="P430" s="246">
        <f>O430*H430</f>
        <v>0</v>
      </c>
      <c r="Q430" s="246">
        <v>0</v>
      </c>
      <c r="R430" s="246">
        <f>Q430*H430</f>
        <v>0</v>
      </c>
      <c r="S430" s="246">
        <v>0</v>
      </c>
      <c r="T430" s="247">
        <f>S430*H430</f>
        <v>0</v>
      </c>
      <c r="AR430" s="25" t="s">
        <v>194</v>
      </c>
      <c r="AT430" s="25" t="s">
        <v>190</v>
      </c>
      <c r="AU430" s="25" t="s">
        <v>207</v>
      </c>
      <c r="AY430" s="25" t="s">
        <v>188</v>
      </c>
      <c r="BE430" s="248">
        <f>IF(N430="základní",J430,0)</f>
        <v>0</v>
      </c>
      <c r="BF430" s="248">
        <f>IF(N430="snížená",J430,0)</f>
        <v>0</v>
      </c>
      <c r="BG430" s="248">
        <f>IF(N430="zákl. přenesená",J430,0)</f>
        <v>0</v>
      </c>
      <c r="BH430" s="248">
        <f>IF(N430="sníž. přenesená",J430,0)</f>
        <v>0</v>
      </c>
      <c r="BI430" s="248">
        <f>IF(N430="nulová",J430,0)</f>
        <v>0</v>
      </c>
      <c r="BJ430" s="25" t="s">
        <v>79</v>
      </c>
      <c r="BK430" s="248">
        <f>ROUND(I430*H430,2)</f>
        <v>0</v>
      </c>
      <c r="BL430" s="25" t="s">
        <v>194</v>
      </c>
      <c r="BM430" s="25" t="s">
        <v>589</v>
      </c>
    </row>
    <row r="431" s="1" customFormat="1">
      <c r="B431" s="47"/>
      <c r="C431" s="75"/>
      <c r="D431" s="249" t="s">
        <v>196</v>
      </c>
      <c r="E431" s="75"/>
      <c r="F431" s="250" t="s">
        <v>590</v>
      </c>
      <c r="G431" s="75"/>
      <c r="H431" s="75"/>
      <c r="I431" s="205"/>
      <c r="J431" s="75"/>
      <c r="K431" s="75"/>
      <c r="L431" s="73"/>
      <c r="M431" s="251"/>
      <c r="N431" s="48"/>
      <c r="O431" s="48"/>
      <c r="P431" s="48"/>
      <c r="Q431" s="48"/>
      <c r="R431" s="48"/>
      <c r="S431" s="48"/>
      <c r="T431" s="96"/>
      <c r="AT431" s="25" t="s">
        <v>196</v>
      </c>
      <c r="AU431" s="25" t="s">
        <v>207</v>
      </c>
    </row>
    <row r="432" s="1" customFormat="1">
      <c r="B432" s="47"/>
      <c r="C432" s="75"/>
      <c r="D432" s="249" t="s">
        <v>198</v>
      </c>
      <c r="E432" s="75"/>
      <c r="F432" s="252" t="s">
        <v>591</v>
      </c>
      <c r="G432" s="75"/>
      <c r="H432" s="75"/>
      <c r="I432" s="205"/>
      <c r="J432" s="75"/>
      <c r="K432" s="75"/>
      <c r="L432" s="73"/>
      <c r="M432" s="251"/>
      <c r="N432" s="48"/>
      <c r="O432" s="48"/>
      <c r="P432" s="48"/>
      <c r="Q432" s="48"/>
      <c r="R432" s="48"/>
      <c r="S432" s="48"/>
      <c r="T432" s="96"/>
      <c r="AT432" s="25" t="s">
        <v>198</v>
      </c>
      <c r="AU432" s="25" t="s">
        <v>207</v>
      </c>
    </row>
    <row r="433" s="12" customFormat="1">
      <c r="B433" s="253"/>
      <c r="C433" s="254"/>
      <c r="D433" s="249" t="s">
        <v>200</v>
      </c>
      <c r="E433" s="255" t="s">
        <v>21</v>
      </c>
      <c r="F433" s="256" t="s">
        <v>132</v>
      </c>
      <c r="G433" s="254"/>
      <c r="H433" s="257">
        <v>234.244</v>
      </c>
      <c r="I433" s="258"/>
      <c r="J433" s="254"/>
      <c r="K433" s="254"/>
      <c r="L433" s="259"/>
      <c r="M433" s="260"/>
      <c r="N433" s="261"/>
      <c r="O433" s="261"/>
      <c r="P433" s="261"/>
      <c r="Q433" s="261"/>
      <c r="R433" s="261"/>
      <c r="S433" s="261"/>
      <c r="T433" s="262"/>
      <c r="AT433" s="263" t="s">
        <v>200</v>
      </c>
      <c r="AU433" s="263" t="s">
        <v>207</v>
      </c>
      <c r="AV433" s="12" t="s">
        <v>81</v>
      </c>
      <c r="AW433" s="12" t="s">
        <v>35</v>
      </c>
      <c r="AX433" s="12" t="s">
        <v>79</v>
      </c>
      <c r="AY433" s="263" t="s">
        <v>188</v>
      </c>
    </row>
    <row r="434" s="11" customFormat="1" ht="22.32" customHeight="1">
      <c r="B434" s="221"/>
      <c r="C434" s="222"/>
      <c r="D434" s="223" t="s">
        <v>71</v>
      </c>
      <c r="E434" s="235" t="s">
        <v>592</v>
      </c>
      <c r="F434" s="235" t="s">
        <v>593</v>
      </c>
      <c r="G434" s="222"/>
      <c r="H434" s="222"/>
      <c r="I434" s="225"/>
      <c r="J434" s="236">
        <f>BK434</f>
        <v>0</v>
      </c>
      <c r="K434" s="222"/>
      <c r="L434" s="227"/>
      <c r="M434" s="228"/>
      <c r="N434" s="229"/>
      <c r="O434" s="229"/>
      <c r="P434" s="230">
        <f>SUM(P435:P455)</f>
        <v>0</v>
      </c>
      <c r="Q434" s="229"/>
      <c r="R434" s="230">
        <f>SUM(R435:R455)</f>
        <v>0</v>
      </c>
      <c r="S434" s="229"/>
      <c r="T434" s="231">
        <f>SUM(T435:T455)</f>
        <v>18.277938000000002</v>
      </c>
      <c r="AR434" s="232" t="s">
        <v>79</v>
      </c>
      <c r="AT434" s="233" t="s">
        <v>71</v>
      </c>
      <c r="AU434" s="233" t="s">
        <v>81</v>
      </c>
      <c r="AY434" s="232" t="s">
        <v>188</v>
      </c>
      <c r="BK434" s="234">
        <f>SUM(BK435:BK455)</f>
        <v>0</v>
      </c>
    </row>
    <row r="435" s="1" customFormat="1" ht="25.5" customHeight="1">
      <c r="B435" s="47"/>
      <c r="C435" s="237" t="s">
        <v>594</v>
      </c>
      <c r="D435" s="237" t="s">
        <v>190</v>
      </c>
      <c r="E435" s="238" t="s">
        <v>595</v>
      </c>
      <c r="F435" s="239" t="s">
        <v>596</v>
      </c>
      <c r="G435" s="240" t="s">
        <v>130</v>
      </c>
      <c r="H435" s="241">
        <v>7.3650000000000002</v>
      </c>
      <c r="I435" s="242"/>
      <c r="J435" s="243">
        <f>ROUND(I435*H435,2)</f>
        <v>0</v>
      </c>
      <c r="K435" s="239" t="s">
        <v>193</v>
      </c>
      <c r="L435" s="73"/>
      <c r="M435" s="244" t="s">
        <v>21</v>
      </c>
      <c r="N435" s="245" t="s">
        <v>43</v>
      </c>
      <c r="O435" s="48"/>
      <c r="P435" s="246">
        <f>O435*H435</f>
        <v>0</v>
      </c>
      <c r="Q435" s="246">
        <v>0</v>
      </c>
      <c r="R435" s="246">
        <f>Q435*H435</f>
        <v>0</v>
      </c>
      <c r="S435" s="246">
        <v>2.2000000000000002</v>
      </c>
      <c r="T435" s="247">
        <f>S435*H435</f>
        <v>16.203000000000003</v>
      </c>
      <c r="AR435" s="25" t="s">
        <v>194</v>
      </c>
      <c r="AT435" s="25" t="s">
        <v>190</v>
      </c>
      <c r="AU435" s="25" t="s">
        <v>207</v>
      </c>
      <c r="AY435" s="25" t="s">
        <v>188</v>
      </c>
      <c r="BE435" s="248">
        <f>IF(N435="základní",J435,0)</f>
        <v>0</v>
      </c>
      <c r="BF435" s="248">
        <f>IF(N435="snížená",J435,0)</f>
        <v>0</v>
      </c>
      <c r="BG435" s="248">
        <f>IF(N435="zákl. přenesená",J435,0)</f>
        <v>0</v>
      </c>
      <c r="BH435" s="248">
        <f>IF(N435="sníž. přenesená",J435,0)</f>
        <v>0</v>
      </c>
      <c r="BI435" s="248">
        <f>IF(N435="nulová",J435,0)</f>
        <v>0</v>
      </c>
      <c r="BJ435" s="25" t="s">
        <v>79</v>
      </c>
      <c r="BK435" s="248">
        <f>ROUND(I435*H435,2)</f>
        <v>0</v>
      </c>
      <c r="BL435" s="25" t="s">
        <v>194</v>
      </c>
      <c r="BM435" s="25" t="s">
        <v>597</v>
      </c>
    </row>
    <row r="436" s="1" customFormat="1">
      <c r="B436" s="47"/>
      <c r="C436" s="75"/>
      <c r="D436" s="249" t="s">
        <v>196</v>
      </c>
      <c r="E436" s="75"/>
      <c r="F436" s="250" t="s">
        <v>598</v>
      </c>
      <c r="G436" s="75"/>
      <c r="H436" s="75"/>
      <c r="I436" s="205"/>
      <c r="J436" s="75"/>
      <c r="K436" s="75"/>
      <c r="L436" s="73"/>
      <c r="M436" s="251"/>
      <c r="N436" s="48"/>
      <c r="O436" s="48"/>
      <c r="P436" s="48"/>
      <c r="Q436" s="48"/>
      <c r="R436" s="48"/>
      <c r="S436" s="48"/>
      <c r="T436" s="96"/>
      <c r="AT436" s="25" t="s">
        <v>196</v>
      </c>
      <c r="AU436" s="25" t="s">
        <v>207</v>
      </c>
    </row>
    <row r="437" s="12" customFormat="1">
      <c r="B437" s="253"/>
      <c r="C437" s="254"/>
      <c r="D437" s="249" t="s">
        <v>200</v>
      </c>
      <c r="E437" s="255" t="s">
        <v>21</v>
      </c>
      <c r="F437" s="256" t="s">
        <v>599</v>
      </c>
      <c r="G437" s="254"/>
      <c r="H437" s="257">
        <v>7.3650000000000002</v>
      </c>
      <c r="I437" s="258"/>
      <c r="J437" s="254"/>
      <c r="K437" s="254"/>
      <c r="L437" s="259"/>
      <c r="M437" s="260"/>
      <c r="N437" s="261"/>
      <c r="O437" s="261"/>
      <c r="P437" s="261"/>
      <c r="Q437" s="261"/>
      <c r="R437" s="261"/>
      <c r="S437" s="261"/>
      <c r="T437" s="262"/>
      <c r="AT437" s="263" t="s">
        <v>200</v>
      </c>
      <c r="AU437" s="263" t="s">
        <v>207</v>
      </c>
      <c r="AV437" s="12" t="s">
        <v>81</v>
      </c>
      <c r="AW437" s="12" t="s">
        <v>35</v>
      </c>
      <c r="AX437" s="12" t="s">
        <v>79</v>
      </c>
      <c r="AY437" s="263" t="s">
        <v>188</v>
      </c>
    </row>
    <row r="438" s="1" customFormat="1" ht="25.5" customHeight="1">
      <c r="B438" s="47"/>
      <c r="C438" s="237" t="s">
        <v>600</v>
      </c>
      <c r="D438" s="237" t="s">
        <v>190</v>
      </c>
      <c r="E438" s="238" t="s">
        <v>601</v>
      </c>
      <c r="F438" s="239" t="s">
        <v>602</v>
      </c>
      <c r="G438" s="240" t="s">
        <v>130</v>
      </c>
      <c r="H438" s="241">
        <v>7.3650000000000002</v>
      </c>
      <c r="I438" s="242"/>
      <c r="J438" s="243">
        <f>ROUND(I438*H438,2)</f>
        <v>0</v>
      </c>
      <c r="K438" s="239" t="s">
        <v>193</v>
      </c>
      <c r="L438" s="73"/>
      <c r="M438" s="244" t="s">
        <v>21</v>
      </c>
      <c r="N438" s="245" t="s">
        <v>43</v>
      </c>
      <c r="O438" s="48"/>
      <c r="P438" s="246">
        <f>O438*H438</f>
        <v>0</v>
      </c>
      <c r="Q438" s="246">
        <v>0</v>
      </c>
      <c r="R438" s="246">
        <f>Q438*H438</f>
        <v>0</v>
      </c>
      <c r="S438" s="246">
        <v>0.029000000000000001</v>
      </c>
      <c r="T438" s="247">
        <f>S438*H438</f>
        <v>0.21358500000000003</v>
      </c>
      <c r="AR438" s="25" t="s">
        <v>194</v>
      </c>
      <c r="AT438" s="25" t="s">
        <v>190</v>
      </c>
      <c r="AU438" s="25" t="s">
        <v>207</v>
      </c>
      <c r="AY438" s="25" t="s">
        <v>188</v>
      </c>
      <c r="BE438" s="248">
        <f>IF(N438="základní",J438,0)</f>
        <v>0</v>
      </c>
      <c r="BF438" s="248">
        <f>IF(N438="snížená",J438,0)</f>
        <v>0</v>
      </c>
      <c r="BG438" s="248">
        <f>IF(N438="zákl. přenesená",J438,0)</f>
        <v>0</v>
      </c>
      <c r="BH438" s="248">
        <f>IF(N438="sníž. přenesená",J438,0)</f>
        <v>0</v>
      </c>
      <c r="BI438" s="248">
        <f>IF(N438="nulová",J438,0)</f>
        <v>0</v>
      </c>
      <c r="BJ438" s="25" t="s">
        <v>79</v>
      </c>
      <c r="BK438" s="248">
        <f>ROUND(I438*H438,2)</f>
        <v>0</v>
      </c>
      <c r="BL438" s="25" t="s">
        <v>194</v>
      </c>
      <c r="BM438" s="25" t="s">
        <v>603</v>
      </c>
    </row>
    <row r="439" s="1" customFormat="1">
      <c r="B439" s="47"/>
      <c r="C439" s="75"/>
      <c r="D439" s="249" t="s">
        <v>196</v>
      </c>
      <c r="E439" s="75"/>
      <c r="F439" s="250" t="s">
        <v>604</v>
      </c>
      <c r="G439" s="75"/>
      <c r="H439" s="75"/>
      <c r="I439" s="205"/>
      <c r="J439" s="75"/>
      <c r="K439" s="75"/>
      <c r="L439" s="73"/>
      <c r="M439" s="251"/>
      <c r="N439" s="48"/>
      <c r="O439" s="48"/>
      <c r="P439" s="48"/>
      <c r="Q439" s="48"/>
      <c r="R439" s="48"/>
      <c r="S439" s="48"/>
      <c r="T439" s="96"/>
      <c r="AT439" s="25" t="s">
        <v>196</v>
      </c>
      <c r="AU439" s="25" t="s">
        <v>207</v>
      </c>
    </row>
    <row r="440" s="1" customFormat="1" ht="16.5" customHeight="1">
      <c r="B440" s="47"/>
      <c r="C440" s="237" t="s">
        <v>605</v>
      </c>
      <c r="D440" s="237" t="s">
        <v>190</v>
      </c>
      <c r="E440" s="238" t="s">
        <v>606</v>
      </c>
      <c r="F440" s="239" t="s">
        <v>607</v>
      </c>
      <c r="G440" s="240" t="s">
        <v>120</v>
      </c>
      <c r="H440" s="241">
        <v>7.1280000000000001</v>
      </c>
      <c r="I440" s="242"/>
      <c r="J440" s="243">
        <f>ROUND(I440*H440,2)</f>
        <v>0</v>
      </c>
      <c r="K440" s="239" t="s">
        <v>193</v>
      </c>
      <c r="L440" s="73"/>
      <c r="M440" s="244" t="s">
        <v>21</v>
      </c>
      <c r="N440" s="245" t="s">
        <v>43</v>
      </c>
      <c r="O440" s="48"/>
      <c r="P440" s="246">
        <f>O440*H440</f>
        <v>0</v>
      </c>
      <c r="Q440" s="246">
        <v>0</v>
      </c>
      <c r="R440" s="246">
        <f>Q440*H440</f>
        <v>0</v>
      </c>
      <c r="S440" s="246">
        <v>0.060999999999999999</v>
      </c>
      <c r="T440" s="247">
        <f>S440*H440</f>
        <v>0.43480799999999997</v>
      </c>
      <c r="AR440" s="25" t="s">
        <v>194</v>
      </c>
      <c r="AT440" s="25" t="s">
        <v>190</v>
      </c>
      <c r="AU440" s="25" t="s">
        <v>207</v>
      </c>
      <c r="AY440" s="25" t="s">
        <v>188</v>
      </c>
      <c r="BE440" s="248">
        <f>IF(N440="základní",J440,0)</f>
        <v>0</v>
      </c>
      <c r="BF440" s="248">
        <f>IF(N440="snížená",J440,0)</f>
        <v>0</v>
      </c>
      <c r="BG440" s="248">
        <f>IF(N440="zákl. přenesená",J440,0)</f>
        <v>0</v>
      </c>
      <c r="BH440" s="248">
        <f>IF(N440="sníž. přenesená",J440,0)</f>
        <v>0</v>
      </c>
      <c r="BI440" s="248">
        <f>IF(N440="nulová",J440,0)</f>
        <v>0</v>
      </c>
      <c r="BJ440" s="25" t="s">
        <v>79</v>
      </c>
      <c r="BK440" s="248">
        <f>ROUND(I440*H440,2)</f>
        <v>0</v>
      </c>
      <c r="BL440" s="25" t="s">
        <v>194</v>
      </c>
      <c r="BM440" s="25" t="s">
        <v>608</v>
      </c>
    </row>
    <row r="441" s="1" customFormat="1">
      <c r="B441" s="47"/>
      <c r="C441" s="75"/>
      <c r="D441" s="249" t="s">
        <v>196</v>
      </c>
      <c r="E441" s="75"/>
      <c r="F441" s="250" t="s">
        <v>609</v>
      </c>
      <c r="G441" s="75"/>
      <c r="H441" s="75"/>
      <c r="I441" s="205"/>
      <c r="J441" s="75"/>
      <c r="K441" s="75"/>
      <c r="L441" s="73"/>
      <c r="M441" s="251"/>
      <c r="N441" s="48"/>
      <c r="O441" s="48"/>
      <c r="P441" s="48"/>
      <c r="Q441" s="48"/>
      <c r="R441" s="48"/>
      <c r="S441" s="48"/>
      <c r="T441" s="96"/>
      <c r="AT441" s="25" t="s">
        <v>196</v>
      </c>
      <c r="AU441" s="25" t="s">
        <v>207</v>
      </c>
    </row>
    <row r="442" s="1" customFormat="1">
      <c r="B442" s="47"/>
      <c r="C442" s="75"/>
      <c r="D442" s="249" t="s">
        <v>198</v>
      </c>
      <c r="E442" s="75"/>
      <c r="F442" s="252" t="s">
        <v>610</v>
      </c>
      <c r="G442" s="75"/>
      <c r="H442" s="75"/>
      <c r="I442" s="205"/>
      <c r="J442" s="75"/>
      <c r="K442" s="75"/>
      <c r="L442" s="73"/>
      <c r="M442" s="251"/>
      <c r="N442" s="48"/>
      <c r="O442" s="48"/>
      <c r="P442" s="48"/>
      <c r="Q442" s="48"/>
      <c r="R442" s="48"/>
      <c r="S442" s="48"/>
      <c r="T442" s="96"/>
      <c r="AT442" s="25" t="s">
        <v>198</v>
      </c>
      <c r="AU442" s="25" t="s">
        <v>207</v>
      </c>
    </row>
    <row r="443" s="12" customFormat="1">
      <c r="B443" s="253"/>
      <c r="C443" s="254"/>
      <c r="D443" s="249" t="s">
        <v>200</v>
      </c>
      <c r="E443" s="255" t="s">
        <v>21</v>
      </c>
      <c r="F443" s="256" t="s">
        <v>611</v>
      </c>
      <c r="G443" s="254"/>
      <c r="H443" s="257">
        <v>5.2800000000000002</v>
      </c>
      <c r="I443" s="258"/>
      <c r="J443" s="254"/>
      <c r="K443" s="254"/>
      <c r="L443" s="259"/>
      <c r="M443" s="260"/>
      <c r="N443" s="261"/>
      <c r="O443" s="261"/>
      <c r="P443" s="261"/>
      <c r="Q443" s="261"/>
      <c r="R443" s="261"/>
      <c r="S443" s="261"/>
      <c r="T443" s="262"/>
      <c r="AT443" s="263" t="s">
        <v>200</v>
      </c>
      <c r="AU443" s="263" t="s">
        <v>207</v>
      </c>
      <c r="AV443" s="12" t="s">
        <v>81</v>
      </c>
      <c r="AW443" s="12" t="s">
        <v>35</v>
      </c>
      <c r="AX443" s="12" t="s">
        <v>72</v>
      </c>
      <c r="AY443" s="263" t="s">
        <v>188</v>
      </c>
    </row>
    <row r="444" s="12" customFormat="1">
      <c r="B444" s="253"/>
      <c r="C444" s="254"/>
      <c r="D444" s="249" t="s">
        <v>200</v>
      </c>
      <c r="E444" s="255" t="s">
        <v>21</v>
      </c>
      <c r="F444" s="256" t="s">
        <v>516</v>
      </c>
      <c r="G444" s="254"/>
      <c r="H444" s="257">
        <v>1.8480000000000001</v>
      </c>
      <c r="I444" s="258"/>
      <c r="J444" s="254"/>
      <c r="K444" s="254"/>
      <c r="L444" s="259"/>
      <c r="M444" s="260"/>
      <c r="N444" s="261"/>
      <c r="O444" s="261"/>
      <c r="P444" s="261"/>
      <c r="Q444" s="261"/>
      <c r="R444" s="261"/>
      <c r="S444" s="261"/>
      <c r="T444" s="262"/>
      <c r="AT444" s="263" t="s">
        <v>200</v>
      </c>
      <c r="AU444" s="263" t="s">
        <v>207</v>
      </c>
      <c r="AV444" s="12" t="s">
        <v>81</v>
      </c>
      <c r="AW444" s="12" t="s">
        <v>35</v>
      </c>
      <c r="AX444" s="12" t="s">
        <v>72</v>
      </c>
      <c r="AY444" s="263" t="s">
        <v>188</v>
      </c>
    </row>
    <row r="445" s="14" customFormat="1">
      <c r="B445" s="274"/>
      <c r="C445" s="275"/>
      <c r="D445" s="249" t="s">
        <v>200</v>
      </c>
      <c r="E445" s="276" t="s">
        <v>21</v>
      </c>
      <c r="F445" s="277" t="s">
        <v>215</v>
      </c>
      <c r="G445" s="275"/>
      <c r="H445" s="278">
        <v>7.1280000000000001</v>
      </c>
      <c r="I445" s="279"/>
      <c r="J445" s="275"/>
      <c r="K445" s="275"/>
      <c r="L445" s="280"/>
      <c r="M445" s="281"/>
      <c r="N445" s="282"/>
      <c r="O445" s="282"/>
      <c r="P445" s="282"/>
      <c r="Q445" s="282"/>
      <c r="R445" s="282"/>
      <c r="S445" s="282"/>
      <c r="T445" s="283"/>
      <c r="AT445" s="284" t="s">
        <v>200</v>
      </c>
      <c r="AU445" s="284" t="s">
        <v>207</v>
      </c>
      <c r="AV445" s="14" t="s">
        <v>194</v>
      </c>
      <c r="AW445" s="14" t="s">
        <v>35</v>
      </c>
      <c r="AX445" s="14" t="s">
        <v>79</v>
      </c>
      <c r="AY445" s="284" t="s">
        <v>188</v>
      </c>
    </row>
    <row r="446" s="1" customFormat="1" ht="16.5" customHeight="1">
      <c r="B446" s="47"/>
      <c r="C446" s="237" t="s">
        <v>302</v>
      </c>
      <c r="D446" s="237" t="s">
        <v>190</v>
      </c>
      <c r="E446" s="238" t="s">
        <v>612</v>
      </c>
      <c r="F446" s="239" t="s">
        <v>613</v>
      </c>
      <c r="G446" s="240" t="s">
        <v>120</v>
      </c>
      <c r="H446" s="241">
        <v>23.760000000000002</v>
      </c>
      <c r="I446" s="242"/>
      <c r="J446" s="243">
        <f>ROUND(I446*H446,2)</f>
        <v>0</v>
      </c>
      <c r="K446" s="239" t="s">
        <v>193</v>
      </c>
      <c r="L446" s="73"/>
      <c r="M446" s="244" t="s">
        <v>21</v>
      </c>
      <c r="N446" s="245" t="s">
        <v>43</v>
      </c>
      <c r="O446" s="48"/>
      <c r="P446" s="246">
        <f>O446*H446</f>
        <v>0</v>
      </c>
      <c r="Q446" s="246">
        <v>0</v>
      </c>
      <c r="R446" s="246">
        <f>Q446*H446</f>
        <v>0</v>
      </c>
      <c r="S446" s="246">
        <v>0.052999999999999998</v>
      </c>
      <c r="T446" s="247">
        <f>S446*H446</f>
        <v>1.25928</v>
      </c>
      <c r="AR446" s="25" t="s">
        <v>194</v>
      </c>
      <c r="AT446" s="25" t="s">
        <v>190</v>
      </c>
      <c r="AU446" s="25" t="s">
        <v>207</v>
      </c>
      <c r="AY446" s="25" t="s">
        <v>188</v>
      </c>
      <c r="BE446" s="248">
        <f>IF(N446="základní",J446,0)</f>
        <v>0</v>
      </c>
      <c r="BF446" s="248">
        <f>IF(N446="snížená",J446,0)</f>
        <v>0</v>
      </c>
      <c r="BG446" s="248">
        <f>IF(N446="zákl. přenesená",J446,0)</f>
        <v>0</v>
      </c>
      <c r="BH446" s="248">
        <f>IF(N446="sníž. přenesená",J446,0)</f>
        <v>0</v>
      </c>
      <c r="BI446" s="248">
        <f>IF(N446="nulová",J446,0)</f>
        <v>0</v>
      </c>
      <c r="BJ446" s="25" t="s">
        <v>79</v>
      </c>
      <c r="BK446" s="248">
        <f>ROUND(I446*H446,2)</f>
        <v>0</v>
      </c>
      <c r="BL446" s="25" t="s">
        <v>194</v>
      </c>
      <c r="BM446" s="25" t="s">
        <v>614</v>
      </c>
    </row>
    <row r="447" s="1" customFormat="1">
      <c r="B447" s="47"/>
      <c r="C447" s="75"/>
      <c r="D447" s="249" t="s">
        <v>196</v>
      </c>
      <c r="E447" s="75"/>
      <c r="F447" s="250" t="s">
        <v>615</v>
      </c>
      <c r="G447" s="75"/>
      <c r="H447" s="75"/>
      <c r="I447" s="205"/>
      <c r="J447" s="75"/>
      <c r="K447" s="75"/>
      <c r="L447" s="73"/>
      <c r="M447" s="251"/>
      <c r="N447" s="48"/>
      <c r="O447" s="48"/>
      <c r="P447" s="48"/>
      <c r="Q447" s="48"/>
      <c r="R447" s="48"/>
      <c r="S447" s="48"/>
      <c r="T447" s="96"/>
      <c r="AT447" s="25" t="s">
        <v>196</v>
      </c>
      <c r="AU447" s="25" t="s">
        <v>207</v>
      </c>
    </row>
    <row r="448" s="1" customFormat="1">
      <c r="B448" s="47"/>
      <c r="C448" s="75"/>
      <c r="D448" s="249" t="s">
        <v>198</v>
      </c>
      <c r="E448" s="75"/>
      <c r="F448" s="252" t="s">
        <v>610</v>
      </c>
      <c r="G448" s="75"/>
      <c r="H448" s="75"/>
      <c r="I448" s="205"/>
      <c r="J448" s="75"/>
      <c r="K448" s="75"/>
      <c r="L448" s="73"/>
      <c r="M448" s="251"/>
      <c r="N448" s="48"/>
      <c r="O448" s="48"/>
      <c r="P448" s="48"/>
      <c r="Q448" s="48"/>
      <c r="R448" s="48"/>
      <c r="S448" s="48"/>
      <c r="T448" s="96"/>
      <c r="AT448" s="25" t="s">
        <v>198</v>
      </c>
      <c r="AU448" s="25" t="s">
        <v>207</v>
      </c>
    </row>
    <row r="449" s="12" customFormat="1">
      <c r="B449" s="253"/>
      <c r="C449" s="254"/>
      <c r="D449" s="249" t="s">
        <v>200</v>
      </c>
      <c r="E449" s="255" t="s">
        <v>21</v>
      </c>
      <c r="F449" s="256" t="s">
        <v>616</v>
      </c>
      <c r="G449" s="254"/>
      <c r="H449" s="257">
        <v>5.2800000000000002</v>
      </c>
      <c r="I449" s="258"/>
      <c r="J449" s="254"/>
      <c r="K449" s="254"/>
      <c r="L449" s="259"/>
      <c r="M449" s="260"/>
      <c r="N449" s="261"/>
      <c r="O449" s="261"/>
      <c r="P449" s="261"/>
      <c r="Q449" s="261"/>
      <c r="R449" s="261"/>
      <c r="S449" s="261"/>
      <c r="T449" s="262"/>
      <c r="AT449" s="263" t="s">
        <v>200</v>
      </c>
      <c r="AU449" s="263" t="s">
        <v>207</v>
      </c>
      <c r="AV449" s="12" t="s">
        <v>81</v>
      </c>
      <c r="AW449" s="12" t="s">
        <v>35</v>
      </c>
      <c r="AX449" s="12" t="s">
        <v>72</v>
      </c>
      <c r="AY449" s="263" t="s">
        <v>188</v>
      </c>
    </row>
    <row r="450" s="12" customFormat="1">
      <c r="B450" s="253"/>
      <c r="C450" s="254"/>
      <c r="D450" s="249" t="s">
        <v>200</v>
      </c>
      <c r="E450" s="255" t="s">
        <v>21</v>
      </c>
      <c r="F450" s="256" t="s">
        <v>617</v>
      </c>
      <c r="G450" s="254"/>
      <c r="H450" s="257">
        <v>18.48</v>
      </c>
      <c r="I450" s="258"/>
      <c r="J450" s="254"/>
      <c r="K450" s="254"/>
      <c r="L450" s="259"/>
      <c r="M450" s="260"/>
      <c r="N450" s="261"/>
      <c r="O450" s="261"/>
      <c r="P450" s="261"/>
      <c r="Q450" s="261"/>
      <c r="R450" s="261"/>
      <c r="S450" s="261"/>
      <c r="T450" s="262"/>
      <c r="AT450" s="263" t="s">
        <v>200</v>
      </c>
      <c r="AU450" s="263" t="s">
        <v>207</v>
      </c>
      <c r="AV450" s="12" t="s">
        <v>81</v>
      </c>
      <c r="AW450" s="12" t="s">
        <v>35</v>
      </c>
      <c r="AX450" s="12" t="s">
        <v>72</v>
      </c>
      <c r="AY450" s="263" t="s">
        <v>188</v>
      </c>
    </row>
    <row r="451" s="14" customFormat="1">
      <c r="B451" s="274"/>
      <c r="C451" s="275"/>
      <c r="D451" s="249" t="s">
        <v>200</v>
      </c>
      <c r="E451" s="276" t="s">
        <v>21</v>
      </c>
      <c r="F451" s="277" t="s">
        <v>215</v>
      </c>
      <c r="G451" s="275"/>
      <c r="H451" s="278">
        <v>23.760000000000002</v>
      </c>
      <c r="I451" s="279"/>
      <c r="J451" s="275"/>
      <c r="K451" s="275"/>
      <c r="L451" s="280"/>
      <c r="M451" s="281"/>
      <c r="N451" s="282"/>
      <c r="O451" s="282"/>
      <c r="P451" s="282"/>
      <c r="Q451" s="282"/>
      <c r="R451" s="282"/>
      <c r="S451" s="282"/>
      <c r="T451" s="283"/>
      <c r="AT451" s="284" t="s">
        <v>200</v>
      </c>
      <c r="AU451" s="284" t="s">
        <v>207</v>
      </c>
      <c r="AV451" s="14" t="s">
        <v>194</v>
      </c>
      <c r="AW451" s="14" t="s">
        <v>35</v>
      </c>
      <c r="AX451" s="14" t="s">
        <v>79</v>
      </c>
      <c r="AY451" s="284" t="s">
        <v>188</v>
      </c>
    </row>
    <row r="452" s="1" customFormat="1" ht="16.5" customHeight="1">
      <c r="B452" s="47"/>
      <c r="C452" s="237" t="s">
        <v>523</v>
      </c>
      <c r="D452" s="237" t="s">
        <v>190</v>
      </c>
      <c r="E452" s="238" t="s">
        <v>618</v>
      </c>
      <c r="F452" s="239" t="s">
        <v>619</v>
      </c>
      <c r="G452" s="240" t="s">
        <v>120</v>
      </c>
      <c r="H452" s="241">
        <v>2.6549999999999998</v>
      </c>
      <c r="I452" s="242"/>
      <c r="J452" s="243">
        <f>ROUND(I452*H452,2)</f>
        <v>0</v>
      </c>
      <c r="K452" s="239" t="s">
        <v>193</v>
      </c>
      <c r="L452" s="73"/>
      <c r="M452" s="244" t="s">
        <v>21</v>
      </c>
      <c r="N452" s="245" t="s">
        <v>43</v>
      </c>
      <c r="O452" s="48"/>
      <c r="P452" s="246">
        <f>O452*H452</f>
        <v>0</v>
      </c>
      <c r="Q452" s="246">
        <v>0</v>
      </c>
      <c r="R452" s="246">
        <f>Q452*H452</f>
        <v>0</v>
      </c>
      <c r="S452" s="246">
        <v>0.063</v>
      </c>
      <c r="T452" s="247">
        <f>S452*H452</f>
        <v>0.167265</v>
      </c>
      <c r="AR452" s="25" t="s">
        <v>194</v>
      </c>
      <c r="AT452" s="25" t="s">
        <v>190</v>
      </c>
      <c r="AU452" s="25" t="s">
        <v>207</v>
      </c>
      <c r="AY452" s="25" t="s">
        <v>188</v>
      </c>
      <c r="BE452" s="248">
        <f>IF(N452="základní",J452,0)</f>
        <v>0</v>
      </c>
      <c r="BF452" s="248">
        <f>IF(N452="snížená",J452,0)</f>
        <v>0</v>
      </c>
      <c r="BG452" s="248">
        <f>IF(N452="zákl. přenesená",J452,0)</f>
        <v>0</v>
      </c>
      <c r="BH452" s="248">
        <f>IF(N452="sníž. přenesená",J452,0)</f>
        <v>0</v>
      </c>
      <c r="BI452" s="248">
        <f>IF(N452="nulová",J452,0)</f>
        <v>0</v>
      </c>
      <c r="BJ452" s="25" t="s">
        <v>79</v>
      </c>
      <c r="BK452" s="248">
        <f>ROUND(I452*H452,2)</f>
        <v>0</v>
      </c>
      <c r="BL452" s="25" t="s">
        <v>194</v>
      </c>
      <c r="BM452" s="25" t="s">
        <v>620</v>
      </c>
    </row>
    <row r="453" s="1" customFormat="1">
      <c r="B453" s="47"/>
      <c r="C453" s="75"/>
      <c r="D453" s="249" t="s">
        <v>196</v>
      </c>
      <c r="E453" s="75"/>
      <c r="F453" s="250" t="s">
        <v>621</v>
      </c>
      <c r="G453" s="75"/>
      <c r="H453" s="75"/>
      <c r="I453" s="205"/>
      <c r="J453" s="75"/>
      <c r="K453" s="75"/>
      <c r="L453" s="73"/>
      <c r="M453" s="251"/>
      <c r="N453" s="48"/>
      <c r="O453" s="48"/>
      <c r="P453" s="48"/>
      <c r="Q453" s="48"/>
      <c r="R453" s="48"/>
      <c r="S453" s="48"/>
      <c r="T453" s="96"/>
      <c r="AT453" s="25" t="s">
        <v>196</v>
      </c>
      <c r="AU453" s="25" t="s">
        <v>207</v>
      </c>
    </row>
    <row r="454" s="1" customFormat="1">
      <c r="B454" s="47"/>
      <c r="C454" s="75"/>
      <c r="D454" s="249" t="s">
        <v>198</v>
      </c>
      <c r="E454" s="75"/>
      <c r="F454" s="252" t="s">
        <v>610</v>
      </c>
      <c r="G454" s="75"/>
      <c r="H454" s="75"/>
      <c r="I454" s="205"/>
      <c r="J454" s="75"/>
      <c r="K454" s="75"/>
      <c r="L454" s="73"/>
      <c r="M454" s="251"/>
      <c r="N454" s="48"/>
      <c r="O454" s="48"/>
      <c r="P454" s="48"/>
      <c r="Q454" s="48"/>
      <c r="R454" s="48"/>
      <c r="S454" s="48"/>
      <c r="T454" s="96"/>
      <c r="AT454" s="25" t="s">
        <v>198</v>
      </c>
      <c r="AU454" s="25" t="s">
        <v>207</v>
      </c>
    </row>
    <row r="455" s="12" customFormat="1">
      <c r="B455" s="253"/>
      <c r="C455" s="254"/>
      <c r="D455" s="249" t="s">
        <v>200</v>
      </c>
      <c r="E455" s="255" t="s">
        <v>21</v>
      </c>
      <c r="F455" s="256" t="s">
        <v>505</v>
      </c>
      <c r="G455" s="254"/>
      <c r="H455" s="257">
        <v>2.6549999999999998</v>
      </c>
      <c r="I455" s="258"/>
      <c r="J455" s="254"/>
      <c r="K455" s="254"/>
      <c r="L455" s="259"/>
      <c r="M455" s="260"/>
      <c r="N455" s="261"/>
      <c r="O455" s="261"/>
      <c r="P455" s="261"/>
      <c r="Q455" s="261"/>
      <c r="R455" s="261"/>
      <c r="S455" s="261"/>
      <c r="T455" s="262"/>
      <c r="AT455" s="263" t="s">
        <v>200</v>
      </c>
      <c r="AU455" s="263" t="s">
        <v>207</v>
      </c>
      <c r="AV455" s="12" t="s">
        <v>81</v>
      </c>
      <c r="AW455" s="12" t="s">
        <v>35</v>
      </c>
      <c r="AX455" s="12" t="s">
        <v>79</v>
      </c>
      <c r="AY455" s="263" t="s">
        <v>188</v>
      </c>
    </row>
    <row r="456" s="11" customFormat="1" ht="22.32" customHeight="1">
      <c r="B456" s="221"/>
      <c r="C456" s="222"/>
      <c r="D456" s="223" t="s">
        <v>71</v>
      </c>
      <c r="E456" s="235" t="s">
        <v>622</v>
      </c>
      <c r="F456" s="235" t="s">
        <v>623</v>
      </c>
      <c r="G456" s="222"/>
      <c r="H456" s="222"/>
      <c r="I456" s="225"/>
      <c r="J456" s="236">
        <f>BK456</f>
        <v>0</v>
      </c>
      <c r="K456" s="222"/>
      <c r="L456" s="227"/>
      <c r="M456" s="228"/>
      <c r="N456" s="229"/>
      <c r="O456" s="229"/>
      <c r="P456" s="230">
        <f>SUM(P457:P474)</f>
        <v>0</v>
      </c>
      <c r="Q456" s="229"/>
      <c r="R456" s="230">
        <f>SUM(R457:R474)</f>
        <v>0</v>
      </c>
      <c r="S456" s="229"/>
      <c r="T456" s="231">
        <f>SUM(T457:T474)</f>
        <v>7.3752639999999996</v>
      </c>
      <c r="AR456" s="232" t="s">
        <v>79</v>
      </c>
      <c r="AT456" s="233" t="s">
        <v>71</v>
      </c>
      <c r="AU456" s="233" t="s">
        <v>81</v>
      </c>
      <c r="AY456" s="232" t="s">
        <v>188</v>
      </c>
      <c r="BK456" s="234">
        <f>SUM(BK457:BK474)</f>
        <v>0</v>
      </c>
    </row>
    <row r="457" s="1" customFormat="1" ht="16.5" customHeight="1">
      <c r="B457" s="47"/>
      <c r="C457" s="237" t="s">
        <v>624</v>
      </c>
      <c r="D457" s="237" t="s">
        <v>190</v>
      </c>
      <c r="E457" s="238" t="s">
        <v>625</v>
      </c>
      <c r="F457" s="239" t="s">
        <v>626</v>
      </c>
      <c r="G457" s="240" t="s">
        <v>627</v>
      </c>
      <c r="H457" s="241">
        <v>2</v>
      </c>
      <c r="I457" s="242"/>
      <c r="J457" s="243">
        <f>ROUND(I457*H457,2)</f>
        <v>0</v>
      </c>
      <c r="K457" s="239" t="s">
        <v>193</v>
      </c>
      <c r="L457" s="73"/>
      <c r="M457" s="244" t="s">
        <v>21</v>
      </c>
      <c r="N457" s="245" t="s">
        <v>43</v>
      </c>
      <c r="O457" s="48"/>
      <c r="P457" s="246">
        <f>O457*H457</f>
        <v>0</v>
      </c>
      <c r="Q457" s="246">
        <v>0</v>
      </c>
      <c r="R457" s="246">
        <f>Q457*H457</f>
        <v>0</v>
      </c>
      <c r="S457" s="246">
        <v>0.0089999999999999993</v>
      </c>
      <c r="T457" s="247">
        <f>S457*H457</f>
        <v>0.017999999999999999</v>
      </c>
      <c r="AR457" s="25" t="s">
        <v>194</v>
      </c>
      <c r="AT457" s="25" t="s">
        <v>190</v>
      </c>
      <c r="AU457" s="25" t="s">
        <v>207</v>
      </c>
      <c r="AY457" s="25" t="s">
        <v>188</v>
      </c>
      <c r="BE457" s="248">
        <f>IF(N457="základní",J457,0)</f>
        <v>0</v>
      </c>
      <c r="BF457" s="248">
        <f>IF(N457="snížená",J457,0)</f>
        <v>0</v>
      </c>
      <c r="BG457" s="248">
        <f>IF(N457="zákl. přenesená",J457,0)</f>
        <v>0</v>
      </c>
      <c r="BH457" s="248">
        <f>IF(N457="sníž. přenesená",J457,0)</f>
        <v>0</v>
      </c>
      <c r="BI457" s="248">
        <f>IF(N457="nulová",J457,0)</f>
        <v>0</v>
      </c>
      <c r="BJ457" s="25" t="s">
        <v>79</v>
      </c>
      <c r="BK457" s="248">
        <f>ROUND(I457*H457,2)</f>
        <v>0</v>
      </c>
      <c r="BL457" s="25" t="s">
        <v>194</v>
      </c>
      <c r="BM457" s="25" t="s">
        <v>628</v>
      </c>
    </row>
    <row r="458" s="1" customFormat="1">
      <c r="B458" s="47"/>
      <c r="C458" s="75"/>
      <c r="D458" s="249" t="s">
        <v>196</v>
      </c>
      <c r="E458" s="75"/>
      <c r="F458" s="250" t="s">
        <v>629</v>
      </c>
      <c r="G458" s="75"/>
      <c r="H458" s="75"/>
      <c r="I458" s="205"/>
      <c r="J458" s="75"/>
      <c r="K458" s="75"/>
      <c r="L458" s="73"/>
      <c r="M458" s="251"/>
      <c r="N458" s="48"/>
      <c r="O458" s="48"/>
      <c r="P458" s="48"/>
      <c r="Q458" s="48"/>
      <c r="R458" s="48"/>
      <c r="S458" s="48"/>
      <c r="T458" s="96"/>
      <c r="AT458" s="25" t="s">
        <v>196</v>
      </c>
      <c r="AU458" s="25" t="s">
        <v>207</v>
      </c>
    </row>
    <row r="459" s="12" customFormat="1">
      <c r="B459" s="253"/>
      <c r="C459" s="254"/>
      <c r="D459" s="249" t="s">
        <v>200</v>
      </c>
      <c r="E459" s="255" t="s">
        <v>21</v>
      </c>
      <c r="F459" s="256" t="s">
        <v>630</v>
      </c>
      <c r="G459" s="254"/>
      <c r="H459" s="257">
        <v>2</v>
      </c>
      <c r="I459" s="258"/>
      <c r="J459" s="254"/>
      <c r="K459" s="254"/>
      <c r="L459" s="259"/>
      <c r="M459" s="260"/>
      <c r="N459" s="261"/>
      <c r="O459" s="261"/>
      <c r="P459" s="261"/>
      <c r="Q459" s="261"/>
      <c r="R459" s="261"/>
      <c r="S459" s="261"/>
      <c r="T459" s="262"/>
      <c r="AT459" s="263" t="s">
        <v>200</v>
      </c>
      <c r="AU459" s="263" t="s">
        <v>207</v>
      </c>
      <c r="AV459" s="12" t="s">
        <v>81</v>
      </c>
      <c r="AW459" s="12" t="s">
        <v>35</v>
      </c>
      <c r="AX459" s="12" t="s">
        <v>79</v>
      </c>
      <c r="AY459" s="263" t="s">
        <v>188</v>
      </c>
    </row>
    <row r="460" s="1" customFormat="1" ht="16.5" customHeight="1">
      <c r="B460" s="47"/>
      <c r="C460" s="237" t="s">
        <v>631</v>
      </c>
      <c r="D460" s="237" t="s">
        <v>190</v>
      </c>
      <c r="E460" s="238" t="s">
        <v>632</v>
      </c>
      <c r="F460" s="239" t="s">
        <v>633</v>
      </c>
      <c r="G460" s="240" t="s">
        <v>120</v>
      </c>
      <c r="H460" s="241">
        <v>573.51499999999999</v>
      </c>
      <c r="I460" s="242"/>
      <c r="J460" s="243">
        <f>ROUND(I460*H460,2)</f>
        <v>0</v>
      </c>
      <c r="K460" s="239" t="s">
        <v>193</v>
      </c>
      <c r="L460" s="73"/>
      <c r="M460" s="244" t="s">
        <v>21</v>
      </c>
      <c r="N460" s="245" t="s">
        <v>43</v>
      </c>
      <c r="O460" s="48"/>
      <c r="P460" s="246">
        <f>O460*H460</f>
        <v>0</v>
      </c>
      <c r="Q460" s="246">
        <v>0</v>
      </c>
      <c r="R460" s="246">
        <f>Q460*H460</f>
        <v>0</v>
      </c>
      <c r="S460" s="246">
        <v>0.01</v>
      </c>
      <c r="T460" s="247">
        <f>S460*H460</f>
        <v>5.73515</v>
      </c>
      <c r="AR460" s="25" t="s">
        <v>194</v>
      </c>
      <c r="AT460" s="25" t="s">
        <v>190</v>
      </c>
      <c r="AU460" s="25" t="s">
        <v>207</v>
      </c>
      <c r="AY460" s="25" t="s">
        <v>188</v>
      </c>
      <c r="BE460" s="248">
        <f>IF(N460="základní",J460,0)</f>
        <v>0</v>
      </c>
      <c r="BF460" s="248">
        <f>IF(N460="snížená",J460,0)</f>
        <v>0</v>
      </c>
      <c r="BG460" s="248">
        <f>IF(N460="zákl. přenesená",J460,0)</f>
        <v>0</v>
      </c>
      <c r="BH460" s="248">
        <f>IF(N460="sníž. přenesená",J460,0)</f>
        <v>0</v>
      </c>
      <c r="BI460" s="248">
        <f>IF(N460="nulová",J460,0)</f>
        <v>0</v>
      </c>
      <c r="BJ460" s="25" t="s">
        <v>79</v>
      </c>
      <c r="BK460" s="248">
        <f>ROUND(I460*H460,2)</f>
        <v>0</v>
      </c>
      <c r="BL460" s="25" t="s">
        <v>194</v>
      </c>
      <c r="BM460" s="25" t="s">
        <v>634</v>
      </c>
    </row>
    <row r="461" s="1" customFormat="1">
      <c r="B461" s="47"/>
      <c r="C461" s="75"/>
      <c r="D461" s="249" t="s">
        <v>196</v>
      </c>
      <c r="E461" s="75"/>
      <c r="F461" s="250" t="s">
        <v>635</v>
      </c>
      <c r="G461" s="75"/>
      <c r="H461" s="75"/>
      <c r="I461" s="205"/>
      <c r="J461" s="75"/>
      <c r="K461" s="75"/>
      <c r="L461" s="73"/>
      <c r="M461" s="251"/>
      <c r="N461" s="48"/>
      <c r="O461" s="48"/>
      <c r="P461" s="48"/>
      <c r="Q461" s="48"/>
      <c r="R461" s="48"/>
      <c r="S461" s="48"/>
      <c r="T461" s="96"/>
      <c r="AT461" s="25" t="s">
        <v>196</v>
      </c>
      <c r="AU461" s="25" t="s">
        <v>207</v>
      </c>
    </row>
    <row r="462" s="13" customFormat="1">
      <c r="B462" s="264"/>
      <c r="C462" s="265"/>
      <c r="D462" s="249" t="s">
        <v>200</v>
      </c>
      <c r="E462" s="266" t="s">
        <v>21</v>
      </c>
      <c r="F462" s="267" t="s">
        <v>476</v>
      </c>
      <c r="G462" s="265"/>
      <c r="H462" s="266" t="s">
        <v>21</v>
      </c>
      <c r="I462" s="268"/>
      <c r="J462" s="265"/>
      <c r="K462" s="265"/>
      <c r="L462" s="269"/>
      <c r="M462" s="270"/>
      <c r="N462" s="271"/>
      <c r="O462" s="271"/>
      <c r="P462" s="271"/>
      <c r="Q462" s="271"/>
      <c r="R462" s="271"/>
      <c r="S462" s="271"/>
      <c r="T462" s="272"/>
      <c r="AT462" s="273" t="s">
        <v>200</v>
      </c>
      <c r="AU462" s="273" t="s">
        <v>207</v>
      </c>
      <c r="AV462" s="13" t="s">
        <v>79</v>
      </c>
      <c r="AW462" s="13" t="s">
        <v>35</v>
      </c>
      <c r="AX462" s="13" t="s">
        <v>72</v>
      </c>
      <c r="AY462" s="273" t="s">
        <v>188</v>
      </c>
    </row>
    <row r="463" s="12" customFormat="1">
      <c r="B463" s="253"/>
      <c r="C463" s="254"/>
      <c r="D463" s="249" t="s">
        <v>200</v>
      </c>
      <c r="E463" s="255" t="s">
        <v>21</v>
      </c>
      <c r="F463" s="256" t="s">
        <v>311</v>
      </c>
      <c r="G463" s="254"/>
      <c r="H463" s="257">
        <v>493.58999999999998</v>
      </c>
      <c r="I463" s="258"/>
      <c r="J463" s="254"/>
      <c r="K463" s="254"/>
      <c r="L463" s="259"/>
      <c r="M463" s="260"/>
      <c r="N463" s="261"/>
      <c r="O463" s="261"/>
      <c r="P463" s="261"/>
      <c r="Q463" s="261"/>
      <c r="R463" s="261"/>
      <c r="S463" s="261"/>
      <c r="T463" s="262"/>
      <c r="AT463" s="263" t="s">
        <v>200</v>
      </c>
      <c r="AU463" s="263" t="s">
        <v>207</v>
      </c>
      <c r="AV463" s="12" t="s">
        <v>81</v>
      </c>
      <c r="AW463" s="12" t="s">
        <v>35</v>
      </c>
      <c r="AX463" s="12" t="s">
        <v>72</v>
      </c>
      <c r="AY463" s="263" t="s">
        <v>188</v>
      </c>
    </row>
    <row r="464" s="13" customFormat="1">
      <c r="B464" s="264"/>
      <c r="C464" s="265"/>
      <c r="D464" s="249" t="s">
        <v>200</v>
      </c>
      <c r="E464" s="266" t="s">
        <v>21</v>
      </c>
      <c r="F464" s="267" t="s">
        <v>312</v>
      </c>
      <c r="G464" s="265"/>
      <c r="H464" s="266" t="s">
        <v>21</v>
      </c>
      <c r="I464" s="268"/>
      <c r="J464" s="265"/>
      <c r="K464" s="265"/>
      <c r="L464" s="269"/>
      <c r="M464" s="270"/>
      <c r="N464" s="271"/>
      <c r="O464" s="271"/>
      <c r="P464" s="271"/>
      <c r="Q464" s="271"/>
      <c r="R464" s="271"/>
      <c r="S464" s="271"/>
      <c r="T464" s="272"/>
      <c r="AT464" s="273" t="s">
        <v>200</v>
      </c>
      <c r="AU464" s="273" t="s">
        <v>207</v>
      </c>
      <c r="AV464" s="13" t="s">
        <v>79</v>
      </c>
      <c r="AW464" s="13" t="s">
        <v>35</v>
      </c>
      <c r="AX464" s="13" t="s">
        <v>72</v>
      </c>
      <c r="AY464" s="273" t="s">
        <v>188</v>
      </c>
    </row>
    <row r="465" s="12" customFormat="1">
      <c r="B465" s="253"/>
      <c r="C465" s="254"/>
      <c r="D465" s="249" t="s">
        <v>200</v>
      </c>
      <c r="E465" s="255" t="s">
        <v>21</v>
      </c>
      <c r="F465" s="256" t="s">
        <v>313</v>
      </c>
      <c r="G465" s="254"/>
      <c r="H465" s="257">
        <v>17.956</v>
      </c>
      <c r="I465" s="258"/>
      <c r="J465" s="254"/>
      <c r="K465" s="254"/>
      <c r="L465" s="259"/>
      <c r="M465" s="260"/>
      <c r="N465" s="261"/>
      <c r="O465" s="261"/>
      <c r="P465" s="261"/>
      <c r="Q465" s="261"/>
      <c r="R465" s="261"/>
      <c r="S465" s="261"/>
      <c r="T465" s="262"/>
      <c r="AT465" s="263" t="s">
        <v>200</v>
      </c>
      <c r="AU465" s="263" t="s">
        <v>207</v>
      </c>
      <c r="AV465" s="12" t="s">
        <v>81</v>
      </c>
      <c r="AW465" s="12" t="s">
        <v>35</v>
      </c>
      <c r="AX465" s="12" t="s">
        <v>72</v>
      </c>
      <c r="AY465" s="263" t="s">
        <v>188</v>
      </c>
    </row>
    <row r="466" s="13" customFormat="1">
      <c r="B466" s="264"/>
      <c r="C466" s="265"/>
      <c r="D466" s="249" t="s">
        <v>200</v>
      </c>
      <c r="E466" s="266" t="s">
        <v>21</v>
      </c>
      <c r="F466" s="267" t="s">
        <v>314</v>
      </c>
      <c r="G466" s="265"/>
      <c r="H466" s="266" t="s">
        <v>21</v>
      </c>
      <c r="I466" s="268"/>
      <c r="J466" s="265"/>
      <c r="K466" s="265"/>
      <c r="L466" s="269"/>
      <c r="M466" s="270"/>
      <c r="N466" s="271"/>
      <c r="O466" s="271"/>
      <c r="P466" s="271"/>
      <c r="Q466" s="271"/>
      <c r="R466" s="271"/>
      <c r="S466" s="271"/>
      <c r="T466" s="272"/>
      <c r="AT466" s="273" t="s">
        <v>200</v>
      </c>
      <c r="AU466" s="273" t="s">
        <v>207</v>
      </c>
      <c r="AV466" s="13" t="s">
        <v>79</v>
      </c>
      <c r="AW466" s="13" t="s">
        <v>35</v>
      </c>
      <c r="AX466" s="13" t="s">
        <v>72</v>
      </c>
      <c r="AY466" s="273" t="s">
        <v>188</v>
      </c>
    </row>
    <row r="467" s="12" customFormat="1">
      <c r="B467" s="253"/>
      <c r="C467" s="254"/>
      <c r="D467" s="249" t="s">
        <v>200</v>
      </c>
      <c r="E467" s="255" t="s">
        <v>21</v>
      </c>
      <c r="F467" s="256" t="s">
        <v>135</v>
      </c>
      <c r="G467" s="254"/>
      <c r="H467" s="257">
        <v>61.969000000000001</v>
      </c>
      <c r="I467" s="258"/>
      <c r="J467" s="254"/>
      <c r="K467" s="254"/>
      <c r="L467" s="259"/>
      <c r="M467" s="260"/>
      <c r="N467" s="261"/>
      <c r="O467" s="261"/>
      <c r="P467" s="261"/>
      <c r="Q467" s="261"/>
      <c r="R467" s="261"/>
      <c r="S467" s="261"/>
      <c r="T467" s="262"/>
      <c r="AT467" s="263" t="s">
        <v>200</v>
      </c>
      <c r="AU467" s="263" t="s">
        <v>207</v>
      </c>
      <c r="AV467" s="12" t="s">
        <v>81</v>
      </c>
      <c r="AW467" s="12" t="s">
        <v>35</v>
      </c>
      <c r="AX467" s="12" t="s">
        <v>72</v>
      </c>
      <c r="AY467" s="263" t="s">
        <v>188</v>
      </c>
    </row>
    <row r="468" s="14" customFormat="1">
      <c r="B468" s="274"/>
      <c r="C468" s="275"/>
      <c r="D468" s="249" t="s">
        <v>200</v>
      </c>
      <c r="E468" s="276" t="s">
        <v>21</v>
      </c>
      <c r="F468" s="277" t="s">
        <v>215</v>
      </c>
      <c r="G468" s="275"/>
      <c r="H468" s="278">
        <v>573.51499999999999</v>
      </c>
      <c r="I468" s="279"/>
      <c r="J468" s="275"/>
      <c r="K468" s="275"/>
      <c r="L468" s="280"/>
      <c r="M468" s="281"/>
      <c r="N468" s="282"/>
      <c r="O468" s="282"/>
      <c r="P468" s="282"/>
      <c r="Q468" s="282"/>
      <c r="R468" s="282"/>
      <c r="S468" s="282"/>
      <c r="T468" s="283"/>
      <c r="AT468" s="284" t="s">
        <v>200</v>
      </c>
      <c r="AU468" s="284" t="s">
        <v>207</v>
      </c>
      <c r="AV468" s="14" t="s">
        <v>194</v>
      </c>
      <c r="AW468" s="14" t="s">
        <v>35</v>
      </c>
      <c r="AX468" s="14" t="s">
        <v>79</v>
      </c>
      <c r="AY468" s="284" t="s">
        <v>188</v>
      </c>
    </row>
    <row r="469" s="1" customFormat="1" ht="16.5" customHeight="1">
      <c r="B469" s="47"/>
      <c r="C469" s="237" t="s">
        <v>636</v>
      </c>
      <c r="D469" s="237" t="s">
        <v>190</v>
      </c>
      <c r="E469" s="238" t="s">
        <v>637</v>
      </c>
      <c r="F469" s="239" t="s">
        <v>638</v>
      </c>
      <c r="G469" s="240" t="s">
        <v>120</v>
      </c>
      <c r="H469" s="241">
        <v>18.225999999999999</v>
      </c>
      <c r="I469" s="242"/>
      <c r="J469" s="243">
        <f>ROUND(I469*H469,2)</f>
        <v>0</v>
      </c>
      <c r="K469" s="239" t="s">
        <v>193</v>
      </c>
      <c r="L469" s="73"/>
      <c r="M469" s="244" t="s">
        <v>21</v>
      </c>
      <c r="N469" s="245" t="s">
        <v>43</v>
      </c>
      <c r="O469" s="48"/>
      <c r="P469" s="246">
        <f>O469*H469</f>
        <v>0</v>
      </c>
      <c r="Q469" s="246">
        <v>0</v>
      </c>
      <c r="R469" s="246">
        <f>Q469*H469</f>
        <v>0</v>
      </c>
      <c r="S469" s="246">
        <v>0.088999999999999996</v>
      </c>
      <c r="T469" s="247">
        <f>S469*H469</f>
        <v>1.6221139999999998</v>
      </c>
      <c r="AR469" s="25" t="s">
        <v>194</v>
      </c>
      <c r="AT469" s="25" t="s">
        <v>190</v>
      </c>
      <c r="AU469" s="25" t="s">
        <v>207</v>
      </c>
      <c r="AY469" s="25" t="s">
        <v>188</v>
      </c>
      <c r="BE469" s="248">
        <f>IF(N469="základní",J469,0)</f>
        <v>0</v>
      </c>
      <c r="BF469" s="248">
        <f>IF(N469="snížená",J469,0)</f>
        <v>0</v>
      </c>
      <c r="BG469" s="248">
        <f>IF(N469="zákl. přenesená",J469,0)</f>
        <v>0</v>
      </c>
      <c r="BH469" s="248">
        <f>IF(N469="sníž. přenesená",J469,0)</f>
        <v>0</v>
      </c>
      <c r="BI469" s="248">
        <f>IF(N469="nulová",J469,0)</f>
        <v>0</v>
      </c>
      <c r="BJ469" s="25" t="s">
        <v>79</v>
      </c>
      <c r="BK469" s="248">
        <f>ROUND(I469*H469,2)</f>
        <v>0</v>
      </c>
      <c r="BL469" s="25" t="s">
        <v>194</v>
      </c>
      <c r="BM469" s="25" t="s">
        <v>639</v>
      </c>
    </row>
    <row r="470" s="1" customFormat="1">
      <c r="B470" s="47"/>
      <c r="C470" s="75"/>
      <c r="D470" s="249" t="s">
        <v>196</v>
      </c>
      <c r="E470" s="75"/>
      <c r="F470" s="250" t="s">
        <v>640</v>
      </c>
      <c r="G470" s="75"/>
      <c r="H470" s="75"/>
      <c r="I470" s="205"/>
      <c r="J470" s="75"/>
      <c r="K470" s="75"/>
      <c r="L470" s="73"/>
      <c r="M470" s="251"/>
      <c r="N470" s="48"/>
      <c r="O470" s="48"/>
      <c r="P470" s="48"/>
      <c r="Q470" s="48"/>
      <c r="R470" s="48"/>
      <c r="S470" s="48"/>
      <c r="T470" s="96"/>
      <c r="AT470" s="25" t="s">
        <v>196</v>
      </c>
      <c r="AU470" s="25" t="s">
        <v>207</v>
      </c>
    </row>
    <row r="471" s="1" customFormat="1">
      <c r="B471" s="47"/>
      <c r="C471" s="75"/>
      <c r="D471" s="249" t="s">
        <v>198</v>
      </c>
      <c r="E471" s="75"/>
      <c r="F471" s="252" t="s">
        <v>641</v>
      </c>
      <c r="G471" s="75"/>
      <c r="H471" s="75"/>
      <c r="I471" s="205"/>
      <c r="J471" s="75"/>
      <c r="K471" s="75"/>
      <c r="L471" s="73"/>
      <c r="M471" s="251"/>
      <c r="N471" s="48"/>
      <c r="O471" s="48"/>
      <c r="P471" s="48"/>
      <c r="Q471" s="48"/>
      <c r="R471" s="48"/>
      <c r="S471" s="48"/>
      <c r="T471" s="96"/>
      <c r="AT471" s="25" t="s">
        <v>198</v>
      </c>
      <c r="AU471" s="25" t="s">
        <v>207</v>
      </c>
    </row>
    <row r="472" s="13" customFormat="1">
      <c r="B472" s="264"/>
      <c r="C472" s="265"/>
      <c r="D472" s="249" t="s">
        <v>200</v>
      </c>
      <c r="E472" s="266" t="s">
        <v>21</v>
      </c>
      <c r="F472" s="267" t="s">
        <v>483</v>
      </c>
      <c r="G472" s="265"/>
      <c r="H472" s="266" t="s">
        <v>21</v>
      </c>
      <c r="I472" s="268"/>
      <c r="J472" s="265"/>
      <c r="K472" s="265"/>
      <c r="L472" s="269"/>
      <c r="M472" s="270"/>
      <c r="N472" s="271"/>
      <c r="O472" s="271"/>
      <c r="P472" s="271"/>
      <c r="Q472" s="271"/>
      <c r="R472" s="271"/>
      <c r="S472" s="271"/>
      <c r="T472" s="272"/>
      <c r="AT472" s="273" t="s">
        <v>200</v>
      </c>
      <c r="AU472" s="273" t="s">
        <v>207</v>
      </c>
      <c r="AV472" s="13" t="s">
        <v>79</v>
      </c>
      <c r="AW472" s="13" t="s">
        <v>35</v>
      </c>
      <c r="AX472" s="13" t="s">
        <v>72</v>
      </c>
      <c r="AY472" s="273" t="s">
        <v>188</v>
      </c>
    </row>
    <row r="473" s="12" customFormat="1">
      <c r="B473" s="253"/>
      <c r="C473" s="254"/>
      <c r="D473" s="249" t="s">
        <v>200</v>
      </c>
      <c r="E473" s="255" t="s">
        <v>21</v>
      </c>
      <c r="F473" s="256" t="s">
        <v>484</v>
      </c>
      <c r="G473" s="254"/>
      <c r="H473" s="257">
        <v>18.225999999999999</v>
      </c>
      <c r="I473" s="258"/>
      <c r="J473" s="254"/>
      <c r="K473" s="254"/>
      <c r="L473" s="259"/>
      <c r="M473" s="260"/>
      <c r="N473" s="261"/>
      <c r="O473" s="261"/>
      <c r="P473" s="261"/>
      <c r="Q473" s="261"/>
      <c r="R473" s="261"/>
      <c r="S473" s="261"/>
      <c r="T473" s="262"/>
      <c r="AT473" s="263" t="s">
        <v>200</v>
      </c>
      <c r="AU473" s="263" t="s">
        <v>207</v>
      </c>
      <c r="AV473" s="12" t="s">
        <v>81</v>
      </c>
      <c r="AW473" s="12" t="s">
        <v>35</v>
      </c>
      <c r="AX473" s="12" t="s">
        <v>72</v>
      </c>
      <c r="AY473" s="263" t="s">
        <v>188</v>
      </c>
    </row>
    <row r="474" s="14" customFormat="1">
      <c r="B474" s="274"/>
      <c r="C474" s="275"/>
      <c r="D474" s="249" t="s">
        <v>200</v>
      </c>
      <c r="E474" s="276" t="s">
        <v>21</v>
      </c>
      <c r="F474" s="277" t="s">
        <v>215</v>
      </c>
      <c r="G474" s="275"/>
      <c r="H474" s="278">
        <v>18.225999999999999</v>
      </c>
      <c r="I474" s="279"/>
      <c r="J474" s="275"/>
      <c r="K474" s="275"/>
      <c r="L474" s="280"/>
      <c r="M474" s="281"/>
      <c r="N474" s="282"/>
      <c r="O474" s="282"/>
      <c r="P474" s="282"/>
      <c r="Q474" s="282"/>
      <c r="R474" s="282"/>
      <c r="S474" s="282"/>
      <c r="T474" s="283"/>
      <c r="AT474" s="284" t="s">
        <v>200</v>
      </c>
      <c r="AU474" s="284" t="s">
        <v>207</v>
      </c>
      <c r="AV474" s="14" t="s">
        <v>194</v>
      </c>
      <c r="AW474" s="14" t="s">
        <v>35</v>
      </c>
      <c r="AX474" s="14" t="s">
        <v>79</v>
      </c>
      <c r="AY474" s="284" t="s">
        <v>188</v>
      </c>
    </row>
    <row r="475" s="11" customFormat="1" ht="22.32" customHeight="1">
      <c r="B475" s="221"/>
      <c r="C475" s="222"/>
      <c r="D475" s="223" t="s">
        <v>71</v>
      </c>
      <c r="E475" s="235" t="s">
        <v>642</v>
      </c>
      <c r="F475" s="235" t="s">
        <v>643</v>
      </c>
      <c r="G475" s="222"/>
      <c r="H475" s="222"/>
      <c r="I475" s="225"/>
      <c r="J475" s="236">
        <f>BK475</f>
        <v>0</v>
      </c>
      <c r="K475" s="222"/>
      <c r="L475" s="227"/>
      <c r="M475" s="228"/>
      <c r="N475" s="229"/>
      <c r="O475" s="229"/>
      <c r="P475" s="230">
        <f>P476+P490</f>
        <v>0</v>
      </c>
      <c r="Q475" s="229"/>
      <c r="R475" s="230">
        <f>R476+R490</f>
        <v>0</v>
      </c>
      <c r="S475" s="229"/>
      <c r="T475" s="231">
        <f>T476+T490</f>
        <v>0</v>
      </c>
      <c r="AR475" s="232" t="s">
        <v>79</v>
      </c>
      <c r="AT475" s="233" t="s">
        <v>71</v>
      </c>
      <c r="AU475" s="233" t="s">
        <v>81</v>
      </c>
      <c r="AY475" s="232" t="s">
        <v>188</v>
      </c>
      <c r="BK475" s="234">
        <f>BK476+BK490</f>
        <v>0</v>
      </c>
    </row>
    <row r="476" s="15" customFormat="1" ht="14.4" customHeight="1">
      <c r="B476" s="296"/>
      <c r="C476" s="297"/>
      <c r="D476" s="298" t="s">
        <v>71</v>
      </c>
      <c r="E476" s="298" t="s">
        <v>644</v>
      </c>
      <c r="F476" s="298" t="s">
        <v>645</v>
      </c>
      <c r="G476" s="297"/>
      <c r="H476" s="297"/>
      <c r="I476" s="299"/>
      <c r="J476" s="300">
        <f>BK476</f>
        <v>0</v>
      </c>
      <c r="K476" s="297"/>
      <c r="L476" s="301"/>
      <c r="M476" s="302"/>
      <c r="N476" s="303"/>
      <c r="O476" s="303"/>
      <c r="P476" s="304">
        <f>SUM(P477:P489)</f>
        <v>0</v>
      </c>
      <c r="Q476" s="303"/>
      <c r="R476" s="304">
        <f>SUM(R477:R489)</f>
        <v>0</v>
      </c>
      <c r="S476" s="303"/>
      <c r="T476" s="305">
        <f>SUM(T477:T489)</f>
        <v>0</v>
      </c>
      <c r="AR476" s="306" t="s">
        <v>79</v>
      </c>
      <c r="AT476" s="307" t="s">
        <v>71</v>
      </c>
      <c r="AU476" s="307" t="s">
        <v>207</v>
      </c>
      <c r="AY476" s="306" t="s">
        <v>188</v>
      </c>
      <c r="BK476" s="308">
        <f>SUM(BK477:BK489)</f>
        <v>0</v>
      </c>
    </row>
    <row r="477" s="1" customFormat="1" ht="25.5" customHeight="1">
      <c r="B477" s="47"/>
      <c r="C477" s="237" t="s">
        <v>646</v>
      </c>
      <c r="D477" s="237" t="s">
        <v>190</v>
      </c>
      <c r="E477" s="238" t="s">
        <v>647</v>
      </c>
      <c r="F477" s="239" t="s">
        <v>648</v>
      </c>
      <c r="G477" s="240" t="s">
        <v>261</v>
      </c>
      <c r="H477" s="241">
        <v>64.872</v>
      </c>
      <c r="I477" s="242"/>
      <c r="J477" s="243">
        <f>ROUND(I477*H477,2)</f>
        <v>0</v>
      </c>
      <c r="K477" s="239" t="s">
        <v>193</v>
      </c>
      <c r="L477" s="73"/>
      <c r="M477" s="244" t="s">
        <v>21</v>
      </c>
      <c r="N477" s="245" t="s">
        <v>43</v>
      </c>
      <c r="O477" s="48"/>
      <c r="P477" s="246">
        <f>O477*H477</f>
        <v>0</v>
      </c>
      <c r="Q477" s="246">
        <v>0</v>
      </c>
      <c r="R477" s="246">
        <f>Q477*H477</f>
        <v>0</v>
      </c>
      <c r="S477" s="246">
        <v>0</v>
      </c>
      <c r="T477" s="247">
        <f>S477*H477</f>
        <v>0</v>
      </c>
      <c r="AR477" s="25" t="s">
        <v>194</v>
      </c>
      <c r="AT477" s="25" t="s">
        <v>190</v>
      </c>
      <c r="AU477" s="25" t="s">
        <v>194</v>
      </c>
      <c r="AY477" s="25" t="s">
        <v>188</v>
      </c>
      <c r="BE477" s="248">
        <f>IF(N477="základní",J477,0)</f>
        <v>0</v>
      </c>
      <c r="BF477" s="248">
        <f>IF(N477="snížená",J477,0)</f>
        <v>0</v>
      </c>
      <c r="BG477" s="248">
        <f>IF(N477="zákl. přenesená",J477,0)</f>
        <v>0</v>
      </c>
      <c r="BH477" s="248">
        <f>IF(N477="sníž. přenesená",J477,0)</f>
        <v>0</v>
      </c>
      <c r="BI477" s="248">
        <f>IF(N477="nulová",J477,0)</f>
        <v>0</v>
      </c>
      <c r="BJ477" s="25" t="s">
        <v>79</v>
      </c>
      <c r="BK477" s="248">
        <f>ROUND(I477*H477,2)</f>
        <v>0</v>
      </c>
      <c r="BL477" s="25" t="s">
        <v>194</v>
      </c>
      <c r="BM477" s="25" t="s">
        <v>649</v>
      </c>
    </row>
    <row r="478" s="1" customFormat="1">
      <c r="B478" s="47"/>
      <c r="C478" s="75"/>
      <c r="D478" s="249" t="s">
        <v>196</v>
      </c>
      <c r="E478" s="75"/>
      <c r="F478" s="250" t="s">
        <v>650</v>
      </c>
      <c r="G478" s="75"/>
      <c r="H478" s="75"/>
      <c r="I478" s="205"/>
      <c r="J478" s="75"/>
      <c r="K478" s="75"/>
      <c r="L478" s="73"/>
      <c r="M478" s="251"/>
      <c r="N478" s="48"/>
      <c r="O478" s="48"/>
      <c r="P478" s="48"/>
      <c r="Q478" s="48"/>
      <c r="R478" s="48"/>
      <c r="S478" s="48"/>
      <c r="T478" s="96"/>
      <c r="AT478" s="25" t="s">
        <v>196</v>
      </c>
      <c r="AU478" s="25" t="s">
        <v>194</v>
      </c>
    </row>
    <row r="479" s="1" customFormat="1">
      <c r="B479" s="47"/>
      <c r="C479" s="75"/>
      <c r="D479" s="249" t="s">
        <v>198</v>
      </c>
      <c r="E479" s="75"/>
      <c r="F479" s="252" t="s">
        <v>651</v>
      </c>
      <c r="G479" s="75"/>
      <c r="H479" s="75"/>
      <c r="I479" s="205"/>
      <c r="J479" s="75"/>
      <c r="K479" s="75"/>
      <c r="L479" s="73"/>
      <c r="M479" s="251"/>
      <c r="N479" s="48"/>
      <c r="O479" s="48"/>
      <c r="P479" s="48"/>
      <c r="Q479" s="48"/>
      <c r="R479" s="48"/>
      <c r="S479" s="48"/>
      <c r="T479" s="96"/>
      <c r="AT479" s="25" t="s">
        <v>198</v>
      </c>
      <c r="AU479" s="25" t="s">
        <v>194</v>
      </c>
    </row>
    <row r="480" s="1" customFormat="1" ht="25.5" customHeight="1">
      <c r="B480" s="47"/>
      <c r="C480" s="237" t="s">
        <v>652</v>
      </c>
      <c r="D480" s="237" t="s">
        <v>190</v>
      </c>
      <c r="E480" s="238" t="s">
        <v>653</v>
      </c>
      <c r="F480" s="239" t="s">
        <v>654</v>
      </c>
      <c r="G480" s="240" t="s">
        <v>261</v>
      </c>
      <c r="H480" s="241">
        <v>64.872</v>
      </c>
      <c r="I480" s="242"/>
      <c r="J480" s="243">
        <f>ROUND(I480*H480,2)</f>
        <v>0</v>
      </c>
      <c r="K480" s="239" t="s">
        <v>193</v>
      </c>
      <c r="L480" s="73"/>
      <c r="M480" s="244" t="s">
        <v>21</v>
      </c>
      <c r="N480" s="245" t="s">
        <v>43</v>
      </c>
      <c r="O480" s="48"/>
      <c r="P480" s="246">
        <f>O480*H480</f>
        <v>0</v>
      </c>
      <c r="Q480" s="246">
        <v>0</v>
      </c>
      <c r="R480" s="246">
        <f>Q480*H480</f>
        <v>0</v>
      </c>
      <c r="S480" s="246">
        <v>0</v>
      </c>
      <c r="T480" s="247">
        <f>S480*H480</f>
        <v>0</v>
      </c>
      <c r="AR480" s="25" t="s">
        <v>194</v>
      </c>
      <c r="AT480" s="25" t="s">
        <v>190</v>
      </c>
      <c r="AU480" s="25" t="s">
        <v>194</v>
      </c>
      <c r="AY480" s="25" t="s">
        <v>188</v>
      </c>
      <c r="BE480" s="248">
        <f>IF(N480="základní",J480,0)</f>
        <v>0</v>
      </c>
      <c r="BF480" s="248">
        <f>IF(N480="snížená",J480,0)</f>
        <v>0</v>
      </c>
      <c r="BG480" s="248">
        <f>IF(N480="zákl. přenesená",J480,0)</f>
        <v>0</v>
      </c>
      <c r="BH480" s="248">
        <f>IF(N480="sníž. přenesená",J480,0)</f>
        <v>0</v>
      </c>
      <c r="BI480" s="248">
        <f>IF(N480="nulová",J480,0)</f>
        <v>0</v>
      </c>
      <c r="BJ480" s="25" t="s">
        <v>79</v>
      </c>
      <c r="BK480" s="248">
        <f>ROUND(I480*H480,2)</f>
        <v>0</v>
      </c>
      <c r="BL480" s="25" t="s">
        <v>194</v>
      </c>
      <c r="BM480" s="25" t="s">
        <v>655</v>
      </c>
    </row>
    <row r="481" s="1" customFormat="1">
      <c r="B481" s="47"/>
      <c r="C481" s="75"/>
      <c r="D481" s="249" t="s">
        <v>196</v>
      </c>
      <c r="E481" s="75"/>
      <c r="F481" s="250" t="s">
        <v>656</v>
      </c>
      <c r="G481" s="75"/>
      <c r="H481" s="75"/>
      <c r="I481" s="205"/>
      <c r="J481" s="75"/>
      <c r="K481" s="75"/>
      <c r="L481" s="73"/>
      <c r="M481" s="251"/>
      <c r="N481" s="48"/>
      <c r="O481" s="48"/>
      <c r="P481" s="48"/>
      <c r="Q481" s="48"/>
      <c r="R481" s="48"/>
      <c r="S481" s="48"/>
      <c r="T481" s="96"/>
      <c r="AT481" s="25" t="s">
        <v>196</v>
      </c>
      <c r="AU481" s="25" t="s">
        <v>194</v>
      </c>
    </row>
    <row r="482" s="1" customFormat="1">
      <c r="B482" s="47"/>
      <c r="C482" s="75"/>
      <c r="D482" s="249" t="s">
        <v>198</v>
      </c>
      <c r="E482" s="75"/>
      <c r="F482" s="252" t="s">
        <v>657</v>
      </c>
      <c r="G482" s="75"/>
      <c r="H482" s="75"/>
      <c r="I482" s="205"/>
      <c r="J482" s="75"/>
      <c r="K482" s="75"/>
      <c r="L482" s="73"/>
      <c r="M482" s="251"/>
      <c r="N482" s="48"/>
      <c r="O482" s="48"/>
      <c r="P482" s="48"/>
      <c r="Q482" s="48"/>
      <c r="R482" s="48"/>
      <c r="S482" s="48"/>
      <c r="T482" s="96"/>
      <c r="AT482" s="25" t="s">
        <v>198</v>
      </c>
      <c r="AU482" s="25" t="s">
        <v>194</v>
      </c>
    </row>
    <row r="483" s="1" customFormat="1" ht="25.5" customHeight="1">
      <c r="B483" s="47"/>
      <c r="C483" s="237" t="s">
        <v>658</v>
      </c>
      <c r="D483" s="237" t="s">
        <v>190</v>
      </c>
      <c r="E483" s="238" t="s">
        <v>659</v>
      </c>
      <c r="F483" s="239" t="s">
        <v>660</v>
      </c>
      <c r="G483" s="240" t="s">
        <v>261</v>
      </c>
      <c r="H483" s="241">
        <v>1556.9280000000001</v>
      </c>
      <c r="I483" s="242"/>
      <c r="J483" s="243">
        <f>ROUND(I483*H483,2)</f>
        <v>0</v>
      </c>
      <c r="K483" s="239" t="s">
        <v>193</v>
      </c>
      <c r="L483" s="73"/>
      <c r="M483" s="244" t="s">
        <v>21</v>
      </c>
      <c r="N483" s="245" t="s">
        <v>43</v>
      </c>
      <c r="O483" s="48"/>
      <c r="P483" s="246">
        <f>O483*H483</f>
        <v>0</v>
      </c>
      <c r="Q483" s="246">
        <v>0</v>
      </c>
      <c r="R483" s="246">
        <f>Q483*H483</f>
        <v>0</v>
      </c>
      <c r="S483" s="246">
        <v>0</v>
      </c>
      <c r="T483" s="247">
        <f>S483*H483</f>
        <v>0</v>
      </c>
      <c r="AR483" s="25" t="s">
        <v>194</v>
      </c>
      <c r="AT483" s="25" t="s">
        <v>190</v>
      </c>
      <c r="AU483" s="25" t="s">
        <v>194</v>
      </c>
      <c r="AY483" s="25" t="s">
        <v>188</v>
      </c>
      <c r="BE483" s="248">
        <f>IF(N483="základní",J483,0)</f>
        <v>0</v>
      </c>
      <c r="BF483" s="248">
        <f>IF(N483="snížená",J483,0)</f>
        <v>0</v>
      </c>
      <c r="BG483" s="248">
        <f>IF(N483="zákl. přenesená",J483,0)</f>
        <v>0</v>
      </c>
      <c r="BH483" s="248">
        <f>IF(N483="sníž. přenesená",J483,0)</f>
        <v>0</v>
      </c>
      <c r="BI483" s="248">
        <f>IF(N483="nulová",J483,0)</f>
        <v>0</v>
      </c>
      <c r="BJ483" s="25" t="s">
        <v>79</v>
      </c>
      <c r="BK483" s="248">
        <f>ROUND(I483*H483,2)</f>
        <v>0</v>
      </c>
      <c r="BL483" s="25" t="s">
        <v>194</v>
      </c>
      <c r="BM483" s="25" t="s">
        <v>661</v>
      </c>
    </row>
    <row r="484" s="1" customFormat="1">
      <c r="B484" s="47"/>
      <c r="C484" s="75"/>
      <c r="D484" s="249" t="s">
        <v>196</v>
      </c>
      <c r="E484" s="75"/>
      <c r="F484" s="250" t="s">
        <v>662</v>
      </c>
      <c r="G484" s="75"/>
      <c r="H484" s="75"/>
      <c r="I484" s="205"/>
      <c r="J484" s="75"/>
      <c r="K484" s="75"/>
      <c r="L484" s="73"/>
      <c r="M484" s="251"/>
      <c r="N484" s="48"/>
      <c r="O484" s="48"/>
      <c r="P484" s="48"/>
      <c r="Q484" s="48"/>
      <c r="R484" s="48"/>
      <c r="S484" s="48"/>
      <c r="T484" s="96"/>
      <c r="AT484" s="25" t="s">
        <v>196</v>
      </c>
      <c r="AU484" s="25" t="s">
        <v>194</v>
      </c>
    </row>
    <row r="485" s="1" customFormat="1">
      <c r="B485" s="47"/>
      <c r="C485" s="75"/>
      <c r="D485" s="249" t="s">
        <v>198</v>
      </c>
      <c r="E485" s="75"/>
      <c r="F485" s="252" t="s">
        <v>657</v>
      </c>
      <c r="G485" s="75"/>
      <c r="H485" s="75"/>
      <c r="I485" s="205"/>
      <c r="J485" s="75"/>
      <c r="K485" s="75"/>
      <c r="L485" s="73"/>
      <c r="M485" s="251"/>
      <c r="N485" s="48"/>
      <c r="O485" s="48"/>
      <c r="P485" s="48"/>
      <c r="Q485" s="48"/>
      <c r="R485" s="48"/>
      <c r="S485" s="48"/>
      <c r="T485" s="96"/>
      <c r="AT485" s="25" t="s">
        <v>198</v>
      </c>
      <c r="AU485" s="25" t="s">
        <v>194</v>
      </c>
    </row>
    <row r="486" s="12" customFormat="1">
      <c r="B486" s="253"/>
      <c r="C486" s="254"/>
      <c r="D486" s="249" t="s">
        <v>200</v>
      </c>
      <c r="E486" s="254"/>
      <c r="F486" s="256" t="s">
        <v>663</v>
      </c>
      <c r="G486" s="254"/>
      <c r="H486" s="257">
        <v>1556.9280000000001</v>
      </c>
      <c r="I486" s="258"/>
      <c r="J486" s="254"/>
      <c r="K486" s="254"/>
      <c r="L486" s="259"/>
      <c r="M486" s="260"/>
      <c r="N486" s="261"/>
      <c r="O486" s="261"/>
      <c r="P486" s="261"/>
      <c r="Q486" s="261"/>
      <c r="R486" s="261"/>
      <c r="S486" s="261"/>
      <c r="T486" s="262"/>
      <c r="AT486" s="263" t="s">
        <v>200</v>
      </c>
      <c r="AU486" s="263" t="s">
        <v>194</v>
      </c>
      <c r="AV486" s="12" t="s">
        <v>81</v>
      </c>
      <c r="AW486" s="12" t="s">
        <v>6</v>
      </c>
      <c r="AX486" s="12" t="s">
        <v>79</v>
      </c>
      <c r="AY486" s="263" t="s">
        <v>188</v>
      </c>
    </row>
    <row r="487" s="1" customFormat="1" ht="25.5" customHeight="1">
      <c r="B487" s="47"/>
      <c r="C487" s="237" t="s">
        <v>664</v>
      </c>
      <c r="D487" s="237" t="s">
        <v>190</v>
      </c>
      <c r="E487" s="238" t="s">
        <v>665</v>
      </c>
      <c r="F487" s="239" t="s">
        <v>666</v>
      </c>
      <c r="G487" s="240" t="s">
        <v>261</v>
      </c>
      <c r="H487" s="241">
        <v>64.872</v>
      </c>
      <c r="I487" s="242"/>
      <c r="J487" s="243">
        <f>ROUND(I487*H487,2)</f>
        <v>0</v>
      </c>
      <c r="K487" s="239" t="s">
        <v>193</v>
      </c>
      <c r="L487" s="73"/>
      <c r="M487" s="244" t="s">
        <v>21</v>
      </c>
      <c r="N487" s="245" t="s">
        <v>43</v>
      </c>
      <c r="O487" s="48"/>
      <c r="P487" s="246">
        <f>O487*H487</f>
        <v>0</v>
      </c>
      <c r="Q487" s="246">
        <v>0</v>
      </c>
      <c r="R487" s="246">
        <f>Q487*H487</f>
        <v>0</v>
      </c>
      <c r="S487" s="246">
        <v>0</v>
      </c>
      <c r="T487" s="247">
        <f>S487*H487</f>
        <v>0</v>
      </c>
      <c r="AR487" s="25" t="s">
        <v>194</v>
      </c>
      <c r="AT487" s="25" t="s">
        <v>190</v>
      </c>
      <c r="AU487" s="25" t="s">
        <v>194</v>
      </c>
      <c r="AY487" s="25" t="s">
        <v>188</v>
      </c>
      <c r="BE487" s="248">
        <f>IF(N487="základní",J487,0)</f>
        <v>0</v>
      </c>
      <c r="BF487" s="248">
        <f>IF(N487="snížená",J487,0)</f>
        <v>0</v>
      </c>
      <c r="BG487" s="248">
        <f>IF(N487="zákl. přenesená",J487,0)</f>
        <v>0</v>
      </c>
      <c r="BH487" s="248">
        <f>IF(N487="sníž. přenesená",J487,0)</f>
        <v>0</v>
      </c>
      <c r="BI487" s="248">
        <f>IF(N487="nulová",J487,0)</f>
        <v>0</v>
      </c>
      <c r="BJ487" s="25" t="s">
        <v>79</v>
      </c>
      <c r="BK487" s="248">
        <f>ROUND(I487*H487,2)</f>
        <v>0</v>
      </c>
      <c r="BL487" s="25" t="s">
        <v>194</v>
      </c>
      <c r="BM487" s="25" t="s">
        <v>667</v>
      </c>
    </row>
    <row r="488" s="1" customFormat="1">
      <c r="B488" s="47"/>
      <c r="C488" s="75"/>
      <c r="D488" s="249" t="s">
        <v>196</v>
      </c>
      <c r="E488" s="75"/>
      <c r="F488" s="250" t="s">
        <v>668</v>
      </c>
      <c r="G488" s="75"/>
      <c r="H488" s="75"/>
      <c r="I488" s="205"/>
      <c r="J488" s="75"/>
      <c r="K488" s="75"/>
      <c r="L488" s="73"/>
      <c r="M488" s="251"/>
      <c r="N488" s="48"/>
      <c r="O488" s="48"/>
      <c r="P488" s="48"/>
      <c r="Q488" s="48"/>
      <c r="R488" s="48"/>
      <c r="S488" s="48"/>
      <c r="T488" s="96"/>
      <c r="AT488" s="25" t="s">
        <v>196</v>
      </c>
      <c r="AU488" s="25" t="s">
        <v>194</v>
      </c>
    </row>
    <row r="489" s="1" customFormat="1">
      <c r="B489" s="47"/>
      <c r="C489" s="75"/>
      <c r="D489" s="249" t="s">
        <v>198</v>
      </c>
      <c r="E489" s="75"/>
      <c r="F489" s="252" t="s">
        <v>669</v>
      </c>
      <c r="G489" s="75"/>
      <c r="H489" s="75"/>
      <c r="I489" s="205"/>
      <c r="J489" s="75"/>
      <c r="K489" s="75"/>
      <c r="L489" s="73"/>
      <c r="M489" s="251"/>
      <c r="N489" s="48"/>
      <c r="O489" s="48"/>
      <c r="P489" s="48"/>
      <c r="Q489" s="48"/>
      <c r="R489" s="48"/>
      <c r="S489" s="48"/>
      <c r="T489" s="96"/>
      <c r="AT489" s="25" t="s">
        <v>198</v>
      </c>
      <c r="AU489" s="25" t="s">
        <v>194</v>
      </c>
    </row>
    <row r="490" s="15" customFormat="1" ht="21.6" customHeight="1">
      <c r="B490" s="296"/>
      <c r="C490" s="297"/>
      <c r="D490" s="298" t="s">
        <v>71</v>
      </c>
      <c r="E490" s="298" t="s">
        <v>670</v>
      </c>
      <c r="F490" s="298" t="s">
        <v>671</v>
      </c>
      <c r="G490" s="297"/>
      <c r="H490" s="297"/>
      <c r="I490" s="299"/>
      <c r="J490" s="300">
        <f>BK490</f>
        <v>0</v>
      </c>
      <c r="K490" s="297"/>
      <c r="L490" s="301"/>
      <c r="M490" s="302"/>
      <c r="N490" s="303"/>
      <c r="O490" s="303"/>
      <c r="P490" s="304">
        <f>SUM(P491:P493)</f>
        <v>0</v>
      </c>
      <c r="Q490" s="303"/>
      <c r="R490" s="304">
        <f>SUM(R491:R493)</f>
        <v>0</v>
      </c>
      <c r="S490" s="303"/>
      <c r="T490" s="305">
        <f>SUM(T491:T493)</f>
        <v>0</v>
      </c>
      <c r="AR490" s="306" t="s">
        <v>79</v>
      </c>
      <c r="AT490" s="307" t="s">
        <v>71</v>
      </c>
      <c r="AU490" s="307" t="s">
        <v>207</v>
      </c>
      <c r="AY490" s="306" t="s">
        <v>188</v>
      </c>
      <c r="BK490" s="308">
        <f>SUM(BK491:BK493)</f>
        <v>0</v>
      </c>
    </row>
    <row r="491" s="1" customFormat="1" ht="16.5" customHeight="1">
      <c r="B491" s="47"/>
      <c r="C491" s="237" t="s">
        <v>672</v>
      </c>
      <c r="D491" s="237" t="s">
        <v>190</v>
      </c>
      <c r="E491" s="238" t="s">
        <v>673</v>
      </c>
      <c r="F491" s="239" t="s">
        <v>674</v>
      </c>
      <c r="G491" s="240" t="s">
        <v>261</v>
      </c>
      <c r="H491" s="241">
        <v>81.281000000000006</v>
      </c>
      <c r="I491" s="242"/>
      <c r="J491" s="243">
        <f>ROUND(I491*H491,2)</f>
        <v>0</v>
      </c>
      <c r="K491" s="239" t="s">
        <v>193</v>
      </c>
      <c r="L491" s="73"/>
      <c r="M491" s="244" t="s">
        <v>21</v>
      </c>
      <c r="N491" s="245" t="s">
        <v>43</v>
      </c>
      <c r="O491" s="48"/>
      <c r="P491" s="246">
        <f>O491*H491</f>
        <v>0</v>
      </c>
      <c r="Q491" s="246">
        <v>0</v>
      </c>
      <c r="R491" s="246">
        <f>Q491*H491</f>
        <v>0</v>
      </c>
      <c r="S491" s="246">
        <v>0</v>
      </c>
      <c r="T491" s="247">
        <f>S491*H491</f>
        <v>0</v>
      </c>
      <c r="AR491" s="25" t="s">
        <v>194</v>
      </c>
      <c r="AT491" s="25" t="s">
        <v>190</v>
      </c>
      <c r="AU491" s="25" t="s">
        <v>194</v>
      </c>
      <c r="AY491" s="25" t="s">
        <v>188</v>
      </c>
      <c r="BE491" s="248">
        <f>IF(N491="základní",J491,0)</f>
        <v>0</v>
      </c>
      <c r="BF491" s="248">
        <f>IF(N491="snížená",J491,0)</f>
        <v>0</v>
      </c>
      <c r="BG491" s="248">
        <f>IF(N491="zákl. přenesená",J491,0)</f>
        <v>0</v>
      </c>
      <c r="BH491" s="248">
        <f>IF(N491="sníž. přenesená",J491,0)</f>
        <v>0</v>
      </c>
      <c r="BI491" s="248">
        <f>IF(N491="nulová",J491,0)</f>
        <v>0</v>
      </c>
      <c r="BJ491" s="25" t="s">
        <v>79</v>
      </c>
      <c r="BK491" s="248">
        <f>ROUND(I491*H491,2)</f>
        <v>0</v>
      </c>
      <c r="BL491" s="25" t="s">
        <v>194</v>
      </c>
      <c r="BM491" s="25" t="s">
        <v>675</v>
      </c>
    </row>
    <row r="492" s="1" customFormat="1">
      <c r="B492" s="47"/>
      <c r="C492" s="75"/>
      <c r="D492" s="249" t="s">
        <v>196</v>
      </c>
      <c r="E492" s="75"/>
      <c r="F492" s="250" t="s">
        <v>676</v>
      </c>
      <c r="G492" s="75"/>
      <c r="H492" s="75"/>
      <c r="I492" s="205"/>
      <c r="J492" s="75"/>
      <c r="K492" s="75"/>
      <c r="L492" s="73"/>
      <c r="M492" s="251"/>
      <c r="N492" s="48"/>
      <c r="O492" s="48"/>
      <c r="P492" s="48"/>
      <c r="Q492" s="48"/>
      <c r="R492" s="48"/>
      <c r="S492" s="48"/>
      <c r="T492" s="96"/>
      <c r="AT492" s="25" t="s">
        <v>196</v>
      </c>
      <c r="AU492" s="25" t="s">
        <v>194</v>
      </c>
    </row>
    <row r="493" s="1" customFormat="1">
      <c r="B493" s="47"/>
      <c r="C493" s="75"/>
      <c r="D493" s="249" t="s">
        <v>198</v>
      </c>
      <c r="E493" s="75"/>
      <c r="F493" s="252" t="s">
        <v>677</v>
      </c>
      <c r="G493" s="75"/>
      <c r="H493" s="75"/>
      <c r="I493" s="205"/>
      <c r="J493" s="75"/>
      <c r="K493" s="75"/>
      <c r="L493" s="73"/>
      <c r="M493" s="251"/>
      <c r="N493" s="48"/>
      <c r="O493" s="48"/>
      <c r="P493" s="48"/>
      <c r="Q493" s="48"/>
      <c r="R493" s="48"/>
      <c r="S493" s="48"/>
      <c r="T493" s="96"/>
      <c r="AT493" s="25" t="s">
        <v>198</v>
      </c>
      <c r="AU493" s="25" t="s">
        <v>194</v>
      </c>
    </row>
    <row r="494" s="11" customFormat="1" ht="37.44001" customHeight="1">
      <c r="B494" s="221"/>
      <c r="C494" s="222"/>
      <c r="D494" s="223" t="s">
        <v>71</v>
      </c>
      <c r="E494" s="224" t="s">
        <v>678</v>
      </c>
      <c r="F494" s="224" t="s">
        <v>679</v>
      </c>
      <c r="G494" s="222"/>
      <c r="H494" s="222"/>
      <c r="I494" s="225"/>
      <c r="J494" s="226">
        <f>BK494</f>
        <v>0</v>
      </c>
      <c r="K494" s="222"/>
      <c r="L494" s="227"/>
      <c r="M494" s="228"/>
      <c r="N494" s="229"/>
      <c r="O494" s="229"/>
      <c r="P494" s="230">
        <f>P495+P504+P560+P618+P636+P642+P658+P680+P685+P782</f>
        <v>0</v>
      </c>
      <c r="Q494" s="229"/>
      <c r="R494" s="230">
        <f>R495+R504+R560+R618+R636+R642+R658+R680+R685+R782</f>
        <v>7.5977917129999986</v>
      </c>
      <c r="S494" s="229"/>
      <c r="T494" s="231">
        <f>T495+T504+T560+T618+T636+T642+T658+T680+T685+T782</f>
        <v>35.138571999999996</v>
      </c>
      <c r="AR494" s="232" t="s">
        <v>81</v>
      </c>
      <c r="AT494" s="233" t="s">
        <v>71</v>
      </c>
      <c r="AU494" s="233" t="s">
        <v>72</v>
      </c>
      <c r="AY494" s="232" t="s">
        <v>188</v>
      </c>
      <c r="BK494" s="234">
        <f>BK495+BK504+BK560+BK618+BK636+BK642+BK658+BK680+BK685+BK782</f>
        <v>0</v>
      </c>
    </row>
    <row r="495" s="11" customFormat="1" ht="19.92" customHeight="1">
      <c r="B495" s="221"/>
      <c r="C495" s="222"/>
      <c r="D495" s="223" t="s">
        <v>71</v>
      </c>
      <c r="E495" s="235" t="s">
        <v>680</v>
      </c>
      <c r="F495" s="235" t="s">
        <v>681</v>
      </c>
      <c r="G495" s="222"/>
      <c r="H495" s="222"/>
      <c r="I495" s="225"/>
      <c r="J495" s="236">
        <f>BK495</f>
        <v>0</v>
      </c>
      <c r="K495" s="222"/>
      <c r="L495" s="227"/>
      <c r="M495" s="228"/>
      <c r="N495" s="229"/>
      <c r="O495" s="229"/>
      <c r="P495" s="230">
        <f>SUM(P496:P503)</f>
        <v>0</v>
      </c>
      <c r="Q495" s="229"/>
      <c r="R495" s="230">
        <f>SUM(R496:R503)</f>
        <v>0.029745240000000003</v>
      </c>
      <c r="S495" s="229"/>
      <c r="T495" s="231">
        <f>SUM(T496:T503)</f>
        <v>0</v>
      </c>
      <c r="AR495" s="232" t="s">
        <v>81</v>
      </c>
      <c r="AT495" s="233" t="s">
        <v>71</v>
      </c>
      <c r="AU495" s="233" t="s">
        <v>79</v>
      </c>
      <c r="AY495" s="232" t="s">
        <v>188</v>
      </c>
      <c r="BK495" s="234">
        <f>SUM(BK496:BK503)</f>
        <v>0</v>
      </c>
    </row>
    <row r="496" s="1" customFormat="1" ht="25.5" customHeight="1">
      <c r="B496" s="47"/>
      <c r="C496" s="237" t="s">
        <v>682</v>
      </c>
      <c r="D496" s="237" t="s">
        <v>190</v>
      </c>
      <c r="E496" s="238" t="s">
        <v>683</v>
      </c>
      <c r="F496" s="239" t="s">
        <v>684</v>
      </c>
      <c r="G496" s="240" t="s">
        <v>120</v>
      </c>
      <c r="H496" s="241">
        <v>43.743000000000002</v>
      </c>
      <c r="I496" s="242"/>
      <c r="J496" s="243">
        <f>ROUND(I496*H496,2)</f>
        <v>0</v>
      </c>
      <c r="K496" s="239" t="s">
        <v>193</v>
      </c>
      <c r="L496" s="73"/>
      <c r="M496" s="244" t="s">
        <v>21</v>
      </c>
      <c r="N496" s="245" t="s">
        <v>43</v>
      </c>
      <c r="O496" s="48"/>
      <c r="P496" s="246">
        <f>O496*H496</f>
        <v>0</v>
      </c>
      <c r="Q496" s="246">
        <v>0.00068000000000000005</v>
      </c>
      <c r="R496" s="246">
        <f>Q496*H496</f>
        <v>0.029745240000000003</v>
      </c>
      <c r="S496" s="246">
        <v>0</v>
      </c>
      <c r="T496" s="247">
        <f>S496*H496</f>
        <v>0</v>
      </c>
      <c r="AR496" s="25" t="s">
        <v>290</v>
      </c>
      <c r="AT496" s="25" t="s">
        <v>190</v>
      </c>
      <c r="AU496" s="25" t="s">
        <v>81</v>
      </c>
      <c r="AY496" s="25" t="s">
        <v>188</v>
      </c>
      <c r="BE496" s="248">
        <f>IF(N496="základní",J496,0)</f>
        <v>0</v>
      </c>
      <c r="BF496" s="248">
        <f>IF(N496="snížená",J496,0)</f>
        <v>0</v>
      </c>
      <c r="BG496" s="248">
        <f>IF(N496="zákl. přenesená",J496,0)</f>
        <v>0</v>
      </c>
      <c r="BH496" s="248">
        <f>IF(N496="sníž. přenesená",J496,0)</f>
        <v>0</v>
      </c>
      <c r="BI496" s="248">
        <f>IF(N496="nulová",J496,0)</f>
        <v>0</v>
      </c>
      <c r="BJ496" s="25" t="s">
        <v>79</v>
      </c>
      <c r="BK496" s="248">
        <f>ROUND(I496*H496,2)</f>
        <v>0</v>
      </c>
      <c r="BL496" s="25" t="s">
        <v>290</v>
      </c>
      <c r="BM496" s="25" t="s">
        <v>685</v>
      </c>
    </row>
    <row r="497" s="1" customFormat="1">
      <c r="B497" s="47"/>
      <c r="C497" s="75"/>
      <c r="D497" s="249" t="s">
        <v>196</v>
      </c>
      <c r="E497" s="75"/>
      <c r="F497" s="250" t="s">
        <v>686</v>
      </c>
      <c r="G497" s="75"/>
      <c r="H497" s="75"/>
      <c r="I497" s="205"/>
      <c r="J497" s="75"/>
      <c r="K497" s="75"/>
      <c r="L497" s="73"/>
      <c r="M497" s="251"/>
      <c r="N497" s="48"/>
      <c r="O497" s="48"/>
      <c r="P497" s="48"/>
      <c r="Q497" s="48"/>
      <c r="R497" s="48"/>
      <c r="S497" s="48"/>
      <c r="T497" s="96"/>
      <c r="AT497" s="25" t="s">
        <v>196</v>
      </c>
      <c r="AU497" s="25" t="s">
        <v>81</v>
      </c>
    </row>
    <row r="498" s="13" customFormat="1">
      <c r="B498" s="264"/>
      <c r="C498" s="265"/>
      <c r="D498" s="249" t="s">
        <v>200</v>
      </c>
      <c r="E498" s="266" t="s">
        <v>21</v>
      </c>
      <c r="F498" s="267" t="s">
        <v>483</v>
      </c>
      <c r="G498" s="265"/>
      <c r="H498" s="266" t="s">
        <v>21</v>
      </c>
      <c r="I498" s="268"/>
      <c r="J498" s="265"/>
      <c r="K498" s="265"/>
      <c r="L498" s="269"/>
      <c r="M498" s="270"/>
      <c r="N498" s="271"/>
      <c r="O498" s="271"/>
      <c r="P498" s="271"/>
      <c r="Q498" s="271"/>
      <c r="R498" s="271"/>
      <c r="S498" s="271"/>
      <c r="T498" s="272"/>
      <c r="AT498" s="273" t="s">
        <v>200</v>
      </c>
      <c r="AU498" s="273" t="s">
        <v>81</v>
      </c>
      <c r="AV498" s="13" t="s">
        <v>79</v>
      </c>
      <c r="AW498" s="13" t="s">
        <v>35</v>
      </c>
      <c r="AX498" s="13" t="s">
        <v>72</v>
      </c>
      <c r="AY498" s="273" t="s">
        <v>188</v>
      </c>
    </row>
    <row r="499" s="12" customFormat="1">
      <c r="B499" s="253"/>
      <c r="C499" s="254"/>
      <c r="D499" s="249" t="s">
        <v>200</v>
      </c>
      <c r="E499" s="255" t="s">
        <v>21</v>
      </c>
      <c r="F499" s="256" t="s">
        <v>687</v>
      </c>
      <c r="G499" s="254"/>
      <c r="H499" s="257">
        <v>43.743000000000002</v>
      </c>
      <c r="I499" s="258"/>
      <c r="J499" s="254"/>
      <c r="K499" s="254"/>
      <c r="L499" s="259"/>
      <c r="M499" s="260"/>
      <c r="N499" s="261"/>
      <c r="O499" s="261"/>
      <c r="P499" s="261"/>
      <c r="Q499" s="261"/>
      <c r="R499" s="261"/>
      <c r="S499" s="261"/>
      <c r="T499" s="262"/>
      <c r="AT499" s="263" t="s">
        <v>200</v>
      </c>
      <c r="AU499" s="263" t="s">
        <v>81</v>
      </c>
      <c r="AV499" s="12" t="s">
        <v>81</v>
      </c>
      <c r="AW499" s="12" t="s">
        <v>35</v>
      </c>
      <c r="AX499" s="12" t="s">
        <v>72</v>
      </c>
      <c r="AY499" s="263" t="s">
        <v>188</v>
      </c>
    </row>
    <row r="500" s="14" customFormat="1">
      <c r="B500" s="274"/>
      <c r="C500" s="275"/>
      <c r="D500" s="249" t="s">
        <v>200</v>
      </c>
      <c r="E500" s="276" t="s">
        <v>21</v>
      </c>
      <c r="F500" s="277" t="s">
        <v>215</v>
      </c>
      <c r="G500" s="275"/>
      <c r="H500" s="278">
        <v>43.743000000000002</v>
      </c>
      <c r="I500" s="279"/>
      <c r="J500" s="275"/>
      <c r="K500" s="275"/>
      <c r="L500" s="280"/>
      <c r="M500" s="281"/>
      <c r="N500" s="282"/>
      <c r="O500" s="282"/>
      <c r="P500" s="282"/>
      <c r="Q500" s="282"/>
      <c r="R500" s="282"/>
      <c r="S500" s="282"/>
      <c r="T500" s="283"/>
      <c r="AT500" s="284" t="s">
        <v>200</v>
      </c>
      <c r="AU500" s="284" t="s">
        <v>81</v>
      </c>
      <c r="AV500" s="14" t="s">
        <v>194</v>
      </c>
      <c r="AW500" s="14" t="s">
        <v>35</v>
      </c>
      <c r="AX500" s="14" t="s">
        <v>79</v>
      </c>
      <c r="AY500" s="284" t="s">
        <v>188</v>
      </c>
    </row>
    <row r="501" s="1" customFormat="1" ht="25.5" customHeight="1">
      <c r="B501" s="47"/>
      <c r="C501" s="237" t="s">
        <v>688</v>
      </c>
      <c r="D501" s="237" t="s">
        <v>190</v>
      </c>
      <c r="E501" s="238" t="s">
        <v>689</v>
      </c>
      <c r="F501" s="239" t="s">
        <v>690</v>
      </c>
      <c r="G501" s="240" t="s">
        <v>261</v>
      </c>
      <c r="H501" s="241">
        <v>0.029999999999999999</v>
      </c>
      <c r="I501" s="242"/>
      <c r="J501" s="243">
        <f>ROUND(I501*H501,2)</f>
        <v>0</v>
      </c>
      <c r="K501" s="239" t="s">
        <v>193</v>
      </c>
      <c r="L501" s="73"/>
      <c r="M501" s="244" t="s">
        <v>21</v>
      </c>
      <c r="N501" s="245" t="s">
        <v>43</v>
      </c>
      <c r="O501" s="48"/>
      <c r="P501" s="246">
        <f>O501*H501</f>
        <v>0</v>
      </c>
      <c r="Q501" s="246">
        <v>0</v>
      </c>
      <c r="R501" s="246">
        <f>Q501*H501</f>
        <v>0</v>
      </c>
      <c r="S501" s="246">
        <v>0</v>
      </c>
      <c r="T501" s="247">
        <f>S501*H501</f>
        <v>0</v>
      </c>
      <c r="AR501" s="25" t="s">
        <v>290</v>
      </c>
      <c r="AT501" s="25" t="s">
        <v>190</v>
      </c>
      <c r="AU501" s="25" t="s">
        <v>81</v>
      </c>
      <c r="AY501" s="25" t="s">
        <v>188</v>
      </c>
      <c r="BE501" s="248">
        <f>IF(N501="základní",J501,0)</f>
        <v>0</v>
      </c>
      <c r="BF501" s="248">
        <f>IF(N501="snížená",J501,0)</f>
        <v>0</v>
      </c>
      <c r="BG501" s="248">
        <f>IF(N501="zákl. přenesená",J501,0)</f>
        <v>0</v>
      </c>
      <c r="BH501" s="248">
        <f>IF(N501="sníž. přenesená",J501,0)</f>
        <v>0</v>
      </c>
      <c r="BI501" s="248">
        <f>IF(N501="nulová",J501,0)</f>
        <v>0</v>
      </c>
      <c r="BJ501" s="25" t="s">
        <v>79</v>
      </c>
      <c r="BK501" s="248">
        <f>ROUND(I501*H501,2)</f>
        <v>0</v>
      </c>
      <c r="BL501" s="25" t="s">
        <v>290</v>
      </c>
      <c r="BM501" s="25" t="s">
        <v>691</v>
      </c>
    </row>
    <row r="502" s="1" customFormat="1">
      <c r="B502" s="47"/>
      <c r="C502" s="75"/>
      <c r="D502" s="249" t="s">
        <v>196</v>
      </c>
      <c r="E502" s="75"/>
      <c r="F502" s="250" t="s">
        <v>692</v>
      </c>
      <c r="G502" s="75"/>
      <c r="H502" s="75"/>
      <c r="I502" s="205"/>
      <c r="J502" s="75"/>
      <c r="K502" s="75"/>
      <c r="L502" s="73"/>
      <c r="M502" s="251"/>
      <c r="N502" s="48"/>
      <c r="O502" s="48"/>
      <c r="P502" s="48"/>
      <c r="Q502" s="48"/>
      <c r="R502" s="48"/>
      <c r="S502" s="48"/>
      <c r="T502" s="96"/>
      <c r="AT502" s="25" t="s">
        <v>196</v>
      </c>
      <c r="AU502" s="25" t="s">
        <v>81</v>
      </c>
    </row>
    <row r="503" s="1" customFormat="1">
      <c r="B503" s="47"/>
      <c r="C503" s="75"/>
      <c r="D503" s="249" t="s">
        <v>198</v>
      </c>
      <c r="E503" s="75"/>
      <c r="F503" s="252" t="s">
        <v>693</v>
      </c>
      <c r="G503" s="75"/>
      <c r="H503" s="75"/>
      <c r="I503" s="205"/>
      <c r="J503" s="75"/>
      <c r="K503" s="75"/>
      <c r="L503" s="73"/>
      <c r="M503" s="251"/>
      <c r="N503" s="48"/>
      <c r="O503" s="48"/>
      <c r="P503" s="48"/>
      <c r="Q503" s="48"/>
      <c r="R503" s="48"/>
      <c r="S503" s="48"/>
      <c r="T503" s="96"/>
      <c r="AT503" s="25" t="s">
        <v>198</v>
      </c>
      <c r="AU503" s="25" t="s">
        <v>81</v>
      </c>
    </row>
    <row r="504" s="11" customFormat="1" ht="29.88" customHeight="1">
      <c r="B504" s="221"/>
      <c r="C504" s="222"/>
      <c r="D504" s="223" t="s">
        <v>71</v>
      </c>
      <c r="E504" s="235" t="s">
        <v>694</v>
      </c>
      <c r="F504" s="235" t="s">
        <v>695</v>
      </c>
      <c r="G504" s="222"/>
      <c r="H504" s="222"/>
      <c r="I504" s="225"/>
      <c r="J504" s="236">
        <f>BK504</f>
        <v>0</v>
      </c>
      <c r="K504" s="222"/>
      <c r="L504" s="227"/>
      <c r="M504" s="228"/>
      <c r="N504" s="229"/>
      <c r="O504" s="229"/>
      <c r="P504" s="230">
        <f>SUM(P505:P559)</f>
        <v>0</v>
      </c>
      <c r="Q504" s="229"/>
      <c r="R504" s="230">
        <f>SUM(R505:R559)</f>
        <v>4.9229144399999996</v>
      </c>
      <c r="S504" s="229"/>
      <c r="T504" s="231">
        <f>SUM(T505:T559)</f>
        <v>3.2821159999999998</v>
      </c>
      <c r="AR504" s="232" t="s">
        <v>81</v>
      </c>
      <c r="AT504" s="233" t="s">
        <v>71</v>
      </c>
      <c r="AU504" s="233" t="s">
        <v>79</v>
      </c>
      <c r="AY504" s="232" t="s">
        <v>188</v>
      </c>
      <c r="BK504" s="234">
        <f>SUM(BK505:BK559)</f>
        <v>0</v>
      </c>
    </row>
    <row r="505" s="1" customFormat="1" ht="16.5" customHeight="1">
      <c r="B505" s="47"/>
      <c r="C505" s="237" t="s">
        <v>696</v>
      </c>
      <c r="D505" s="237" t="s">
        <v>190</v>
      </c>
      <c r="E505" s="238" t="s">
        <v>697</v>
      </c>
      <c r="F505" s="239" t="s">
        <v>698</v>
      </c>
      <c r="G505" s="240" t="s">
        <v>120</v>
      </c>
      <c r="H505" s="241">
        <v>234.244</v>
      </c>
      <c r="I505" s="242"/>
      <c r="J505" s="243">
        <f>ROUND(I505*H505,2)</f>
        <v>0</v>
      </c>
      <c r="K505" s="239" t="s">
        <v>193</v>
      </c>
      <c r="L505" s="73"/>
      <c r="M505" s="244" t="s">
        <v>21</v>
      </c>
      <c r="N505" s="245" t="s">
        <v>43</v>
      </c>
      <c r="O505" s="48"/>
      <c r="P505" s="246">
        <f>O505*H505</f>
        <v>0</v>
      </c>
      <c r="Q505" s="246">
        <v>0</v>
      </c>
      <c r="R505" s="246">
        <f>Q505*H505</f>
        <v>0</v>
      </c>
      <c r="S505" s="246">
        <v>0.014</v>
      </c>
      <c r="T505" s="247">
        <f>S505*H505</f>
        <v>3.2794159999999999</v>
      </c>
      <c r="AR505" s="25" t="s">
        <v>290</v>
      </c>
      <c r="AT505" s="25" t="s">
        <v>190</v>
      </c>
      <c r="AU505" s="25" t="s">
        <v>81</v>
      </c>
      <c r="AY505" s="25" t="s">
        <v>188</v>
      </c>
      <c r="BE505" s="248">
        <f>IF(N505="základní",J505,0)</f>
        <v>0</v>
      </c>
      <c r="BF505" s="248">
        <f>IF(N505="snížená",J505,0)</f>
        <v>0</v>
      </c>
      <c r="BG505" s="248">
        <f>IF(N505="zákl. přenesená",J505,0)</f>
        <v>0</v>
      </c>
      <c r="BH505" s="248">
        <f>IF(N505="sníž. přenesená",J505,0)</f>
        <v>0</v>
      </c>
      <c r="BI505" s="248">
        <f>IF(N505="nulová",J505,0)</f>
        <v>0</v>
      </c>
      <c r="BJ505" s="25" t="s">
        <v>79</v>
      </c>
      <c r="BK505" s="248">
        <f>ROUND(I505*H505,2)</f>
        <v>0</v>
      </c>
      <c r="BL505" s="25" t="s">
        <v>290</v>
      </c>
      <c r="BM505" s="25" t="s">
        <v>699</v>
      </c>
    </row>
    <row r="506" s="1" customFormat="1">
      <c r="B506" s="47"/>
      <c r="C506" s="75"/>
      <c r="D506" s="249" t="s">
        <v>196</v>
      </c>
      <c r="E506" s="75"/>
      <c r="F506" s="250" t="s">
        <v>700</v>
      </c>
      <c r="G506" s="75"/>
      <c r="H506" s="75"/>
      <c r="I506" s="205"/>
      <c r="J506" s="75"/>
      <c r="K506" s="75"/>
      <c r="L506" s="73"/>
      <c r="M506" s="251"/>
      <c r="N506" s="48"/>
      <c r="O506" s="48"/>
      <c r="P506" s="48"/>
      <c r="Q506" s="48"/>
      <c r="R506" s="48"/>
      <c r="S506" s="48"/>
      <c r="T506" s="96"/>
      <c r="AT506" s="25" t="s">
        <v>196</v>
      </c>
      <c r="AU506" s="25" t="s">
        <v>81</v>
      </c>
    </row>
    <row r="507" s="12" customFormat="1">
      <c r="B507" s="253"/>
      <c r="C507" s="254"/>
      <c r="D507" s="249" t="s">
        <v>200</v>
      </c>
      <c r="E507" s="255" t="s">
        <v>21</v>
      </c>
      <c r="F507" s="256" t="s">
        <v>132</v>
      </c>
      <c r="G507" s="254"/>
      <c r="H507" s="257">
        <v>234.244</v>
      </c>
      <c r="I507" s="258"/>
      <c r="J507" s="254"/>
      <c r="K507" s="254"/>
      <c r="L507" s="259"/>
      <c r="M507" s="260"/>
      <c r="N507" s="261"/>
      <c r="O507" s="261"/>
      <c r="P507" s="261"/>
      <c r="Q507" s="261"/>
      <c r="R507" s="261"/>
      <c r="S507" s="261"/>
      <c r="T507" s="262"/>
      <c r="AT507" s="263" t="s">
        <v>200</v>
      </c>
      <c r="AU507" s="263" t="s">
        <v>81</v>
      </c>
      <c r="AV507" s="12" t="s">
        <v>81</v>
      </c>
      <c r="AW507" s="12" t="s">
        <v>35</v>
      </c>
      <c r="AX507" s="12" t="s">
        <v>79</v>
      </c>
      <c r="AY507" s="263" t="s">
        <v>188</v>
      </c>
    </row>
    <row r="508" s="1" customFormat="1" ht="16.5" customHeight="1">
      <c r="B508" s="47"/>
      <c r="C508" s="237" t="s">
        <v>701</v>
      </c>
      <c r="D508" s="237" t="s">
        <v>190</v>
      </c>
      <c r="E508" s="238" t="s">
        <v>702</v>
      </c>
      <c r="F508" s="239" t="s">
        <v>703</v>
      </c>
      <c r="G508" s="240" t="s">
        <v>627</v>
      </c>
      <c r="H508" s="241">
        <v>9</v>
      </c>
      <c r="I508" s="242"/>
      <c r="J508" s="243">
        <f>ROUND(I508*H508,2)</f>
        <v>0</v>
      </c>
      <c r="K508" s="239" t="s">
        <v>193</v>
      </c>
      <c r="L508" s="73"/>
      <c r="M508" s="244" t="s">
        <v>21</v>
      </c>
      <c r="N508" s="245" t="s">
        <v>43</v>
      </c>
      <c r="O508" s="48"/>
      <c r="P508" s="246">
        <f>O508*H508</f>
        <v>0</v>
      </c>
      <c r="Q508" s="246">
        <v>0</v>
      </c>
      <c r="R508" s="246">
        <f>Q508*H508</f>
        <v>0</v>
      </c>
      <c r="S508" s="246">
        <v>0.00029999999999999997</v>
      </c>
      <c r="T508" s="247">
        <f>S508*H508</f>
        <v>0.0026999999999999997</v>
      </c>
      <c r="AR508" s="25" t="s">
        <v>290</v>
      </c>
      <c r="AT508" s="25" t="s">
        <v>190</v>
      </c>
      <c r="AU508" s="25" t="s">
        <v>81</v>
      </c>
      <c r="AY508" s="25" t="s">
        <v>188</v>
      </c>
      <c r="BE508" s="248">
        <f>IF(N508="základní",J508,0)</f>
        <v>0</v>
      </c>
      <c r="BF508" s="248">
        <f>IF(N508="snížená",J508,0)</f>
        <v>0</v>
      </c>
      <c r="BG508" s="248">
        <f>IF(N508="zákl. přenesená",J508,0)</f>
        <v>0</v>
      </c>
      <c r="BH508" s="248">
        <f>IF(N508="sníž. přenesená",J508,0)</f>
        <v>0</v>
      </c>
      <c r="BI508" s="248">
        <f>IF(N508="nulová",J508,0)</f>
        <v>0</v>
      </c>
      <c r="BJ508" s="25" t="s">
        <v>79</v>
      </c>
      <c r="BK508" s="248">
        <f>ROUND(I508*H508,2)</f>
        <v>0</v>
      </c>
      <c r="BL508" s="25" t="s">
        <v>290</v>
      </c>
      <c r="BM508" s="25" t="s">
        <v>704</v>
      </c>
    </row>
    <row r="509" s="1" customFormat="1">
      <c r="B509" s="47"/>
      <c r="C509" s="75"/>
      <c r="D509" s="249" t="s">
        <v>196</v>
      </c>
      <c r="E509" s="75"/>
      <c r="F509" s="250" t="s">
        <v>705</v>
      </c>
      <c r="G509" s="75"/>
      <c r="H509" s="75"/>
      <c r="I509" s="205"/>
      <c r="J509" s="75"/>
      <c r="K509" s="75"/>
      <c r="L509" s="73"/>
      <c r="M509" s="251"/>
      <c r="N509" s="48"/>
      <c r="O509" s="48"/>
      <c r="P509" s="48"/>
      <c r="Q509" s="48"/>
      <c r="R509" s="48"/>
      <c r="S509" s="48"/>
      <c r="T509" s="96"/>
      <c r="AT509" s="25" t="s">
        <v>196</v>
      </c>
      <c r="AU509" s="25" t="s">
        <v>81</v>
      </c>
    </row>
    <row r="510" s="1" customFormat="1" ht="25.5" customHeight="1">
      <c r="B510" s="47"/>
      <c r="C510" s="237" t="s">
        <v>706</v>
      </c>
      <c r="D510" s="237" t="s">
        <v>190</v>
      </c>
      <c r="E510" s="238" t="s">
        <v>707</v>
      </c>
      <c r="F510" s="239" t="s">
        <v>708</v>
      </c>
      <c r="G510" s="240" t="s">
        <v>120</v>
      </c>
      <c r="H510" s="241">
        <v>234.244</v>
      </c>
      <c r="I510" s="242"/>
      <c r="J510" s="243">
        <f>ROUND(I510*H510,2)</f>
        <v>0</v>
      </c>
      <c r="K510" s="239" t="s">
        <v>193</v>
      </c>
      <c r="L510" s="73"/>
      <c r="M510" s="244" t="s">
        <v>21</v>
      </c>
      <c r="N510" s="245" t="s">
        <v>43</v>
      </c>
      <c r="O510" s="48"/>
      <c r="P510" s="246">
        <f>O510*H510</f>
        <v>0</v>
      </c>
      <c r="Q510" s="246">
        <v>0</v>
      </c>
      <c r="R510" s="246">
        <f>Q510*H510</f>
        <v>0</v>
      </c>
      <c r="S510" s="246">
        <v>0</v>
      </c>
      <c r="T510" s="247">
        <f>S510*H510</f>
        <v>0</v>
      </c>
      <c r="AR510" s="25" t="s">
        <v>290</v>
      </c>
      <c r="AT510" s="25" t="s">
        <v>190</v>
      </c>
      <c r="AU510" s="25" t="s">
        <v>81</v>
      </c>
      <c r="AY510" s="25" t="s">
        <v>188</v>
      </c>
      <c r="BE510" s="248">
        <f>IF(N510="základní",J510,0)</f>
        <v>0</v>
      </c>
      <c r="BF510" s="248">
        <f>IF(N510="snížená",J510,0)</f>
        <v>0</v>
      </c>
      <c r="BG510" s="248">
        <f>IF(N510="zákl. přenesená",J510,0)</f>
        <v>0</v>
      </c>
      <c r="BH510" s="248">
        <f>IF(N510="sníž. přenesená",J510,0)</f>
        <v>0</v>
      </c>
      <c r="BI510" s="248">
        <f>IF(N510="nulová",J510,0)</f>
        <v>0</v>
      </c>
      <c r="BJ510" s="25" t="s">
        <v>79</v>
      </c>
      <c r="BK510" s="248">
        <f>ROUND(I510*H510,2)</f>
        <v>0</v>
      </c>
      <c r="BL510" s="25" t="s">
        <v>290</v>
      </c>
      <c r="BM510" s="25" t="s">
        <v>709</v>
      </c>
    </row>
    <row r="511" s="1" customFormat="1">
      <c r="B511" s="47"/>
      <c r="C511" s="75"/>
      <c r="D511" s="249" t="s">
        <v>196</v>
      </c>
      <c r="E511" s="75"/>
      <c r="F511" s="250" t="s">
        <v>710</v>
      </c>
      <c r="G511" s="75"/>
      <c r="H511" s="75"/>
      <c r="I511" s="205"/>
      <c r="J511" s="75"/>
      <c r="K511" s="75"/>
      <c r="L511" s="73"/>
      <c r="M511" s="251"/>
      <c r="N511" s="48"/>
      <c r="O511" s="48"/>
      <c r="P511" s="48"/>
      <c r="Q511" s="48"/>
      <c r="R511" s="48"/>
      <c r="S511" s="48"/>
      <c r="T511" s="96"/>
      <c r="AT511" s="25" t="s">
        <v>196</v>
      </c>
      <c r="AU511" s="25" t="s">
        <v>81</v>
      </c>
    </row>
    <row r="512" s="1" customFormat="1">
      <c r="B512" s="47"/>
      <c r="C512" s="75"/>
      <c r="D512" s="249" t="s">
        <v>198</v>
      </c>
      <c r="E512" s="75"/>
      <c r="F512" s="252" t="s">
        <v>711</v>
      </c>
      <c r="G512" s="75"/>
      <c r="H512" s="75"/>
      <c r="I512" s="205"/>
      <c r="J512" s="75"/>
      <c r="K512" s="75"/>
      <c r="L512" s="73"/>
      <c r="M512" s="251"/>
      <c r="N512" s="48"/>
      <c r="O512" s="48"/>
      <c r="P512" s="48"/>
      <c r="Q512" s="48"/>
      <c r="R512" s="48"/>
      <c r="S512" s="48"/>
      <c r="T512" s="96"/>
      <c r="AT512" s="25" t="s">
        <v>198</v>
      </c>
      <c r="AU512" s="25" t="s">
        <v>81</v>
      </c>
    </row>
    <row r="513" s="12" customFormat="1">
      <c r="B513" s="253"/>
      <c r="C513" s="254"/>
      <c r="D513" s="249" t="s">
        <v>200</v>
      </c>
      <c r="E513" s="255" t="s">
        <v>132</v>
      </c>
      <c r="F513" s="256" t="s">
        <v>712</v>
      </c>
      <c r="G513" s="254"/>
      <c r="H513" s="257">
        <v>234.244</v>
      </c>
      <c r="I513" s="258"/>
      <c r="J513" s="254"/>
      <c r="K513" s="254"/>
      <c r="L513" s="259"/>
      <c r="M513" s="260"/>
      <c r="N513" s="261"/>
      <c r="O513" s="261"/>
      <c r="P513" s="261"/>
      <c r="Q513" s="261"/>
      <c r="R513" s="261"/>
      <c r="S513" s="261"/>
      <c r="T513" s="262"/>
      <c r="AT513" s="263" t="s">
        <v>200</v>
      </c>
      <c r="AU513" s="263" t="s">
        <v>81</v>
      </c>
      <c r="AV513" s="12" t="s">
        <v>81</v>
      </c>
      <c r="AW513" s="12" t="s">
        <v>35</v>
      </c>
      <c r="AX513" s="12" t="s">
        <v>79</v>
      </c>
      <c r="AY513" s="263" t="s">
        <v>188</v>
      </c>
    </row>
    <row r="514" s="1" customFormat="1" ht="25.5" customHeight="1">
      <c r="B514" s="47"/>
      <c r="C514" s="237" t="s">
        <v>713</v>
      </c>
      <c r="D514" s="237" t="s">
        <v>190</v>
      </c>
      <c r="E514" s="238" t="s">
        <v>714</v>
      </c>
      <c r="F514" s="239" t="s">
        <v>715</v>
      </c>
      <c r="G514" s="240" t="s">
        <v>120</v>
      </c>
      <c r="H514" s="241">
        <v>60.274000000000001</v>
      </c>
      <c r="I514" s="242"/>
      <c r="J514" s="243">
        <f>ROUND(I514*H514,2)</f>
        <v>0</v>
      </c>
      <c r="K514" s="239" t="s">
        <v>193</v>
      </c>
      <c r="L514" s="73"/>
      <c r="M514" s="244" t="s">
        <v>21</v>
      </c>
      <c r="N514" s="245" t="s">
        <v>43</v>
      </c>
      <c r="O514" s="48"/>
      <c r="P514" s="246">
        <f>O514*H514</f>
        <v>0</v>
      </c>
      <c r="Q514" s="246">
        <v>3.0000000000000001E-05</v>
      </c>
      <c r="R514" s="246">
        <f>Q514*H514</f>
        <v>0.0018082200000000001</v>
      </c>
      <c r="S514" s="246">
        <v>0</v>
      </c>
      <c r="T514" s="247">
        <f>S514*H514</f>
        <v>0</v>
      </c>
      <c r="AR514" s="25" t="s">
        <v>290</v>
      </c>
      <c r="AT514" s="25" t="s">
        <v>190</v>
      </c>
      <c r="AU514" s="25" t="s">
        <v>81</v>
      </c>
      <c r="AY514" s="25" t="s">
        <v>188</v>
      </c>
      <c r="BE514" s="248">
        <f>IF(N514="základní",J514,0)</f>
        <v>0</v>
      </c>
      <c r="BF514" s="248">
        <f>IF(N514="snížená",J514,0)</f>
        <v>0</v>
      </c>
      <c r="BG514" s="248">
        <f>IF(N514="zákl. přenesená",J514,0)</f>
        <v>0</v>
      </c>
      <c r="BH514" s="248">
        <f>IF(N514="sníž. přenesená",J514,0)</f>
        <v>0</v>
      </c>
      <c r="BI514" s="248">
        <f>IF(N514="nulová",J514,0)</f>
        <v>0</v>
      </c>
      <c r="BJ514" s="25" t="s">
        <v>79</v>
      </c>
      <c r="BK514" s="248">
        <f>ROUND(I514*H514,2)</f>
        <v>0</v>
      </c>
      <c r="BL514" s="25" t="s">
        <v>290</v>
      </c>
      <c r="BM514" s="25" t="s">
        <v>716</v>
      </c>
    </row>
    <row r="515" s="1" customFormat="1">
      <c r="B515" s="47"/>
      <c r="C515" s="75"/>
      <c r="D515" s="249" t="s">
        <v>196</v>
      </c>
      <c r="E515" s="75"/>
      <c r="F515" s="250" t="s">
        <v>717</v>
      </c>
      <c r="G515" s="75"/>
      <c r="H515" s="75"/>
      <c r="I515" s="205"/>
      <c r="J515" s="75"/>
      <c r="K515" s="75"/>
      <c r="L515" s="73"/>
      <c r="M515" s="251"/>
      <c r="N515" s="48"/>
      <c r="O515" s="48"/>
      <c r="P515" s="48"/>
      <c r="Q515" s="48"/>
      <c r="R515" s="48"/>
      <c r="S515" s="48"/>
      <c r="T515" s="96"/>
      <c r="AT515" s="25" t="s">
        <v>196</v>
      </c>
      <c r="AU515" s="25" t="s">
        <v>81</v>
      </c>
    </row>
    <row r="516" s="12" customFormat="1">
      <c r="B516" s="253"/>
      <c r="C516" s="254"/>
      <c r="D516" s="249" t="s">
        <v>200</v>
      </c>
      <c r="E516" s="255" t="s">
        <v>21</v>
      </c>
      <c r="F516" s="256" t="s">
        <v>718</v>
      </c>
      <c r="G516" s="254"/>
      <c r="H516" s="257">
        <v>60.274000000000001</v>
      </c>
      <c r="I516" s="258"/>
      <c r="J516" s="254"/>
      <c r="K516" s="254"/>
      <c r="L516" s="259"/>
      <c r="M516" s="260"/>
      <c r="N516" s="261"/>
      <c r="O516" s="261"/>
      <c r="P516" s="261"/>
      <c r="Q516" s="261"/>
      <c r="R516" s="261"/>
      <c r="S516" s="261"/>
      <c r="T516" s="262"/>
      <c r="AT516" s="263" t="s">
        <v>200</v>
      </c>
      <c r="AU516" s="263" t="s">
        <v>81</v>
      </c>
      <c r="AV516" s="12" t="s">
        <v>81</v>
      </c>
      <c r="AW516" s="12" t="s">
        <v>35</v>
      </c>
      <c r="AX516" s="12" t="s">
        <v>79</v>
      </c>
      <c r="AY516" s="263" t="s">
        <v>188</v>
      </c>
    </row>
    <row r="517" s="1" customFormat="1" ht="16.5" customHeight="1">
      <c r="B517" s="47"/>
      <c r="C517" s="286" t="s">
        <v>719</v>
      </c>
      <c r="D517" s="286" t="s">
        <v>273</v>
      </c>
      <c r="E517" s="287" t="s">
        <v>720</v>
      </c>
      <c r="F517" s="288" t="s">
        <v>721</v>
      </c>
      <c r="G517" s="289" t="s">
        <v>261</v>
      </c>
      <c r="H517" s="290">
        <v>0.087999999999999995</v>
      </c>
      <c r="I517" s="291"/>
      <c r="J517" s="292">
        <f>ROUND(I517*H517,2)</f>
        <v>0</v>
      </c>
      <c r="K517" s="288" t="s">
        <v>193</v>
      </c>
      <c r="L517" s="293"/>
      <c r="M517" s="294" t="s">
        <v>21</v>
      </c>
      <c r="N517" s="295" t="s">
        <v>43</v>
      </c>
      <c r="O517" s="48"/>
      <c r="P517" s="246">
        <f>O517*H517</f>
        <v>0</v>
      </c>
      <c r="Q517" s="246">
        <v>1</v>
      </c>
      <c r="R517" s="246">
        <f>Q517*H517</f>
        <v>0.087999999999999995</v>
      </c>
      <c r="S517" s="246">
        <v>0</v>
      </c>
      <c r="T517" s="247">
        <f>S517*H517</f>
        <v>0</v>
      </c>
      <c r="AR517" s="25" t="s">
        <v>405</v>
      </c>
      <c r="AT517" s="25" t="s">
        <v>273</v>
      </c>
      <c r="AU517" s="25" t="s">
        <v>81</v>
      </c>
      <c r="AY517" s="25" t="s">
        <v>188</v>
      </c>
      <c r="BE517" s="248">
        <f>IF(N517="základní",J517,0)</f>
        <v>0</v>
      </c>
      <c r="BF517" s="248">
        <f>IF(N517="snížená",J517,0)</f>
        <v>0</v>
      </c>
      <c r="BG517" s="248">
        <f>IF(N517="zákl. přenesená",J517,0)</f>
        <v>0</v>
      </c>
      <c r="BH517" s="248">
        <f>IF(N517="sníž. přenesená",J517,0)</f>
        <v>0</v>
      </c>
      <c r="BI517" s="248">
        <f>IF(N517="nulová",J517,0)</f>
        <v>0</v>
      </c>
      <c r="BJ517" s="25" t="s">
        <v>79</v>
      </c>
      <c r="BK517" s="248">
        <f>ROUND(I517*H517,2)</f>
        <v>0</v>
      </c>
      <c r="BL517" s="25" t="s">
        <v>290</v>
      </c>
      <c r="BM517" s="25" t="s">
        <v>722</v>
      </c>
    </row>
    <row r="518" s="1" customFormat="1">
      <c r="B518" s="47"/>
      <c r="C518" s="75"/>
      <c r="D518" s="249" t="s">
        <v>196</v>
      </c>
      <c r="E518" s="75"/>
      <c r="F518" s="250" t="s">
        <v>721</v>
      </c>
      <c r="G518" s="75"/>
      <c r="H518" s="75"/>
      <c r="I518" s="205"/>
      <c r="J518" s="75"/>
      <c r="K518" s="75"/>
      <c r="L518" s="73"/>
      <c r="M518" s="251"/>
      <c r="N518" s="48"/>
      <c r="O518" s="48"/>
      <c r="P518" s="48"/>
      <c r="Q518" s="48"/>
      <c r="R518" s="48"/>
      <c r="S518" s="48"/>
      <c r="T518" s="96"/>
      <c r="AT518" s="25" t="s">
        <v>196</v>
      </c>
      <c r="AU518" s="25" t="s">
        <v>81</v>
      </c>
    </row>
    <row r="519" s="12" customFormat="1">
      <c r="B519" s="253"/>
      <c r="C519" s="254"/>
      <c r="D519" s="249" t="s">
        <v>200</v>
      </c>
      <c r="E519" s="255" t="s">
        <v>21</v>
      </c>
      <c r="F519" s="256" t="s">
        <v>723</v>
      </c>
      <c r="G519" s="254"/>
      <c r="H519" s="257">
        <v>0.087999999999999995</v>
      </c>
      <c r="I519" s="258"/>
      <c r="J519" s="254"/>
      <c r="K519" s="254"/>
      <c r="L519" s="259"/>
      <c r="M519" s="260"/>
      <c r="N519" s="261"/>
      <c r="O519" s="261"/>
      <c r="P519" s="261"/>
      <c r="Q519" s="261"/>
      <c r="R519" s="261"/>
      <c r="S519" s="261"/>
      <c r="T519" s="262"/>
      <c r="AT519" s="263" t="s">
        <v>200</v>
      </c>
      <c r="AU519" s="263" t="s">
        <v>81</v>
      </c>
      <c r="AV519" s="12" t="s">
        <v>81</v>
      </c>
      <c r="AW519" s="12" t="s">
        <v>35</v>
      </c>
      <c r="AX519" s="12" t="s">
        <v>79</v>
      </c>
      <c r="AY519" s="263" t="s">
        <v>188</v>
      </c>
    </row>
    <row r="520" s="1" customFormat="1" ht="25.5" customHeight="1">
      <c r="B520" s="47"/>
      <c r="C520" s="237" t="s">
        <v>724</v>
      </c>
      <c r="D520" s="237" t="s">
        <v>190</v>
      </c>
      <c r="E520" s="238" t="s">
        <v>725</v>
      </c>
      <c r="F520" s="239" t="s">
        <v>726</v>
      </c>
      <c r="G520" s="240" t="s">
        <v>120</v>
      </c>
      <c r="H520" s="241">
        <v>234.244</v>
      </c>
      <c r="I520" s="242"/>
      <c r="J520" s="243">
        <f>ROUND(I520*H520,2)</f>
        <v>0</v>
      </c>
      <c r="K520" s="239" t="s">
        <v>193</v>
      </c>
      <c r="L520" s="73"/>
      <c r="M520" s="244" t="s">
        <v>21</v>
      </c>
      <c r="N520" s="245" t="s">
        <v>43</v>
      </c>
      <c r="O520" s="48"/>
      <c r="P520" s="246">
        <f>O520*H520</f>
        <v>0</v>
      </c>
      <c r="Q520" s="246">
        <v>0</v>
      </c>
      <c r="R520" s="246">
        <f>Q520*H520</f>
        <v>0</v>
      </c>
      <c r="S520" s="246">
        <v>0</v>
      </c>
      <c r="T520" s="247">
        <f>S520*H520</f>
        <v>0</v>
      </c>
      <c r="AR520" s="25" t="s">
        <v>290</v>
      </c>
      <c r="AT520" s="25" t="s">
        <v>190</v>
      </c>
      <c r="AU520" s="25" t="s">
        <v>81</v>
      </c>
      <c r="AY520" s="25" t="s">
        <v>188</v>
      </c>
      <c r="BE520" s="248">
        <f>IF(N520="základní",J520,0)</f>
        <v>0</v>
      </c>
      <c r="BF520" s="248">
        <f>IF(N520="snížená",J520,0)</f>
        <v>0</v>
      </c>
      <c r="BG520" s="248">
        <f>IF(N520="zákl. přenesená",J520,0)</f>
        <v>0</v>
      </c>
      <c r="BH520" s="248">
        <f>IF(N520="sníž. přenesená",J520,0)</f>
        <v>0</v>
      </c>
      <c r="BI520" s="248">
        <f>IF(N520="nulová",J520,0)</f>
        <v>0</v>
      </c>
      <c r="BJ520" s="25" t="s">
        <v>79</v>
      </c>
      <c r="BK520" s="248">
        <f>ROUND(I520*H520,2)</f>
        <v>0</v>
      </c>
      <c r="BL520" s="25" t="s">
        <v>290</v>
      </c>
      <c r="BM520" s="25" t="s">
        <v>727</v>
      </c>
    </row>
    <row r="521" s="1" customFormat="1">
      <c r="B521" s="47"/>
      <c r="C521" s="75"/>
      <c r="D521" s="249" t="s">
        <v>196</v>
      </c>
      <c r="E521" s="75"/>
      <c r="F521" s="250" t="s">
        <v>728</v>
      </c>
      <c r="G521" s="75"/>
      <c r="H521" s="75"/>
      <c r="I521" s="205"/>
      <c r="J521" s="75"/>
      <c r="K521" s="75"/>
      <c r="L521" s="73"/>
      <c r="M521" s="251"/>
      <c r="N521" s="48"/>
      <c r="O521" s="48"/>
      <c r="P521" s="48"/>
      <c r="Q521" s="48"/>
      <c r="R521" s="48"/>
      <c r="S521" s="48"/>
      <c r="T521" s="96"/>
      <c r="AT521" s="25" t="s">
        <v>196</v>
      </c>
      <c r="AU521" s="25" t="s">
        <v>81</v>
      </c>
    </row>
    <row r="522" s="1" customFormat="1">
      <c r="B522" s="47"/>
      <c r="C522" s="75"/>
      <c r="D522" s="249" t="s">
        <v>198</v>
      </c>
      <c r="E522" s="75"/>
      <c r="F522" s="252" t="s">
        <v>729</v>
      </c>
      <c r="G522" s="75"/>
      <c r="H522" s="75"/>
      <c r="I522" s="205"/>
      <c r="J522" s="75"/>
      <c r="K522" s="75"/>
      <c r="L522" s="73"/>
      <c r="M522" s="251"/>
      <c r="N522" s="48"/>
      <c r="O522" s="48"/>
      <c r="P522" s="48"/>
      <c r="Q522" s="48"/>
      <c r="R522" s="48"/>
      <c r="S522" s="48"/>
      <c r="T522" s="96"/>
      <c r="AT522" s="25" t="s">
        <v>198</v>
      </c>
      <c r="AU522" s="25" t="s">
        <v>81</v>
      </c>
    </row>
    <row r="523" s="12" customFormat="1">
      <c r="B523" s="253"/>
      <c r="C523" s="254"/>
      <c r="D523" s="249" t="s">
        <v>200</v>
      </c>
      <c r="E523" s="255" t="s">
        <v>21</v>
      </c>
      <c r="F523" s="256" t="s">
        <v>132</v>
      </c>
      <c r="G523" s="254"/>
      <c r="H523" s="257">
        <v>234.244</v>
      </c>
      <c r="I523" s="258"/>
      <c r="J523" s="254"/>
      <c r="K523" s="254"/>
      <c r="L523" s="259"/>
      <c r="M523" s="260"/>
      <c r="N523" s="261"/>
      <c r="O523" s="261"/>
      <c r="P523" s="261"/>
      <c r="Q523" s="261"/>
      <c r="R523" s="261"/>
      <c r="S523" s="261"/>
      <c r="T523" s="262"/>
      <c r="AT523" s="263" t="s">
        <v>200</v>
      </c>
      <c r="AU523" s="263" t="s">
        <v>81</v>
      </c>
      <c r="AV523" s="12" t="s">
        <v>81</v>
      </c>
      <c r="AW523" s="12" t="s">
        <v>35</v>
      </c>
      <c r="AX523" s="12" t="s">
        <v>79</v>
      </c>
      <c r="AY523" s="263" t="s">
        <v>188</v>
      </c>
    </row>
    <row r="524" s="1" customFormat="1" ht="25.5" customHeight="1">
      <c r="B524" s="47"/>
      <c r="C524" s="237" t="s">
        <v>730</v>
      </c>
      <c r="D524" s="237" t="s">
        <v>190</v>
      </c>
      <c r="E524" s="238" t="s">
        <v>731</v>
      </c>
      <c r="F524" s="239" t="s">
        <v>732</v>
      </c>
      <c r="G524" s="240" t="s">
        <v>120</v>
      </c>
      <c r="H524" s="241">
        <v>74.968000000000004</v>
      </c>
      <c r="I524" s="242"/>
      <c r="J524" s="243">
        <f>ROUND(I524*H524,2)</f>
        <v>0</v>
      </c>
      <c r="K524" s="239" t="s">
        <v>307</v>
      </c>
      <c r="L524" s="73"/>
      <c r="M524" s="244" t="s">
        <v>21</v>
      </c>
      <c r="N524" s="245" t="s">
        <v>43</v>
      </c>
      <c r="O524" s="48"/>
      <c r="P524" s="246">
        <f>O524*H524</f>
        <v>0</v>
      </c>
      <c r="Q524" s="246">
        <v>0</v>
      </c>
      <c r="R524" s="246">
        <f>Q524*H524</f>
        <v>0</v>
      </c>
      <c r="S524" s="246">
        <v>0</v>
      </c>
      <c r="T524" s="247">
        <f>S524*H524</f>
        <v>0</v>
      </c>
      <c r="AR524" s="25" t="s">
        <v>290</v>
      </c>
      <c r="AT524" s="25" t="s">
        <v>190</v>
      </c>
      <c r="AU524" s="25" t="s">
        <v>81</v>
      </c>
      <c r="AY524" s="25" t="s">
        <v>188</v>
      </c>
      <c r="BE524" s="248">
        <f>IF(N524="základní",J524,0)</f>
        <v>0</v>
      </c>
      <c r="BF524" s="248">
        <f>IF(N524="snížená",J524,0)</f>
        <v>0</v>
      </c>
      <c r="BG524" s="248">
        <f>IF(N524="zákl. přenesená",J524,0)</f>
        <v>0</v>
      </c>
      <c r="BH524" s="248">
        <f>IF(N524="sníž. přenesená",J524,0)</f>
        <v>0</v>
      </c>
      <c r="BI524" s="248">
        <f>IF(N524="nulová",J524,0)</f>
        <v>0</v>
      </c>
      <c r="BJ524" s="25" t="s">
        <v>79</v>
      </c>
      <c r="BK524" s="248">
        <f>ROUND(I524*H524,2)</f>
        <v>0</v>
      </c>
      <c r="BL524" s="25" t="s">
        <v>290</v>
      </c>
      <c r="BM524" s="25" t="s">
        <v>733</v>
      </c>
    </row>
    <row r="525" s="1" customFormat="1">
      <c r="B525" s="47"/>
      <c r="C525" s="75"/>
      <c r="D525" s="249" t="s">
        <v>196</v>
      </c>
      <c r="E525" s="75"/>
      <c r="F525" s="250" t="s">
        <v>732</v>
      </c>
      <c r="G525" s="75"/>
      <c r="H525" s="75"/>
      <c r="I525" s="205"/>
      <c r="J525" s="75"/>
      <c r="K525" s="75"/>
      <c r="L525" s="73"/>
      <c r="M525" s="251"/>
      <c r="N525" s="48"/>
      <c r="O525" s="48"/>
      <c r="P525" s="48"/>
      <c r="Q525" s="48"/>
      <c r="R525" s="48"/>
      <c r="S525" s="48"/>
      <c r="T525" s="96"/>
      <c r="AT525" s="25" t="s">
        <v>196</v>
      </c>
      <c r="AU525" s="25" t="s">
        <v>81</v>
      </c>
    </row>
    <row r="526" s="1" customFormat="1">
      <c r="B526" s="47"/>
      <c r="C526" s="75"/>
      <c r="D526" s="249" t="s">
        <v>198</v>
      </c>
      <c r="E526" s="75"/>
      <c r="F526" s="252" t="s">
        <v>729</v>
      </c>
      <c r="G526" s="75"/>
      <c r="H526" s="75"/>
      <c r="I526" s="205"/>
      <c r="J526" s="75"/>
      <c r="K526" s="75"/>
      <c r="L526" s="73"/>
      <c r="M526" s="251"/>
      <c r="N526" s="48"/>
      <c r="O526" s="48"/>
      <c r="P526" s="48"/>
      <c r="Q526" s="48"/>
      <c r="R526" s="48"/>
      <c r="S526" s="48"/>
      <c r="T526" s="96"/>
      <c r="AT526" s="25" t="s">
        <v>198</v>
      </c>
      <c r="AU526" s="25" t="s">
        <v>81</v>
      </c>
    </row>
    <row r="527" s="13" customFormat="1">
      <c r="B527" s="264"/>
      <c r="C527" s="265"/>
      <c r="D527" s="249" t="s">
        <v>200</v>
      </c>
      <c r="E527" s="266" t="s">
        <v>21</v>
      </c>
      <c r="F527" s="267" t="s">
        <v>734</v>
      </c>
      <c r="G527" s="265"/>
      <c r="H527" s="266" t="s">
        <v>21</v>
      </c>
      <c r="I527" s="268"/>
      <c r="J527" s="265"/>
      <c r="K527" s="265"/>
      <c r="L527" s="269"/>
      <c r="M527" s="270"/>
      <c r="N527" s="271"/>
      <c r="O527" s="271"/>
      <c r="P527" s="271"/>
      <c r="Q527" s="271"/>
      <c r="R527" s="271"/>
      <c r="S527" s="271"/>
      <c r="T527" s="272"/>
      <c r="AT527" s="273" t="s">
        <v>200</v>
      </c>
      <c r="AU527" s="273" t="s">
        <v>81</v>
      </c>
      <c r="AV527" s="13" t="s">
        <v>79</v>
      </c>
      <c r="AW527" s="13" t="s">
        <v>35</v>
      </c>
      <c r="AX527" s="13" t="s">
        <v>72</v>
      </c>
      <c r="AY527" s="273" t="s">
        <v>188</v>
      </c>
    </row>
    <row r="528" s="12" customFormat="1">
      <c r="B528" s="253"/>
      <c r="C528" s="254"/>
      <c r="D528" s="249" t="s">
        <v>200</v>
      </c>
      <c r="E528" s="255" t="s">
        <v>21</v>
      </c>
      <c r="F528" s="256" t="s">
        <v>735</v>
      </c>
      <c r="G528" s="254"/>
      <c r="H528" s="257">
        <v>49.968000000000004</v>
      </c>
      <c r="I528" s="258"/>
      <c r="J528" s="254"/>
      <c r="K528" s="254"/>
      <c r="L528" s="259"/>
      <c r="M528" s="260"/>
      <c r="N528" s="261"/>
      <c r="O528" s="261"/>
      <c r="P528" s="261"/>
      <c r="Q528" s="261"/>
      <c r="R528" s="261"/>
      <c r="S528" s="261"/>
      <c r="T528" s="262"/>
      <c r="AT528" s="263" t="s">
        <v>200</v>
      </c>
      <c r="AU528" s="263" t="s">
        <v>81</v>
      </c>
      <c r="AV528" s="12" t="s">
        <v>81</v>
      </c>
      <c r="AW528" s="12" t="s">
        <v>35</v>
      </c>
      <c r="AX528" s="12" t="s">
        <v>72</v>
      </c>
      <c r="AY528" s="263" t="s">
        <v>188</v>
      </c>
    </row>
    <row r="529" s="12" customFormat="1">
      <c r="B529" s="253"/>
      <c r="C529" s="254"/>
      <c r="D529" s="249" t="s">
        <v>200</v>
      </c>
      <c r="E529" s="255" t="s">
        <v>21</v>
      </c>
      <c r="F529" s="256" t="s">
        <v>347</v>
      </c>
      <c r="G529" s="254"/>
      <c r="H529" s="257">
        <v>25</v>
      </c>
      <c r="I529" s="258"/>
      <c r="J529" s="254"/>
      <c r="K529" s="254"/>
      <c r="L529" s="259"/>
      <c r="M529" s="260"/>
      <c r="N529" s="261"/>
      <c r="O529" s="261"/>
      <c r="P529" s="261"/>
      <c r="Q529" s="261"/>
      <c r="R529" s="261"/>
      <c r="S529" s="261"/>
      <c r="T529" s="262"/>
      <c r="AT529" s="263" t="s">
        <v>200</v>
      </c>
      <c r="AU529" s="263" t="s">
        <v>81</v>
      </c>
      <c r="AV529" s="12" t="s">
        <v>81</v>
      </c>
      <c r="AW529" s="12" t="s">
        <v>35</v>
      </c>
      <c r="AX529" s="12" t="s">
        <v>72</v>
      </c>
      <c r="AY529" s="263" t="s">
        <v>188</v>
      </c>
    </row>
    <row r="530" s="14" customFormat="1">
      <c r="B530" s="274"/>
      <c r="C530" s="275"/>
      <c r="D530" s="249" t="s">
        <v>200</v>
      </c>
      <c r="E530" s="276" t="s">
        <v>21</v>
      </c>
      <c r="F530" s="277" t="s">
        <v>215</v>
      </c>
      <c r="G530" s="275"/>
      <c r="H530" s="278">
        <v>74.968000000000004</v>
      </c>
      <c r="I530" s="279"/>
      <c r="J530" s="275"/>
      <c r="K530" s="275"/>
      <c r="L530" s="280"/>
      <c r="M530" s="281"/>
      <c r="N530" s="282"/>
      <c r="O530" s="282"/>
      <c r="P530" s="282"/>
      <c r="Q530" s="282"/>
      <c r="R530" s="282"/>
      <c r="S530" s="282"/>
      <c r="T530" s="283"/>
      <c r="AT530" s="284" t="s">
        <v>200</v>
      </c>
      <c r="AU530" s="284" t="s">
        <v>81</v>
      </c>
      <c r="AV530" s="14" t="s">
        <v>194</v>
      </c>
      <c r="AW530" s="14" t="s">
        <v>35</v>
      </c>
      <c r="AX530" s="14" t="s">
        <v>79</v>
      </c>
      <c r="AY530" s="284" t="s">
        <v>188</v>
      </c>
    </row>
    <row r="531" s="1" customFormat="1" ht="16.5" customHeight="1">
      <c r="B531" s="47"/>
      <c r="C531" s="286" t="s">
        <v>736</v>
      </c>
      <c r="D531" s="286" t="s">
        <v>273</v>
      </c>
      <c r="E531" s="287" t="s">
        <v>737</v>
      </c>
      <c r="F531" s="288" t="s">
        <v>738</v>
      </c>
      <c r="G531" s="289" t="s">
        <v>120</v>
      </c>
      <c r="H531" s="290">
        <v>359.34300000000002</v>
      </c>
      <c r="I531" s="291"/>
      <c r="J531" s="292">
        <f>ROUND(I531*H531,2)</f>
        <v>0</v>
      </c>
      <c r="K531" s="288" t="s">
        <v>193</v>
      </c>
      <c r="L531" s="293"/>
      <c r="M531" s="294" t="s">
        <v>21</v>
      </c>
      <c r="N531" s="295" t="s">
        <v>43</v>
      </c>
      <c r="O531" s="48"/>
      <c r="P531" s="246">
        <f>O531*H531</f>
        <v>0</v>
      </c>
      <c r="Q531" s="246">
        <v>0.0030000000000000001</v>
      </c>
      <c r="R531" s="246">
        <f>Q531*H531</f>
        <v>1.0780290000000001</v>
      </c>
      <c r="S531" s="246">
        <v>0</v>
      </c>
      <c r="T531" s="247">
        <f>S531*H531</f>
        <v>0</v>
      </c>
      <c r="AR531" s="25" t="s">
        <v>405</v>
      </c>
      <c r="AT531" s="25" t="s">
        <v>273</v>
      </c>
      <c r="AU531" s="25" t="s">
        <v>81</v>
      </c>
      <c r="AY531" s="25" t="s">
        <v>188</v>
      </c>
      <c r="BE531" s="248">
        <f>IF(N531="základní",J531,0)</f>
        <v>0</v>
      </c>
      <c r="BF531" s="248">
        <f>IF(N531="snížená",J531,0)</f>
        <v>0</v>
      </c>
      <c r="BG531" s="248">
        <f>IF(N531="zákl. přenesená",J531,0)</f>
        <v>0</v>
      </c>
      <c r="BH531" s="248">
        <f>IF(N531="sníž. přenesená",J531,0)</f>
        <v>0</v>
      </c>
      <c r="BI531" s="248">
        <f>IF(N531="nulová",J531,0)</f>
        <v>0</v>
      </c>
      <c r="BJ531" s="25" t="s">
        <v>79</v>
      </c>
      <c r="BK531" s="248">
        <f>ROUND(I531*H531,2)</f>
        <v>0</v>
      </c>
      <c r="BL531" s="25" t="s">
        <v>290</v>
      </c>
      <c r="BM531" s="25" t="s">
        <v>739</v>
      </c>
    </row>
    <row r="532" s="1" customFormat="1">
      <c r="B532" s="47"/>
      <c r="C532" s="75"/>
      <c r="D532" s="249" t="s">
        <v>196</v>
      </c>
      <c r="E532" s="75"/>
      <c r="F532" s="250" t="s">
        <v>738</v>
      </c>
      <c r="G532" s="75"/>
      <c r="H532" s="75"/>
      <c r="I532" s="205"/>
      <c r="J532" s="75"/>
      <c r="K532" s="75"/>
      <c r="L532" s="73"/>
      <c r="M532" s="251"/>
      <c r="N532" s="48"/>
      <c r="O532" s="48"/>
      <c r="P532" s="48"/>
      <c r="Q532" s="48"/>
      <c r="R532" s="48"/>
      <c r="S532" s="48"/>
      <c r="T532" s="96"/>
      <c r="AT532" s="25" t="s">
        <v>196</v>
      </c>
      <c r="AU532" s="25" t="s">
        <v>81</v>
      </c>
    </row>
    <row r="533" s="1" customFormat="1">
      <c r="B533" s="47"/>
      <c r="C533" s="75"/>
      <c r="D533" s="249" t="s">
        <v>740</v>
      </c>
      <c r="E533" s="75"/>
      <c r="F533" s="252" t="s">
        <v>741</v>
      </c>
      <c r="G533" s="75"/>
      <c r="H533" s="75"/>
      <c r="I533" s="205"/>
      <c r="J533" s="75"/>
      <c r="K533" s="75"/>
      <c r="L533" s="73"/>
      <c r="M533" s="251"/>
      <c r="N533" s="48"/>
      <c r="O533" s="48"/>
      <c r="P533" s="48"/>
      <c r="Q533" s="48"/>
      <c r="R533" s="48"/>
      <c r="S533" s="48"/>
      <c r="T533" s="96"/>
      <c r="AT533" s="25" t="s">
        <v>740</v>
      </c>
      <c r="AU533" s="25" t="s">
        <v>81</v>
      </c>
    </row>
    <row r="534" s="12" customFormat="1">
      <c r="B534" s="253"/>
      <c r="C534" s="254"/>
      <c r="D534" s="249" t="s">
        <v>200</v>
      </c>
      <c r="E534" s="255" t="s">
        <v>21</v>
      </c>
      <c r="F534" s="256" t="s">
        <v>742</v>
      </c>
      <c r="G534" s="254"/>
      <c r="H534" s="257">
        <v>269.38099999999997</v>
      </c>
      <c r="I534" s="258"/>
      <c r="J534" s="254"/>
      <c r="K534" s="254"/>
      <c r="L534" s="259"/>
      <c r="M534" s="260"/>
      <c r="N534" s="261"/>
      <c r="O534" s="261"/>
      <c r="P534" s="261"/>
      <c r="Q534" s="261"/>
      <c r="R534" s="261"/>
      <c r="S534" s="261"/>
      <c r="T534" s="262"/>
      <c r="AT534" s="263" t="s">
        <v>200</v>
      </c>
      <c r="AU534" s="263" t="s">
        <v>81</v>
      </c>
      <c r="AV534" s="12" t="s">
        <v>81</v>
      </c>
      <c r="AW534" s="12" t="s">
        <v>35</v>
      </c>
      <c r="AX534" s="12" t="s">
        <v>72</v>
      </c>
      <c r="AY534" s="263" t="s">
        <v>188</v>
      </c>
    </row>
    <row r="535" s="12" customFormat="1">
      <c r="B535" s="253"/>
      <c r="C535" s="254"/>
      <c r="D535" s="249" t="s">
        <v>200</v>
      </c>
      <c r="E535" s="255" t="s">
        <v>21</v>
      </c>
      <c r="F535" s="256" t="s">
        <v>743</v>
      </c>
      <c r="G535" s="254"/>
      <c r="H535" s="257">
        <v>89.962000000000003</v>
      </c>
      <c r="I535" s="258"/>
      <c r="J535" s="254"/>
      <c r="K535" s="254"/>
      <c r="L535" s="259"/>
      <c r="M535" s="260"/>
      <c r="N535" s="261"/>
      <c r="O535" s="261"/>
      <c r="P535" s="261"/>
      <c r="Q535" s="261"/>
      <c r="R535" s="261"/>
      <c r="S535" s="261"/>
      <c r="T535" s="262"/>
      <c r="AT535" s="263" t="s">
        <v>200</v>
      </c>
      <c r="AU535" s="263" t="s">
        <v>81</v>
      </c>
      <c r="AV535" s="12" t="s">
        <v>81</v>
      </c>
      <c r="AW535" s="12" t="s">
        <v>35</v>
      </c>
      <c r="AX535" s="12" t="s">
        <v>72</v>
      </c>
      <c r="AY535" s="263" t="s">
        <v>188</v>
      </c>
    </row>
    <row r="536" s="14" customFormat="1">
      <c r="B536" s="274"/>
      <c r="C536" s="275"/>
      <c r="D536" s="249" t="s">
        <v>200</v>
      </c>
      <c r="E536" s="276" t="s">
        <v>21</v>
      </c>
      <c r="F536" s="277" t="s">
        <v>215</v>
      </c>
      <c r="G536" s="275"/>
      <c r="H536" s="278">
        <v>359.34300000000002</v>
      </c>
      <c r="I536" s="279"/>
      <c r="J536" s="275"/>
      <c r="K536" s="275"/>
      <c r="L536" s="280"/>
      <c r="M536" s="281"/>
      <c r="N536" s="282"/>
      <c r="O536" s="282"/>
      <c r="P536" s="282"/>
      <c r="Q536" s="282"/>
      <c r="R536" s="282"/>
      <c r="S536" s="282"/>
      <c r="T536" s="283"/>
      <c r="AT536" s="284" t="s">
        <v>200</v>
      </c>
      <c r="AU536" s="284" t="s">
        <v>81</v>
      </c>
      <c r="AV536" s="14" t="s">
        <v>194</v>
      </c>
      <c r="AW536" s="14" t="s">
        <v>35</v>
      </c>
      <c r="AX536" s="14" t="s">
        <v>79</v>
      </c>
      <c r="AY536" s="284" t="s">
        <v>188</v>
      </c>
    </row>
    <row r="537" s="1" customFormat="1" ht="25.5" customHeight="1">
      <c r="B537" s="47"/>
      <c r="C537" s="237" t="s">
        <v>744</v>
      </c>
      <c r="D537" s="237" t="s">
        <v>190</v>
      </c>
      <c r="E537" s="238" t="s">
        <v>745</v>
      </c>
      <c r="F537" s="239" t="s">
        <v>746</v>
      </c>
      <c r="G537" s="240" t="s">
        <v>120</v>
      </c>
      <c r="H537" s="241">
        <v>468.488</v>
      </c>
      <c r="I537" s="242"/>
      <c r="J537" s="243">
        <f>ROUND(I537*H537,2)</f>
        <v>0</v>
      </c>
      <c r="K537" s="239" t="s">
        <v>193</v>
      </c>
      <c r="L537" s="73"/>
      <c r="M537" s="244" t="s">
        <v>21</v>
      </c>
      <c r="N537" s="245" t="s">
        <v>43</v>
      </c>
      <c r="O537" s="48"/>
      <c r="P537" s="246">
        <f>O537*H537</f>
        <v>0</v>
      </c>
      <c r="Q537" s="246">
        <v>0.00088000000000000003</v>
      </c>
      <c r="R537" s="246">
        <f>Q537*H537</f>
        <v>0.41226943999999999</v>
      </c>
      <c r="S537" s="246">
        <v>0</v>
      </c>
      <c r="T537" s="247">
        <f>S537*H537</f>
        <v>0</v>
      </c>
      <c r="AR537" s="25" t="s">
        <v>290</v>
      </c>
      <c r="AT537" s="25" t="s">
        <v>190</v>
      </c>
      <c r="AU537" s="25" t="s">
        <v>81</v>
      </c>
      <c r="AY537" s="25" t="s">
        <v>188</v>
      </c>
      <c r="BE537" s="248">
        <f>IF(N537="základní",J537,0)</f>
        <v>0</v>
      </c>
      <c r="BF537" s="248">
        <f>IF(N537="snížená",J537,0)</f>
        <v>0</v>
      </c>
      <c r="BG537" s="248">
        <f>IF(N537="zákl. přenesená",J537,0)</f>
        <v>0</v>
      </c>
      <c r="BH537" s="248">
        <f>IF(N537="sníž. přenesená",J537,0)</f>
        <v>0</v>
      </c>
      <c r="BI537" s="248">
        <f>IF(N537="nulová",J537,0)</f>
        <v>0</v>
      </c>
      <c r="BJ537" s="25" t="s">
        <v>79</v>
      </c>
      <c r="BK537" s="248">
        <f>ROUND(I537*H537,2)</f>
        <v>0</v>
      </c>
      <c r="BL537" s="25" t="s">
        <v>290</v>
      </c>
      <c r="BM537" s="25" t="s">
        <v>747</v>
      </c>
    </row>
    <row r="538" s="1" customFormat="1">
      <c r="B538" s="47"/>
      <c r="C538" s="75"/>
      <c r="D538" s="249" t="s">
        <v>196</v>
      </c>
      <c r="E538" s="75"/>
      <c r="F538" s="250" t="s">
        <v>748</v>
      </c>
      <c r="G538" s="75"/>
      <c r="H538" s="75"/>
      <c r="I538" s="205"/>
      <c r="J538" s="75"/>
      <c r="K538" s="75"/>
      <c r="L538" s="73"/>
      <c r="M538" s="251"/>
      <c r="N538" s="48"/>
      <c r="O538" s="48"/>
      <c r="P538" s="48"/>
      <c r="Q538" s="48"/>
      <c r="R538" s="48"/>
      <c r="S538" s="48"/>
      <c r="T538" s="96"/>
      <c r="AT538" s="25" t="s">
        <v>196</v>
      </c>
      <c r="AU538" s="25" t="s">
        <v>81</v>
      </c>
    </row>
    <row r="539" s="1" customFormat="1">
      <c r="B539" s="47"/>
      <c r="C539" s="75"/>
      <c r="D539" s="249" t="s">
        <v>198</v>
      </c>
      <c r="E539" s="75"/>
      <c r="F539" s="252" t="s">
        <v>749</v>
      </c>
      <c r="G539" s="75"/>
      <c r="H539" s="75"/>
      <c r="I539" s="205"/>
      <c r="J539" s="75"/>
      <c r="K539" s="75"/>
      <c r="L539" s="73"/>
      <c r="M539" s="251"/>
      <c r="N539" s="48"/>
      <c r="O539" s="48"/>
      <c r="P539" s="48"/>
      <c r="Q539" s="48"/>
      <c r="R539" s="48"/>
      <c r="S539" s="48"/>
      <c r="T539" s="96"/>
      <c r="AT539" s="25" t="s">
        <v>198</v>
      </c>
      <c r="AU539" s="25" t="s">
        <v>81</v>
      </c>
    </row>
    <row r="540" s="12" customFormat="1">
      <c r="B540" s="253"/>
      <c r="C540" s="254"/>
      <c r="D540" s="249" t="s">
        <v>200</v>
      </c>
      <c r="E540" s="255" t="s">
        <v>21</v>
      </c>
      <c r="F540" s="256" t="s">
        <v>750</v>
      </c>
      <c r="G540" s="254"/>
      <c r="H540" s="257">
        <v>468.488</v>
      </c>
      <c r="I540" s="258"/>
      <c r="J540" s="254"/>
      <c r="K540" s="254"/>
      <c r="L540" s="259"/>
      <c r="M540" s="260"/>
      <c r="N540" s="261"/>
      <c r="O540" s="261"/>
      <c r="P540" s="261"/>
      <c r="Q540" s="261"/>
      <c r="R540" s="261"/>
      <c r="S540" s="261"/>
      <c r="T540" s="262"/>
      <c r="AT540" s="263" t="s">
        <v>200</v>
      </c>
      <c r="AU540" s="263" t="s">
        <v>81</v>
      </c>
      <c r="AV540" s="12" t="s">
        <v>81</v>
      </c>
      <c r="AW540" s="12" t="s">
        <v>35</v>
      </c>
      <c r="AX540" s="12" t="s">
        <v>79</v>
      </c>
      <c r="AY540" s="263" t="s">
        <v>188</v>
      </c>
    </row>
    <row r="541" s="1" customFormat="1" ht="16.5" customHeight="1">
      <c r="B541" s="47"/>
      <c r="C541" s="237" t="s">
        <v>751</v>
      </c>
      <c r="D541" s="237" t="s">
        <v>190</v>
      </c>
      <c r="E541" s="238" t="s">
        <v>752</v>
      </c>
      <c r="F541" s="239" t="s">
        <v>753</v>
      </c>
      <c r="G541" s="240" t="s">
        <v>120</v>
      </c>
      <c r="H541" s="241">
        <v>108.697</v>
      </c>
      <c r="I541" s="242"/>
      <c r="J541" s="243">
        <f>ROUND(I541*H541,2)</f>
        <v>0</v>
      </c>
      <c r="K541" s="239" t="s">
        <v>193</v>
      </c>
      <c r="L541" s="73"/>
      <c r="M541" s="244" t="s">
        <v>21</v>
      </c>
      <c r="N541" s="245" t="s">
        <v>43</v>
      </c>
      <c r="O541" s="48"/>
      <c r="P541" s="246">
        <f>O541*H541</f>
        <v>0</v>
      </c>
      <c r="Q541" s="246">
        <v>0.00093999999999999997</v>
      </c>
      <c r="R541" s="246">
        <f>Q541*H541</f>
        <v>0.10217518</v>
      </c>
      <c r="S541" s="246">
        <v>0</v>
      </c>
      <c r="T541" s="247">
        <f>S541*H541</f>
        <v>0</v>
      </c>
      <c r="AR541" s="25" t="s">
        <v>290</v>
      </c>
      <c r="AT541" s="25" t="s">
        <v>190</v>
      </c>
      <c r="AU541" s="25" t="s">
        <v>81</v>
      </c>
      <c r="AY541" s="25" t="s">
        <v>188</v>
      </c>
      <c r="BE541" s="248">
        <f>IF(N541="základní",J541,0)</f>
        <v>0</v>
      </c>
      <c r="BF541" s="248">
        <f>IF(N541="snížená",J541,0)</f>
        <v>0</v>
      </c>
      <c r="BG541" s="248">
        <f>IF(N541="zákl. přenesená",J541,0)</f>
        <v>0</v>
      </c>
      <c r="BH541" s="248">
        <f>IF(N541="sníž. přenesená",J541,0)</f>
        <v>0</v>
      </c>
      <c r="BI541" s="248">
        <f>IF(N541="nulová",J541,0)</f>
        <v>0</v>
      </c>
      <c r="BJ541" s="25" t="s">
        <v>79</v>
      </c>
      <c r="BK541" s="248">
        <f>ROUND(I541*H541,2)</f>
        <v>0</v>
      </c>
      <c r="BL541" s="25" t="s">
        <v>290</v>
      </c>
      <c r="BM541" s="25" t="s">
        <v>754</v>
      </c>
    </row>
    <row r="542" s="1" customFormat="1">
      <c r="B542" s="47"/>
      <c r="C542" s="75"/>
      <c r="D542" s="249" t="s">
        <v>196</v>
      </c>
      <c r="E542" s="75"/>
      <c r="F542" s="250" t="s">
        <v>755</v>
      </c>
      <c r="G542" s="75"/>
      <c r="H542" s="75"/>
      <c r="I542" s="205"/>
      <c r="J542" s="75"/>
      <c r="K542" s="75"/>
      <c r="L542" s="73"/>
      <c r="M542" s="251"/>
      <c r="N542" s="48"/>
      <c r="O542" s="48"/>
      <c r="P542" s="48"/>
      <c r="Q542" s="48"/>
      <c r="R542" s="48"/>
      <c r="S542" s="48"/>
      <c r="T542" s="96"/>
      <c r="AT542" s="25" t="s">
        <v>196</v>
      </c>
      <c r="AU542" s="25" t="s">
        <v>81</v>
      </c>
    </row>
    <row r="543" s="13" customFormat="1">
      <c r="B543" s="264"/>
      <c r="C543" s="265"/>
      <c r="D543" s="249" t="s">
        <v>200</v>
      </c>
      <c r="E543" s="266" t="s">
        <v>21</v>
      </c>
      <c r="F543" s="267" t="s">
        <v>734</v>
      </c>
      <c r="G543" s="265"/>
      <c r="H543" s="266" t="s">
        <v>21</v>
      </c>
      <c r="I543" s="268"/>
      <c r="J543" s="265"/>
      <c r="K543" s="265"/>
      <c r="L543" s="269"/>
      <c r="M543" s="270"/>
      <c r="N543" s="271"/>
      <c r="O543" s="271"/>
      <c r="P543" s="271"/>
      <c r="Q543" s="271"/>
      <c r="R543" s="271"/>
      <c r="S543" s="271"/>
      <c r="T543" s="272"/>
      <c r="AT543" s="273" t="s">
        <v>200</v>
      </c>
      <c r="AU543" s="273" t="s">
        <v>81</v>
      </c>
      <c r="AV543" s="13" t="s">
        <v>79</v>
      </c>
      <c r="AW543" s="13" t="s">
        <v>35</v>
      </c>
      <c r="AX543" s="13" t="s">
        <v>72</v>
      </c>
      <c r="AY543" s="273" t="s">
        <v>188</v>
      </c>
    </row>
    <row r="544" s="12" customFormat="1">
      <c r="B544" s="253"/>
      <c r="C544" s="254"/>
      <c r="D544" s="249" t="s">
        <v>200</v>
      </c>
      <c r="E544" s="255" t="s">
        <v>21</v>
      </c>
      <c r="F544" s="256" t="s">
        <v>756</v>
      </c>
      <c r="G544" s="254"/>
      <c r="H544" s="257">
        <v>48.423000000000002</v>
      </c>
      <c r="I544" s="258"/>
      <c r="J544" s="254"/>
      <c r="K544" s="254"/>
      <c r="L544" s="259"/>
      <c r="M544" s="260"/>
      <c r="N544" s="261"/>
      <c r="O544" s="261"/>
      <c r="P544" s="261"/>
      <c r="Q544" s="261"/>
      <c r="R544" s="261"/>
      <c r="S544" s="261"/>
      <c r="T544" s="262"/>
      <c r="AT544" s="263" t="s">
        <v>200</v>
      </c>
      <c r="AU544" s="263" t="s">
        <v>81</v>
      </c>
      <c r="AV544" s="12" t="s">
        <v>81</v>
      </c>
      <c r="AW544" s="12" t="s">
        <v>35</v>
      </c>
      <c r="AX544" s="12" t="s">
        <v>72</v>
      </c>
      <c r="AY544" s="263" t="s">
        <v>188</v>
      </c>
    </row>
    <row r="545" s="12" customFormat="1">
      <c r="B545" s="253"/>
      <c r="C545" s="254"/>
      <c r="D545" s="249" t="s">
        <v>200</v>
      </c>
      <c r="E545" s="255" t="s">
        <v>21</v>
      </c>
      <c r="F545" s="256" t="s">
        <v>718</v>
      </c>
      <c r="G545" s="254"/>
      <c r="H545" s="257">
        <v>60.274000000000001</v>
      </c>
      <c r="I545" s="258"/>
      <c r="J545" s="254"/>
      <c r="K545" s="254"/>
      <c r="L545" s="259"/>
      <c r="M545" s="260"/>
      <c r="N545" s="261"/>
      <c r="O545" s="261"/>
      <c r="P545" s="261"/>
      <c r="Q545" s="261"/>
      <c r="R545" s="261"/>
      <c r="S545" s="261"/>
      <c r="T545" s="262"/>
      <c r="AT545" s="263" t="s">
        <v>200</v>
      </c>
      <c r="AU545" s="263" t="s">
        <v>81</v>
      </c>
      <c r="AV545" s="12" t="s">
        <v>81</v>
      </c>
      <c r="AW545" s="12" t="s">
        <v>35</v>
      </c>
      <c r="AX545" s="12" t="s">
        <v>72</v>
      </c>
      <c r="AY545" s="263" t="s">
        <v>188</v>
      </c>
    </row>
    <row r="546" s="14" customFormat="1">
      <c r="B546" s="274"/>
      <c r="C546" s="275"/>
      <c r="D546" s="249" t="s">
        <v>200</v>
      </c>
      <c r="E546" s="276" t="s">
        <v>21</v>
      </c>
      <c r="F546" s="277" t="s">
        <v>215</v>
      </c>
      <c r="G546" s="275"/>
      <c r="H546" s="278">
        <v>108.697</v>
      </c>
      <c r="I546" s="279"/>
      <c r="J546" s="275"/>
      <c r="K546" s="275"/>
      <c r="L546" s="280"/>
      <c r="M546" s="281"/>
      <c r="N546" s="282"/>
      <c r="O546" s="282"/>
      <c r="P546" s="282"/>
      <c r="Q546" s="282"/>
      <c r="R546" s="282"/>
      <c r="S546" s="282"/>
      <c r="T546" s="283"/>
      <c r="AT546" s="284" t="s">
        <v>200</v>
      </c>
      <c r="AU546" s="284" t="s">
        <v>81</v>
      </c>
      <c r="AV546" s="14" t="s">
        <v>194</v>
      </c>
      <c r="AW546" s="14" t="s">
        <v>35</v>
      </c>
      <c r="AX546" s="14" t="s">
        <v>79</v>
      </c>
      <c r="AY546" s="284" t="s">
        <v>188</v>
      </c>
    </row>
    <row r="547" s="1" customFormat="1" ht="25.5" customHeight="1">
      <c r="B547" s="47"/>
      <c r="C547" s="286" t="s">
        <v>757</v>
      </c>
      <c r="D547" s="286" t="s">
        <v>273</v>
      </c>
      <c r="E547" s="287" t="s">
        <v>758</v>
      </c>
      <c r="F547" s="288" t="s">
        <v>759</v>
      </c>
      <c r="G547" s="289" t="s">
        <v>120</v>
      </c>
      <c r="H547" s="290">
        <v>327.488</v>
      </c>
      <c r="I547" s="291"/>
      <c r="J547" s="292">
        <f>ROUND(I547*H547,2)</f>
        <v>0</v>
      </c>
      <c r="K547" s="288" t="s">
        <v>193</v>
      </c>
      <c r="L547" s="293"/>
      <c r="M547" s="294" t="s">
        <v>21</v>
      </c>
      <c r="N547" s="295" t="s">
        <v>43</v>
      </c>
      <c r="O547" s="48"/>
      <c r="P547" s="246">
        <f>O547*H547</f>
        <v>0</v>
      </c>
      <c r="Q547" s="246">
        <v>0.0051999999999999998</v>
      </c>
      <c r="R547" s="246">
        <f>Q547*H547</f>
        <v>1.7029375999999998</v>
      </c>
      <c r="S547" s="246">
        <v>0</v>
      </c>
      <c r="T547" s="247">
        <f>S547*H547</f>
        <v>0</v>
      </c>
      <c r="AR547" s="25" t="s">
        <v>405</v>
      </c>
      <c r="AT547" s="25" t="s">
        <v>273</v>
      </c>
      <c r="AU547" s="25" t="s">
        <v>81</v>
      </c>
      <c r="AY547" s="25" t="s">
        <v>188</v>
      </c>
      <c r="BE547" s="248">
        <f>IF(N547="základní",J547,0)</f>
        <v>0</v>
      </c>
      <c r="BF547" s="248">
        <f>IF(N547="snížená",J547,0)</f>
        <v>0</v>
      </c>
      <c r="BG547" s="248">
        <f>IF(N547="zákl. přenesená",J547,0)</f>
        <v>0</v>
      </c>
      <c r="BH547" s="248">
        <f>IF(N547="sníž. přenesená",J547,0)</f>
        <v>0</v>
      </c>
      <c r="BI547" s="248">
        <f>IF(N547="nulová",J547,0)</f>
        <v>0</v>
      </c>
      <c r="BJ547" s="25" t="s">
        <v>79</v>
      </c>
      <c r="BK547" s="248">
        <f>ROUND(I547*H547,2)</f>
        <v>0</v>
      </c>
      <c r="BL547" s="25" t="s">
        <v>290</v>
      </c>
      <c r="BM547" s="25" t="s">
        <v>760</v>
      </c>
    </row>
    <row r="548" s="1" customFormat="1">
      <c r="B548" s="47"/>
      <c r="C548" s="75"/>
      <c r="D548" s="249" t="s">
        <v>196</v>
      </c>
      <c r="E548" s="75"/>
      <c r="F548" s="250" t="s">
        <v>759</v>
      </c>
      <c r="G548" s="75"/>
      <c r="H548" s="75"/>
      <c r="I548" s="205"/>
      <c r="J548" s="75"/>
      <c r="K548" s="75"/>
      <c r="L548" s="73"/>
      <c r="M548" s="251"/>
      <c r="N548" s="48"/>
      <c r="O548" s="48"/>
      <c r="P548" s="48"/>
      <c r="Q548" s="48"/>
      <c r="R548" s="48"/>
      <c r="S548" s="48"/>
      <c r="T548" s="96"/>
      <c r="AT548" s="25" t="s">
        <v>196</v>
      </c>
      <c r="AU548" s="25" t="s">
        <v>81</v>
      </c>
    </row>
    <row r="549" s="12" customFormat="1">
      <c r="B549" s="253"/>
      <c r="C549" s="254"/>
      <c r="D549" s="249" t="s">
        <v>200</v>
      </c>
      <c r="E549" s="255" t="s">
        <v>21</v>
      </c>
      <c r="F549" s="256" t="s">
        <v>742</v>
      </c>
      <c r="G549" s="254"/>
      <c r="H549" s="257">
        <v>269.38099999999997</v>
      </c>
      <c r="I549" s="258"/>
      <c r="J549" s="254"/>
      <c r="K549" s="254"/>
      <c r="L549" s="259"/>
      <c r="M549" s="260"/>
      <c r="N549" s="261"/>
      <c r="O549" s="261"/>
      <c r="P549" s="261"/>
      <c r="Q549" s="261"/>
      <c r="R549" s="261"/>
      <c r="S549" s="261"/>
      <c r="T549" s="262"/>
      <c r="AT549" s="263" t="s">
        <v>200</v>
      </c>
      <c r="AU549" s="263" t="s">
        <v>81</v>
      </c>
      <c r="AV549" s="12" t="s">
        <v>81</v>
      </c>
      <c r="AW549" s="12" t="s">
        <v>35</v>
      </c>
      <c r="AX549" s="12" t="s">
        <v>72</v>
      </c>
      <c r="AY549" s="263" t="s">
        <v>188</v>
      </c>
    </row>
    <row r="550" s="12" customFormat="1">
      <c r="B550" s="253"/>
      <c r="C550" s="254"/>
      <c r="D550" s="249" t="s">
        <v>200</v>
      </c>
      <c r="E550" s="255" t="s">
        <v>21</v>
      </c>
      <c r="F550" s="256" t="s">
        <v>761</v>
      </c>
      <c r="G550" s="254"/>
      <c r="H550" s="257">
        <v>58.106999999999999</v>
      </c>
      <c r="I550" s="258"/>
      <c r="J550" s="254"/>
      <c r="K550" s="254"/>
      <c r="L550" s="259"/>
      <c r="M550" s="260"/>
      <c r="N550" s="261"/>
      <c r="O550" s="261"/>
      <c r="P550" s="261"/>
      <c r="Q550" s="261"/>
      <c r="R550" s="261"/>
      <c r="S550" s="261"/>
      <c r="T550" s="262"/>
      <c r="AT550" s="263" t="s">
        <v>200</v>
      </c>
      <c r="AU550" s="263" t="s">
        <v>81</v>
      </c>
      <c r="AV550" s="12" t="s">
        <v>81</v>
      </c>
      <c r="AW550" s="12" t="s">
        <v>35</v>
      </c>
      <c r="AX550" s="12" t="s">
        <v>72</v>
      </c>
      <c r="AY550" s="263" t="s">
        <v>188</v>
      </c>
    </row>
    <row r="551" s="14" customFormat="1">
      <c r="B551" s="274"/>
      <c r="C551" s="275"/>
      <c r="D551" s="249" t="s">
        <v>200</v>
      </c>
      <c r="E551" s="276" t="s">
        <v>21</v>
      </c>
      <c r="F551" s="277" t="s">
        <v>215</v>
      </c>
      <c r="G551" s="275"/>
      <c r="H551" s="278">
        <v>327.488</v>
      </c>
      <c r="I551" s="279"/>
      <c r="J551" s="275"/>
      <c r="K551" s="275"/>
      <c r="L551" s="280"/>
      <c r="M551" s="281"/>
      <c r="N551" s="282"/>
      <c r="O551" s="282"/>
      <c r="P551" s="282"/>
      <c r="Q551" s="282"/>
      <c r="R551" s="282"/>
      <c r="S551" s="282"/>
      <c r="T551" s="283"/>
      <c r="AT551" s="284" t="s">
        <v>200</v>
      </c>
      <c r="AU551" s="284" t="s">
        <v>81</v>
      </c>
      <c r="AV551" s="14" t="s">
        <v>194</v>
      </c>
      <c r="AW551" s="14" t="s">
        <v>35</v>
      </c>
      <c r="AX551" s="14" t="s">
        <v>79</v>
      </c>
      <c r="AY551" s="284" t="s">
        <v>188</v>
      </c>
    </row>
    <row r="552" s="1" customFormat="1" ht="25.5" customHeight="1">
      <c r="B552" s="47"/>
      <c r="C552" s="286" t="s">
        <v>762</v>
      </c>
      <c r="D552" s="286" t="s">
        <v>273</v>
      </c>
      <c r="E552" s="287" t="s">
        <v>763</v>
      </c>
      <c r="F552" s="288" t="s">
        <v>764</v>
      </c>
      <c r="G552" s="289" t="s">
        <v>120</v>
      </c>
      <c r="H552" s="290">
        <v>341.70999999999998</v>
      </c>
      <c r="I552" s="291"/>
      <c r="J552" s="292">
        <f>ROUND(I552*H552,2)</f>
        <v>0</v>
      </c>
      <c r="K552" s="288" t="s">
        <v>193</v>
      </c>
      <c r="L552" s="293"/>
      <c r="M552" s="294" t="s">
        <v>21</v>
      </c>
      <c r="N552" s="295" t="s">
        <v>43</v>
      </c>
      <c r="O552" s="48"/>
      <c r="P552" s="246">
        <f>O552*H552</f>
        <v>0</v>
      </c>
      <c r="Q552" s="246">
        <v>0.0044999999999999997</v>
      </c>
      <c r="R552" s="246">
        <f>Q552*H552</f>
        <v>1.5376949999999998</v>
      </c>
      <c r="S552" s="246">
        <v>0</v>
      </c>
      <c r="T552" s="247">
        <f>S552*H552</f>
        <v>0</v>
      </c>
      <c r="AR552" s="25" t="s">
        <v>405</v>
      </c>
      <c r="AT552" s="25" t="s">
        <v>273</v>
      </c>
      <c r="AU552" s="25" t="s">
        <v>81</v>
      </c>
      <c r="AY552" s="25" t="s">
        <v>188</v>
      </c>
      <c r="BE552" s="248">
        <f>IF(N552="základní",J552,0)</f>
        <v>0</v>
      </c>
      <c r="BF552" s="248">
        <f>IF(N552="snížená",J552,0)</f>
        <v>0</v>
      </c>
      <c r="BG552" s="248">
        <f>IF(N552="zákl. přenesená",J552,0)</f>
        <v>0</v>
      </c>
      <c r="BH552" s="248">
        <f>IF(N552="sníž. přenesená",J552,0)</f>
        <v>0</v>
      </c>
      <c r="BI552" s="248">
        <f>IF(N552="nulová",J552,0)</f>
        <v>0</v>
      </c>
      <c r="BJ552" s="25" t="s">
        <v>79</v>
      </c>
      <c r="BK552" s="248">
        <f>ROUND(I552*H552,2)</f>
        <v>0</v>
      </c>
      <c r="BL552" s="25" t="s">
        <v>290</v>
      </c>
      <c r="BM552" s="25" t="s">
        <v>765</v>
      </c>
    </row>
    <row r="553" s="1" customFormat="1">
      <c r="B553" s="47"/>
      <c r="C553" s="75"/>
      <c r="D553" s="249" t="s">
        <v>196</v>
      </c>
      <c r="E553" s="75"/>
      <c r="F553" s="250" t="s">
        <v>764</v>
      </c>
      <c r="G553" s="75"/>
      <c r="H553" s="75"/>
      <c r="I553" s="205"/>
      <c r="J553" s="75"/>
      <c r="K553" s="75"/>
      <c r="L553" s="73"/>
      <c r="M553" s="251"/>
      <c r="N553" s="48"/>
      <c r="O553" s="48"/>
      <c r="P553" s="48"/>
      <c r="Q553" s="48"/>
      <c r="R553" s="48"/>
      <c r="S553" s="48"/>
      <c r="T553" s="96"/>
      <c r="AT553" s="25" t="s">
        <v>196</v>
      </c>
      <c r="AU553" s="25" t="s">
        <v>81</v>
      </c>
    </row>
    <row r="554" s="12" customFormat="1">
      <c r="B554" s="253"/>
      <c r="C554" s="254"/>
      <c r="D554" s="249" t="s">
        <v>200</v>
      </c>
      <c r="E554" s="255" t="s">
        <v>21</v>
      </c>
      <c r="F554" s="256" t="s">
        <v>742</v>
      </c>
      <c r="G554" s="254"/>
      <c r="H554" s="257">
        <v>269.38099999999997</v>
      </c>
      <c r="I554" s="258"/>
      <c r="J554" s="254"/>
      <c r="K554" s="254"/>
      <c r="L554" s="259"/>
      <c r="M554" s="260"/>
      <c r="N554" s="261"/>
      <c r="O554" s="261"/>
      <c r="P554" s="261"/>
      <c r="Q554" s="261"/>
      <c r="R554" s="261"/>
      <c r="S554" s="261"/>
      <c r="T554" s="262"/>
      <c r="AT554" s="263" t="s">
        <v>200</v>
      </c>
      <c r="AU554" s="263" t="s">
        <v>81</v>
      </c>
      <c r="AV554" s="12" t="s">
        <v>81</v>
      </c>
      <c r="AW554" s="12" t="s">
        <v>35</v>
      </c>
      <c r="AX554" s="12" t="s">
        <v>72</v>
      </c>
      <c r="AY554" s="263" t="s">
        <v>188</v>
      </c>
    </row>
    <row r="555" s="12" customFormat="1">
      <c r="B555" s="253"/>
      <c r="C555" s="254"/>
      <c r="D555" s="249" t="s">
        <v>200</v>
      </c>
      <c r="E555" s="255" t="s">
        <v>21</v>
      </c>
      <c r="F555" s="256" t="s">
        <v>766</v>
      </c>
      <c r="G555" s="254"/>
      <c r="H555" s="257">
        <v>72.328999999999994</v>
      </c>
      <c r="I555" s="258"/>
      <c r="J555" s="254"/>
      <c r="K555" s="254"/>
      <c r="L555" s="259"/>
      <c r="M555" s="260"/>
      <c r="N555" s="261"/>
      <c r="O555" s="261"/>
      <c r="P555" s="261"/>
      <c r="Q555" s="261"/>
      <c r="R555" s="261"/>
      <c r="S555" s="261"/>
      <c r="T555" s="262"/>
      <c r="AT555" s="263" t="s">
        <v>200</v>
      </c>
      <c r="AU555" s="263" t="s">
        <v>81</v>
      </c>
      <c r="AV555" s="12" t="s">
        <v>81</v>
      </c>
      <c r="AW555" s="12" t="s">
        <v>35</v>
      </c>
      <c r="AX555" s="12" t="s">
        <v>72</v>
      </c>
      <c r="AY555" s="263" t="s">
        <v>188</v>
      </c>
    </row>
    <row r="556" s="14" customFormat="1">
      <c r="B556" s="274"/>
      <c r="C556" s="275"/>
      <c r="D556" s="249" t="s">
        <v>200</v>
      </c>
      <c r="E556" s="276" t="s">
        <v>21</v>
      </c>
      <c r="F556" s="277" t="s">
        <v>215</v>
      </c>
      <c r="G556" s="275"/>
      <c r="H556" s="278">
        <v>341.70999999999998</v>
      </c>
      <c r="I556" s="279"/>
      <c r="J556" s="275"/>
      <c r="K556" s="275"/>
      <c r="L556" s="280"/>
      <c r="M556" s="281"/>
      <c r="N556" s="282"/>
      <c r="O556" s="282"/>
      <c r="P556" s="282"/>
      <c r="Q556" s="282"/>
      <c r="R556" s="282"/>
      <c r="S556" s="282"/>
      <c r="T556" s="283"/>
      <c r="AT556" s="284" t="s">
        <v>200</v>
      </c>
      <c r="AU556" s="284" t="s">
        <v>81</v>
      </c>
      <c r="AV556" s="14" t="s">
        <v>194</v>
      </c>
      <c r="AW556" s="14" t="s">
        <v>35</v>
      </c>
      <c r="AX556" s="14" t="s">
        <v>79</v>
      </c>
      <c r="AY556" s="284" t="s">
        <v>188</v>
      </c>
    </row>
    <row r="557" s="1" customFormat="1" ht="16.5" customHeight="1">
      <c r="B557" s="47"/>
      <c r="C557" s="237" t="s">
        <v>767</v>
      </c>
      <c r="D557" s="237" t="s">
        <v>190</v>
      </c>
      <c r="E557" s="238" t="s">
        <v>768</v>
      </c>
      <c r="F557" s="239" t="s">
        <v>769</v>
      </c>
      <c r="G557" s="240" t="s">
        <v>261</v>
      </c>
      <c r="H557" s="241">
        <v>4.923</v>
      </c>
      <c r="I557" s="242"/>
      <c r="J557" s="243">
        <f>ROUND(I557*H557,2)</f>
        <v>0</v>
      </c>
      <c r="K557" s="239" t="s">
        <v>193</v>
      </c>
      <c r="L557" s="73"/>
      <c r="M557" s="244" t="s">
        <v>21</v>
      </c>
      <c r="N557" s="245" t="s">
        <v>43</v>
      </c>
      <c r="O557" s="48"/>
      <c r="P557" s="246">
        <f>O557*H557</f>
        <v>0</v>
      </c>
      <c r="Q557" s="246">
        <v>0</v>
      </c>
      <c r="R557" s="246">
        <f>Q557*H557</f>
        <v>0</v>
      </c>
      <c r="S557" s="246">
        <v>0</v>
      </c>
      <c r="T557" s="247">
        <f>S557*H557</f>
        <v>0</v>
      </c>
      <c r="AR557" s="25" t="s">
        <v>290</v>
      </c>
      <c r="AT557" s="25" t="s">
        <v>190</v>
      </c>
      <c r="AU557" s="25" t="s">
        <v>81</v>
      </c>
      <c r="AY557" s="25" t="s">
        <v>188</v>
      </c>
      <c r="BE557" s="248">
        <f>IF(N557="základní",J557,0)</f>
        <v>0</v>
      </c>
      <c r="BF557" s="248">
        <f>IF(N557="snížená",J557,0)</f>
        <v>0</v>
      </c>
      <c r="BG557" s="248">
        <f>IF(N557="zákl. přenesená",J557,0)</f>
        <v>0</v>
      </c>
      <c r="BH557" s="248">
        <f>IF(N557="sníž. přenesená",J557,0)</f>
        <v>0</v>
      </c>
      <c r="BI557" s="248">
        <f>IF(N557="nulová",J557,0)</f>
        <v>0</v>
      </c>
      <c r="BJ557" s="25" t="s">
        <v>79</v>
      </c>
      <c r="BK557" s="248">
        <f>ROUND(I557*H557,2)</f>
        <v>0</v>
      </c>
      <c r="BL557" s="25" t="s">
        <v>290</v>
      </c>
      <c r="BM557" s="25" t="s">
        <v>770</v>
      </c>
    </row>
    <row r="558" s="1" customFormat="1">
      <c r="B558" s="47"/>
      <c r="C558" s="75"/>
      <c r="D558" s="249" t="s">
        <v>196</v>
      </c>
      <c r="E558" s="75"/>
      <c r="F558" s="250" t="s">
        <v>771</v>
      </c>
      <c r="G558" s="75"/>
      <c r="H558" s="75"/>
      <c r="I558" s="205"/>
      <c r="J558" s="75"/>
      <c r="K558" s="75"/>
      <c r="L558" s="73"/>
      <c r="M558" s="251"/>
      <c r="N558" s="48"/>
      <c r="O558" s="48"/>
      <c r="P558" s="48"/>
      <c r="Q558" s="48"/>
      <c r="R558" s="48"/>
      <c r="S558" s="48"/>
      <c r="T558" s="96"/>
      <c r="AT558" s="25" t="s">
        <v>196</v>
      </c>
      <c r="AU558" s="25" t="s">
        <v>81</v>
      </c>
    </row>
    <row r="559" s="1" customFormat="1">
      <c r="B559" s="47"/>
      <c r="C559" s="75"/>
      <c r="D559" s="249" t="s">
        <v>198</v>
      </c>
      <c r="E559" s="75"/>
      <c r="F559" s="252" t="s">
        <v>772</v>
      </c>
      <c r="G559" s="75"/>
      <c r="H559" s="75"/>
      <c r="I559" s="205"/>
      <c r="J559" s="75"/>
      <c r="K559" s="75"/>
      <c r="L559" s="73"/>
      <c r="M559" s="251"/>
      <c r="N559" s="48"/>
      <c r="O559" s="48"/>
      <c r="P559" s="48"/>
      <c r="Q559" s="48"/>
      <c r="R559" s="48"/>
      <c r="S559" s="48"/>
      <c r="T559" s="96"/>
      <c r="AT559" s="25" t="s">
        <v>198</v>
      </c>
      <c r="AU559" s="25" t="s">
        <v>81</v>
      </c>
    </row>
    <row r="560" s="11" customFormat="1" ht="29.88" customHeight="1">
      <c r="B560" s="221"/>
      <c r="C560" s="222"/>
      <c r="D560" s="223" t="s">
        <v>71</v>
      </c>
      <c r="E560" s="235" t="s">
        <v>773</v>
      </c>
      <c r="F560" s="235" t="s">
        <v>774</v>
      </c>
      <c r="G560" s="222"/>
      <c r="H560" s="222"/>
      <c r="I560" s="225"/>
      <c r="J560" s="236">
        <f>BK560</f>
        <v>0</v>
      </c>
      <c r="K560" s="222"/>
      <c r="L560" s="227"/>
      <c r="M560" s="228"/>
      <c r="N560" s="229"/>
      <c r="O560" s="229"/>
      <c r="P560" s="230">
        <f>SUM(P561:P617)</f>
        <v>0</v>
      </c>
      <c r="Q560" s="229"/>
      <c r="R560" s="230">
        <f>SUM(R561:R617)</f>
        <v>1.6694286799999998</v>
      </c>
      <c r="S560" s="229"/>
      <c r="T560" s="231">
        <f>SUM(T561:T617)</f>
        <v>31.505817999999998</v>
      </c>
      <c r="AR560" s="232" t="s">
        <v>81</v>
      </c>
      <c r="AT560" s="233" t="s">
        <v>71</v>
      </c>
      <c r="AU560" s="233" t="s">
        <v>79</v>
      </c>
      <c r="AY560" s="232" t="s">
        <v>188</v>
      </c>
      <c r="BK560" s="234">
        <f>SUM(BK561:BK617)</f>
        <v>0</v>
      </c>
    </row>
    <row r="561" s="1" customFormat="1" ht="25.5" customHeight="1">
      <c r="B561" s="47"/>
      <c r="C561" s="237" t="s">
        <v>775</v>
      </c>
      <c r="D561" s="237" t="s">
        <v>190</v>
      </c>
      <c r="E561" s="238" t="s">
        <v>776</v>
      </c>
      <c r="F561" s="239" t="s">
        <v>777</v>
      </c>
      <c r="G561" s="240" t="s">
        <v>120</v>
      </c>
      <c r="H561" s="241">
        <v>234.244</v>
      </c>
      <c r="I561" s="242"/>
      <c r="J561" s="243">
        <f>ROUND(I561*H561,2)</f>
        <v>0</v>
      </c>
      <c r="K561" s="239" t="s">
        <v>193</v>
      </c>
      <c r="L561" s="73"/>
      <c r="M561" s="244" t="s">
        <v>21</v>
      </c>
      <c r="N561" s="245" t="s">
        <v>43</v>
      </c>
      <c r="O561" s="48"/>
      <c r="P561" s="246">
        <f>O561*H561</f>
        <v>0</v>
      </c>
      <c r="Q561" s="246">
        <v>0</v>
      </c>
      <c r="R561" s="246">
        <f>Q561*H561</f>
        <v>0</v>
      </c>
      <c r="S561" s="246">
        <v>0.014500000000000001</v>
      </c>
      <c r="T561" s="247">
        <f>S561*H561</f>
        <v>3.3965380000000001</v>
      </c>
      <c r="AR561" s="25" t="s">
        <v>290</v>
      </c>
      <c r="AT561" s="25" t="s">
        <v>190</v>
      </c>
      <c r="AU561" s="25" t="s">
        <v>81</v>
      </c>
      <c r="AY561" s="25" t="s">
        <v>188</v>
      </c>
      <c r="BE561" s="248">
        <f>IF(N561="základní",J561,0)</f>
        <v>0</v>
      </c>
      <c r="BF561" s="248">
        <f>IF(N561="snížená",J561,0)</f>
        <v>0</v>
      </c>
      <c r="BG561" s="248">
        <f>IF(N561="zákl. přenesená",J561,0)</f>
        <v>0</v>
      </c>
      <c r="BH561" s="248">
        <f>IF(N561="sníž. přenesená",J561,0)</f>
        <v>0</v>
      </c>
      <c r="BI561" s="248">
        <f>IF(N561="nulová",J561,0)</f>
        <v>0</v>
      </c>
      <c r="BJ561" s="25" t="s">
        <v>79</v>
      </c>
      <c r="BK561" s="248">
        <f>ROUND(I561*H561,2)</f>
        <v>0</v>
      </c>
      <c r="BL561" s="25" t="s">
        <v>290</v>
      </c>
      <c r="BM561" s="25" t="s">
        <v>778</v>
      </c>
    </row>
    <row r="562" s="1" customFormat="1">
      <c r="B562" s="47"/>
      <c r="C562" s="75"/>
      <c r="D562" s="249" t="s">
        <v>196</v>
      </c>
      <c r="E562" s="75"/>
      <c r="F562" s="250" t="s">
        <v>779</v>
      </c>
      <c r="G562" s="75"/>
      <c r="H562" s="75"/>
      <c r="I562" s="205"/>
      <c r="J562" s="75"/>
      <c r="K562" s="75"/>
      <c r="L562" s="73"/>
      <c r="M562" s="251"/>
      <c r="N562" s="48"/>
      <c r="O562" s="48"/>
      <c r="P562" s="48"/>
      <c r="Q562" s="48"/>
      <c r="R562" s="48"/>
      <c r="S562" s="48"/>
      <c r="T562" s="96"/>
      <c r="AT562" s="25" t="s">
        <v>196</v>
      </c>
      <c r="AU562" s="25" t="s">
        <v>81</v>
      </c>
    </row>
    <row r="563" s="1" customFormat="1">
      <c r="B563" s="47"/>
      <c r="C563" s="75"/>
      <c r="D563" s="249" t="s">
        <v>198</v>
      </c>
      <c r="E563" s="75"/>
      <c r="F563" s="252" t="s">
        <v>780</v>
      </c>
      <c r="G563" s="75"/>
      <c r="H563" s="75"/>
      <c r="I563" s="205"/>
      <c r="J563" s="75"/>
      <c r="K563" s="75"/>
      <c r="L563" s="73"/>
      <c r="M563" s="251"/>
      <c r="N563" s="48"/>
      <c r="O563" s="48"/>
      <c r="P563" s="48"/>
      <c r="Q563" s="48"/>
      <c r="R563" s="48"/>
      <c r="S563" s="48"/>
      <c r="T563" s="96"/>
      <c r="AT563" s="25" t="s">
        <v>198</v>
      </c>
      <c r="AU563" s="25" t="s">
        <v>81</v>
      </c>
    </row>
    <row r="564" s="12" customFormat="1">
      <c r="B564" s="253"/>
      <c r="C564" s="254"/>
      <c r="D564" s="249" t="s">
        <v>200</v>
      </c>
      <c r="E564" s="255" t="s">
        <v>21</v>
      </c>
      <c r="F564" s="256" t="s">
        <v>132</v>
      </c>
      <c r="G564" s="254"/>
      <c r="H564" s="257">
        <v>234.244</v>
      </c>
      <c r="I564" s="258"/>
      <c r="J564" s="254"/>
      <c r="K564" s="254"/>
      <c r="L564" s="259"/>
      <c r="M564" s="260"/>
      <c r="N564" s="261"/>
      <c r="O564" s="261"/>
      <c r="P564" s="261"/>
      <c r="Q564" s="261"/>
      <c r="R564" s="261"/>
      <c r="S564" s="261"/>
      <c r="T564" s="262"/>
      <c r="AT564" s="263" t="s">
        <v>200</v>
      </c>
      <c r="AU564" s="263" t="s">
        <v>81</v>
      </c>
      <c r="AV564" s="12" t="s">
        <v>81</v>
      </c>
      <c r="AW564" s="12" t="s">
        <v>35</v>
      </c>
      <c r="AX564" s="12" t="s">
        <v>79</v>
      </c>
      <c r="AY564" s="263" t="s">
        <v>188</v>
      </c>
    </row>
    <row r="565" s="1" customFormat="1" ht="25.5" customHeight="1">
      <c r="B565" s="47"/>
      <c r="C565" s="237" t="s">
        <v>781</v>
      </c>
      <c r="D565" s="237" t="s">
        <v>190</v>
      </c>
      <c r="E565" s="238" t="s">
        <v>782</v>
      </c>
      <c r="F565" s="239" t="s">
        <v>783</v>
      </c>
      <c r="G565" s="240" t="s">
        <v>120</v>
      </c>
      <c r="H565" s="241">
        <v>234.244</v>
      </c>
      <c r="I565" s="242"/>
      <c r="J565" s="243">
        <f>ROUND(I565*H565,2)</f>
        <v>0</v>
      </c>
      <c r="K565" s="239" t="s">
        <v>193</v>
      </c>
      <c r="L565" s="73"/>
      <c r="M565" s="244" t="s">
        <v>21</v>
      </c>
      <c r="N565" s="245" t="s">
        <v>43</v>
      </c>
      <c r="O565" s="48"/>
      <c r="P565" s="246">
        <f>O565*H565</f>
        <v>0</v>
      </c>
      <c r="Q565" s="246">
        <v>0</v>
      </c>
      <c r="R565" s="246">
        <f>Q565*H565</f>
        <v>0</v>
      </c>
      <c r="S565" s="246">
        <v>0.12</v>
      </c>
      <c r="T565" s="247">
        <f>S565*H565</f>
        <v>28.109279999999998</v>
      </c>
      <c r="AR565" s="25" t="s">
        <v>290</v>
      </c>
      <c r="AT565" s="25" t="s">
        <v>190</v>
      </c>
      <c r="AU565" s="25" t="s">
        <v>81</v>
      </c>
      <c r="AY565" s="25" t="s">
        <v>188</v>
      </c>
      <c r="BE565" s="248">
        <f>IF(N565="základní",J565,0)</f>
        <v>0</v>
      </c>
      <c r="BF565" s="248">
        <f>IF(N565="snížená",J565,0)</f>
        <v>0</v>
      </c>
      <c r="BG565" s="248">
        <f>IF(N565="zákl. přenesená",J565,0)</f>
        <v>0</v>
      </c>
      <c r="BH565" s="248">
        <f>IF(N565="sníž. přenesená",J565,0)</f>
        <v>0</v>
      </c>
      <c r="BI565" s="248">
        <f>IF(N565="nulová",J565,0)</f>
        <v>0</v>
      </c>
      <c r="BJ565" s="25" t="s">
        <v>79</v>
      </c>
      <c r="BK565" s="248">
        <f>ROUND(I565*H565,2)</f>
        <v>0</v>
      </c>
      <c r="BL565" s="25" t="s">
        <v>290</v>
      </c>
      <c r="BM565" s="25" t="s">
        <v>784</v>
      </c>
    </row>
    <row r="566" s="1" customFormat="1">
      <c r="B566" s="47"/>
      <c r="C566" s="75"/>
      <c r="D566" s="249" t="s">
        <v>196</v>
      </c>
      <c r="E566" s="75"/>
      <c r="F566" s="250" t="s">
        <v>785</v>
      </c>
      <c r="G566" s="75"/>
      <c r="H566" s="75"/>
      <c r="I566" s="205"/>
      <c r="J566" s="75"/>
      <c r="K566" s="75"/>
      <c r="L566" s="73"/>
      <c r="M566" s="251"/>
      <c r="N566" s="48"/>
      <c r="O566" s="48"/>
      <c r="P566" s="48"/>
      <c r="Q566" s="48"/>
      <c r="R566" s="48"/>
      <c r="S566" s="48"/>
      <c r="T566" s="96"/>
      <c r="AT566" s="25" t="s">
        <v>196</v>
      </c>
      <c r="AU566" s="25" t="s">
        <v>81</v>
      </c>
    </row>
    <row r="567" s="1" customFormat="1">
      <c r="B567" s="47"/>
      <c r="C567" s="75"/>
      <c r="D567" s="249" t="s">
        <v>198</v>
      </c>
      <c r="E567" s="75"/>
      <c r="F567" s="252" t="s">
        <v>780</v>
      </c>
      <c r="G567" s="75"/>
      <c r="H567" s="75"/>
      <c r="I567" s="205"/>
      <c r="J567" s="75"/>
      <c r="K567" s="75"/>
      <c r="L567" s="73"/>
      <c r="M567" s="251"/>
      <c r="N567" s="48"/>
      <c r="O567" s="48"/>
      <c r="P567" s="48"/>
      <c r="Q567" s="48"/>
      <c r="R567" s="48"/>
      <c r="S567" s="48"/>
      <c r="T567" s="96"/>
      <c r="AT567" s="25" t="s">
        <v>198</v>
      </c>
      <c r="AU567" s="25" t="s">
        <v>81</v>
      </c>
    </row>
    <row r="568" s="12" customFormat="1">
      <c r="B568" s="253"/>
      <c r="C568" s="254"/>
      <c r="D568" s="249" t="s">
        <v>200</v>
      </c>
      <c r="E568" s="255" t="s">
        <v>21</v>
      </c>
      <c r="F568" s="256" t="s">
        <v>132</v>
      </c>
      <c r="G568" s="254"/>
      <c r="H568" s="257">
        <v>234.244</v>
      </c>
      <c r="I568" s="258"/>
      <c r="J568" s="254"/>
      <c r="K568" s="254"/>
      <c r="L568" s="259"/>
      <c r="M568" s="260"/>
      <c r="N568" s="261"/>
      <c r="O568" s="261"/>
      <c r="P568" s="261"/>
      <c r="Q568" s="261"/>
      <c r="R568" s="261"/>
      <c r="S568" s="261"/>
      <c r="T568" s="262"/>
      <c r="AT568" s="263" t="s">
        <v>200</v>
      </c>
      <c r="AU568" s="263" t="s">
        <v>81</v>
      </c>
      <c r="AV568" s="12" t="s">
        <v>81</v>
      </c>
      <c r="AW568" s="12" t="s">
        <v>35</v>
      </c>
      <c r="AX568" s="12" t="s">
        <v>79</v>
      </c>
      <c r="AY568" s="263" t="s">
        <v>188</v>
      </c>
    </row>
    <row r="569" s="1" customFormat="1" ht="25.5" customHeight="1">
      <c r="B569" s="47"/>
      <c r="C569" s="237" t="s">
        <v>786</v>
      </c>
      <c r="D569" s="237" t="s">
        <v>190</v>
      </c>
      <c r="E569" s="238" t="s">
        <v>787</v>
      </c>
      <c r="F569" s="239" t="s">
        <v>788</v>
      </c>
      <c r="G569" s="240" t="s">
        <v>120</v>
      </c>
      <c r="H569" s="241">
        <v>61.819000000000003</v>
      </c>
      <c r="I569" s="242"/>
      <c r="J569" s="243">
        <f>ROUND(I569*H569,2)</f>
        <v>0</v>
      </c>
      <c r="K569" s="239" t="s">
        <v>193</v>
      </c>
      <c r="L569" s="73"/>
      <c r="M569" s="244" t="s">
        <v>21</v>
      </c>
      <c r="N569" s="245" t="s">
        <v>43</v>
      </c>
      <c r="O569" s="48"/>
      <c r="P569" s="246">
        <f>O569*H569</f>
        <v>0</v>
      </c>
      <c r="Q569" s="246">
        <v>0.0060000000000000001</v>
      </c>
      <c r="R569" s="246">
        <f>Q569*H569</f>
        <v>0.37091400000000002</v>
      </c>
      <c r="S569" s="246">
        <v>0</v>
      </c>
      <c r="T569" s="247">
        <f>S569*H569</f>
        <v>0</v>
      </c>
      <c r="AR569" s="25" t="s">
        <v>290</v>
      </c>
      <c r="AT569" s="25" t="s">
        <v>190</v>
      </c>
      <c r="AU569" s="25" t="s">
        <v>81</v>
      </c>
      <c r="AY569" s="25" t="s">
        <v>188</v>
      </c>
      <c r="BE569" s="248">
        <f>IF(N569="základní",J569,0)</f>
        <v>0</v>
      </c>
      <c r="BF569" s="248">
        <f>IF(N569="snížená",J569,0)</f>
        <v>0</v>
      </c>
      <c r="BG569" s="248">
        <f>IF(N569="zákl. přenesená",J569,0)</f>
        <v>0</v>
      </c>
      <c r="BH569" s="248">
        <f>IF(N569="sníž. přenesená",J569,0)</f>
        <v>0</v>
      </c>
      <c r="BI569" s="248">
        <f>IF(N569="nulová",J569,0)</f>
        <v>0</v>
      </c>
      <c r="BJ569" s="25" t="s">
        <v>79</v>
      </c>
      <c r="BK569" s="248">
        <f>ROUND(I569*H569,2)</f>
        <v>0</v>
      </c>
      <c r="BL569" s="25" t="s">
        <v>290</v>
      </c>
      <c r="BM569" s="25" t="s">
        <v>789</v>
      </c>
    </row>
    <row r="570" s="1" customFormat="1">
      <c r="B570" s="47"/>
      <c r="C570" s="75"/>
      <c r="D570" s="249" t="s">
        <v>196</v>
      </c>
      <c r="E570" s="75"/>
      <c r="F570" s="250" t="s">
        <v>790</v>
      </c>
      <c r="G570" s="75"/>
      <c r="H570" s="75"/>
      <c r="I570" s="205"/>
      <c r="J570" s="75"/>
      <c r="K570" s="75"/>
      <c r="L570" s="73"/>
      <c r="M570" s="251"/>
      <c r="N570" s="48"/>
      <c r="O570" s="48"/>
      <c r="P570" s="48"/>
      <c r="Q570" s="48"/>
      <c r="R570" s="48"/>
      <c r="S570" s="48"/>
      <c r="T570" s="96"/>
      <c r="AT570" s="25" t="s">
        <v>196</v>
      </c>
      <c r="AU570" s="25" t="s">
        <v>81</v>
      </c>
    </row>
    <row r="571" s="1" customFormat="1">
      <c r="B571" s="47"/>
      <c r="C571" s="75"/>
      <c r="D571" s="249" t="s">
        <v>198</v>
      </c>
      <c r="E571" s="75"/>
      <c r="F571" s="252" t="s">
        <v>791</v>
      </c>
      <c r="G571" s="75"/>
      <c r="H571" s="75"/>
      <c r="I571" s="205"/>
      <c r="J571" s="75"/>
      <c r="K571" s="75"/>
      <c r="L571" s="73"/>
      <c r="M571" s="251"/>
      <c r="N571" s="48"/>
      <c r="O571" s="48"/>
      <c r="P571" s="48"/>
      <c r="Q571" s="48"/>
      <c r="R571" s="48"/>
      <c r="S571" s="48"/>
      <c r="T571" s="96"/>
      <c r="AT571" s="25" t="s">
        <v>198</v>
      </c>
      <c r="AU571" s="25" t="s">
        <v>81</v>
      </c>
    </row>
    <row r="572" s="13" customFormat="1">
      <c r="B572" s="264"/>
      <c r="C572" s="265"/>
      <c r="D572" s="249" t="s">
        <v>200</v>
      </c>
      <c r="E572" s="266" t="s">
        <v>21</v>
      </c>
      <c r="F572" s="267" t="s">
        <v>792</v>
      </c>
      <c r="G572" s="265"/>
      <c r="H572" s="266" t="s">
        <v>21</v>
      </c>
      <c r="I572" s="268"/>
      <c r="J572" s="265"/>
      <c r="K572" s="265"/>
      <c r="L572" s="269"/>
      <c r="M572" s="270"/>
      <c r="N572" s="271"/>
      <c r="O572" s="271"/>
      <c r="P572" s="271"/>
      <c r="Q572" s="271"/>
      <c r="R572" s="271"/>
      <c r="S572" s="271"/>
      <c r="T572" s="272"/>
      <c r="AT572" s="273" t="s">
        <v>200</v>
      </c>
      <c r="AU572" s="273" t="s">
        <v>81</v>
      </c>
      <c r="AV572" s="13" t="s">
        <v>79</v>
      </c>
      <c r="AW572" s="13" t="s">
        <v>35</v>
      </c>
      <c r="AX572" s="13" t="s">
        <v>72</v>
      </c>
      <c r="AY572" s="273" t="s">
        <v>188</v>
      </c>
    </row>
    <row r="573" s="12" customFormat="1">
      <c r="B573" s="253"/>
      <c r="C573" s="254"/>
      <c r="D573" s="249" t="s">
        <v>200</v>
      </c>
      <c r="E573" s="255" t="s">
        <v>21</v>
      </c>
      <c r="F573" s="256" t="s">
        <v>793</v>
      </c>
      <c r="G573" s="254"/>
      <c r="H573" s="257">
        <v>36.850999999999999</v>
      </c>
      <c r="I573" s="258"/>
      <c r="J573" s="254"/>
      <c r="K573" s="254"/>
      <c r="L573" s="259"/>
      <c r="M573" s="260"/>
      <c r="N573" s="261"/>
      <c r="O573" s="261"/>
      <c r="P573" s="261"/>
      <c r="Q573" s="261"/>
      <c r="R573" s="261"/>
      <c r="S573" s="261"/>
      <c r="T573" s="262"/>
      <c r="AT573" s="263" t="s">
        <v>200</v>
      </c>
      <c r="AU573" s="263" t="s">
        <v>81</v>
      </c>
      <c r="AV573" s="12" t="s">
        <v>81</v>
      </c>
      <c r="AW573" s="12" t="s">
        <v>35</v>
      </c>
      <c r="AX573" s="12" t="s">
        <v>72</v>
      </c>
      <c r="AY573" s="263" t="s">
        <v>188</v>
      </c>
    </row>
    <row r="574" s="12" customFormat="1">
      <c r="B574" s="253"/>
      <c r="C574" s="254"/>
      <c r="D574" s="249" t="s">
        <v>200</v>
      </c>
      <c r="E574" s="255" t="s">
        <v>21</v>
      </c>
      <c r="F574" s="256" t="s">
        <v>794</v>
      </c>
      <c r="G574" s="254"/>
      <c r="H574" s="257">
        <v>24.968</v>
      </c>
      <c r="I574" s="258"/>
      <c r="J574" s="254"/>
      <c r="K574" s="254"/>
      <c r="L574" s="259"/>
      <c r="M574" s="260"/>
      <c r="N574" s="261"/>
      <c r="O574" s="261"/>
      <c r="P574" s="261"/>
      <c r="Q574" s="261"/>
      <c r="R574" s="261"/>
      <c r="S574" s="261"/>
      <c r="T574" s="262"/>
      <c r="AT574" s="263" t="s">
        <v>200</v>
      </c>
      <c r="AU574" s="263" t="s">
        <v>81</v>
      </c>
      <c r="AV574" s="12" t="s">
        <v>81</v>
      </c>
      <c r="AW574" s="12" t="s">
        <v>35</v>
      </c>
      <c r="AX574" s="12" t="s">
        <v>72</v>
      </c>
      <c r="AY574" s="263" t="s">
        <v>188</v>
      </c>
    </row>
    <row r="575" s="14" customFormat="1">
      <c r="B575" s="274"/>
      <c r="C575" s="275"/>
      <c r="D575" s="249" t="s">
        <v>200</v>
      </c>
      <c r="E575" s="276" t="s">
        <v>21</v>
      </c>
      <c r="F575" s="277" t="s">
        <v>215</v>
      </c>
      <c r="G575" s="275"/>
      <c r="H575" s="278">
        <v>61.819000000000003</v>
      </c>
      <c r="I575" s="279"/>
      <c r="J575" s="275"/>
      <c r="K575" s="275"/>
      <c r="L575" s="280"/>
      <c r="M575" s="281"/>
      <c r="N575" s="282"/>
      <c r="O575" s="282"/>
      <c r="P575" s="282"/>
      <c r="Q575" s="282"/>
      <c r="R575" s="282"/>
      <c r="S575" s="282"/>
      <c r="T575" s="283"/>
      <c r="AT575" s="284" t="s">
        <v>200</v>
      </c>
      <c r="AU575" s="284" t="s">
        <v>81</v>
      </c>
      <c r="AV575" s="14" t="s">
        <v>194</v>
      </c>
      <c r="AW575" s="14" t="s">
        <v>35</v>
      </c>
      <c r="AX575" s="14" t="s">
        <v>79</v>
      </c>
      <c r="AY575" s="284" t="s">
        <v>188</v>
      </c>
    </row>
    <row r="576" s="1" customFormat="1" ht="16.5" customHeight="1">
      <c r="B576" s="47"/>
      <c r="C576" s="286" t="s">
        <v>795</v>
      </c>
      <c r="D576" s="286" t="s">
        <v>273</v>
      </c>
      <c r="E576" s="287" t="s">
        <v>796</v>
      </c>
      <c r="F576" s="288" t="s">
        <v>797</v>
      </c>
      <c r="G576" s="289" t="s">
        <v>120</v>
      </c>
      <c r="H576" s="290">
        <v>53.994999999999997</v>
      </c>
      <c r="I576" s="291"/>
      <c r="J576" s="292">
        <f>ROUND(I576*H576,2)</f>
        <v>0</v>
      </c>
      <c r="K576" s="288" t="s">
        <v>193</v>
      </c>
      <c r="L576" s="293"/>
      <c r="M576" s="294" t="s">
        <v>21</v>
      </c>
      <c r="N576" s="295" t="s">
        <v>43</v>
      </c>
      <c r="O576" s="48"/>
      <c r="P576" s="246">
        <f>O576*H576</f>
        <v>0</v>
      </c>
      <c r="Q576" s="246">
        <v>0.0025000000000000001</v>
      </c>
      <c r="R576" s="246">
        <f>Q576*H576</f>
        <v>0.13498750000000001</v>
      </c>
      <c r="S576" s="246">
        <v>0</v>
      </c>
      <c r="T576" s="247">
        <f>S576*H576</f>
        <v>0</v>
      </c>
      <c r="AR576" s="25" t="s">
        <v>405</v>
      </c>
      <c r="AT576" s="25" t="s">
        <v>273</v>
      </c>
      <c r="AU576" s="25" t="s">
        <v>81</v>
      </c>
      <c r="AY576" s="25" t="s">
        <v>188</v>
      </c>
      <c r="BE576" s="248">
        <f>IF(N576="základní",J576,0)</f>
        <v>0</v>
      </c>
      <c r="BF576" s="248">
        <f>IF(N576="snížená",J576,0)</f>
        <v>0</v>
      </c>
      <c r="BG576" s="248">
        <f>IF(N576="zákl. přenesená",J576,0)</f>
        <v>0</v>
      </c>
      <c r="BH576" s="248">
        <f>IF(N576="sníž. přenesená",J576,0)</f>
        <v>0</v>
      </c>
      <c r="BI576" s="248">
        <f>IF(N576="nulová",J576,0)</f>
        <v>0</v>
      </c>
      <c r="BJ576" s="25" t="s">
        <v>79</v>
      </c>
      <c r="BK576" s="248">
        <f>ROUND(I576*H576,2)</f>
        <v>0</v>
      </c>
      <c r="BL576" s="25" t="s">
        <v>290</v>
      </c>
      <c r="BM576" s="25" t="s">
        <v>798</v>
      </c>
    </row>
    <row r="577" s="1" customFormat="1">
      <c r="B577" s="47"/>
      <c r="C577" s="75"/>
      <c r="D577" s="249" t="s">
        <v>196</v>
      </c>
      <c r="E577" s="75"/>
      <c r="F577" s="250" t="s">
        <v>797</v>
      </c>
      <c r="G577" s="75"/>
      <c r="H577" s="75"/>
      <c r="I577" s="205"/>
      <c r="J577" s="75"/>
      <c r="K577" s="75"/>
      <c r="L577" s="73"/>
      <c r="M577" s="251"/>
      <c r="N577" s="48"/>
      <c r="O577" s="48"/>
      <c r="P577" s="48"/>
      <c r="Q577" s="48"/>
      <c r="R577" s="48"/>
      <c r="S577" s="48"/>
      <c r="T577" s="96"/>
      <c r="AT577" s="25" t="s">
        <v>196</v>
      </c>
      <c r="AU577" s="25" t="s">
        <v>81</v>
      </c>
    </row>
    <row r="578" s="12" customFormat="1">
      <c r="B578" s="253"/>
      <c r="C578" s="254"/>
      <c r="D578" s="249" t="s">
        <v>200</v>
      </c>
      <c r="E578" s="255" t="s">
        <v>21</v>
      </c>
      <c r="F578" s="256" t="s">
        <v>799</v>
      </c>
      <c r="G578" s="254"/>
      <c r="H578" s="257">
        <v>51.423999999999999</v>
      </c>
      <c r="I578" s="258"/>
      <c r="J578" s="254"/>
      <c r="K578" s="254"/>
      <c r="L578" s="259"/>
      <c r="M578" s="260"/>
      <c r="N578" s="261"/>
      <c r="O578" s="261"/>
      <c r="P578" s="261"/>
      <c r="Q578" s="261"/>
      <c r="R578" s="261"/>
      <c r="S578" s="261"/>
      <c r="T578" s="262"/>
      <c r="AT578" s="263" t="s">
        <v>200</v>
      </c>
      <c r="AU578" s="263" t="s">
        <v>81</v>
      </c>
      <c r="AV578" s="12" t="s">
        <v>81</v>
      </c>
      <c r="AW578" s="12" t="s">
        <v>35</v>
      </c>
      <c r="AX578" s="12" t="s">
        <v>79</v>
      </c>
      <c r="AY578" s="263" t="s">
        <v>188</v>
      </c>
    </row>
    <row r="579" s="12" customFormat="1">
      <c r="B579" s="253"/>
      <c r="C579" s="254"/>
      <c r="D579" s="249" t="s">
        <v>200</v>
      </c>
      <c r="E579" s="254"/>
      <c r="F579" s="256" t="s">
        <v>800</v>
      </c>
      <c r="G579" s="254"/>
      <c r="H579" s="257">
        <v>53.994999999999997</v>
      </c>
      <c r="I579" s="258"/>
      <c r="J579" s="254"/>
      <c r="K579" s="254"/>
      <c r="L579" s="259"/>
      <c r="M579" s="260"/>
      <c r="N579" s="261"/>
      <c r="O579" s="261"/>
      <c r="P579" s="261"/>
      <c r="Q579" s="261"/>
      <c r="R579" s="261"/>
      <c r="S579" s="261"/>
      <c r="T579" s="262"/>
      <c r="AT579" s="263" t="s">
        <v>200</v>
      </c>
      <c r="AU579" s="263" t="s">
        <v>81</v>
      </c>
      <c r="AV579" s="12" t="s">
        <v>81</v>
      </c>
      <c r="AW579" s="12" t="s">
        <v>6</v>
      </c>
      <c r="AX579" s="12" t="s">
        <v>79</v>
      </c>
      <c r="AY579" s="263" t="s">
        <v>188</v>
      </c>
    </row>
    <row r="580" s="1" customFormat="1" ht="16.5" customHeight="1">
      <c r="B580" s="47"/>
      <c r="C580" s="286" t="s">
        <v>531</v>
      </c>
      <c r="D580" s="286" t="s">
        <v>273</v>
      </c>
      <c r="E580" s="287" t="s">
        <v>801</v>
      </c>
      <c r="F580" s="288" t="s">
        <v>802</v>
      </c>
      <c r="G580" s="289" t="s">
        <v>120</v>
      </c>
      <c r="H580" s="290">
        <v>10.914999999999999</v>
      </c>
      <c r="I580" s="291"/>
      <c r="J580" s="292">
        <f>ROUND(I580*H580,2)</f>
        <v>0</v>
      </c>
      <c r="K580" s="288" t="s">
        <v>193</v>
      </c>
      <c r="L580" s="293"/>
      <c r="M580" s="294" t="s">
        <v>21</v>
      </c>
      <c r="N580" s="295" t="s">
        <v>43</v>
      </c>
      <c r="O580" s="48"/>
      <c r="P580" s="246">
        <f>O580*H580</f>
        <v>0</v>
      </c>
      <c r="Q580" s="246">
        <v>0.0030000000000000001</v>
      </c>
      <c r="R580" s="246">
        <f>Q580*H580</f>
        <v>0.032744999999999996</v>
      </c>
      <c r="S580" s="246">
        <v>0</v>
      </c>
      <c r="T580" s="247">
        <f>S580*H580</f>
        <v>0</v>
      </c>
      <c r="AR580" s="25" t="s">
        <v>405</v>
      </c>
      <c r="AT580" s="25" t="s">
        <v>273</v>
      </c>
      <c r="AU580" s="25" t="s">
        <v>81</v>
      </c>
      <c r="AY580" s="25" t="s">
        <v>188</v>
      </c>
      <c r="BE580" s="248">
        <f>IF(N580="základní",J580,0)</f>
        <v>0</v>
      </c>
      <c r="BF580" s="248">
        <f>IF(N580="snížená",J580,0)</f>
        <v>0</v>
      </c>
      <c r="BG580" s="248">
        <f>IF(N580="zákl. přenesená",J580,0)</f>
        <v>0</v>
      </c>
      <c r="BH580" s="248">
        <f>IF(N580="sníž. přenesená",J580,0)</f>
        <v>0</v>
      </c>
      <c r="BI580" s="248">
        <f>IF(N580="nulová",J580,0)</f>
        <v>0</v>
      </c>
      <c r="BJ580" s="25" t="s">
        <v>79</v>
      </c>
      <c r="BK580" s="248">
        <f>ROUND(I580*H580,2)</f>
        <v>0</v>
      </c>
      <c r="BL580" s="25" t="s">
        <v>290</v>
      </c>
      <c r="BM580" s="25" t="s">
        <v>803</v>
      </c>
    </row>
    <row r="581" s="1" customFormat="1">
      <c r="B581" s="47"/>
      <c r="C581" s="75"/>
      <c r="D581" s="249" t="s">
        <v>196</v>
      </c>
      <c r="E581" s="75"/>
      <c r="F581" s="250" t="s">
        <v>802</v>
      </c>
      <c r="G581" s="75"/>
      <c r="H581" s="75"/>
      <c r="I581" s="205"/>
      <c r="J581" s="75"/>
      <c r="K581" s="75"/>
      <c r="L581" s="73"/>
      <c r="M581" s="251"/>
      <c r="N581" s="48"/>
      <c r="O581" s="48"/>
      <c r="P581" s="48"/>
      <c r="Q581" s="48"/>
      <c r="R581" s="48"/>
      <c r="S581" s="48"/>
      <c r="T581" s="96"/>
      <c r="AT581" s="25" t="s">
        <v>196</v>
      </c>
      <c r="AU581" s="25" t="s">
        <v>81</v>
      </c>
    </row>
    <row r="582" s="12" customFormat="1">
      <c r="B582" s="253"/>
      <c r="C582" s="254"/>
      <c r="D582" s="249" t="s">
        <v>200</v>
      </c>
      <c r="E582" s="255" t="s">
        <v>21</v>
      </c>
      <c r="F582" s="256" t="s">
        <v>804</v>
      </c>
      <c r="G582" s="254"/>
      <c r="H582" s="257">
        <v>10.395</v>
      </c>
      <c r="I582" s="258"/>
      <c r="J582" s="254"/>
      <c r="K582" s="254"/>
      <c r="L582" s="259"/>
      <c r="M582" s="260"/>
      <c r="N582" s="261"/>
      <c r="O582" s="261"/>
      <c r="P582" s="261"/>
      <c r="Q582" s="261"/>
      <c r="R582" s="261"/>
      <c r="S582" s="261"/>
      <c r="T582" s="262"/>
      <c r="AT582" s="263" t="s">
        <v>200</v>
      </c>
      <c r="AU582" s="263" t="s">
        <v>81</v>
      </c>
      <c r="AV582" s="12" t="s">
        <v>81</v>
      </c>
      <c r="AW582" s="12" t="s">
        <v>35</v>
      </c>
      <c r="AX582" s="12" t="s">
        <v>79</v>
      </c>
      <c r="AY582" s="263" t="s">
        <v>188</v>
      </c>
    </row>
    <row r="583" s="12" customFormat="1">
      <c r="B583" s="253"/>
      <c r="C583" s="254"/>
      <c r="D583" s="249" t="s">
        <v>200</v>
      </c>
      <c r="E583" s="254"/>
      <c r="F583" s="256" t="s">
        <v>805</v>
      </c>
      <c r="G583" s="254"/>
      <c r="H583" s="257">
        <v>10.914999999999999</v>
      </c>
      <c r="I583" s="258"/>
      <c r="J583" s="254"/>
      <c r="K583" s="254"/>
      <c r="L583" s="259"/>
      <c r="M583" s="260"/>
      <c r="N583" s="261"/>
      <c r="O583" s="261"/>
      <c r="P583" s="261"/>
      <c r="Q583" s="261"/>
      <c r="R583" s="261"/>
      <c r="S583" s="261"/>
      <c r="T583" s="262"/>
      <c r="AT583" s="263" t="s">
        <v>200</v>
      </c>
      <c r="AU583" s="263" t="s">
        <v>81</v>
      </c>
      <c r="AV583" s="12" t="s">
        <v>81</v>
      </c>
      <c r="AW583" s="12" t="s">
        <v>6</v>
      </c>
      <c r="AX583" s="12" t="s">
        <v>79</v>
      </c>
      <c r="AY583" s="263" t="s">
        <v>188</v>
      </c>
    </row>
    <row r="584" s="1" customFormat="1" ht="25.5" customHeight="1">
      <c r="B584" s="47"/>
      <c r="C584" s="237" t="s">
        <v>806</v>
      </c>
      <c r="D584" s="237" t="s">
        <v>190</v>
      </c>
      <c r="E584" s="238" t="s">
        <v>807</v>
      </c>
      <c r="F584" s="239" t="s">
        <v>808</v>
      </c>
      <c r="G584" s="240" t="s">
        <v>120</v>
      </c>
      <c r="H584" s="241">
        <v>37.817999999999998</v>
      </c>
      <c r="I584" s="242"/>
      <c r="J584" s="243">
        <f>ROUND(I584*H584,2)</f>
        <v>0</v>
      </c>
      <c r="K584" s="239" t="s">
        <v>193</v>
      </c>
      <c r="L584" s="73"/>
      <c r="M584" s="244" t="s">
        <v>21</v>
      </c>
      <c r="N584" s="245" t="s">
        <v>43</v>
      </c>
      <c r="O584" s="48"/>
      <c r="P584" s="246">
        <f>O584*H584</f>
        <v>0</v>
      </c>
      <c r="Q584" s="246">
        <v>0.00116</v>
      </c>
      <c r="R584" s="246">
        <f>Q584*H584</f>
        <v>0.043868879999999999</v>
      </c>
      <c r="S584" s="246">
        <v>0</v>
      </c>
      <c r="T584" s="247">
        <f>S584*H584</f>
        <v>0</v>
      </c>
      <c r="AR584" s="25" t="s">
        <v>290</v>
      </c>
      <c r="AT584" s="25" t="s">
        <v>190</v>
      </c>
      <c r="AU584" s="25" t="s">
        <v>81</v>
      </c>
      <c r="AY584" s="25" t="s">
        <v>188</v>
      </c>
      <c r="BE584" s="248">
        <f>IF(N584="základní",J584,0)</f>
        <v>0</v>
      </c>
      <c r="BF584" s="248">
        <f>IF(N584="snížená",J584,0)</f>
        <v>0</v>
      </c>
      <c r="BG584" s="248">
        <f>IF(N584="zákl. přenesená",J584,0)</f>
        <v>0</v>
      </c>
      <c r="BH584" s="248">
        <f>IF(N584="sníž. přenesená",J584,0)</f>
        <v>0</v>
      </c>
      <c r="BI584" s="248">
        <f>IF(N584="nulová",J584,0)</f>
        <v>0</v>
      </c>
      <c r="BJ584" s="25" t="s">
        <v>79</v>
      </c>
      <c r="BK584" s="248">
        <f>ROUND(I584*H584,2)</f>
        <v>0</v>
      </c>
      <c r="BL584" s="25" t="s">
        <v>290</v>
      </c>
      <c r="BM584" s="25" t="s">
        <v>809</v>
      </c>
    </row>
    <row r="585" s="1" customFormat="1">
      <c r="B585" s="47"/>
      <c r="C585" s="75"/>
      <c r="D585" s="249" t="s">
        <v>196</v>
      </c>
      <c r="E585" s="75"/>
      <c r="F585" s="250" t="s">
        <v>810</v>
      </c>
      <c r="G585" s="75"/>
      <c r="H585" s="75"/>
      <c r="I585" s="205"/>
      <c r="J585" s="75"/>
      <c r="K585" s="75"/>
      <c r="L585" s="73"/>
      <c r="M585" s="251"/>
      <c r="N585" s="48"/>
      <c r="O585" s="48"/>
      <c r="P585" s="48"/>
      <c r="Q585" s="48"/>
      <c r="R585" s="48"/>
      <c r="S585" s="48"/>
      <c r="T585" s="96"/>
      <c r="AT585" s="25" t="s">
        <v>196</v>
      </c>
      <c r="AU585" s="25" t="s">
        <v>81</v>
      </c>
    </row>
    <row r="586" s="1" customFormat="1">
      <c r="B586" s="47"/>
      <c r="C586" s="75"/>
      <c r="D586" s="249" t="s">
        <v>198</v>
      </c>
      <c r="E586" s="75"/>
      <c r="F586" s="252" t="s">
        <v>811</v>
      </c>
      <c r="G586" s="75"/>
      <c r="H586" s="75"/>
      <c r="I586" s="205"/>
      <c r="J586" s="75"/>
      <c r="K586" s="75"/>
      <c r="L586" s="73"/>
      <c r="M586" s="251"/>
      <c r="N586" s="48"/>
      <c r="O586" s="48"/>
      <c r="P586" s="48"/>
      <c r="Q586" s="48"/>
      <c r="R586" s="48"/>
      <c r="S586" s="48"/>
      <c r="T586" s="96"/>
      <c r="AT586" s="25" t="s">
        <v>198</v>
      </c>
      <c r="AU586" s="25" t="s">
        <v>81</v>
      </c>
    </row>
    <row r="587" s="12" customFormat="1">
      <c r="B587" s="253"/>
      <c r="C587" s="254"/>
      <c r="D587" s="249" t="s">
        <v>200</v>
      </c>
      <c r="E587" s="255" t="s">
        <v>21</v>
      </c>
      <c r="F587" s="256" t="s">
        <v>812</v>
      </c>
      <c r="G587" s="254"/>
      <c r="H587" s="257">
        <v>37.817999999999998</v>
      </c>
      <c r="I587" s="258"/>
      <c r="J587" s="254"/>
      <c r="K587" s="254"/>
      <c r="L587" s="259"/>
      <c r="M587" s="260"/>
      <c r="N587" s="261"/>
      <c r="O587" s="261"/>
      <c r="P587" s="261"/>
      <c r="Q587" s="261"/>
      <c r="R587" s="261"/>
      <c r="S587" s="261"/>
      <c r="T587" s="262"/>
      <c r="AT587" s="263" t="s">
        <v>200</v>
      </c>
      <c r="AU587" s="263" t="s">
        <v>81</v>
      </c>
      <c r="AV587" s="12" t="s">
        <v>81</v>
      </c>
      <c r="AW587" s="12" t="s">
        <v>35</v>
      </c>
      <c r="AX587" s="12" t="s">
        <v>79</v>
      </c>
      <c r="AY587" s="263" t="s">
        <v>188</v>
      </c>
    </row>
    <row r="588" s="1" customFormat="1" ht="16.5" customHeight="1">
      <c r="B588" s="47"/>
      <c r="C588" s="286" t="s">
        <v>813</v>
      </c>
      <c r="D588" s="286" t="s">
        <v>273</v>
      </c>
      <c r="E588" s="287" t="s">
        <v>814</v>
      </c>
      <c r="F588" s="288" t="s">
        <v>815</v>
      </c>
      <c r="G588" s="289" t="s">
        <v>120</v>
      </c>
      <c r="H588" s="290">
        <v>39.709000000000003</v>
      </c>
      <c r="I588" s="291"/>
      <c r="J588" s="292">
        <f>ROUND(I588*H588,2)</f>
        <v>0</v>
      </c>
      <c r="K588" s="288" t="s">
        <v>193</v>
      </c>
      <c r="L588" s="293"/>
      <c r="M588" s="294" t="s">
        <v>21</v>
      </c>
      <c r="N588" s="295" t="s">
        <v>43</v>
      </c>
      <c r="O588" s="48"/>
      <c r="P588" s="246">
        <f>O588*H588</f>
        <v>0</v>
      </c>
      <c r="Q588" s="246">
        <v>0.002</v>
      </c>
      <c r="R588" s="246">
        <f>Q588*H588</f>
        <v>0.079418000000000002</v>
      </c>
      <c r="S588" s="246">
        <v>0</v>
      </c>
      <c r="T588" s="247">
        <f>S588*H588</f>
        <v>0</v>
      </c>
      <c r="AR588" s="25" t="s">
        <v>405</v>
      </c>
      <c r="AT588" s="25" t="s">
        <v>273</v>
      </c>
      <c r="AU588" s="25" t="s">
        <v>81</v>
      </c>
      <c r="AY588" s="25" t="s">
        <v>188</v>
      </c>
      <c r="BE588" s="248">
        <f>IF(N588="základní",J588,0)</f>
        <v>0</v>
      </c>
      <c r="BF588" s="248">
        <f>IF(N588="snížená",J588,0)</f>
        <v>0</v>
      </c>
      <c r="BG588" s="248">
        <f>IF(N588="zákl. přenesená",J588,0)</f>
        <v>0</v>
      </c>
      <c r="BH588" s="248">
        <f>IF(N588="sníž. přenesená",J588,0)</f>
        <v>0</v>
      </c>
      <c r="BI588" s="248">
        <f>IF(N588="nulová",J588,0)</f>
        <v>0</v>
      </c>
      <c r="BJ588" s="25" t="s">
        <v>79</v>
      </c>
      <c r="BK588" s="248">
        <f>ROUND(I588*H588,2)</f>
        <v>0</v>
      </c>
      <c r="BL588" s="25" t="s">
        <v>290</v>
      </c>
      <c r="BM588" s="25" t="s">
        <v>816</v>
      </c>
    </row>
    <row r="589" s="1" customFormat="1">
      <c r="B589" s="47"/>
      <c r="C589" s="75"/>
      <c r="D589" s="249" t="s">
        <v>196</v>
      </c>
      <c r="E589" s="75"/>
      <c r="F589" s="250" t="s">
        <v>815</v>
      </c>
      <c r="G589" s="75"/>
      <c r="H589" s="75"/>
      <c r="I589" s="205"/>
      <c r="J589" s="75"/>
      <c r="K589" s="75"/>
      <c r="L589" s="73"/>
      <c r="M589" s="251"/>
      <c r="N589" s="48"/>
      <c r="O589" s="48"/>
      <c r="P589" s="48"/>
      <c r="Q589" s="48"/>
      <c r="R589" s="48"/>
      <c r="S589" s="48"/>
      <c r="T589" s="96"/>
      <c r="AT589" s="25" t="s">
        <v>196</v>
      </c>
      <c r="AU589" s="25" t="s">
        <v>81</v>
      </c>
    </row>
    <row r="590" s="12" customFormat="1">
      <c r="B590" s="253"/>
      <c r="C590" s="254"/>
      <c r="D590" s="249" t="s">
        <v>200</v>
      </c>
      <c r="E590" s="255" t="s">
        <v>21</v>
      </c>
      <c r="F590" s="256" t="s">
        <v>812</v>
      </c>
      <c r="G590" s="254"/>
      <c r="H590" s="257">
        <v>37.817999999999998</v>
      </c>
      <c r="I590" s="258"/>
      <c r="J590" s="254"/>
      <c r="K590" s="254"/>
      <c r="L590" s="259"/>
      <c r="M590" s="260"/>
      <c r="N590" s="261"/>
      <c r="O590" s="261"/>
      <c r="P590" s="261"/>
      <c r="Q590" s="261"/>
      <c r="R590" s="261"/>
      <c r="S590" s="261"/>
      <c r="T590" s="262"/>
      <c r="AT590" s="263" t="s">
        <v>200</v>
      </c>
      <c r="AU590" s="263" t="s">
        <v>81</v>
      </c>
      <c r="AV590" s="12" t="s">
        <v>81</v>
      </c>
      <c r="AW590" s="12" t="s">
        <v>35</v>
      </c>
      <c r="AX590" s="12" t="s">
        <v>79</v>
      </c>
      <c r="AY590" s="263" t="s">
        <v>188</v>
      </c>
    </row>
    <row r="591" s="12" customFormat="1">
      <c r="B591" s="253"/>
      <c r="C591" s="254"/>
      <c r="D591" s="249" t="s">
        <v>200</v>
      </c>
      <c r="E591" s="254"/>
      <c r="F591" s="256" t="s">
        <v>817</v>
      </c>
      <c r="G591" s="254"/>
      <c r="H591" s="257">
        <v>39.709000000000003</v>
      </c>
      <c r="I591" s="258"/>
      <c r="J591" s="254"/>
      <c r="K591" s="254"/>
      <c r="L591" s="259"/>
      <c r="M591" s="260"/>
      <c r="N591" s="261"/>
      <c r="O591" s="261"/>
      <c r="P591" s="261"/>
      <c r="Q591" s="261"/>
      <c r="R591" s="261"/>
      <c r="S591" s="261"/>
      <c r="T591" s="262"/>
      <c r="AT591" s="263" t="s">
        <v>200</v>
      </c>
      <c r="AU591" s="263" t="s">
        <v>81</v>
      </c>
      <c r="AV591" s="12" t="s">
        <v>81</v>
      </c>
      <c r="AW591" s="12" t="s">
        <v>6</v>
      </c>
      <c r="AX591" s="12" t="s">
        <v>79</v>
      </c>
      <c r="AY591" s="263" t="s">
        <v>188</v>
      </c>
    </row>
    <row r="592" s="1" customFormat="1" ht="25.5" customHeight="1">
      <c r="B592" s="47"/>
      <c r="C592" s="237" t="s">
        <v>545</v>
      </c>
      <c r="D592" s="237" t="s">
        <v>190</v>
      </c>
      <c r="E592" s="238" t="s">
        <v>818</v>
      </c>
      <c r="F592" s="239" t="s">
        <v>819</v>
      </c>
      <c r="G592" s="240" t="s">
        <v>120</v>
      </c>
      <c r="H592" s="241">
        <v>234.244</v>
      </c>
      <c r="I592" s="242"/>
      <c r="J592" s="243">
        <f>ROUND(I592*H592,2)</f>
        <v>0</v>
      </c>
      <c r="K592" s="239" t="s">
        <v>193</v>
      </c>
      <c r="L592" s="73"/>
      <c r="M592" s="244" t="s">
        <v>21</v>
      </c>
      <c r="N592" s="245" t="s">
        <v>43</v>
      </c>
      <c r="O592" s="48"/>
      <c r="P592" s="246">
        <f>O592*H592</f>
        <v>0</v>
      </c>
      <c r="Q592" s="246">
        <v>0.00013999999999999999</v>
      </c>
      <c r="R592" s="246">
        <f>Q592*H592</f>
        <v>0.032794159999999996</v>
      </c>
      <c r="S592" s="246">
        <v>0</v>
      </c>
      <c r="T592" s="247">
        <f>S592*H592</f>
        <v>0</v>
      </c>
      <c r="AR592" s="25" t="s">
        <v>290</v>
      </c>
      <c r="AT592" s="25" t="s">
        <v>190</v>
      </c>
      <c r="AU592" s="25" t="s">
        <v>81</v>
      </c>
      <c r="AY592" s="25" t="s">
        <v>188</v>
      </c>
      <c r="BE592" s="248">
        <f>IF(N592="základní",J592,0)</f>
        <v>0</v>
      </c>
      <c r="BF592" s="248">
        <f>IF(N592="snížená",J592,0)</f>
        <v>0</v>
      </c>
      <c r="BG592" s="248">
        <f>IF(N592="zákl. přenesená",J592,0)</f>
        <v>0</v>
      </c>
      <c r="BH592" s="248">
        <f>IF(N592="sníž. přenesená",J592,0)</f>
        <v>0</v>
      </c>
      <c r="BI592" s="248">
        <f>IF(N592="nulová",J592,0)</f>
        <v>0</v>
      </c>
      <c r="BJ592" s="25" t="s">
        <v>79</v>
      </c>
      <c r="BK592" s="248">
        <f>ROUND(I592*H592,2)</f>
        <v>0</v>
      </c>
      <c r="BL592" s="25" t="s">
        <v>290</v>
      </c>
      <c r="BM592" s="25" t="s">
        <v>820</v>
      </c>
    </row>
    <row r="593" s="1" customFormat="1">
      <c r="B593" s="47"/>
      <c r="C593" s="75"/>
      <c r="D593" s="249" t="s">
        <v>196</v>
      </c>
      <c r="E593" s="75"/>
      <c r="F593" s="250" t="s">
        <v>821</v>
      </c>
      <c r="G593" s="75"/>
      <c r="H593" s="75"/>
      <c r="I593" s="205"/>
      <c r="J593" s="75"/>
      <c r="K593" s="75"/>
      <c r="L593" s="73"/>
      <c r="M593" s="251"/>
      <c r="N593" s="48"/>
      <c r="O593" s="48"/>
      <c r="P593" s="48"/>
      <c r="Q593" s="48"/>
      <c r="R593" s="48"/>
      <c r="S593" s="48"/>
      <c r="T593" s="96"/>
      <c r="AT593" s="25" t="s">
        <v>196</v>
      </c>
      <c r="AU593" s="25" t="s">
        <v>81</v>
      </c>
    </row>
    <row r="594" s="1" customFormat="1">
      <c r="B594" s="47"/>
      <c r="C594" s="75"/>
      <c r="D594" s="249" t="s">
        <v>198</v>
      </c>
      <c r="E594" s="75"/>
      <c r="F594" s="252" t="s">
        <v>811</v>
      </c>
      <c r="G594" s="75"/>
      <c r="H594" s="75"/>
      <c r="I594" s="205"/>
      <c r="J594" s="75"/>
      <c r="K594" s="75"/>
      <c r="L594" s="73"/>
      <c r="M594" s="251"/>
      <c r="N594" s="48"/>
      <c r="O594" s="48"/>
      <c r="P594" s="48"/>
      <c r="Q594" s="48"/>
      <c r="R594" s="48"/>
      <c r="S594" s="48"/>
      <c r="T594" s="96"/>
      <c r="AT594" s="25" t="s">
        <v>198</v>
      </c>
      <c r="AU594" s="25" t="s">
        <v>81</v>
      </c>
    </row>
    <row r="595" s="12" customFormat="1">
      <c r="B595" s="253"/>
      <c r="C595" s="254"/>
      <c r="D595" s="249" t="s">
        <v>200</v>
      </c>
      <c r="E595" s="255" t="s">
        <v>21</v>
      </c>
      <c r="F595" s="256" t="s">
        <v>132</v>
      </c>
      <c r="G595" s="254"/>
      <c r="H595" s="257">
        <v>234.244</v>
      </c>
      <c r="I595" s="258"/>
      <c r="J595" s="254"/>
      <c r="K595" s="254"/>
      <c r="L595" s="259"/>
      <c r="M595" s="260"/>
      <c r="N595" s="261"/>
      <c r="O595" s="261"/>
      <c r="P595" s="261"/>
      <c r="Q595" s="261"/>
      <c r="R595" s="261"/>
      <c r="S595" s="261"/>
      <c r="T595" s="262"/>
      <c r="AT595" s="263" t="s">
        <v>200</v>
      </c>
      <c r="AU595" s="263" t="s">
        <v>81</v>
      </c>
      <c r="AV595" s="12" t="s">
        <v>81</v>
      </c>
      <c r="AW595" s="12" t="s">
        <v>35</v>
      </c>
      <c r="AX595" s="12" t="s">
        <v>79</v>
      </c>
      <c r="AY595" s="263" t="s">
        <v>188</v>
      </c>
    </row>
    <row r="596" s="1" customFormat="1" ht="16.5" customHeight="1">
      <c r="B596" s="47"/>
      <c r="C596" s="286" t="s">
        <v>584</v>
      </c>
      <c r="D596" s="286" t="s">
        <v>273</v>
      </c>
      <c r="E596" s="287" t="s">
        <v>822</v>
      </c>
      <c r="F596" s="288" t="s">
        <v>823</v>
      </c>
      <c r="G596" s="289" t="s">
        <v>120</v>
      </c>
      <c r="H596" s="290">
        <v>245.95599999999999</v>
      </c>
      <c r="I596" s="291"/>
      <c r="J596" s="292">
        <f>ROUND(I596*H596,2)</f>
        <v>0</v>
      </c>
      <c r="K596" s="288" t="s">
        <v>307</v>
      </c>
      <c r="L596" s="293"/>
      <c r="M596" s="294" t="s">
        <v>21</v>
      </c>
      <c r="N596" s="295" t="s">
        <v>43</v>
      </c>
      <c r="O596" s="48"/>
      <c r="P596" s="246">
        <f>O596*H596</f>
        <v>0</v>
      </c>
      <c r="Q596" s="246">
        <v>0.0023999999999999998</v>
      </c>
      <c r="R596" s="246">
        <f>Q596*H596</f>
        <v>0.59029439999999989</v>
      </c>
      <c r="S596" s="246">
        <v>0</v>
      </c>
      <c r="T596" s="247">
        <f>S596*H596</f>
        <v>0</v>
      </c>
      <c r="AR596" s="25" t="s">
        <v>405</v>
      </c>
      <c r="AT596" s="25" t="s">
        <v>273</v>
      </c>
      <c r="AU596" s="25" t="s">
        <v>81</v>
      </c>
      <c r="AY596" s="25" t="s">
        <v>188</v>
      </c>
      <c r="BE596" s="248">
        <f>IF(N596="základní",J596,0)</f>
        <v>0</v>
      </c>
      <c r="BF596" s="248">
        <f>IF(N596="snížená",J596,0)</f>
        <v>0</v>
      </c>
      <c r="BG596" s="248">
        <f>IF(N596="zákl. přenesená",J596,0)</f>
        <v>0</v>
      </c>
      <c r="BH596" s="248">
        <f>IF(N596="sníž. přenesená",J596,0)</f>
        <v>0</v>
      </c>
      <c r="BI596" s="248">
        <f>IF(N596="nulová",J596,0)</f>
        <v>0</v>
      </c>
      <c r="BJ596" s="25" t="s">
        <v>79</v>
      </c>
      <c r="BK596" s="248">
        <f>ROUND(I596*H596,2)</f>
        <v>0</v>
      </c>
      <c r="BL596" s="25" t="s">
        <v>290</v>
      </c>
      <c r="BM596" s="25" t="s">
        <v>824</v>
      </c>
    </row>
    <row r="597" s="1" customFormat="1">
      <c r="B597" s="47"/>
      <c r="C597" s="75"/>
      <c r="D597" s="249" t="s">
        <v>196</v>
      </c>
      <c r="E597" s="75"/>
      <c r="F597" s="250" t="s">
        <v>823</v>
      </c>
      <c r="G597" s="75"/>
      <c r="H597" s="75"/>
      <c r="I597" s="205"/>
      <c r="J597" s="75"/>
      <c r="K597" s="75"/>
      <c r="L597" s="73"/>
      <c r="M597" s="251"/>
      <c r="N597" s="48"/>
      <c r="O597" s="48"/>
      <c r="P597" s="48"/>
      <c r="Q597" s="48"/>
      <c r="R597" s="48"/>
      <c r="S597" s="48"/>
      <c r="T597" s="96"/>
      <c r="AT597" s="25" t="s">
        <v>196</v>
      </c>
      <c r="AU597" s="25" t="s">
        <v>81</v>
      </c>
    </row>
    <row r="598" s="12" customFormat="1">
      <c r="B598" s="253"/>
      <c r="C598" s="254"/>
      <c r="D598" s="249" t="s">
        <v>200</v>
      </c>
      <c r="E598" s="255" t="s">
        <v>21</v>
      </c>
      <c r="F598" s="256" t="s">
        <v>132</v>
      </c>
      <c r="G598" s="254"/>
      <c r="H598" s="257">
        <v>234.244</v>
      </c>
      <c r="I598" s="258"/>
      <c r="J598" s="254"/>
      <c r="K598" s="254"/>
      <c r="L598" s="259"/>
      <c r="M598" s="260"/>
      <c r="N598" s="261"/>
      <c r="O598" s="261"/>
      <c r="P598" s="261"/>
      <c r="Q598" s="261"/>
      <c r="R598" s="261"/>
      <c r="S598" s="261"/>
      <c r="T598" s="262"/>
      <c r="AT598" s="263" t="s">
        <v>200</v>
      </c>
      <c r="AU598" s="263" t="s">
        <v>81</v>
      </c>
      <c r="AV598" s="12" t="s">
        <v>81</v>
      </c>
      <c r="AW598" s="12" t="s">
        <v>35</v>
      </c>
      <c r="AX598" s="12" t="s">
        <v>79</v>
      </c>
      <c r="AY598" s="263" t="s">
        <v>188</v>
      </c>
    </row>
    <row r="599" s="12" customFormat="1">
      <c r="B599" s="253"/>
      <c r="C599" s="254"/>
      <c r="D599" s="249" t="s">
        <v>200</v>
      </c>
      <c r="E599" s="254"/>
      <c r="F599" s="256" t="s">
        <v>825</v>
      </c>
      <c r="G599" s="254"/>
      <c r="H599" s="257">
        <v>245.95599999999999</v>
      </c>
      <c r="I599" s="258"/>
      <c r="J599" s="254"/>
      <c r="K599" s="254"/>
      <c r="L599" s="259"/>
      <c r="M599" s="260"/>
      <c r="N599" s="261"/>
      <c r="O599" s="261"/>
      <c r="P599" s="261"/>
      <c r="Q599" s="261"/>
      <c r="R599" s="261"/>
      <c r="S599" s="261"/>
      <c r="T599" s="262"/>
      <c r="AT599" s="263" t="s">
        <v>200</v>
      </c>
      <c r="AU599" s="263" t="s">
        <v>81</v>
      </c>
      <c r="AV599" s="12" t="s">
        <v>81</v>
      </c>
      <c r="AW599" s="12" t="s">
        <v>6</v>
      </c>
      <c r="AX599" s="12" t="s">
        <v>79</v>
      </c>
      <c r="AY599" s="263" t="s">
        <v>188</v>
      </c>
    </row>
    <row r="600" s="1" customFormat="1" ht="25.5" customHeight="1">
      <c r="B600" s="47"/>
      <c r="C600" s="237" t="s">
        <v>592</v>
      </c>
      <c r="D600" s="237" t="s">
        <v>190</v>
      </c>
      <c r="E600" s="238" t="s">
        <v>826</v>
      </c>
      <c r="F600" s="239" t="s">
        <v>827</v>
      </c>
      <c r="G600" s="240" t="s">
        <v>120</v>
      </c>
      <c r="H600" s="241">
        <v>234.244</v>
      </c>
      <c r="I600" s="242"/>
      <c r="J600" s="243">
        <f>ROUND(I600*H600,2)</f>
        <v>0</v>
      </c>
      <c r="K600" s="239" t="s">
        <v>193</v>
      </c>
      <c r="L600" s="73"/>
      <c r="M600" s="244" t="s">
        <v>21</v>
      </c>
      <c r="N600" s="245" t="s">
        <v>43</v>
      </c>
      <c r="O600" s="48"/>
      <c r="P600" s="246">
        <f>O600*H600</f>
        <v>0</v>
      </c>
      <c r="Q600" s="246">
        <v>0.00116</v>
      </c>
      <c r="R600" s="246">
        <f>Q600*H600</f>
        <v>0.27172304000000003</v>
      </c>
      <c r="S600" s="246">
        <v>0</v>
      </c>
      <c r="T600" s="247">
        <f>S600*H600</f>
        <v>0</v>
      </c>
      <c r="AR600" s="25" t="s">
        <v>290</v>
      </c>
      <c r="AT600" s="25" t="s">
        <v>190</v>
      </c>
      <c r="AU600" s="25" t="s">
        <v>81</v>
      </c>
      <c r="AY600" s="25" t="s">
        <v>188</v>
      </c>
      <c r="BE600" s="248">
        <f>IF(N600="základní",J600,0)</f>
        <v>0</v>
      </c>
      <c r="BF600" s="248">
        <f>IF(N600="snížená",J600,0)</f>
        <v>0</v>
      </c>
      <c r="BG600" s="248">
        <f>IF(N600="zákl. přenesená",J600,0)</f>
        <v>0</v>
      </c>
      <c r="BH600" s="248">
        <f>IF(N600="sníž. přenesená",J600,0)</f>
        <v>0</v>
      </c>
      <c r="BI600" s="248">
        <f>IF(N600="nulová",J600,0)</f>
        <v>0</v>
      </c>
      <c r="BJ600" s="25" t="s">
        <v>79</v>
      </c>
      <c r="BK600" s="248">
        <f>ROUND(I600*H600,2)</f>
        <v>0</v>
      </c>
      <c r="BL600" s="25" t="s">
        <v>290</v>
      </c>
      <c r="BM600" s="25" t="s">
        <v>828</v>
      </c>
    </row>
    <row r="601" s="1" customFormat="1">
      <c r="B601" s="47"/>
      <c r="C601" s="75"/>
      <c r="D601" s="249" t="s">
        <v>196</v>
      </c>
      <c r="E601" s="75"/>
      <c r="F601" s="250" t="s">
        <v>829</v>
      </c>
      <c r="G601" s="75"/>
      <c r="H601" s="75"/>
      <c r="I601" s="205"/>
      <c r="J601" s="75"/>
      <c r="K601" s="75"/>
      <c r="L601" s="73"/>
      <c r="M601" s="251"/>
      <c r="N601" s="48"/>
      <c r="O601" s="48"/>
      <c r="P601" s="48"/>
      <c r="Q601" s="48"/>
      <c r="R601" s="48"/>
      <c r="S601" s="48"/>
      <c r="T601" s="96"/>
      <c r="AT601" s="25" t="s">
        <v>196</v>
      </c>
      <c r="AU601" s="25" t="s">
        <v>81</v>
      </c>
    </row>
    <row r="602" s="1" customFormat="1">
      <c r="B602" s="47"/>
      <c r="C602" s="75"/>
      <c r="D602" s="249" t="s">
        <v>198</v>
      </c>
      <c r="E602" s="75"/>
      <c r="F602" s="252" t="s">
        <v>811</v>
      </c>
      <c r="G602" s="75"/>
      <c r="H602" s="75"/>
      <c r="I602" s="205"/>
      <c r="J602" s="75"/>
      <c r="K602" s="75"/>
      <c r="L602" s="73"/>
      <c r="M602" s="251"/>
      <c r="N602" s="48"/>
      <c r="O602" s="48"/>
      <c r="P602" s="48"/>
      <c r="Q602" s="48"/>
      <c r="R602" s="48"/>
      <c r="S602" s="48"/>
      <c r="T602" s="96"/>
      <c r="AT602" s="25" t="s">
        <v>198</v>
      </c>
      <c r="AU602" s="25" t="s">
        <v>81</v>
      </c>
    </row>
    <row r="603" s="12" customFormat="1">
      <c r="B603" s="253"/>
      <c r="C603" s="254"/>
      <c r="D603" s="249" t="s">
        <v>200</v>
      </c>
      <c r="E603" s="255" t="s">
        <v>21</v>
      </c>
      <c r="F603" s="256" t="s">
        <v>132</v>
      </c>
      <c r="G603" s="254"/>
      <c r="H603" s="257">
        <v>234.244</v>
      </c>
      <c r="I603" s="258"/>
      <c r="J603" s="254"/>
      <c r="K603" s="254"/>
      <c r="L603" s="259"/>
      <c r="M603" s="260"/>
      <c r="N603" s="261"/>
      <c r="O603" s="261"/>
      <c r="P603" s="261"/>
      <c r="Q603" s="261"/>
      <c r="R603" s="261"/>
      <c r="S603" s="261"/>
      <c r="T603" s="262"/>
      <c r="AT603" s="263" t="s">
        <v>200</v>
      </c>
      <c r="AU603" s="263" t="s">
        <v>81</v>
      </c>
      <c r="AV603" s="12" t="s">
        <v>81</v>
      </c>
      <c r="AW603" s="12" t="s">
        <v>35</v>
      </c>
      <c r="AX603" s="12" t="s">
        <v>79</v>
      </c>
      <c r="AY603" s="263" t="s">
        <v>188</v>
      </c>
    </row>
    <row r="604" s="1" customFormat="1" ht="25.5" customHeight="1">
      <c r="B604" s="47"/>
      <c r="C604" s="286" t="s">
        <v>622</v>
      </c>
      <c r="D604" s="286" t="s">
        <v>273</v>
      </c>
      <c r="E604" s="287" t="s">
        <v>830</v>
      </c>
      <c r="F604" s="288" t="s">
        <v>831</v>
      </c>
      <c r="G604" s="289" t="s">
        <v>130</v>
      </c>
      <c r="H604" s="290">
        <v>30.920000000000002</v>
      </c>
      <c r="I604" s="291"/>
      <c r="J604" s="292">
        <f>ROUND(I604*H604,2)</f>
        <v>0</v>
      </c>
      <c r="K604" s="288" t="s">
        <v>307</v>
      </c>
      <c r="L604" s="293"/>
      <c r="M604" s="294" t="s">
        <v>21</v>
      </c>
      <c r="N604" s="295" t="s">
        <v>43</v>
      </c>
      <c r="O604" s="48"/>
      <c r="P604" s="246">
        <f>O604*H604</f>
        <v>0</v>
      </c>
      <c r="Q604" s="246">
        <v>0.0025000000000000001</v>
      </c>
      <c r="R604" s="246">
        <f>Q604*H604</f>
        <v>0.077300000000000008</v>
      </c>
      <c r="S604" s="246">
        <v>0</v>
      </c>
      <c r="T604" s="247">
        <f>S604*H604</f>
        <v>0</v>
      </c>
      <c r="AR604" s="25" t="s">
        <v>405</v>
      </c>
      <c r="AT604" s="25" t="s">
        <v>273</v>
      </c>
      <c r="AU604" s="25" t="s">
        <v>81</v>
      </c>
      <c r="AY604" s="25" t="s">
        <v>188</v>
      </c>
      <c r="BE604" s="248">
        <f>IF(N604="základní",J604,0)</f>
        <v>0</v>
      </c>
      <c r="BF604" s="248">
        <f>IF(N604="snížená",J604,0)</f>
        <v>0</v>
      </c>
      <c r="BG604" s="248">
        <f>IF(N604="zákl. přenesená",J604,0)</f>
        <v>0</v>
      </c>
      <c r="BH604" s="248">
        <f>IF(N604="sníž. přenesená",J604,0)</f>
        <v>0</v>
      </c>
      <c r="BI604" s="248">
        <f>IF(N604="nulová",J604,0)</f>
        <v>0</v>
      </c>
      <c r="BJ604" s="25" t="s">
        <v>79</v>
      </c>
      <c r="BK604" s="248">
        <f>ROUND(I604*H604,2)</f>
        <v>0</v>
      </c>
      <c r="BL604" s="25" t="s">
        <v>290</v>
      </c>
      <c r="BM604" s="25" t="s">
        <v>832</v>
      </c>
    </row>
    <row r="605" s="1" customFormat="1">
      <c r="B605" s="47"/>
      <c r="C605" s="75"/>
      <c r="D605" s="249" t="s">
        <v>196</v>
      </c>
      <c r="E605" s="75"/>
      <c r="F605" s="250" t="s">
        <v>831</v>
      </c>
      <c r="G605" s="75"/>
      <c r="H605" s="75"/>
      <c r="I605" s="205"/>
      <c r="J605" s="75"/>
      <c r="K605" s="75"/>
      <c r="L605" s="73"/>
      <c r="M605" s="251"/>
      <c r="N605" s="48"/>
      <c r="O605" s="48"/>
      <c r="P605" s="48"/>
      <c r="Q605" s="48"/>
      <c r="R605" s="48"/>
      <c r="S605" s="48"/>
      <c r="T605" s="96"/>
      <c r="AT605" s="25" t="s">
        <v>196</v>
      </c>
      <c r="AU605" s="25" t="s">
        <v>81</v>
      </c>
    </row>
    <row r="606" s="12" customFormat="1">
      <c r="B606" s="253"/>
      <c r="C606" s="254"/>
      <c r="D606" s="249" t="s">
        <v>200</v>
      </c>
      <c r="E606" s="255" t="s">
        <v>21</v>
      </c>
      <c r="F606" s="256" t="s">
        <v>833</v>
      </c>
      <c r="G606" s="254"/>
      <c r="H606" s="257">
        <v>28.109000000000002</v>
      </c>
      <c r="I606" s="258"/>
      <c r="J606" s="254"/>
      <c r="K606" s="254"/>
      <c r="L606" s="259"/>
      <c r="M606" s="260"/>
      <c r="N606" s="261"/>
      <c r="O606" s="261"/>
      <c r="P606" s="261"/>
      <c r="Q606" s="261"/>
      <c r="R606" s="261"/>
      <c r="S606" s="261"/>
      <c r="T606" s="262"/>
      <c r="AT606" s="263" t="s">
        <v>200</v>
      </c>
      <c r="AU606" s="263" t="s">
        <v>81</v>
      </c>
      <c r="AV606" s="12" t="s">
        <v>81</v>
      </c>
      <c r="AW606" s="12" t="s">
        <v>35</v>
      </c>
      <c r="AX606" s="12" t="s">
        <v>79</v>
      </c>
      <c r="AY606" s="263" t="s">
        <v>188</v>
      </c>
    </row>
    <row r="607" s="12" customFormat="1">
      <c r="B607" s="253"/>
      <c r="C607" s="254"/>
      <c r="D607" s="249" t="s">
        <v>200</v>
      </c>
      <c r="E607" s="254"/>
      <c r="F607" s="256" t="s">
        <v>834</v>
      </c>
      <c r="G607" s="254"/>
      <c r="H607" s="257">
        <v>30.920000000000002</v>
      </c>
      <c r="I607" s="258"/>
      <c r="J607" s="254"/>
      <c r="K607" s="254"/>
      <c r="L607" s="259"/>
      <c r="M607" s="260"/>
      <c r="N607" s="261"/>
      <c r="O607" s="261"/>
      <c r="P607" s="261"/>
      <c r="Q607" s="261"/>
      <c r="R607" s="261"/>
      <c r="S607" s="261"/>
      <c r="T607" s="262"/>
      <c r="AT607" s="263" t="s">
        <v>200</v>
      </c>
      <c r="AU607" s="263" t="s">
        <v>81</v>
      </c>
      <c r="AV607" s="12" t="s">
        <v>81</v>
      </c>
      <c r="AW607" s="12" t="s">
        <v>6</v>
      </c>
      <c r="AX607" s="12" t="s">
        <v>79</v>
      </c>
      <c r="AY607" s="263" t="s">
        <v>188</v>
      </c>
    </row>
    <row r="608" s="1" customFormat="1" ht="16.5" customHeight="1">
      <c r="B608" s="47"/>
      <c r="C608" s="237" t="s">
        <v>835</v>
      </c>
      <c r="D608" s="237" t="s">
        <v>190</v>
      </c>
      <c r="E608" s="238" t="s">
        <v>836</v>
      </c>
      <c r="F608" s="239" t="s">
        <v>837</v>
      </c>
      <c r="G608" s="240" t="s">
        <v>378</v>
      </c>
      <c r="H608" s="241">
        <v>62.460000000000001</v>
      </c>
      <c r="I608" s="242"/>
      <c r="J608" s="243">
        <f>ROUND(I608*H608,2)</f>
        <v>0</v>
      </c>
      <c r="K608" s="239" t="s">
        <v>193</v>
      </c>
      <c r="L608" s="73"/>
      <c r="M608" s="244" t="s">
        <v>21</v>
      </c>
      <c r="N608" s="245" t="s">
        <v>43</v>
      </c>
      <c r="O608" s="48"/>
      <c r="P608" s="246">
        <f>O608*H608</f>
        <v>0</v>
      </c>
      <c r="Q608" s="246">
        <v>0</v>
      </c>
      <c r="R608" s="246">
        <f>Q608*H608</f>
        <v>0</v>
      </c>
      <c r="S608" s="246">
        <v>0</v>
      </c>
      <c r="T608" s="247">
        <f>S608*H608</f>
        <v>0</v>
      </c>
      <c r="AR608" s="25" t="s">
        <v>290</v>
      </c>
      <c r="AT608" s="25" t="s">
        <v>190</v>
      </c>
      <c r="AU608" s="25" t="s">
        <v>81</v>
      </c>
      <c r="AY608" s="25" t="s">
        <v>188</v>
      </c>
      <c r="BE608" s="248">
        <f>IF(N608="základní",J608,0)</f>
        <v>0</v>
      </c>
      <c r="BF608" s="248">
        <f>IF(N608="snížená",J608,0)</f>
        <v>0</v>
      </c>
      <c r="BG608" s="248">
        <f>IF(N608="zákl. přenesená",J608,0)</f>
        <v>0</v>
      </c>
      <c r="BH608" s="248">
        <f>IF(N608="sníž. přenesená",J608,0)</f>
        <v>0</v>
      </c>
      <c r="BI608" s="248">
        <f>IF(N608="nulová",J608,0)</f>
        <v>0</v>
      </c>
      <c r="BJ608" s="25" t="s">
        <v>79</v>
      </c>
      <c r="BK608" s="248">
        <f>ROUND(I608*H608,2)</f>
        <v>0</v>
      </c>
      <c r="BL608" s="25" t="s">
        <v>290</v>
      </c>
      <c r="BM608" s="25" t="s">
        <v>838</v>
      </c>
    </row>
    <row r="609" s="1" customFormat="1">
      <c r="B609" s="47"/>
      <c r="C609" s="75"/>
      <c r="D609" s="249" t="s">
        <v>196</v>
      </c>
      <c r="E609" s="75"/>
      <c r="F609" s="250" t="s">
        <v>839</v>
      </c>
      <c r="G609" s="75"/>
      <c r="H609" s="75"/>
      <c r="I609" s="205"/>
      <c r="J609" s="75"/>
      <c r="K609" s="75"/>
      <c r="L609" s="73"/>
      <c r="M609" s="251"/>
      <c r="N609" s="48"/>
      <c r="O609" s="48"/>
      <c r="P609" s="48"/>
      <c r="Q609" s="48"/>
      <c r="R609" s="48"/>
      <c r="S609" s="48"/>
      <c r="T609" s="96"/>
      <c r="AT609" s="25" t="s">
        <v>196</v>
      </c>
      <c r="AU609" s="25" t="s">
        <v>81</v>
      </c>
    </row>
    <row r="610" s="1" customFormat="1">
      <c r="B610" s="47"/>
      <c r="C610" s="75"/>
      <c r="D610" s="249" t="s">
        <v>198</v>
      </c>
      <c r="E610" s="75"/>
      <c r="F610" s="252" t="s">
        <v>811</v>
      </c>
      <c r="G610" s="75"/>
      <c r="H610" s="75"/>
      <c r="I610" s="205"/>
      <c r="J610" s="75"/>
      <c r="K610" s="75"/>
      <c r="L610" s="73"/>
      <c r="M610" s="251"/>
      <c r="N610" s="48"/>
      <c r="O610" s="48"/>
      <c r="P610" s="48"/>
      <c r="Q610" s="48"/>
      <c r="R610" s="48"/>
      <c r="S610" s="48"/>
      <c r="T610" s="96"/>
      <c r="AT610" s="25" t="s">
        <v>198</v>
      </c>
      <c r="AU610" s="25" t="s">
        <v>81</v>
      </c>
    </row>
    <row r="611" s="12" customFormat="1">
      <c r="B611" s="253"/>
      <c r="C611" s="254"/>
      <c r="D611" s="249" t="s">
        <v>200</v>
      </c>
      <c r="E611" s="255" t="s">
        <v>21</v>
      </c>
      <c r="F611" s="256" t="s">
        <v>840</v>
      </c>
      <c r="G611" s="254"/>
      <c r="H611" s="257">
        <v>62.460000000000001</v>
      </c>
      <c r="I611" s="258"/>
      <c r="J611" s="254"/>
      <c r="K611" s="254"/>
      <c r="L611" s="259"/>
      <c r="M611" s="260"/>
      <c r="N611" s="261"/>
      <c r="O611" s="261"/>
      <c r="P611" s="261"/>
      <c r="Q611" s="261"/>
      <c r="R611" s="261"/>
      <c r="S611" s="261"/>
      <c r="T611" s="262"/>
      <c r="AT611" s="263" t="s">
        <v>200</v>
      </c>
      <c r="AU611" s="263" t="s">
        <v>81</v>
      </c>
      <c r="AV611" s="12" t="s">
        <v>81</v>
      </c>
      <c r="AW611" s="12" t="s">
        <v>35</v>
      </c>
      <c r="AX611" s="12" t="s">
        <v>79</v>
      </c>
      <c r="AY611" s="263" t="s">
        <v>188</v>
      </c>
    </row>
    <row r="612" s="1" customFormat="1" ht="16.5" customHeight="1">
      <c r="B612" s="47"/>
      <c r="C612" s="286" t="s">
        <v>642</v>
      </c>
      <c r="D612" s="286" t="s">
        <v>273</v>
      </c>
      <c r="E612" s="287" t="s">
        <v>841</v>
      </c>
      <c r="F612" s="288" t="s">
        <v>842</v>
      </c>
      <c r="G612" s="289" t="s">
        <v>378</v>
      </c>
      <c r="H612" s="290">
        <v>64.334000000000003</v>
      </c>
      <c r="I612" s="291"/>
      <c r="J612" s="292">
        <f>ROUND(I612*H612,2)</f>
        <v>0</v>
      </c>
      <c r="K612" s="288" t="s">
        <v>193</v>
      </c>
      <c r="L612" s="293"/>
      <c r="M612" s="294" t="s">
        <v>21</v>
      </c>
      <c r="N612" s="295" t="s">
        <v>43</v>
      </c>
      <c r="O612" s="48"/>
      <c r="P612" s="246">
        <f>O612*H612</f>
        <v>0</v>
      </c>
      <c r="Q612" s="246">
        <v>0.00055000000000000003</v>
      </c>
      <c r="R612" s="246">
        <f>Q612*H612</f>
        <v>0.035383700000000004</v>
      </c>
      <c r="S612" s="246">
        <v>0</v>
      </c>
      <c r="T612" s="247">
        <f>S612*H612</f>
        <v>0</v>
      </c>
      <c r="AR612" s="25" t="s">
        <v>405</v>
      </c>
      <c r="AT612" s="25" t="s">
        <v>273</v>
      </c>
      <c r="AU612" s="25" t="s">
        <v>81</v>
      </c>
      <c r="AY612" s="25" t="s">
        <v>188</v>
      </c>
      <c r="BE612" s="248">
        <f>IF(N612="základní",J612,0)</f>
        <v>0</v>
      </c>
      <c r="BF612" s="248">
        <f>IF(N612="snížená",J612,0)</f>
        <v>0</v>
      </c>
      <c r="BG612" s="248">
        <f>IF(N612="zákl. přenesená",J612,0)</f>
        <v>0</v>
      </c>
      <c r="BH612" s="248">
        <f>IF(N612="sníž. přenesená",J612,0)</f>
        <v>0</v>
      </c>
      <c r="BI612" s="248">
        <f>IF(N612="nulová",J612,0)</f>
        <v>0</v>
      </c>
      <c r="BJ612" s="25" t="s">
        <v>79</v>
      </c>
      <c r="BK612" s="248">
        <f>ROUND(I612*H612,2)</f>
        <v>0</v>
      </c>
      <c r="BL612" s="25" t="s">
        <v>290</v>
      </c>
      <c r="BM612" s="25" t="s">
        <v>843</v>
      </c>
    </row>
    <row r="613" s="1" customFormat="1">
      <c r="B613" s="47"/>
      <c r="C613" s="75"/>
      <c r="D613" s="249" t="s">
        <v>196</v>
      </c>
      <c r="E613" s="75"/>
      <c r="F613" s="250" t="s">
        <v>842</v>
      </c>
      <c r="G613" s="75"/>
      <c r="H613" s="75"/>
      <c r="I613" s="205"/>
      <c r="J613" s="75"/>
      <c r="K613" s="75"/>
      <c r="L613" s="73"/>
      <c r="M613" s="251"/>
      <c r="N613" s="48"/>
      <c r="O613" s="48"/>
      <c r="P613" s="48"/>
      <c r="Q613" s="48"/>
      <c r="R613" s="48"/>
      <c r="S613" s="48"/>
      <c r="T613" s="96"/>
      <c r="AT613" s="25" t="s">
        <v>196</v>
      </c>
      <c r="AU613" s="25" t="s">
        <v>81</v>
      </c>
    </row>
    <row r="614" s="12" customFormat="1">
      <c r="B614" s="253"/>
      <c r="C614" s="254"/>
      <c r="D614" s="249" t="s">
        <v>200</v>
      </c>
      <c r="E614" s="254"/>
      <c r="F614" s="256" t="s">
        <v>844</v>
      </c>
      <c r="G614" s="254"/>
      <c r="H614" s="257">
        <v>64.334000000000003</v>
      </c>
      <c r="I614" s="258"/>
      <c r="J614" s="254"/>
      <c r="K614" s="254"/>
      <c r="L614" s="259"/>
      <c r="M614" s="260"/>
      <c r="N614" s="261"/>
      <c r="O614" s="261"/>
      <c r="P614" s="261"/>
      <c r="Q614" s="261"/>
      <c r="R614" s="261"/>
      <c r="S614" s="261"/>
      <c r="T614" s="262"/>
      <c r="AT614" s="263" t="s">
        <v>200</v>
      </c>
      <c r="AU614" s="263" t="s">
        <v>81</v>
      </c>
      <c r="AV614" s="12" t="s">
        <v>81</v>
      </c>
      <c r="AW614" s="12" t="s">
        <v>6</v>
      </c>
      <c r="AX614" s="12" t="s">
        <v>79</v>
      </c>
      <c r="AY614" s="263" t="s">
        <v>188</v>
      </c>
    </row>
    <row r="615" s="1" customFormat="1" ht="16.5" customHeight="1">
      <c r="B615" s="47"/>
      <c r="C615" s="237" t="s">
        <v>845</v>
      </c>
      <c r="D615" s="237" t="s">
        <v>190</v>
      </c>
      <c r="E615" s="238" t="s">
        <v>846</v>
      </c>
      <c r="F615" s="239" t="s">
        <v>847</v>
      </c>
      <c r="G615" s="240" t="s">
        <v>261</v>
      </c>
      <c r="H615" s="241">
        <v>1.669</v>
      </c>
      <c r="I615" s="242"/>
      <c r="J615" s="243">
        <f>ROUND(I615*H615,2)</f>
        <v>0</v>
      </c>
      <c r="K615" s="239" t="s">
        <v>193</v>
      </c>
      <c r="L615" s="73"/>
      <c r="M615" s="244" t="s">
        <v>21</v>
      </c>
      <c r="N615" s="245" t="s">
        <v>43</v>
      </c>
      <c r="O615" s="48"/>
      <c r="P615" s="246">
        <f>O615*H615</f>
        <v>0</v>
      </c>
      <c r="Q615" s="246">
        <v>0</v>
      </c>
      <c r="R615" s="246">
        <f>Q615*H615</f>
        <v>0</v>
      </c>
      <c r="S615" s="246">
        <v>0</v>
      </c>
      <c r="T615" s="247">
        <f>S615*H615</f>
        <v>0</v>
      </c>
      <c r="AR615" s="25" t="s">
        <v>290</v>
      </c>
      <c r="AT615" s="25" t="s">
        <v>190</v>
      </c>
      <c r="AU615" s="25" t="s">
        <v>81</v>
      </c>
      <c r="AY615" s="25" t="s">
        <v>188</v>
      </c>
      <c r="BE615" s="248">
        <f>IF(N615="základní",J615,0)</f>
        <v>0</v>
      </c>
      <c r="BF615" s="248">
        <f>IF(N615="snížená",J615,0)</f>
        <v>0</v>
      </c>
      <c r="BG615" s="248">
        <f>IF(N615="zákl. přenesená",J615,0)</f>
        <v>0</v>
      </c>
      <c r="BH615" s="248">
        <f>IF(N615="sníž. přenesená",J615,0)</f>
        <v>0</v>
      </c>
      <c r="BI615" s="248">
        <f>IF(N615="nulová",J615,0)</f>
        <v>0</v>
      </c>
      <c r="BJ615" s="25" t="s">
        <v>79</v>
      </c>
      <c r="BK615" s="248">
        <f>ROUND(I615*H615,2)</f>
        <v>0</v>
      </c>
      <c r="BL615" s="25" t="s">
        <v>290</v>
      </c>
      <c r="BM615" s="25" t="s">
        <v>848</v>
      </c>
    </row>
    <row r="616" s="1" customFormat="1">
      <c r="B616" s="47"/>
      <c r="C616" s="75"/>
      <c r="D616" s="249" t="s">
        <v>196</v>
      </c>
      <c r="E616" s="75"/>
      <c r="F616" s="250" t="s">
        <v>849</v>
      </c>
      <c r="G616" s="75"/>
      <c r="H616" s="75"/>
      <c r="I616" s="205"/>
      <c r="J616" s="75"/>
      <c r="K616" s="75"/>
      <c r="L616" s="73"/>
      <c r="M616" s="251"/>
      <c r="N616" s="48"/>
      <c r="O616" s="48"/>
      <c r="P616" s="48"/>
      <c r="Q616" s="48"/>
      <c r="R616" s="48"/>
      <c r="S616" s="48"/>
      <c r="T616" s="96"/>
      <c r="AT616" s="25" t="s">
        <v>196</v>
      </c>
      <c r="AU616" s="25" t="s">
        <v>81</v>
      </c>
    </row>
    <row r="617" s="1" customFormat="1">
      <c r="B617" s="47"/>
      <c r="C617" s="75"/>
      <c r="D617" s="249" t="s">
        <v>198</v>
      </c>
      <c r="E617" s="75"/>
      <c r="F617" s="252" t="s">
        <v>850</v>
      </c>
      <c r="G617" s="75"/>
      <c r="H617" s="75"/>
      <c r="I617" s="205"/>
      <c r="J617" s="75"/>
      <c r="K617" s="75"/>
      <c r="L617" s="73"/>
      <c r="M617" s="251"/>
      <c r="N617" s="48"/>
      <c r="O617" s="48"/>
      <c r="P617" s="48"/>
      <c r="Q617" s="48"/>
      <c r="R617" s="48"/>
      <c r="S617" s="48"/>
      <c r="T617" s="96"/>
      <c r="AT617" s="25" t="s">
        <v>198</v>
      </c>
      <c r="AU617" s="25" t="s">
        <v>81</v>
      </c>
    </row>
    <row r="618" s="11" customFormat="1" ht="29.88" customHeight="1">
      <c r="B618" s="221"/>
      <c r="C618" s="222"/>
      <c r="D618" s="223" t="s">
        <v>71</v>
      </c>
      <c r="E618" s="235" t="s">
        <v>851</v>
      </c>
      <c r="F618" s="235" t="s">
        <v>852</v>
      </c>
      <c r="G618" s="222"/>
      <c r="H618" s="222"/>
      <c r="I618" s="225"/>
      <c r="J618" s="236">
        <f>BK618</f>
        <v>0</v>
      </c>
      <c r="K618" s="222"/>
      <c r="L618" s="227"/>
      <c r="M618" s="228"/>
      <c r="N618" s="229"/>
      <c r="O618" s="229"/>
      <c r="P618" s="230">
        <f>SUM(P619:P635)</f>
        <v>0</v>
      </c>
      <c r="Q618" s="229"/>
      <c r="R618" s="230">
        <f>SUM(R619:R635)</f>
        <v>0.014995</v>
      </c>
      <c r="S618" s="229"/>
      <c r="T618" s="231">
        <f>SUM(T619:T635)</f>
        <v>0.034099999999999998</v>
      </c>
      <c r="AR618" s="232" t="s">
        <v>81</v>
      </c>
      <c r="AT618" s="233" t="s">
        <v>71</v>
      </c>
      <c r="AU618" s="233" t="s">
        <v>79</v>
      </c>
      <c r="AY618" s="232" t="s">
        <v>188</v>
      </c>
      <c r="BK618" s="234">
        <f>SUM(BK619:BK635)</f>
        <v>0</v>
      </c>
    </row>
    <row r="619" s="1" customFormat="1" ht="16.5" customHeight="1">
      <c r="B619" s="47"/>
      <c r="C619" s="237" t="s">
        <v>853</v>
      </c>
      <c r="D619" s="237" t="s">
        <v>190</v>
      </c>
      <c r="E619" s="238" t="s">
        <v>854</v>
      </c>
      <c r="F619" s="239" t="s">
        <v>855</v>
      </c>
      <c r="G619" s="240" t="s">
        <v>378</v>
      </c>
      <c r="H619" s="241">
        <v>1</v>
      </c>
      <c r="I619" s="242"/>
      <c r="J619" s="243">
        <f>ROUND(I619*H619,2)</f>
        <v>0</v>
      </c>
      <c r="K619" s="239" t="s">
        <v>193</v>
      </c>
      <c r="L619" s="73"/>
      <c r="M619" s="244" t="s">
        <v>21</v>
      </c>
      <c r="N619" s="245" t="s">
        <v>43</v>
      </c>
      <c r="O619" s="48"/>
      <c r="P619" s="246">
        <f>O619*H619</f>
        <v>0</v>
      </c>
      <c r="Q619" s="246">
        <v>0.0016199999999999999</v>
      </c>
      <c r="R619" s="246">
        <f>Q619*H619</f>
        <v>0.0016199999999999999</v>
      </c>
      <c r="S619" s="246">
        <v>0</v>
      </c>
      <c r="T619" s="247">
        <f>S619*H619</f>
        <v>0</v>
      </c>
      <c r="AR619" s="25" t="s">
        <v>290</v>
      </c>
      <c r="AT619" s="25" t="s">
        <v>190</v>
      </c>
      <c r="AU619" s="25" t="s">
        <v>81</v>
      </c>
      <c r="AY619" s="25" t="s">
        <v>188</v>
      </c>
      <c r="BE619" s="248">
        <f>IF(N619="základní",J619,0)</f>
        <v>0</v>
      </c>
      <c r="BF619" s="248">
        <f>IF(N619="snížená",J619,0)</f>
        <v>0</v>
      </c>
      <c r="BG619" s="248">
        <f>IF(N619="zákl. přenesená",J619,0)</f>
        <v>0</v>
      </c>
      <c r="BH619" s="248">
        <f>IF(N619="sníž. přenesená",J619,0)</f>
        <v>0</v>
      </c>
      <c r="BI619" s="248">
        <f>IF(N619="nulová",J619,0)</f>
        <v>0</v>
      </c>
      <c r="BJ619" s="25" t="s">
        <v>79</v>
      </c>
      <c r="BK619" s="248">
        <f>ROUND(I619*H619,2)</f>
        <v>0</v>
      </c>
      <c r="BL619" s="25" t="s">
        <v>290</v>
      </c>
      <c r="BM619" s="25" t="s">
        <v>856</v>
      </c>
    </row>
    <row r="620" s="1" customFormat="1">
      <c r="B620" s="47"/>
      <c r="C620" s="75"/>
      <c r="D620" s="249" t="s">
        <v>196</v>
      </c>
      <c r="E620" s="75"/>
      <c r="F620" s="250" t="s">
        <v>857</v>
      </c>
      <c r="G620" s="75"/>
      <c r="H620" s="75"/>
      <c r="I620" s="205"/>
      <c r="J620" s="75"/>
      <c r="K620" s="75"/>
      <c r="L620" s="73"/>
      <c r="M620" s="251"/>
      <c r="N620" s="48"/>
      <c r="O620" s="48"/>
      <c r="P620" s="48"/>
      <c r="Q620" s="48"/>
      <c r="R620" s="48"/>
      <c r="S620" s="48"/>
      <c r="T620" s="96"/>
      <c r="AT620" s="25" t="s">
        <v>196</v>
      </c>
      <c r="AU620" s="25" t="s">
        <v>81</v>
      </c>
    </row>
    <row r="621" s="1" customFormat="1">
      <c r="B621" s="47"/>
      <c r="C621" s="75"/>
      <c r="D621" s="249" t="s">
        <v>198</v>
      </c>
      <c r="E621" s="75"/>
      <c r="F621" s="252" t="s">
        <v>858</v>
      </c>
      <c r="G621" s="75"/>
      <c r="H621" s="75"/>
      <c r="I621" s="205"/>
      <c r="J621" s="75"/>
      <c r="K621" s="75"/>
      <c r="L621" s="73"/>
      <c r="M621" s="251"/>
      <c r="N621" s="48"/>
      <c r="O621" s="48"/>
      <c r="P621" s="48"/>
      <c r="Q621" s="48"/>
      <c r="R621" s="48"/>
      <c r="S621" s="48"/>
      <c r="T621" s="96"/>
      <c r="AT621" s="25" t="s">
        <v>198</v>
      </c>
      <c r="AU621" s="25" t="s">
        <v>81</v>
      </c>
    </row>
    <row r="622" s="12" customFormat="1">
      <c r="B622" s="253"/>
      <c r="C622" s="254"/>
      <c r="D622" s="249" t="s">
        <v>200</v>
      </c>
      <c r="E622" s="255" t="s">
        <v>21</v>
      </c>
      <c r="F622" s="256" t="s">
        <v>859</v>
      </c>
      <c r="G622" s="254"/>
      <c r="H622" s="257">
        <v>1</v>
      </c>
      <c r="I622" s="258"/>
      <c r="J622" s="254"/>
      <c r="K622" s="254"/>
      <c r="L622" s="259"/>
      <c r="M622" s="260"/>
      <c r="N622" s="261"/>
      <c r="O622" s="261"/>
      <c r="P622" s="261"/>
      <c r="Q622" s="261"/>
      <c r="R622" s="261"/>
      <c r="S622" s="261"/>
      <c r="T622" s="262"/>
      <c r="AT622" s="263" t="s">
        <v>200</v>
      </c>
      <c r="AU622" s="263" t="s">
        <v>81</v>
      </c>
      <c r="AV622" s="12" t="s">
        <v>81</v>
      </c>
      <c r="AW622" s="12" t="s">
        <v>35</v>
      </c>
      <c r="AX622" s="12" t="s">
        <v>79</v>
      </c>
      <c r="AY622" s="263" t="s">
        <v>188</v>
      </c>
    </row>
    <row r="623" s="1" customFormat="1" ht="16.5" customHeight="1">
      <c r="B623" s="47"/>
      <c r="C623" s="237" t="s">
        <v>860</v>
      </c>
      <c r="D623" s="237" t="s">
        <v>190</v>
      </c>
      <c r="E623" s="238" t="s">
        <v>861</v>
      </c>
      <c r="F623" s="239" t="s">
        <v>862</v>
      </c>
      <c r="G623" s="240" t="s">
        <v>378</v>
      </c>
      <c r="H623" s="241">
        <v>4.5</v>
      </c>
      <c r="I623" s="242"/>
      <c r="J623" s="243">
        <f>ROUND(I623*H623,2)</f>
        <v>0</v>
      </c>
      <c r="K623" s="239" t="s">
        <v>193</v>
      </c>
      <c r="L623" s="73"/>
      <c r="M623" s="244" t="s">
        <v>21</v>
      </c>
      <c r="N623" s="245" t="s">
        <v>43</v>
      </c>
      <c r="O623" s="48"/>
      <c r="P623" s="246">
        <f>O623*H623</f>
        <v>0</v>
      </c>
      <c r="Q623" s="246">
        <v>0.0014499999999999999</v>
      </c>
      <c r="R623" s="246">
        <f>Q623*H623</f>
        <v>0.0065249999999999996</v>
      </c>
      <c r="S623" s="246">
        <v>0</v>
      </c>
      <c r="T623" s="247">
        <f>S623*H623</f>
        <v>0</v>
      </c>
      <c r="AR623" s="25" t="s">
        <v>290</v>
      </c>
      <c r="AT623" s="25" t="s">
        <v>190</v>
      </c>
      <c r="AU623" s="25" t="s">
        <v>81</v>
      </c>
      <c r="AY623" s="25" t="s">
        <v>188</v>
      </c>
      <c r="BE623" s="248">
        <f>IF(N623="základní",J623,0)</f>
        <v>0</v>
      </c>
      <c r="BF623" s="248">
        <f>IF(N623="snížená",J623,0)</f>
        <v>0</v>
      </c>
      <c r="BG623" s="248">
        <f>IF(N623="zákl. přenesená",J623,0)</f>
        <v>0</v>
      </c>
      <c r="BH623" s="248">
        <f>IF(N623="sníž. přenesená",J623,0)</f>
        <v>0</v>
      </c>
      <c r="BI623" s="248">
        <f>IF(N623="nulová",J623,0)</f>
        <v>0</v>
      </c>
      <c r="BJ623" s="25" t="s">
        <v>79</v>
      </c>
      <c r="BK623" s="248">
        <f>ROUND(I623*H623,2)</f>
        <v>0</v>
      </c>
      <c r="BL623" s="25" t="s">
        <v>290</v>
      </c>
      <c r="BM623" s="25" t="s">
        <v>863</v>
      </c>
    </row>
    <row r="624" s="1" customFormat="1">
      <c r="B624" s="47"/>
      <c r="C624" s="75"/>
      <c r="D624" s="249" t="s">
        <v>196</v>
      </c>
      <c r="E624" s="75"/>
      <c r="F624" s="250" t="s">
        <v>864</v>
      </c>
      <c r="G624" s="75"/>
      <c r="H624" s="75"/>
      <c r="I624" s="205"/>
      <c r="J624" s="75"/>
      <c r="K624" s="75"/>
      <c r="L624" s="73"/>
      <c r="M624" s="251"/>
      <c r="N624" s="48"/>
      <c r="O624" s="48"/>
      <c r="P624" s="48"/>
      <c r="Q624" s="48"/>
      <c r="R624" s="48"/>
      <c r="S624" s="48"/>
      <c r="T624" s="96"/>
      <c r="AT624" s="25" t="s">
        <v>196</v>
      </c>
      <c r="AU624" s="25" t="s">
        <v>81</v>
      </c>
    </row>
    <row r="625" s="1" customFormat="1">
      <c r="B625" s="47"/>
      <c r="C625" s="75"/>
      <c r="D625" s="249" t="s">
        <v>198</v>
      </c>
      <c r="E625" s="75"/>
      <c r="F625" s="252" t="s">
        <v>858</v>
      </c>
      <c r="G625" s="75"/>
      <c r="H625" s="75"/>
      <c r="I625" s="205"/>
      <c r="J625" s="75"/>
      <c r="K625" s="75"/>
      <c r="L625" s="73"/>
      <c r="M625" s="251"/>
      <c r="N625" s="48"/>
      <c r="O625" s="48"/>
      <c r="P625" s="48"/>
      <c r="Q625" s="48"/>
      <c r="R625" s="48"/>
      <c r="S625" s="48"/>
      <c r="T625" s="96"/>
      <c r="AT625" s="25" t="s">
        <v>198</v>
      </c>
      <c r="AU625" s="25" t="s">
        <v>81</v>
      </c>
    </row>
    <row r="626" s="12" customFormat="1">
      <c r="B626" s="253"/>
      <c r="C626" s="254"/>
      <c r="D626" s="249" t="s">
        <v>200</v>
      </c>
      <c r="E626" s="255" t="s">
        <v>21</v>
      </c>
      <c r="F626" s="256" t="s">
        <v>865</v>
      </c>
      <c r="G626" s="254"/>
      <c r="H626" s="257">
        <v>4.5</v>
      </c>
      <c r="I626" s="258"/>
      <c r="J626" s="254"/>
      <c r="K626" s="254"/>
      <c r="L626" s="259"/>
      <c r="M626" s="260"/>
      <c r="N626" s="261"/>
      <c r="O626" s="261"/>
      <c r="P626" s="261"/>
      <c r="Q626" s="261"/>
      <c r="R626" s="261"/>
      <c r="S626" s="261"/>
      <c r="T626" s="262"/>
      <c r="AT626" s="263" t="s">
        <v>200</v>
      </c>
      <c r="AU626" s="263" t="s">
        <v>81</v>
      </c>
      <c r="AV626" s="12" t="s">
        <v>81</v>
      </c>
      <c r="AW626" s="12" t="s">
        <v>35</v>
      </c>
      <c r="AX626" s="12" t="s">
        <v>79</v>
      </c>
      <c r="AY626" s="263" t="s">
        <v>188</v>
      </c>
    </row>
    <row r="627" s="1" customFormat="1" ht="16.5" customHeight="1">
      <c r="B627" s="47"/>
      <c r="C627" s="237" t="s">
        <v>866</v>
      </c>
      <c r="D627" s="237" t="s">
        <v>190</v>
      </c>
      <c r="E627" s="238" t="s">
        <v>867</v>
      </c>
      <c r="F627" s="239" t="s">
        <v>868</v>
      </c>
      <c r="G627" s="240" t="s">
        <v>627</v>
      </c>
      <c r="H627" s="241">
        <v>2</v>
      </c>
      <c r="I627" s="242"/>
      <c r="J627" s="243">
        <f>ROUND(I627*H627,2)</f>
        <v>0</v>
      </c>
      <c r="K627" s="239" t="s">
        <v>193</v>
      </c>
      <c r="L627" s="73"/>
      <c r="M627" s="244" t="s">
        <v>21</v>
      </c>
      <c r="N627" s="245" t="s">
        <v>43</v>
      </c>
      <c r="O627" s="48"/>
      <c r="P627" s="246">
        <f>O627*H627</f>
        <v>0</v>
      </c>
      <c r="Q627" s="246">
        <v>0</v>
      </c>
      <c r="R627" s="246">
        <f>Q627*H627</f>
        <v>0</v>
      </c>
      <c r="S627" s="246">
        <v>0.017049999999999999</v>
      </c>
      <c r="T627" s="247">
        <f>S627*H627</f>
        <v>0.034099999999999998</v>
      </c>
      <c r="AR627" s="25" t="s">
        <v>290</v>
      </c>
      <c r="AT627" s="25" t="s">
        <v>190</v>
      </c>
      <c r="AU627" s="25" t="s">
        <v>81</v>
      </c>
      <c r="AY627" s="25" t="s">
        <v>188</v>
      </c>
      <c r="BE627" s="248">
        <f>IF(N627="základní",J627,0)</f>
        <v>0</v>
      </c>
      <c r="BF627" s="248">
        <f>IF(N627="snížená",J627,0)</f>
        <v>0</v>
      </c>
      <c r="BG627" s="248">
        <f>IF(N627="zákl. přenesená",J627,0)</f>
        <v>0</v>
      </c>
      <c r="BH627" s="248">
        <f>IF(N627="sníž. přenesená",J627,0)</f>
        <v>0</v>
      </c>
      <c r="BI627" s="248">
        <f>IF(N627="nulová",J627,0)</f>
        <v>0</v>
      </c>
      <c r="BJ627" s="25" t="s">
        <v>79</v>
      </c>
      <c r="BK627" s="248">
        <f>ROUND(I627*H627,2)</f>
        <v>0</v>
      </c>
      <c r="BL627" s="25" t="s">
        <v>290</v>
      </c>
      <c r="BM627" s="25" t="s">
        <v>869</v>
      </c>
    </row>
    <row r="628" s="1" customFormat="1">
      <c r="B628" s="47"/>
      <c r="C628" s="75"/>
      <c r="D628" s="249" t="s">
        <v>196</v>
      </c>
      <c r="E628" s="75"/>
      <c r="F628" s="250" t="s">
        <v>870</v>
      </c>
      <c r="G628" s="75"/>
      <c r="H628" s="75"/>
      <c r="I628" s="205"/>
      <c r="J628" s="75"/>
      <c r="K628" s="75"/>
      <c r="L628" s="73"/>
      <c r="M628" s="251"/>
      <c r="N628" s="48"/>
      <c r="O628" s="48"/>
      <c r="P628" s="48"/>
      <c r="Q628" s="48"/>
      <c r="R628" s="48"/>
      <c r="S628" s="48"/>
      <c r="T628" s="96"/>
      <c r="AT628" s="25" t="s">
        <v>196</v>
      </c>
      <c r="AU628" s="25" t="s">
        <v>81</v>
      </c>
    </row>
    <row r="629" s="1" customFormat="1" ht="16.5" customHeight="1">
      <c r="B629" s="47"/>
      <c r="C629" s="237" t="s">
        <v>871</v>
      </c>
      <c r="D629" s="237" t="s">
        <v>190</v>
      </c>
      <c r="E629" s="238" t="s">
        <v>872</v>
      </c>
      <c r="F629" s="239" t="s">
        <v>873</v>
      </c>
      <c r="G629" s="240" t="s">
        <v>627</v>
      </c>
      <c r="H629" s="241">
        <v>2</v>
      </c>
      <c r="I629" s="242"/>
      <c r="J629" s="243">
        <f>ROUND(I629*H629,2)</f>
        <v>0</v>
      </c>
      <c r="K629" s="239" t="s">
        <v>193</v>
      </c>
      <c r="L629" s="73"/>
      <c r="M629" s="244" t="s">
        <v>21</v>
      </c>
      <c r="N629" s="245" t="s">
        <v>43</v>
      </c>
      <c r="O629" s="48"/>
      <c r="P629" s="246">
        <f>O629*H629</f>
        <v>0</v>
      </c>
      <c r="Q629" s="246">
        <v>0.0021199999999999999</v>
      </c>
      <c r="R629" s="246">
        <f>Q629*H629</f>
        <v>0.0042399999999999998</v>
      </c>
      <c r="S629" s="246">
        <v>0</v>
      </c>
      <c r="T629" s="247">
        <f>S629*H629</f>
        <v>0</v>
      </c>
      <c r="AR629" s="25" t="s">
        <v>290</v>
      </c>
      <c r="AT629" s="25" t="s">
        <v>190</v>
      </c>
      <c r="AU629" s="25" t="s">
        <v>81</v>
      </c>
      <c r="AY629" s="25" t="s">
        <v>188</v>
      </c>
      <c r="BE629" s="248">
        <f>IF(N629="základní",J629,0)</f>
        <v>0</v>
      </c>
      <c r="BF629" s="248">
        <f>IF(N629="snížená",J629,0)</f>
        <v>0</v>
      </c>
      <c r="BG629" s="248">
        <f>IF(N629="zákl. přenesená",J629,0)</f>
        <v>0</v>
      </c>
      <c r="BH629" s="248">
        <f>IF(N629="sníž. přenesená",J629,0)</f>
        <v>0</v>
      </c>
      <c r="BI629" s="248">
        <f>IF(N629="nulová",J629,0)</f>
        <v>0</v>
      </c>
      <c r="BJ629" s="25" t="s">
        <v>79</v>
      </c>
      <c r="BK629" s="248">
        <f>ROUND(I629*H629,2)</f>
        <v>0</v>
      </c>
      <c r="BL629" s="25" t="s">
        <v>290</v>
      </c>
      <c r="BM629" s="25" t="s">
        <v>874</v>
      </c>
    </row>
    <row r="630" s="1" customFormat="1">
      <c r="B630" s="47"/>
      <c r="C630" s="75"/>
      <c r="D630" s="249" t="s">
        <v>196</v>
      </c>
      <c r="E630" s="75"/>
      <c r="F630" s="250" t="s">
        <v>875</v>
      </c>
      <c r="G630" s="75"/>
      <c r="H630" s="75"/>
      <c r="I630" s="205"/>
      <c r="J630" s="75"/>
      <c r="K630" s="75"/>
      <c r="L630" s="73"/>
      <c r="M630" s="251"/>
      <c r="N630" s="48"/>
      <c r="O630" s="48"/>
      <c r="P630" s="48"/>
      <c r="Q630" s="48"/>
      <c r="R630" s="48"/>
      <c r="S630" s="48"/>
      <c r="T630" s="96"/>
      <c r="AT630" s="25" t="s">
        <v>196</v>
      </c>
      <c r="AU630" s="25" t="s">
        <v>81</v>
      </c>
    </row>
    <row r="631" s="1" customFormat="1" ht="16.5" customHeight="1">
      <c r="B631" s="47"/>
      <c r="C631" s="237" t="s">
        <v>876</v>
      </c>
      <c r="D631" s="237" t="s">
        <v>190</v>
      </c>
      <c r="E631" s="238" t="s">
        <v>877</v>
      </c>
      <c r="F631" s="239" t="s">
        <v>878</v>
      </c>
      <c r="G631" s="240" t="s">
        <v>627</v>
      </c>
      <c r="H631" s="241">
        <v>9</v>
      </c>
      <c r="I631" s="242"/>
      <c r="J631" s="243">
        <f>ROUND(I631*H631,2)</f>
        <v>0</v>
      </c>
      <c r="K631" s="239" t="s">
        <v>193</v>
      </c>
      <c r="L631" s="73"/>
      <c r="M631" s="244" t="s">
        <v>21</v>
      </c>
      <c r="N631" s="245" t="s">
        <v>43</v>
      </c>
      <c r="O631" s="48"/>
      <c r="P631" s="246">
        <f>O631*H631</f>
        <v>0</v>
      </c>
      <c r="Q631" s="246">
        <v>0.00029</v>
      </c>
      <c r="R631" s="246">
        <f>Q631*H631</f>
        <v>0.0026099999999999999</v>
      </c>
      <c r="S631" s="246">
        <v>0</v>
      </c>
      <c r="T631" s="247">
        <f>S631*H631</f>
        <v>0</v>
      </c>
      <c r="AR631" s="25" t="s">
        <v>290</v>
      </c>
      <c r="AT631" s="25" t="s">
        <v>190</v>
      </c>
      <c r="AU631" s="25" t="s">
        <v>81</v>
      </c>
      <c r="AY631" s="25" t="s">
        <v>188</v>
      </c>
      <c r="BE631" s="248">
        <f>IF(N631="základní",J631,0)</f>
        <v>0</v>
      </c>
      <c r="BF631" s="248">
        <f>IF(N631="snížená",J631,0)</f>
        <v>0</v>
      </c>
      <c r="BG631" s="248">
        <f>IF(N631="zákl. přenesená",J631,0)</f>
        <v>0</v>
      </c>
      <c r="BH631" s="248">
        <f>IF(N631="sníž. přenesená",J631,0)</f>
        <v>0</v>
      </c>
      <c r="BI631" s="248">
        <f>IF(N631="nulová",J631,0)</f>
        <v>0</v>
      </c>
      <c r="BJ631" s="25" t="s">
        <v>79</v>
      </c>
      <c r="BK631" s="248">
        <f>ROUND(I631*H631,2)</f>
        <v>0</v>
      </c>
      <c r="BL631" s="25" t="s">
        <v>290</v>
      </c>
      <c r="BM631" s="25" t="s">
        <v>879</v>
      </c>
    </row>
    <row r="632" s="1" customFormat="1">
      <c r="B632" s="47"/>
      <c r="C632" s="75"/>
      <c r="D632" s="249" t="s">
        <v>196</v>
      </c>
      <c r="E632" s="75"/>
      <c r="F632" s="250" t="s">
        <v>880</v>
      </c>
      <c r="G632" s="75"/>
      <c r="H632" s="75"/>
      <c r="I632" s="205"/>
      <c r="J632" s="75"/>
      <c r="K632" s="75"/>
      <c r="L632" s="73"/>
      <c r="M632" s="251"/>
      <c r="N632" s="48"/>
      <c r="O632" s="48"/>
      <c r="P632" s="48"/>
      <c r="Q632" s="48"/>
      <c r="R632" s="48"/>
      <c r="S632" s="48"/>
      <c r="T632" s="96"/>
      <c r="AT632" s="25" t="s">
        <v>196</v>
      </c>
      <c r="AU632" s="25" t="s">
        <v>81</v>
      </c>
    </row>
    <row r="633" s="1" customFormat="1" ht="16.5" customHeight="1">
      <c r="B633" s="47"/>
      <c r="C633" s="237" t="s">
        <v>881</v>
      </c>
      <c r="D633" s="237" t="s">
        <v>190</v>
      </c>
      <c r="E633" s="238" t="s">
        <v>882</v>
      </c>
      <c r="F633" s="239" t="s">
        <v>883</v>
      </c>
      <c r="G633" s="240" t="s">
        <v>261</v>
      </c>
      <c r="H633" s="241">
        <v>0.014999999999999999</v>
      </c>
      <c r="I633" s="242"/>
      <c r="J633" s="243">
        <f>ROUND(I633*H633,2)</f>
        <v>0</v>
      </c>
      <c r="K633" s="239" t="s">
        <v>193</v>
      </c>
      <c r="L633" s="73"/>
      <c r="M633" s="244" t="s">
        <v>21</v>
      </c>
      <c r="N633" s="245" t="s">
        <v>43</v>
      </c>
      <c r="O633" s="48"/>
      <c r="P633" s="246">
        <f>O633*H633</f>
        <v>0</v>
      </c>
      <c r="Q633" s="246">
        <v>0</v>
      </c>
      <c r="R633" s="246">
        <f>Q633*H633</f>
        <v>0</v>
      </c>
      <c r="S633" s="246">
        <v>0</v>
      </c>
      <c r="T633" s="247">
        <f>S633*H633</f>
        <v>0</v>
      </c>
      <c r="AR633" s="25" t="s">
        <v>290</v>
      </c>
      <c r="AT633" s="25" t="s">
        <v>190</v>
      </c>
      <c r="AU633" s="25" t="s">
        <v>81</v>
      </c>
      <c r="AY633" s="25" t="s">
        <v>188</v>
      </c>
      <c r="BE633" s="248">
        <f>IF(N633="základní",J633,0)</f>
        <v>0</v>
      </c>
      <c r="BF633" s="248">
        <f>IF(N633="snížená",J633,0)</f>
        <v>0</v>
      </c>
      <c r="BG633" s="248">
        <f>IF(N633="zákl. přenesená",J633,0)</f>
        <v>0</v>
      </c>
      <c r="BH633" s="248">
        <f>IF(N633="sníž. přenesená",J633,0)</f>
        <v>0</v>
      </c>
      <c r="BI633" s="248">
        <f>IF(N633="nulová",J633,0)</f>
        <v>0</v>
      </c>
      <c r="BJ633" s="25" t="s">
        <v>79</v>
      </c>
      <c r="BK633" s="248">
        <f>ROUND(I633*H633,2)</f>
        <v>0</v>
      </c>
      <c r="BL633" s="25" t="s">
        <v>290</v>
      </c>
      <c r="BM633" s="25" t="s">
        <v>884</v>
      </c>
    </row>
    <row r="634" s="1" customFormat="1">
      <c r="B634" s="47"/>
      <c r="C634" s="75"/>
      <c r="D634" s="249" t="s">
        <v>196</v>
      </c>
      <c r="E634" s="75"/>
      <c r="F634" s="250" t="s">
        <v>885</v>
      </c>
      <c r="G634" s="75"/>
      <c r="H634" s="75"/>
      <c r="I634" s="205"/>
      <c r="J634" s="75"/>
      <c r="K634" s="75"/>
      <c r="L634" s="73"/>
      <c r="M634" s="251"/>
      <c r="N634" s="48"/>
      <c r="O634" s="48"/>
      <c r="P634" s="48"/>
      <c r="Q634" s="48"/>
      <c r="R634" s="48"/>
      <c r="S634" s="48"/>
      <c r="T634" s="96"/>
      <c r="AT634" s="25" t="s">
        <v>196</v>
      </c>
      <c r="AU634" s="25" t="s">
        <v>81</v>
      </c>
    </row>
    <row r="635" s="1" customFormat="1">
      <c r="B635" s="47"/>
      <c r="C635" s="75"/>
      <c r="D635" s="249" t="s">
        <v>198</v>
      </c>
      <c r="E635" s="75"/>
      <c r="F635" s="252" t="s">
        <v>886</v>
      </c>
      <c r="G635" s="75"/>
      <c r="H635" s="75"/>
      <c r="I635" s="205"/>
      <c r="J635" s="75"/>
      <c r="K635" s="75"/>
      <c r="L635" s="73"/>
      <c r="M635" s="251"/>
      <c r="N635" s="48"/>
      <c r="O635" s="48"/>
      <c r="P635" s="48"/>
      <c r="Q635" s="48"/>
      <c r="R635" s="48"/>
      <c r="S635" s="48"/>
      <c r="T635" s="96"/>
      <c r="AT635" s="25" t="s">
        <v>198</v>
      </c>
      <c r="AU635" s="25" t="s">
        <v>81</v>
      </c>
    </row>
    <row r="636" s="11" customFormat="1" ht="29.88" customHeight="1">
      <c r="B636" s="221"/>
      <c r="C636" s="222"/>
      <c r="D636" s="223" t="s">
        <v>71</v>
      </c>
      <c r="E636" s="235" t="s">
        <v>887</v>
      </c>
      <c r="F636" s="235" t="s">
        <v>888</v>
      </c>
      <c r="G636" s="222"/>
      <c r="H636" s="222"/>
      <c r="I636" s="225"/>
      <c r="J636" s="236">
        <f>BK636</f>
        <v>0</v>
      </c>
      <c r="K636" s="222"/>
      <c r="L636" s="227"/>
      <c r="M636" s="228"/>
      <c r="N636" s="229"/>
      <c r="O636" s="229"/>
      <c r="P636" s="230">
        <f>SUM(P637:P641)</f>
        <v>0</v>
      </c>
      <c r="Q636" s="229"/>
      <c r="R636" s="230">
        <f>SUM(R637:R641)</f>
        <v>0</v>
      </c>
      <c r="S636" s="229"/>
      <c r="T636" s="231">
        <f>SUM(T637:T641)</f>
        <v>0</v>
      </c>
      <c r="AR636" s="232" t="s">
        <v>81</v>
      </c>
      <c r="AT636" s="233" t="s">
        <v>71</v>
      </c>
      <c r="AU636" s="233" t="s">
        <v>79</v>
      </c>
      <c r="AY636" s="232" t="s">
        <v>188</v>
      </c>
      <c r="BK636" s="234">
        <f>SUM(BK637:BK641)</f>
        <v>0</v>
      </c>
    </row>
    <row r="637" s="1" customFormat="1" ht="16.5" customHeight="1">
      <c r="B637" s="47"/>
      <c r="C637" s="237" t="s">
        <v>889</v>
      </c>
      <c r="D637" s="237" t="s">
        <v>190</v>
      </c>
      <c r="E637" s="238" t="s">
        <v>890</v>
      </c>
      <c r="F637" s="239" t="s">
        <v>891</v>
      </c>
      <c r="G637" s="240" t="s">
        <v>627</v>
      </c>
      <c r="H637" s="241">
        <v>2</v>
      </c>
      <c r="I637" s="242"/>
      <c r="J637" s="243">
        <f>ROUND(I637*H637,2)</f>
        <v>0</v>
      </c>
      <c r="K637" s="239" t="s">
        <v>193</v>
      </c>
      <c r="L637" s="73"/>
      <c r="M637" s="244" t="s">
        <v>21</v>
      </c>
      <c r="N637" s="245" t="s">
        <v>43</v>
      </c>
      <c r="O637" s="48"/>
      <c r="P637" s="246">
        <f>O637*H637</f>
        <v>0</v>
      </c>
      <c r="Q637" s="246">
        <v>0</v>
      </c>
      <c r="R637" s="246">
        <f>Q637*H637</f>
        <v>0</v>
      </c>
      <c r="S637" s="246">
        <v>0</v>
      </c>
      <c r="T637" s="247">
        <f>S637*H637</f>
        <v>0</v>
      </c>
      <c r="AR637" s="25" t="s">
        <v>290</v>
      </c>
      <c r="AT637" s="25" t="s">
        <v>190</v>
      </c>
      <c r="AU637" s="25" t="s">
        <v>81</v>
      </c>
      <c r="AY637" s="25" t="s">
        <v>188</v>
      </c>
      <c r="BE637" s="248">
        <f>IF(N637="základní",J637,0)</f>
        <v>0</v>
      </c>
      <c r="BF637" s="248">
        <f>IF(N637="snížená",J637,0)</f>
        <v>0</v>
      </c>
      <c r="BG637" s="248">
        <f>IF(N637="zákl. přenesená",J637,0)</f>
        <v>0</v>
      </c>
      <c r="BH637" s="248">
        <f>IF(N637="sníž. přenesená",J637,0)</f>
        <v>0</v>
      </c>
      <c r="BI637" s="248">
        <f>IF(N637="nulová",J637,0)</f>
        <v>0</v>
      </c>
      <c r="BJ637" s="25" t="s">
        <v>79</v>
      </c>
      <c r="BK637" s="248">
        <f>ROUND(I637*H637,2)</f>
        <v>0</v>
      </c>
      <c r="BL637" s="25" t="s">
        <v>290</v>
      </c>
      <c r="BM637" s="25" t="s">
        <v>892</v>
      </c>
    </row>
    <row r="638" s="1" customFormat="1">
      <c r="B638" s="47"/>
      <c r="C638" s="75"/>
      <c r="D638" s="249" t="s">
        <v>196</v>
      </c>
      <c r="E638" s="75"/>
      <c r="F638" s="250" t="s">
        <v>893</v>
      </c>
      <c r="G638" s="75"/>
      <c r="H638" s="75"/>
      <c r="I638" s="205"/>
      <c r="J638" s="75"/>
      <c r="K638" s="75"/>
      <c r="L638" s="73"/>
      <c r="M638" s="251"/>
      <c r="N638" s="48"/>
      <c r="O638" s="48"/>
      <c r="P638" s="48"/>
      <c r="Q638" s="48"/>
      <c r="R638" s="48"/>
      <c r="S638" s="48"/>
      <c r="T638" s="96"/>
      <c r="AT638" s="25" t="s">
        <v>196</v>
      </c>
      <c r="AU638" s="25" t="s">
        <v>81</v>
      </c>
    </row>
    <row r="639" s="12" customFormat="1">
      <c r="B639" s="253"/>
      <c r="C639" s="254"/>
      <c r="D639" s="249" t="s">
        <v>200</v>
      </c>
      <c r="E639" s="255" t="s">
        <v>21</v>
      </c>
      <c r="F639" s="256" t="s">
        <v>630</v>
      </c>
      <c r="G639" s="254"/>
      <c r="H639" s="257">
        <v>2</v>
      </c>
      <c r="I639" s="258"/>
      <c r="J639" s="254"/>
      <c r="K639" s="254"/>
      <c r="L639" s="259"/>
      <c r="M639" s="260"/>
      <c r="N639" s="261"/>
      <c r="O639" s="261"/>
      <c r="P639" s="261"/>
      <c r="Q639" s="261"/>
      <c r="R639" s="261"/>
      <c r="S639" s="261"/>
      <c r="T639" s="262"/>
      <c r="AT639" s="263" t="s">
        <v>200</v>
      </c>
      <c r="AU639" s="263" t="s">
        <v>81</v>
      </c>
      <c r="AV639" s="12" t="s">
        <v>81</v>
      </c>
      <c r="AW639" s="12" t="s">
        <v>35</v>
      </c>
      <c r="AX639" s="12" t="s">
        <v>79</v>
      </c>
      <c r="AY639" s="263" t="s">
        <v>188</v>
      </c>
    </row>
    <row r="640" s="1" customFormat="1" ht="25.5" customHeight="1">
      <c r="B640" s="47"/>
      <c r="C640" s="286" t="s">
        <v>894</v>
      </c>
      <c r="D640" s="286" t="s">
        <v>273</v>
      </c>
      <c r="E640" s="287" t="s">
        <v>895</v>
      </c>
      <c r="F640" s="288" t="s">
        <v>896</v>
      </c>
      <c r="G640" s="289" t="s">
        <v>627</v>
      </c>
      <c r="H640" s="290">
        <v>2</v>
      </c>
      <c r="I640" s="291"/>
      <c r="J640" s="292">
        <f>ROUND(I640*H640,2)</f>
        <v>0</v>
      </c>
      <c r="K640" s="288" t="s">
        <v>307</v>
      </c>
      <c r="L640" s="293"/>
      <c r="M640" s="294" t="s">
        <v>21</v>
      </c>
      <c r="N640" s="295" t="s">
        <v>43</v>
      </c>
      <c r="O640" s="48"/>
      <c r="P640" s="246">
        <f>O640*H640</f>
        <v>0</v>
      </c>
      <c r="Q640" s="246">
        <v>0</v>
      </c>
      <c r="R640" s="246">
        <f>Q640*H640</f>
        <v>0</v>
      </c>
      <c r="S640" s="246">
        <v>0</v>
      </c>
      <c r="T640" s="247">
        <f>S640*H640</f>
        <v>0</v>
      </c>
      <c r="AR640" s="25" t="s">
        <v>405</v>
      </c>
      <c r="AT640" s="25" t="s">
        <v>273</v>
      </c>
      <c r="AU640" s="25" t="s">
        <v>81</v>
      </c>
      <c r="AY640" s="25" t="s">
        <v>188</v>
      </c>
      <c r="BE640" s="248">
        <f>IF(N640="základní",J640,0)</f>
        <v>0</v>
      </c>
      <c r="BF640" s="248">
        <f>IF(N640="snížená",J640,0)</f>
        <v>0</v>
      </c>
      <c r="BG640" s="248">
        <f>IF(N640="zákl. přenesená",J640,0)</f>
        <v>0</v>
      </c>
      <c r="BH640" s="248">
        <f>IF(N640="sníž. přenesená",J640,0)</f>
        <v>0</v>
      </c>
      <c r="BI640" s="248">
        <f>IF(N640="nulová",J640,0)</f>
        <v>0</v>
      </c>
      <c r="BJ640" s="25" t="s">
        <v>79</v>
      </c>
      <c r="BK640" s="248">
        <f>ROUND(I640*H640,2)</f>
        <v>0</v>
      </c>
      <c r="BL640" s="25" t="s">
        <v>290</v>
      </c>
      <c r="BM640" s="25" t="s">
        <v>897</v>
      </c>
    </row>
    <row r="641" s="1" customFormat="1">
      <c r="B641" s="47"/>
      <c r="C641" s="75"/>
      <c r="D641" s="249" t="s">
        <v>196</v>
      </c>
      <c r="E641" s="75"/>
      <c r="F641" s="250" t="s">
        <v>896</v>
      </c>
      <c r="G641" s="75"/>
      <c r="H641" s="75"/>
      <c r="I641" s="205"/>
      <c r="J641" s="75"/>
      <c r="K641" s="75"/>
      <c r="L641" s="73"/>
      <c r="M641" s="251"/>
      <c r="N641" s="48"/>
      <c r="O641" s="48"/>
      <c r="P641" s="48"/>
      <c r="Q641" s="48"/>
      <c r="R641" s="48"/>
      <c r="S641" s="48"/>
      <c r="T641" s="96"/>
      <c r="AT641" s="25" t="s">
        <v>196</v>
      </c>
      <c r="AU641" s="25" t="s">
        <v>81</v>
      </c>
    </row>
    <row r="642" s="11" customFormat="1" ht="29.88" customHeight="1">
      <c r="B642" s="221"/>
      <c r="C642" s="222"/>
      <c r="D642" s="223" t="s">
        <v>71</v>
      </c>
      <c r="E642" s="235" t="s">
        <v>898</v>
      </c>
      <c r="F642" s="235" t="s">
        <v>899</v>
      </c>
      <c r="G642" s="222"/>
      <c r="H642" s="222"/>
      <c r="I642" s="225"/>
      <c r="J642" s="236">
        <f>BK642</f>
        <v>0</v>
      </c>
      <c r="K642" s="222"/>
      <c r="L642" s="227"/>
      <c r="M642" s="228"/>
      <c r="N642" s="229"/>
      <c r="O642" s="229"/>
      <c r="P642" s="230">
        <f>SUM(P643:P657)</f>
        <v>0</v>
      </c>
      <c r="Q642" s="229"/>
      <c r="R642" s="230">
        <f>SUM(R643:R657)</f>
        <v>0.43812499999999999</v>
      </c>
      <c r="S642" s="229"/>
      <c r="T642" s="231">
        <f>SUM(T643:T657)</f>
        <v>0</v>
      </c>
      <c r="AR642" s="232" t="s">
        <v>81</v>
      </c>
      <c r="AT642" s="233" t="s">
        <v>71</v>
      </c>
      <c r="AU642" s="233" t="s">
        <v>79</v>
      </c>
      <c r="AY642" s="232" t="s">
        <v>188</v>
      </c>
      <c r="BK642" s="234">
        <f>SUM(BK643:BK657)</f>
        <v>0</v>
      </c>
    </row>
    <row r="643" s="1" customFormat="1" ht="16.5" customHeight="1">
      <c r="B643" s="47"/>
      <c r="C643" s="237" t="s">
        <v>900</v>
      </c>
      <c r="D643" s="237" t="s">
        <v>190</v>
      </c>
      <c r="E643" s="238" t="s">
        <v>901</v>
      </c>
      <c r="F643" s="239" t="s">
        <v>902</v>
      </c>
      <c r="G643" s="240" t="s">
        <v>120</v>
      </c>
      <c r="H643" s="241">
        <v>25</v>
      </c>
      <c r="I643" s="242"/>
      <c r="J643" s="243">
        <f>ROUND(I643*H643,2)</f>
        <v>0</v>
      </c>
      <c r="K643" s="239" t="s">
        <v>193</v>
      </c>
      <c r="L643" s="73"/>
      <c r="M643" s="244" t="s">
        <v>21</v>
      </c>
      <c r="N643" s="245" t="s">
        <v>43</v>
      </c>
      <c r="O643" s="48"/>
      <c r="P643" s="246">
        <f>O643*H643</f>
        <v>0</v>
      </c>
      <c r="Q643" s="246">
        <v>0</v>
      </c>
      <c r="R643" s="246">
        <f>Q643*H643</f>
        <v>0</v>
      </c>
      <c r="S643" s="246">
        <v>0</v>
      </c>
      <c r="T643" s="247">
        <f>S643*H643</f>
        <v>0</v>
      </c>
      <c r="AR643" s="25" t="s">
        <v>290</v>
      </c>
      <c r="AT643" s="25" t="s">
        <v>190</v>
      </c>
      <c r="AU643" s="25" t="s">
        <v>81</v>
      </c>
      <c r="AY643" s="25" t="s">
        <v>188</v>
      </c>
      <c r="BE643" s="248">
        <f>IF(N643="základní",J643,0)</f>
        <v>0</v>
      </c>
      <c r="BF643" s="248">
        <f>IF(N643="snížená",J643,0)</f>
        <v>0</v>
      </c>
      <c r="BG643" s="248">
        <f>IF(N643="zákl. přenesená",J643,0)</f>
        <v>0</v>
      </c>
      <c r="BH643" s="248">
        <f>IF(N643="sníž. přenesená",J643,0)</f>
        <v>0</v>
      </c>
      <c r="BI643" s="248">
        <f>IF(N643="nulová",J643,0)</f>
        <v>0</v>
      </c>
      <c r="BJ643" s="25" t="s">
        <v>79</v>
      </c>
      <c r="BK643" s="248">
        <f>ROUND(I643*H643,2)</f>
        <v>0</v>
      </c>
      <c r="BL643" s="25" t="s">
        <v>290</v>
      </c>
      <c r="BM643" s="25" t="s">
        <v>903</v>
      </c>
    </row>
    <row r="644" s="1" customFormat="1">
      <c r="B644" s="47"/>
      <c r="C644" s="75"/>
      <c r="D644" s="249" t="s">
        <v>196</v>
      </c>
      <c r="E644" s="75"/>
      <c r="F644" s="250" t="s">
        <v>904</v>
      </c>
      <c r="G644" s="75"/>
      <c r="H644" s="75"/>
      <c r="I644" s="205"/>
      <c r="J644" s="75"/>
      <c r="K644" s="75"/>
      <c r="L644" s="73"/>
      <c r="M644" s="251"/>
      <c r="N644" s="48"/>
      <c r="O644" s="48"/>
      <c r="P644" s="48"/>
      <c r="Q644" s="48"/>
      <c r="R644" s="48"/>
      <c r="S644" s="48"/>
      <c r="T644" s="96"/>
      <c r="AT644" s="25" t="s">
        <v>196</v>
      </c>
      <c r="AU644" s="25" t="s">
        <v>81</v>
      </c>
    </row>
    <row r="645" s="1" customFormat="1">
      <c r="B645" s="47"/>
      <c r="C645" s="75"/>
      <c r="D645" s="249" t="s">
        <v>198</v>
      </c>
      <c r="E645" s="75"/>
      <c r="F645" s="252" t="s">
        <v>905</v>
      </c>
      <c r="G645" s="75"/>
      <c r="H645" s="75"/>
      <c r="I645" s="205"/>
      <c r="J645" s="75"/>
      <c r="K645" s="75"/>
      <c r="L645" s="73"/>
      <c r="M645" s="251"/>
      <c r="N645" s="48"/>
      <c r="O645" s="48"/>
      <c r="P645" s="48"/>
      <c r="Q645" s="48"/>
      <c r="R645" s="48"/>
      <c r="S645" s="48"/>
      <c r="T645" s="96"/>
      <c r="AT645" s="25" t="s">
        <v>198</v>
      </c>
      <c r="AU645" s="25" t="s">
        <v>81</v>
      </c>
    </row>
    <row r="646" s="13" customFormat="1">
      <c r="B646" s="264"/>
      <c r="C646" s="265"/>
      <c r="D646" s="249" t="s">
        <v>200</v>
      </c>
      <c r="E646" s="266" t="s">
        <v>21</v>
      </c>
      <c r="F646" s="267" t="s">
        <v>906</v>
      </c>
      <c r="G646" s="265"/>
      <c r="H646" s="266" t="s">
        <v>21</v>
      </c>
      <c r="I646" s="268"/>
      <c r="J646" s="265"/>
      <c r="K646" s="265"/>
      <c r="L646" s="269"/>
      <c r="M646" s="270"/>
      <c r="N646" s="271"/>
      <c r="O646" s="271"/>
      <c r="P646" s="271"/>
      <c r="Q646" s="271"/>
      <c r="R646" s="271"/>
      <c r="S646" s="271"/>
      <c r="T646" s="272"/>
      <c r="AT646" s="273" t="s">
        <v>200</v>
      </c>
      <c r="AU646" s="273" t="s">
        <v>81</v>
      </c>
      <c r="AV646" s="13" t="s">
        <v>79</v>
      </c>
      <c r="AW646" s="13" t="s">
        <v>35</v>
      </c>
      <c r="AX646" s="13" t="s">
        <v>72</v>
      </c>
      <c r="AY646" s="273" t="s">
        <v>188</v>
      </c>
    </row>
    <row r="647" s="12" customFormat="1">
      <c r="B647" s="253"/>
      <c r="C647" s="254"/>
      <c r="D647" s="249" t="s">
        <v>200</v>
      </c>
      <c r="E647" s="255" t="s">
        <v>21</v>
      </c>
      <c r="F647" s="256" t="s">
        <v>347</v>
      </c>
      <c r="G647" s="254"/>
      <c r="H647" s="257">
        <v>25</v>
      </c>
      <c r="I647" s="258"/>
      <c r="J647" s="254"/>
      <c r="K647" s="254"/>
      <c r="L647" s="259"/>
      <c r="M647" s="260"/>
      <c r="N647" s="261"/>
      <c r="O647" s="261"/>
      <c r="P647" s="261"/>
      <c r="Q647" s="261"/>
      <c r="R647" s="261"/>
      <c r="S647" s="261"/>
      <c r="T647" s="262"/>
      <c r="AT647" s="263" t="s">
        <v>200</v>
      </c>
      <c r="AU647" s="263" t="s">
        <v>81</v>
      </c>
      <c r="AV647" s="12" t="s">
        <v>81</v>
      </c>
      <c r="AW647" s="12" t="s">
        <v>35</v>
      </c>
      <c r="AX647" s="12" t="s">
        <v>72</v>
      </c>
      <c r="AY647" s="263" t="s">
        <v>188</v>
      </c>
    </row>
    <row r="648" s="14" customFormat="1">
      <c r="B648" s="274"/>
      <c r="C648" s="275"/>
      <c r="D648" s="249" t="s">
        <v>200</v>
      </c>
      <c r="E648" s="276" t="s">
        <v>21</v>
      </c>
      <c r="F648" s="277" t="s">
        <v>215</v>
      </c>
      <c r="G648" s="275"/>
      <c r="H648" s="278">
        <v>25</v>
      </c>
      <c r="I648" s="279"/>
      <c r="J648" s="275"/>
      <c r="K648" s="275"/>
      <c r="L648" s="280"/>
      <c r="M648" s="281"/>
      <c r="N648" s="282"/>
      <c r="O648" s="282"/>
      <c r="P648" s="282"/>
      <c r="Q648" s="282"/>
      <c r="R648" s="282"/>
      <c r="S648" s="282"/>
      <c r="T648" s="283"/>
      <c r="AT648" s="284" t="s">
        <v>200</v>
      </c>
      <c r="AU648" s="284" t="s">
        <v>81</v>
      </c>
      <c r="AV648" s="14" t="s">
        <v>194</v>
      </c>
      <c r="AW648" s="14" t="s">
        <v>35</v>
      </c>
      <c r="AX648" s="14" t="s">
        <v>79</v>
      </c>
      <c r="AY648" s="284" t="s">
        <v>188</v>
      </c>
    </row>
    <row r="649" s="1" customFormat="1" ht="16.5" customHeight="1">
      <c r="B649" s="47"/>
      <c r="C649" s="286" t="s">
        <v>907</v>
      </c>
      <c r="D649" s="286" t="s">
        <v>273</v>
      </c>
      <c r="E649" s="287" t="s">
        <v>908</v>
      </c>
      <c r="F649" s="288" t="s">
        <v>909</v>
      </c>
      <c r="G649" s="289" t="s">
        <v>120</v>
      </c>
      <c r="H649" s="290">
        <v>27.5</v>
      </c>
      <c r="I649" s="291"/>
      <c r="J649" s="292">
        <f>ROUND(I649*H649,2)</f>
        <v>0</v>
      </c>
      <c r="K649" s="288" t="s">
        <v>193</v>
      </c>
      <c r="L649" s="293"/>
      <c r="M649" s="294" t="s">
        <v>21</v>
      </c>
      <c r="N649" s="295" t="s">
        <v>43</v>
      </c>
      <c r="O649" s="48"/>
      <c r="P649" s="246">
        <f>O649*H649</f>
        <v>0</v>
      </c>
      <c r="Q649" s="246">
        <v>0.01575</v>
      </c>
      <c r="R649" s="246">
        <f>Q649*H649</f>
        <v>0.43312499999999998</v>
      </c>
      <c r="S649" s="246">
        <v>0</v>
      </c>
      <c r="T649" s="247">
        <f>S649*H649</f>
        <v>0</v>
      </c>
      <c r="AR649" s="25" t="s">
        <v>405</v>
      </c>
      <c r="AT649" s="25" t="s">
        <v>273</v>
      </c>
      <c r="AU649" s="25" t="s">
        <v>81</v>
      </c>
      <c r="AY649" s="25" t="s">
        <v>188</v>
      </c>
      <c r="BE649" s="248">
        <f>IF(N649="základní",J649,0)</f>
        <v>0</v>
      </c>
      <c r="BF649" s="248">
        <f>IF(N649="snížená",J649,0)</f>
        <v>0</v>
      </c>
      <c r="BG649" s="248">
        <f>IF(N649="zákl. přenesená",J649,0)</f>
        <v>0</v>
      </c>
      <c r="BH649" s="248">
        <f>IF(N649="sníž. přenesená",J649,0)</f>
        <v>0</v>
      </c>
      <c r="BI649" s="248">
        <f>IF(N649="nulová",J649,0)</f>
        <v>0</v>
      </c>
      <c r="BJ649" s="25" t="s">
        <v>79</v>
      </c>
      <c r="BK649" s="248">
        <f>ROUND(I649*H649,2)</f>
        <v>0</v>
      </c>
      <c r="BL649" s="25" t="s">
        <v>290</v>
      </c>
      <c r="BM649" s="25" t="s">
        <v>910</v>
      </c>
    </row>
    <row r="650" s="1" customFormat="1">
      <c r="B650" s="47"/>
      <c r="C650" s="75"/>
      <c r="D650" s="249" t="s">
        <v>196</v>
      </c>
      <c r="E650" s="75"/>
      <c r="F650" s="250" t="s">
        <v>909</v>
      </c>
      <c r="G650" s="75"/>
      <c r="H650" s="75"/>
      <c r="I650" s="205"/>
      <c r="J650" s="75"/>
      <c r="K650" s="75"/>
      <c r="L650" s="73"/>
      <c r="M650" s="251"/>
      <c r="N650" s="48"/>
      <c r="O650" s="48"/>
      <c r="P650" s="48"/>
      <c r="Q650" s="48"/>
      <c r="R650" s="48"/>
      <c r="S650" s="48"/>
      <c r="T650" s="96"/>
      <c r="AT650" s="25" t="s">
        <v>196</v>
      </c>
      <c r="AU650" s="25" t="s">
        <v>81</v>
      </c>
    </row>
    <row r="651" s="12" customFormat="1">
      <c r="B651" s="253"/>
      <c r="C651" s="254"/>
      <c r="D651" s="249" t="s">
        <v>200</v>
      </c>
      <c r="E651" s="254"/>
      <c r="F651" s="256" t="s">
        <v>911</v>
      </c>
      <c r="G651" s="254"/>
      <c r="H651" s="257">
        <v>27.5</v>
      </c>
      <c r="I651" s="258"/>
      <c r="J651" s="254"/>
      <c r="K651" s="254"/>
      <c r="L651" s="259"/>
      <c r="M651" s="260"/>
      <c r="N651" s="261"/>
      <c r="O651" s="261"/>
      <c r="P651" s="261"/>
      <c r="Q651" s="261"/>
      <c r="R651" s="261"/>
      <c r="S651" s="261"/>
      <c r="T651" s="262"/>
      <c r="AT651" s="263" t="s">
        <v>200</v>
      </c>
      <c r="AU651" s="263" t="s">
        <v>81</v>
      </c>
      <c r="AV651" s="12" t="s">
        <v>81</v>
      </c>
      <c r="AW651" s="12" t="s">
        <v>6</v>
      </c>
      <c r="AX651" s="12" t="s">
        <v>79</v>
      </c>
      <c r="AY651" s="263" t="s">
        <v>188</v>
      </c>
    </row>
    <row r="652" s="1" customFormat="1" ht="25.5" customHeight="1">
      <c r="B652" s="47"/>
      <c r="C652" s="237" t="s">
        <v>912</v>
      </c>
      <c r="D652" s="237" t="s">
        <v>190</v>
      </c>
      <c r="E652" s="238" t="s">
        <v>913</v>
      </c>
      <c r="F652" s="239" t="s">
        <v>914</v>
      </c>
      <c r="G652" s="240" t="s">
        <v>120</v>
      </c>
      <c r="H652" s="241">
        <v>25</v>
      </c>
      <c r="I652" s="242"/>
      <c r="J652" s="243">
        <f>ROUND(I652*H652,2)</f>
        <v>0</v>
      </c>
      <c r="K652" s="239" t="s">
        <v>193</v>
      </c>
      <c r="L652" s="73"/>
      <c r="M652" s="244" t="s">
        <v>21</v>
      </c>
      <c r="N652" s="245" t="s">
        <v>43</v>
      </c>
      <c r="O652" s="48"/>
      <c r="P652" s="246">
        <f>O652*H652</f>
        <v>0</v>
      </c>
      <c r="Q652" s="246">
        <v>0.00020000000000000001</v>
      </c>
      <c r="R652" s="246">
        <f>Q652*H652</f>
        <v>0.0050000000000000001</v>
      </c>
      <c r="S652" s="246">
        <v>0</v>
      </c>
      <c r="T652" s="247">
        <f>S652*H652</f>
        <v>0</v>
      </c>
      <c r="AR652" s="25" t="s">
        <v>290</v>
      </c>
      <c r="AT652" s="25" t="s">
        <v>190</v>
      </c>
      <c r="AU652" s="25" t="s">
        <v>81</v>
      </c>
      <c r="AY652" s="25" t="s">
        <v>188</v>
      </c>
      <c r="BE652" s="248">
        <f>IF(N652="základní",J652,0)</f>
        <v>0</v>
      </c>
      <c r="BF652" s="248">
        <f>IF(N652="snížená",J652,0)</f>
        <v>0</v>
      </c>
      <c r="BG652" s="248">
        <f>IF(N652="zákl. přenesená",J652,0)</f>
        <v>0</v>
      </c>
      <c r="BH652" s="248">
        <f>IF(N652="sníž. přenesená",J652,0)</f>
        <v>0</v>
      </c>
      <c r="BI652" s="248">
        <f>IF(N652="nulová",J652,0)</f>
        <v>0</v>
      </c>
      <c r="BJ652" s="25" t="s">
        <v>79</v>
      </c>
      <c r="BK652" s="248">
        <f>ROUND(I652*H652,2)</f>
        <v>0</v>
      </c>
      <c r="BL652" s="25" t="s">
        <v>290</v>
      </c>
      <c r="BM652" s="25" t="s">
        <v>915</v>
      </c>
    </row>
    <row r="653" s="1" customFormat="1">
      <c r="B653" s="47"/>
      <c r="C653" s="75"/>
      <c r="D653" s="249" t="s">
        <v>196</v>
      </c>
      <c r="E653" s="75"/>
      <c r="F653" s="250" t="s">
        <v>916</v>
      </c>
      <c r="G653" s="75"/>
      <c r="H653" s="75"/>
      <c r="I653" s="205"/>
      <c r="J653" s="75"/>
      <c r="K653" s="75"/>
      <c r="L653" s="73"/>
      <c r="M653" s="251"/>
      <c r="N653" s="48"/>
      <c r="O653" s="48"/>
      <c r="P653" s="48"/>
      <c r="Q653" s="48"/>
      <c r="R653" s="48"/>
      <c r="S653" s="48"/>
      <c r="T653" s="96"/>
      <c r="AT653" s="25" t="s">
        <v>196</v>
      </c>
      <c r="AU653" s="25" t="s">
        <v>81</v>
      </c>
    </row>
    <row r="654" s="1" customFormat="1">
      <c r="B654" s="47"/>
      <c r="C654" s="75"/>
      <c r="D654" s="249" t="s">
        <v>198</v>
      </c>
      <c r="E654" s="75"/>
      <c r="F654" s="252" t="s">
        <v>917</v>
      </c>
      <c r="G654" s="75"/>
      <c r="H654" s="75"/>
      <c r="I654" s="205"/>
      <c r="J654" s="75"/>
      <c r="K654" s="75"/>
      <c r="L654" s="73"/>
      <c r="M654" s="251"/>
      <c r="N654" s="48"/>
      <c r="O654" s="48"/>
      <c r="P654" s="48"/>
      <c r="Q654" s="48"/>
      <c r="R654" s="48"/>
      <c r="S654" s="48"/>
      <c r="T654" s="96"/>
      <c r="AT654" s="25" t="s">
        <v>198</v>
      </c>
      <c r="AU654" s="25" t="s">
        <v>81</v>
      </c>
    </row>
    <row r="655" s="1" customFormat="1" ht="16.5" customHeight="1">
      <c r="B655" s="47"/>
      <c r="C655" s="237" t="s">
        <v>918</v>
      </c>
      <c r="D655" s="237" t="s">
        <v>190</v>
      </c>
      <c r="E655" s="238" t="s">
        <v>919</v>
      </c>
      <c r="F655" s="239" t="s">
        <v>920</v>
      </c>
      <c r="G655" s="240" t="s">
        <v>261</v>
      </c>
      <c r="H655" s="241">
        <v>0.438</v>
      </c>
      <c r="I655" s="242"/>
      <c r="J655" s="243">
        <f>ROUND(I655*H655,2)</f>
        <v>0</v>
      </c>
      <c r="K655" s="239" t="s">
        <v>193</v>
      </c>
      <c r="L655" s="73"/>
      <c r="M655" s="244" t="s">
        <v>21</v>
      </c>
      <c r="N655" s="245" t="s">
        <v>43</v>
      </c>
      <c r="O655" s="48"/>
      <c r="P655" s="246">
        <f>O655*H655</f>
        <v>0</v>
      </c>
      <c r="Q655" s="246">
        <v>0</v>
      </c>
      <c r="R655" s="246">
        <f>Q655*H655</f>
        <v>0</v>
      </c>
      <c r="S655" s="246">
        <v>0</v>
      </c>
      <c r="T655" s="247">
        <f>S655*H655</f>
        <v>0</v>
      </c>
      <c r="AR655" s="25" t="s">
        <v>290</v>
      </c>
      <c r="AT655" s="25" t="s">
        <v>190</v>
      </c>
      <c r="AU655" s="25" t="s">
        <v>81</v>
      </c>
      <c r="AY655" s="25" t="s">
        <v>188</v>
      </c>
      <c r="BE655" s="248">
        <f>IF(N655="základní",J655,0)</f>
        <v>0</v>
      </c>
      <c r="BF655" s="248">
        <f>IF(N655="snížená",J655,0)</f>
        <v>0</v>
      </c>
      <c r="BG655" s="248">
        <f>IF(N655="zákl. přenesená",J655,0)</f>
        <v>0</v>
      </c>
      <c r="BH655" s="248">
        <f>IF(N655="sníž. přenesená",J655,0)</f>
        <v>0</v>
      </c>
      <c r="BI655" s="248">
        <f>IF(N655="nulová",J655,0)</f>
        <v>0</v>
      </c>
      <c r="BJ655" s="25" t="s">
        <v>79</v>
      </c>
      <c r="BK655" s="248">
        <f>ROUND(I655*H655,2)</f>
        <v>0</v>
      </c>
      <c r="BL655" s="25" t="s">
        <v>290</v>
      </c>
      <c r="BM655" s="25" t="s">
        <v>921</v>
      </c>
    </row>
    <row r="656" s="1" customFormat="1">
      <c r="B656" s="47"/>
      <c r="C656" s="75"/>
      <c r="D656" s="249" t="s">
        <v>196</v>
      </c>
      <c r="E656" s="75"/>
      <c r="F656" s="250" t="s">
        <v>922</v>
      </c>
      <c r="G656" s="75"/>
      <c r="H656" s="75"/>
      <c r="I656" s="205"/>
      <c r="J656" s="75"/>
      <c r="K656" s="75"/>
      <c r="L656" s="73"/>
      <c r="M656" s="251"/>
      <c r="N656" s="48"/>
      <c r="O656" s="48"/>
      <c r="P656" s="48"/>
      <c r="Q656" s="48"/>
      <c r="R656" s="48"/>
      <c r="S656" s="48"/>
      <c r="T656" s="96"/>
      <c r="AT656" s="25" t="s">
        <v>196</v>
      </c>
      <c r="AU656" s="25" t="s">
        <v>81</v>
      </c>
    </row>
    <row r="657" s="1" customFormat="1">
      <c r="B657" s="47"/>
      <c r="C657" s="75"/>
      <c r="D657" s="249" t="s">
        <v>198</v>
      </c>
      <c r="E657" s="75"/>
      <c r="F657" s="252" t="s">
        <v>772</v>
      </c>
      <c r="G657" s="75"/>
      <c r="H657" s="75"/>
      <c r="I657" s="205"/>
      <c r="J657" s="75"/>
      <c r="K657" s="75"/>
      <c r="L657" s="73"/>
      <c r="M657" s="251"/>
      <c r="N657" s="48"/>
      <c r="O657" s="48"/>
      <c r="P657" s="48"/>
      <c r="Q657" s="48"/>
      <c r="R657" s="48"/>
      <c r="S657" s="48"/>
      <c r="T657" s="96"/>
      <c r="AT657" s="25" t="s">
        <v>198</v>
      </c>
      <c r="AU657" s="25" t="s">
        <v>81</v>
      </c>
    </row>
    <row r="658" s="11" customFormat="1" ht="29.88" customHeight="1">
      <c r="B658" s="221"/>
      <c r="C658" s="222"/>
      <c r="D658" s="223" t="s">
        <v>71</v>
      </c>
      <c r="E658" s="235" t="s">
        <v>923</v>
      </c>
      <c r="F658" s="235" t="s">
        <v>924</v>
      </c>
      <c r="G658" s="222"/>
      <c r="H658" s="222"/>
      <c r="I658" s="225"/>
      <c r="J658" s="236">
        <f>BK658</f>
        <v>0</v>
      </c>
      <c r="K658" s="222"/>
      <c r="L658" s="227"/>
      <c r="M658" s="228"/>
      <c r="N658" s="229"/>
      <c r="O658" s="229"/>
      <c r="P658" s="230">
        <f>SUM(P659:P679)</f>
        <v>0</v>
      </c>
      <c r="Q658" s="229"/>
      <c r="R658" s="230">
        <f>SUM(R659:R679)</f>
        <v>0.41391700000000003</v>
      </c>
      <c r="S658" s="229"/>
      <c r="T658" s="231">
        <f>SUM(T659:T679)</f>
        <v>0.266538</v>
      </c>
      <c r="AR658" s="232" t="s">
        <v>81</v>
      </c>
      <c r="AT658" s="233" t="s">
        <v>71</v>
      </c>
      <c r="AU658" s="233" t="s">
        <v>79</v>
      </c>
      <c r="AY658" s="232" t="s">
        <v>188</v>
      </c>
      <c r="BK658" s="234">
        <f>SUM(BK659:BK679)</f>
        <v>0</v>
      </c>
    </row>
    <row r="659" s="1" customFormat="1" ht="16.5" customHeight="1">
      <c r="B659" s="47"/>
      <c r="C659" s="237" t="s">
        <v>925</v>
      </c>
      <c r="D659" s="237" t="s">
        <v>190</v>
      </c>
      <c r="E659" s="238" t="s">
        <v>926</v>
      </c>
      <c r="F659" s="239" t="s">
        <v>927</v>
      </c>
      <c r="G659" s="240" t="s">
        <v>378</v>
      </c>
      <c r="H659" s="241">
        <v>26.5</v>
      </c>
      <c r="I659" s="242"/>
      <c r="J659" s="243">
        <f>ROUND(I659*H659,2)</f>
        <v>0</v>
      </c>
      <c r="K659" s="239" t="s">
        <v>193</v>
      </c>
      <c r="L659" s="73"/>
      <c r="M659" s="244" t="s">
        <v>21</v>
      </c>
      <c r="N659" s="245" t="s">
        <v>43</v>
      </c>
      <c r="O659" s="48"/>
      <c r="P659" s="246">
        <f>O659*H659</f>
        <v>0</v>
      </c>
      <c r="Q659" s="246">
        <v>0</v>
      </c>
      <c r="R659" s="246">
        <f>Q659*H659</f>
        <v>0</v>
      </c>
      <c r="S659" s="246">
        <v>0.0017700000000000001</v>
      </c>
      <c r="T659" s="247">
        <f>S659*H659</f>
        <v>0.046905000000000002</v>
      </c>
      <c r="AR659" s="25" t="s">
        <v>290</v>
      </c>
      <c r="AT659" s="25" t="s">
        <v>190</v>
      </c>
      <c r="AU659" s="25" t="s">
        <v>81</v>
      </c>
      <c r="AY659" s="25" t="s">
        <v>188</v>
      </c>
      <c r="BE659" s="248">
        <f>IF(N659="základní",J659,0)</f>
        <v>0</v>
      </c>
      <c r="BF659" s="248">
        <f>IF(N659="snížená",J659,0)</f>
        <v>0</v>
      </c>
      <c r="BG659" s="248">
        <f>IF(N659="zákl. přenesená",J659,0)</f>
        <v>0</v>
      </c>
      <c r="BH659" s="248">
        <f>IF(N659="sníž. přenesená",J659,0)</f>
        <v>0</v>
      </c>
      <c r="BI659" s="248">
        <f>IF(N659="nulová",J659,0)</f>
        <v>0</v>
      </c>
      <c r="BJ659" s="25" t="s">
        <v>79</v>
      </c>
      <c r="BK659" s="248">
        <f>ROUND(I659*H659,2)</f>
        <v>0</v>
      </c>
      <c r="BL659" s="25" t="s">
        <v>290</v>
      </c>
      <c r="BM659" s="25" t="s">
        <v>928</v>
      </c>
    </row>
    <row r="660" s="1" customFormat="1">
      <c r="B660" s="47"/>
      <c r="C660" s="75"/>
      <c r="D660" s="249" t="s">
        <v>196</v>
      </c>
      <c r="E660" s="75"/>
      <c r="F660" s="250" t="s">
        <v>929</v>
      </c>
      <c r="G660" s="75"/>
      <c r="H660" s="75"/>
      <c r="I660" s="205"/>
      <c r="J660" s="75"/>
      <c r="K660" s="75"/>
      <c r="L660" s="73"/>
      <c r="M660" s="251"/>
      <c r="N660" s="48"/>
      <c r="O660" s="48"/>
      <c r="P660" s="48"/>
      <c r="Q660" s="48"/>
      <c r="R660" s="48"/>
      <c r="S660" s="48"/>
      <c r="T660" s="96"/>
      <c r="AT660" s="25" t="s">
        <v>196</v>
      </c>
      <c r="AU660" s="25" t="s">
        <v>81</v>
      </c>
    </row>
    <row r="661" s="1" customFormat="1" ht="16.5" customHeight="1">
      <c r="B661" s="47"/>
      <c r="C661" s="237" t="s">
        <v>930</v>
      </c>
      <c r="D661" s="237" t="s">
        <v>190</v>
      </c>
      <c r="E661" s="238" t="s">
        <v>931</v>
      </c>
      <c r="F661" s="239" t="s">
        <v>932</v>
      </c>
      <c r="G661" s="240" t="s">
        <v>378</v>
      </c>
      <c r="H661" s="241">
        <v>66</v>
      </c>
      <c r="I661" s="242"/>
      <c r="J661" s="243">
        <f>ROUND(I661*H661,2)</f>
        <v>0</v>
      </c>
      <c r="K661" s="239" t="s">
        <v>193</v>
      </c>
      <c r="L661" s="73"/>
      <c r="M661" s="244" t="s">
        <v>21</v>
      </c>
      <c r="N661" s="245" t="s">
        <v>43</v>
      </c>
      <c r="O661" s="48"/>
      <c r="P661" s="246">
        <f>O661*H661</f>
        <v>0</v>
      </c>
      <c r="Q661" s="246">
        <v>0</v>
      </c>
      <c r="R661" s="246">
        <f>Q661*H661</f>
        <v>0</v>
      </c>
      <c r="S661" s="246">
        <v>0.00191</v>
      </c>
      <c r="T661" s="247">
        <f>S661*H661</f>
        <v>0.12606000000000001</v>
      </c>
      <c r="AR661" s="25" t="s">
        <v>290</v>
      </c>
      <c r="AT661" s="25" t="s">
        <v>190</v>
      </c>
      <c r="AU661" s="25" t="s">
        <v>81</v>
      </c>
      <c r="AY661" s="25" t="s">
        <v>188</v>
      </c>
      <c r="BE661" s="248">
        <f>IF(N661="základní",J661,0)</f>
        <v>0</v>
      </c>
      <c r="BF661" s="248">
        <f>IF(N661="snížená",J661,0)</f>
        <v>0</v>
      </c>
      <c r="BG661" s="248">
        <f>IF(N661="zákl. přenesená",J661,0)</f>
        <v>0</v>
      </c>
      <c r="BH661" s="248">
        <f>IF(N661="sníž. přenesená",J661,0)</f>
        <v>0</v>
      </c>
      <c r="BI661" s="248">
        <f>IF(N661="nulová",J661,0)</f>
        <v>0</v>
      </c>
      <c r="BJ661" s="25" t="s">
        <v>79</v>
      </c>
      <c r="BK661" s="248">
        <f>ROUND(I661*H661,2)</f>
        <v>0</v>
      </c>
      <c r="BL661" s="25" t="s">
        <v>290</v>
      </c>
      <c r="BM661" s="25" t="s">
        <v>933</v>
      </c>
    </row>
    <row r="662" s="1" customFormat="1">
      <c r="B662" s="47"/>
      <c r="C662" s="75"/>
      <c r="D662" s="249" t="s">
        <v>196</v>
      </c>
      <c r="E662" s="75"/>
      <c r="F662" s="250" t="s">
        <v>934</v>
      </c>
      <c r="G662" s="75"/>
      <c r="H662" s="75"/>
      <c r="I662" s="205"/>
      <c r="J662" s="75"/>
      <c r="K662" s="75"/>
      <c r="L662" s="73"/>
      <c r="M662" s="251"/>
      <c r="N662" s="48"/>
      <c r="O662" s="48"/>
      <c r="P662" s="48"/>
      <c r="Q662" s="48"/>
      <c r="R662" s="48"/>
      <c r="S662" s="48"/>
      <c r="T662" s="96"/>
      <c r="AT662" s="25" t="s">
        <v>196</v>
      </c>
      <c r="AU662" s="25" t="s">
        <v>81</v>
      </c>
    </row>
    <row r="663" s="1" customFormat="1" ht="16.5" customHeight="1">
      <c r="B663" s="47"/>
      <c r="C663" s="237" t="s">
        <v>935</v>
      </c>
      <c r="D663" s="237" t="s">
        <v>190</v>
      </c>
      <c r="E663" s="238" t="s">
        <v>936</v>
      </c>
      <c r="F663" s="239" t="s">
        <v>937</v>
      </c>
      <c r="G663" s="240" t="s">
        <v>378</v>
      </c>
      <c r="H663" s="241">
        <v>45.899999999999999</v>
      </c>
      <c r="I663" s="242"/>
      <c r="J663" s="243">
        <f>ROUND(I663*H663,2)</f>
        <v>0</v>
      </c>
      <c r="K663" s="239" t="s">
        <v>193</v>
      </c>
      <c r="L663" s="73"/>
      <c r="M663" s="244" t="s">
        <v>21</v>
      </c>
      <c r="N663" s="245" t="s">
        <v>43</v>
      </c>
      <c r="O663" s="48"/>
      <c r="P663" s="246">
        <f>O663*H663</f>
        <v>0</v>
      </c>
      <c r="Q663" s="246">
        <v>0</v>
      </c>
      <c r="R663" s="246">
        <f>Q663*H663</f>
        <v>0</v>
      </c>
      <c r="S663" s="246">
        <v>0.00167</v>
      </c>
      <c r="T663" s="247">
        <f>S663*H663</f>
        <v>0.076652999999999999</v>
      </c>
      <c r="AR663" s="25" t="s">
        <v>290</v>
      </c>
      <c r="AT663" s="25" t="s">
        <v>190</v>
      </c>
      <c r="AU663" s="25" t="s">
        <v>81</v>
      </c>
      <c r="AY663" s="25" t="s">
        <v>188</v>
      </c>
      <c r="BE663" s="248">
        <f>IF(N663="základní",J663,0)</f>
        <v>0</v>
      </c>
      <c r="BF663" s="248">
        <f>IF(N663="snížená",J663,0)</f>
        <v>0</v>
      </c>
      <c r="BG663" s="248">
        <f>IF(N663="zákl. přenesená",J663,0)</f>
        <v>0</v>
      </c>
      <c r="BH663" s="248">
        <f>IF(N663="sníž. přenesená",J663,0)</f>
        <v>0</v>
      </c>
      <c r="BI663" s="248">
        <f>IF(N663="nulová",J663,0)</f>
        <v>0</v>
      </c>
      <c r="BJ663" s="25" t="s">
        <v>79</v>
      </c>
      <c r="BK663" s="248">
        <f>ROUND(I663*H663,2)</f>
        <v>0</v>
      </c>
      <c r="BL663" s="25" t="s">
        <v>290</v>
      </c>
      <c r="BM663" s="25" t="s">
        <v>938</v>
      </c>
    </row>
    <row r="664" s="1" customFormat="1">
      <c r="B664" s="47"/>
      <c r="C664" s="75"/>
      <c r="D664" s="249" t="s">
        <v>196</v>
      </c>
      <c r="E664" s="75"/>
      <c r="F664" s="250" t="s">
        <v>939</v>
      </c>
      <c r="G664" s="75"/>
      <c r="H664" s="75"/>
      <c r="I664" s="205"/>
      <c r="J664" s="75"/>
      <c r="K664" s="75"/>
      <c r="L664" s="73"/>
      <c r="M664" s="251"/>
      <c r="N664" s="48"/>
      <c r="O664" s="48"/>
      <c r="P664" s="48"/>
      <c r="Q664" s="48"/>
      <c r="R664" s="48"/>
      <c r="S664" s="48"/>
      <c r="T664" s="96"/>
      <c r="AT664" s="25" t="s">
        <v>196</v>
      </c>
      <c r="AU664" s="25" t="s">
        <v>81</v>
      </c>
    </row>
    <row r="665" s="1" customFormat="1" ht="25.5" customHeight="1">
      <c r="B665" s="47"/>
      <c r="C665" s="237" t="s">
        <v>940</v>
      </c>
      <c r="D665" s="237" t="s">
        <v>190</v>
      </c>
      <c r="E665" s="238" t="s">
        <v>941</v>
      </c>
      <c r="F665" s="239" t="s">
        <v>942</v>
      </c>
      <c r="G665" s="240" t="s">
        <v>627</v>
      </c>
      <c r="H665" s="241">
        <v>9</v>
      </c>
      <c r="I665" s="242"/>
      <c r="J665" s="243">
        <f>ROUND(I665*H665,2)</f>
        <v>0</v>
      </c>
      <c r="K665" s="239" t="s">
        <v>193</v>
      </c>
      <c r="L665" s="73"/>
      <c r="M665" s="244" t="s">
        <v>21</v>
      </c>
      <c r="N665" s="245" t="s">
        <v>43</v>
      </c>
      <c r="O665" s="48"/>
      <c r="P665" s="246">
        <f>O665*H665</f>
        <v>0</v>
      </c>
      <c r="Q665" s="246">
        <v>0</v>
      </c>
      <c r="R665" s="246">
        <f>Q665*H665</f>
        <v>0</v>
      </c>
      <c r="S665" s="246">
        <v>0.0018799999999999999</v>
      </c>
      <c r="T665" s="247">
        <f>S665*H665</f>
        <v>0.016920000000000001</v>
      </c>
      <c r="AR665" s="25" t="s">
        <v>290</v>
      </c>
      <c r="AT665" s="25" t="s">
        <v>190</v>
      </c>
      <c r="AU665" s="25" t="s">
        <v>81</v>
      </c>
      <c r="AY665" s="25" t="s">
        <v>188</v>
      </c>
      <c r="BE665" s="248">
        <f>IF(N665="základní",J665,0)</f>
        <v>0</v>
      </c>
      <c r="BF665" s="248">
        <f>IF(N665="snížená",J665,0)</f>
        <v>0</v>
      </c>
      <c r="BG665" s="248">
        <f>IF(N665="zákl. přenesená",J665,0)</f>
        <v>0</v>
      </c>
      <c r="BH665" s="248">
        <f>IF(N665="sníž. přenesená",J665,0)</f>
        <v>0</v>
      </c>
      <c r="BI665" s="248">
        <f>IF(N665="nulová",J665,0)</f>
        <v>0</v>
      </c>
      <c r="BJ665" s="25" t="s">
        <v>79</v>
      </c>
      <c r="BK665" s="248">
        <f>ROUND(I665*H665,2)</f>
        <v>0</v>
      </c>
      <c r="BL665" s="25" t="s">
        <v>290</v>
      </c>
      <c r="BM665" s="25" t="s">
        <v>943</v>
      </c>
    </row>
    <row r="666" s="1" customFormat="1">
      <c r="B666" s="47"/>
      <c r="C666" s="75"/>
      <c r="D666" s="249" t="s">
        <v>196</v>
      </c>
      <c r="E666" s="75"/>
      <c r="F666" s="250" t="s">
        <v>944</v>
      </c>
      <c r="G666" s="75"/>
      <c r="H666" s="75"/>
      <c r="I666" s="205"/>
      <c r="J666" s="75"/>
      <c r="K666" s="75"/>
      <c r="L666" s="73"/>
      <c r="M666" s="251"/>
      <c r="N666" s="48"/>
      <c r="O666" s="48"/>
      <c r="P666" s="48"/>
      <c r="Q666" s="48"/>
      <c r="R666" s="48"/>
      <c r="S666" s="48"/>
      <c r="T666" s="96"/>
      <c r="AT666" s="25" t="s">
        <v>196</v>
      </c>
      <c r="AU666" s="25" t="s">
        <v>81</v>
      </c>
    </row>
    <row r="667" s="1" customFormat="1" ht="16.5" customHeight="1">
      <c r="B667" s="47"/>
      <c r="C667" s="237" t="s">
        <v>945</v>
      </c>
      <c r="D667" s="237" t="s">
        <v>190</v>
      </c>
      <c r="E667" s="238" t="s">
        <v>946</v>
      </c>
      <c r="F667" s="239" t="s">
        <v>947</v>
      </c>
      <c r="G667" s="240" t="s">
        <v>378</v>
      </c>
      <c r="H667" s="241">
        <v>26.5</v>
      </c>
      <c r="I667" s="242"/>
      <c r="J667" s="243">
        <f>ROUND(I667*H667,2)</f>
        <v>0</v>
      </c>
      <c r="K667" s="239" t="s">
        <v>193</v>
      </c>
      <c r="L667" s="73"/>
      <c r="M667" s="244" t="s">
        <v>21</v>
      </c>
      <c r="N667" s="245" t="s">
        <v>43</v>
      </c>
      <c r="O667" s="48"/>
      <c r="P667" s="246">
        <f>O667*H667</f>
        <v>0</v>
      </c>
      <c r="Q667" s="246">
        <v>0.0015100000000000001</v>
      </c>
      <c r="R667" s="246">
        <f>Q667*H667</f>
        <v>0.040015000000000002</v>
      </c>
      <c r="S667" s="246">
        <v>0</v>
      </c>
      <c r="T667" s="247">
        <f>S667*H667</f>
        <v>0</v>
      </c>
      <c r="AR667" s="25" t="s">
        <v>290</v>
      </c>
      <c r="AT667" s="25" t="s">
        <v>190</v>
      </c>
      <c r="AU667" s="25" t="s">
        <v>81</v>
      </c>
      <c r="AY667" s="25" t="s">
        <v>188</v>
      </c>
      <c r="BE667" s="248">
        <f>IF(N667="základní",J667,0)</f>
        <v>0</v>
      </c>
      <c r="BF667" s="248">
        <f>IF(N667="snížená",J667,0)</f>
        <v>0</v>
      </c>
      <c r="BG667" s="248">
        <f>IF(N667="zákl. přenesená",J667,0)</f>
        <v>0</v>
      </c>
      <c r="BH667" s="248">
        <f>IF(N667="sníž. přenesená",J667,0)</f>
        <v>0</v>
      </c>
      <c r="BI667" s="248">
        <f>IF(N667="nulová",J667,0)</f>
        <v>0</v>
      </c>
      <c r="BJ667" s="25" t="s">
        <v>79</v>
      </c>
      <c r="BK667" s="248">
        <f>ROUND(I667*H667,2)</f>
        <v>0</v>
      </c>
      <c r="BL667" s="25" t="s">
        <v>290</v>
      </c>
      <c r="BM667" s="25" t="s">
        <v>948</v>
      </c>
    </row>
    <row r="668" s="1" customFormat="1">
      <c r="B668" s="47"/>
      <c r="C668" s="75"/>
      <c r="D668" s="249" t="s">
        <v>196</v>
      </c>
      <c r="E668" s="75"/>
      <c r="F668" s="250" t="s">
        <v>949</v>
      </c>
      <c r="G668" s="75"/>
      <c r="H668" s="75"/>
      <c r="I668" s="205"/>
      <c r="J668" s="75"/>
      <c r="K668" s="75"/>
      <c r="L668" s="73"/>
      <c r="M668" s="251"/>
      <c r="N668" s="48"/>
      <c r="O668" s="48"/>
      <c r="P668" s="48"/>
      <c r="Q668" s="48"/>
      <c r="R668" s="48"/>
      <c r="S668" s="48"/>
      <c r="T668" s="96"/>
      <c r="AT668" s="25" t="s">
        <v>196</v>
      </c>
      <c r="AU668" s="25" t="s">
        <v>81</v>
      </c>
    </row>
    <row r="669" s="1" customFormat="1">
      <c r="B669" s="47"/>
      <c r="C669" s="75"/>
      <c r="D669" s="249" t="s">
        <v>198</v>
      </c>
      <c r="E669" s="75"/>
      <c r="F669" s="252" t="s">
        <v>950</v>
      </c>
      <c r="G669" s="75"/>
      <c r="H669" s="75"/>
      <c r="I669" s="205"/>
      <c r="J669" s="75"/>
      <c r="K669" s="75"/>
      <c r="L669" s="73"/>
      <c r="M669" s="251"/>
      <c r="N669" s="48"/>
      <c r="O669" s="48"/>
      <c r="P669" s="48"/>
      <c r="Q669" s="48"/>
      <c r="R669" s="48"/>
      <c r="S669" s="48"/>
      <c r="T669" s="96"/>
      <c r="AT669" s="25" t="s">
        <v>198</v>
      </c>
      <c r="AU669" s="25" t="s">
        <v>81</v>
      </c>
    </row>
    <row r="670" s="12" customFormat="1">
      <c r="B670" s="253"/>
      <c r="C670" s="254"/>
      <c r="D670" s="249" t="s">
        <v>200</v>
      </c>
      <c r="E670" s="255" t="s">
        <v>21</v>
      </c>
      <c r="F670" s="256" t="s">
        <v>951</v>
      </c>
      <c r="G670" s="254"/>
      <c r="H670" s="257">
        <v>26.5</v>
      </c>
      <c r="I670" s="258"/>
      <c r="J670" s="254"/>
      <c r="K670" s="254"/>
      <c r="L670" s="259"/>
      <c r="M670" s="260"/>
      <c r="N670" s="261"/>
      <c r="O670" s="261"/>
      <c r="P670" s="261"/>
      <c r="Q670" s="261"/>
      <c r="R670" s="261"/>
      <c r="S670" s="261"/>
      <c r="T670" s="262"/>
      <c r="AT670" s="263" t="s">
        <v>200</v>
      </c>
      <c r="AU670" s="263" t="s">
        <v>81</v>
      </c>
      <c r="AV670" s="12" t="s">
        <v>81</v>
      </c>
      <c r="AW670" s="12" t="s">
        <v>35</v>
      </c>
      <c r="AX670" s="12" t="s">
        <v>79</v>
      </c>
      <c r="AY670" s="263" t="s">
        <v>188</v>
      </c>
    </row>
    <row r="671" s="1" customFormat="1" ht="25.5" customHeight="1">
      <c r="B671" s="47"/>
      <c r="C671" s="237" t="s">
        <v>952</v>
      </c>
      <c r="D671" s="237" t="s">
        <v>190</v>
      </c>
      <c r="E671" s="238" t="s">
        <v>953</v>
      </c>
      <c r="F671" s="239" t="s">
        <v>954</v>
      </c>
      <c r="G671" s="240" t="s">
        <v>378</v>
      </c>
      <c r="H671" s="241">
        <v>66</v>
      </c>
      <c r="I671" s="242"/>
      <c r="J671" s="243">
        <f>ROUND(I671*H671,2)</f>
        <v>0</v>
      </c>
      <c r="K671" s="239" t="s">
        <v>307</v>
      </c>
      <c r="L671" s="73"/>
      <c r="M671" s="244" t="s">
        <v>21</v>
      </c>
      <c r="N671" s="245" t="s">
        <v>43</v>
      </c>
      <c r="O671" s="48"/>
      <c r="P671" s="246">
        <f>O671*H671</f>
        <v>0</v>
      </c>
      <c r="Q671" s="246">
        <v>0.0040099999999999997</v>
      </c>
      <c r="R671" s="246">
        <f>Q671*H671</f>
        <v>0.26466000000000001</v>
      </c>
      <c r="S671" s="246">
        <v>0</v>
      </c>
      <c r="T671" s="247">
        <f>S671*H671</f>
        <v>0</v>
      </c>
      <c r="AR671" s="25" t="s">
        <v>290</v>
      </c>
      <c r="AT671" s="25" t="s">
        <v>190</v>
      </c>
      <c r="AU671" s="25" t="s">
        <v>81</v>
      </c>
      <c r="AY671" s="25" t="s">
        <v>188</v>
      </c>
      <c r="BE671" s="248">
        <f>IF(N671="základní",J671,0)</f>
        <v>0</v>
      </c>
      <c r="BF671" s="248">
        <f>IF(N671="snížená",J671,0)</f>
        <v>0</v>
      </c>
      <c r="BG671" s="248">
        <f>IF(N671="zákl. přenesená",J671,0)</f>
        <v>0</v>
      </c>
      <c r="BH671" s="248">
        <f>IF(N671="sníž. přenesená",J671,0)</f>
        <v>0</v>
      </c>
      <c r="BI671" s="248">
        <f>IF(N671="nulová",J671,0)</f>
        <v>0</v>
      </c>
      <c r="BJ671" s="25" t="s">
        <v>79</v>
      </c>
      <c r="BK671" s="248">
        <f>ROUND(I671*H671,2)</f>
        <v>0</v>
      </c>
      <c r="BL671" s="25" t="s">
        <v>290</v>
      </c>
      <c r="BM671" s="25" t="s">
        <v>955</v>
      </c>
    </row>
    <row r="672" s="1" customFormat="1">
      <c r="B672" s="47"/>
      <c r="C672" s="75"/>
      <c r="D672" s="249" t="s">
        <v>196</v>
      </c>
      <c r="E672" s="75"/>
      <c r="F672" s="250" t="s">
        <v>956</v>
      </c>
      <c r="G672" s="75"/>
      <c r="H672" s="75"/>
      <c r="I672" s="205"/>
      <c r="J672" s="75"/>
      <c r="K672" s="75"/>
      <c r="L672" s="73"/>
      <c r="M672" s="251"/>
      <c r="N672" s="48"/>
      <c r="O672" s="48"/>
      <c r="P672" s="48"/>
      <c r="Q672" s="48"/>
      <c r="R672" s="48"/>
      <c r="S672" s="48"/>
      <c r="T672" s="96"/>
      <c r="AT672" s="25" t="s">
        <v>196</v>
      </c>
      <c r="AU672" s="25" t="s">
        <v>81</v>
      </c>
    </row>
    <row r="673" s="12" customFormat="1">
      <c r="B673" s="253"/>
      <c r="C673" s="254"/>
      <c r="D673" s="249" t="s">
        <v>200</v>
      </c>
      <c r="E673" s="255" t="s">
        <v>21</v>
      </c>
      <c r="F673" s="256" t="s">
        <v>957</v>
      </c>
      <c r="G673" s="254"/>
      <c r="H673" s="257">
        <v>66</v>
      </c>
      <c r="I673" s="258"/>
      <c r="J673" s="254"/>
      <c r="K673" s="254"/>
      <c r="L673" s="259"/>
      <c r="M673" s="260"/>
      <c r="N673" s="261"/>
      <c r="O673" s="261"/>
      <c r="P673" s="261"/>
      <c r="Q673" s="261"/>
      <c r="R673" s="261"/>
      <c r="S673" s="261"/>
      <c r="T673" s="262"/>
      <c r="AT673" s="263" t="s">
        <v>200</v>
      </c>
      <c r="AU673" s="263" t="s">
        <v>81</v>
      </c>
      <c r="AV673" s="12" t="s">
        <v>81</v>
      </c>
      <c r="AW673" s="12" t="s">
        <v>35</v>
      </c>
      <c r="AX673" s="12" t="s">
        <v>79</v>
      </c>
      <c r="AY673" s="263" t="s">
        <v>188</v>
      </c>
    </row>
    <row r="674" s="1" customFormat="1" ht="25.5" customHeight="1">
      <c r="B674" s="47"/>
      <c r="C674" s="237" t="s">
        <v>958</v>
      </c>
      <c r="D674" s="237" t="s">
        <v>190</v>
      </c>
      <c r="E674" s="238" t="s">
        <v>959</v>
      </c>
      <c r="F674" s="239" t="s">
        <v>960</v>
      </c>
      <c r="G674" s="240" t="s">
        <v>378</v>
      </c>
      <c r="H674" s="241">
        <v>45.899999999999999</v>
      </c>
      <c r="I674" s="242"/>
      <c r="J674" s="243">
        <f>ROUND(I674*H674,2)</f>
        <v>0</v>
      </c>
      <c r="K674" s="239" t="s">
        <v>307</v>
      </c>
      <c r="L674" s="73"/>
      <c r="M674" s="244" t="s">
        <v>21</v>
      </c>
      <c r="N674" s="245" t="s">
        <v>43</v>
      </c>
      <c r="O674" s="48"/>
      <c r="P674" s="246">
        <f>O674*H674</f>
        <v>0</v>
      </c>
      <c r="Q674" s="246">
        <v>0.0023800000000000002</v>
      </c>
      <c r="R674" s="246">
        <f>Q674*H674</f>
        <v>0.10924200000000001</v>
      </c>
      <c r="S674" s="246">
        <v>0</v>
      </c>
      <c r="T674" s="247">
        <f>S674*H674</f>
        <v>0</v>
      </c>
      <c r="AR674" s="25" t="s">
        <v>290</v>
      </c>
      <c r="AT674" s="25" t="s">
        <v>190</v>
      </c>
      <c r="AU674" s="25" t="s">
        <v>81</v>
      </c>
      <c r="AY674" s="25" t="s">
        <v>188</v>
      </c>
      <c r="BE674" s="248">
        <f>IF(N674="základní",J674,0)</f>
        <v>0</v>
      </c>
      <c r="BF674" s="248">
        <f>IF(N674="snížená",J674,0)</f>
        <v>0</v>
      </c>
      <c r="BG674" s="248">
        <f>IF(N674="zákl. přenesená",J674,0)</f>
        <v>0</v>
      </c>
      <c r="BH674" s="248">
        <f>IF(N674="sníž. přenesená",J674,0)</f>
        <v>0</v>
      </c>
      <c r="BI674" s="248">
        <f>IF(N674="nulová",J674,0)</f>
        <v>0</v>
      </c>
      <c r="BJ674" s="25" t="s">
        <v>79</v>
      </c>
      <c r="BK674" s="248">
        <f>ROUND(I674*H674,2)</f>
        <v>0</v>
      </c>
      <c r="BL674" s="25" t="s">
        <v>290</v>
      </c>
      <c r="BM674" s="25" t="s">
        <v>961</v>
      </c>
    </row>
    <row r="675" s="1" customFormat="1">
      <c r="B675" s="47"/>
      <c r="C675" s="75"/>
      <c r="D675" s="249" t="s">
        <v>196</v>
      </c>
      <c r="E675" s="75"/>
      <c r="F675" s="250" t="s">
        <v>962</v>
      </c>
      <c r="G675" s="75"/>
      <c r="H675" s="75"/>
      <c r="I675" s="205"/>
      <c r="J675" s="75"/>
      <c r="K675" s="75"/>
      <c r="L675" s="73"/>
      <c r="M675" s="251"/>
      <c r="N675" s="48"/>
      <c r="O675" s="48"/>
      <c r="P675" s="48"/>
      <c r="Q675" s="48"/>
      <c r="R675" s="48"/>
      <c r="S675" s="48"/>
      <c r="T675" s="96"/>
      <c r="AT675" s="25" t="s">
        <v>196</v>
      </c>
      <c r="AU675" s="25" t="s">
        <v>81</v>
      </c>
    </row>
    <row r="676" s="12" customFormat="1">
      <c r="B676" s="253"/>
      <c r="C676" s="254"/>
      <c r="D676" s="249" t="s">
        <v>200</v>
      </c>
      <c r="E676" s="255" t="s">
        <v>21</v>
      </c>
      <c r="F676" s="256" t="s">
        <v>963</v>
      </c>
      <c r="G676" s="254"/>
      <c r="H676" s="257">
        <v>45.899999999999999</v>
      </c>
      <c r="I676" s="258"/>
      <c r="J676" s="254"/>
      <c r="K676" s="254"/>
      <c r="L676" s="259"/>
      <c r="M676" s="260"/>
      <c r="N676" s="261"/>
      <c r="O676" s="261"/>
      <c r="P676" s="261"/>
      <c r="Q676" s="261"/>
      <c r="R676" s="261"/>
      <c r="S676" s="261"/>
      <c r="T676" s="262"/>
      <c r="AT676" s="263" t="s">
        <v>200</v>
      </c>
      <c r="AU676" s="263" t="s">
        <v>81</v>
      </c>
      <c r="AV676" s="12" t="s">
        <v>81</v>
      </c>
      <c r="AW676" s="12" t="s">
        <v>35</v>
      </c>
      <c r="AX676" s="12" t="s">
        <v>79</v>
      </c>
      <c r="AY676" s="263" t="s">
        <v>188</v>
      </c>
    </row>
    <row r="677" s="1" customFormat="1" ht="16.5" customHeight="1">
      <c r="B677" s="47"/>
      <c r="C677" s="237" t="s">
        <v>964</v>
      </c>
      <c r="D677" s="237" t="s">
        <v>190</v>
      </c>
      <c r="E677" s="238" t="s">
        <v>965</v>
      </c>
      <c r="F677" s="239" t="s">
        <v>966</v>
      </c>
      <c r="G677" s="240" t="s">
        <v>261</v>
      </c>
      <c r="H677" s="241">
        <v>0.41399999999999998</v>
      </c>
      <c r="I677" s="242"/>
      <c r="J677" s="243">
        <f>ROUND(I677*H677,2)</f>
        <v>0</v>
      </c>
      <c r="K677" s="239" t="s">
        <v>193</v>
      </c>
      <c r="L677" s="73"/>
      <c r="M677" s="244" t="s">
        <v>21</v>
      </c>
      <c r="N677" s="245" t="s">
        <v>43</v>
      </c>
      <c r="O677" s="48"/>
      <c r="P677" s="246">
        <f>O677*H677</f>
        <v>0</v>
      </c>
      <c r="Q677" s="246">
        <v>0</v>
      </c>
      <c r="R677" s="246">
        <f>Q677*H677</f>
        <v>0</v>
      </c>
      <c r="S677" s="246">
        <v>0</v>
      </c>
      <c r="T677" s="247">
        <f>S677*H677</f>
        <v>0</v>
      </c>
      <c r="AR677" s="25" t="s">
        <v>290</v>
      </c>
      <c r="AT677" s="25" t="s">
        <v>190</v>
      </c>
      <c r="AU677" s="25" t="s">
        <v>81</v>
      </c>
      <c r="AY677" s="25" t="s">
        <v>188</v>
      </c>
      <c r="BE677" s="248">
        <f>IF(N677="základní",J677,0)</f>
        <v>0</v>
      </c>
      <c r="BF677" s="248">
        <f>IF(N677="snížená",J677,0)</f>
        <v>0</v>
      </c>
      <c r="BG677" s="248">
        <f>IF(N677="zákl. přenesená",J677,0)</f>
        <v>0</v>
      </c>
      <c r="BH677" s="248">
        <f>IF(N677="sníž. přenesená",J677,0)</f>
        <v>0</v>
      </c>
      <c r="BI677" s="248">
        <f>IF(N677="nulová",J677,0)</f>
        <v>0</v>
      </c>
      <c r="BJ677" s="25" t="s">
        <v>79</v>
      </c>
      <c r="BK677" s="248">
        <f>ROUND(I677*H677,2)</f>
        <v>0</v>
      </c>
      <c r="BL677" s="25" t="s">
        <v>290</v>
      </c>
      <c r="BM677" s="25" t="s">
        <v>967</v>
      </c>
    </row>
    <row r="678" s="1" customFormat="1">
      <c r="B678" s="47"/>
      <c r="C678" s="75"/>
      <c r="D678" s="249" t="s">
        <v>196</v>
      </c>
      <c r="E678" s="75"/>
      <c r="F678" s="250" t="s">
        <v>968</v>
      </c>
      <c r="G678" s="75"/>
      <c r="H678" s="75"/>
      <c r="I678" s="205"/>
      <c r="J678" s="75"/>
      <c r="K678" s="75"/>
      <c r="L678" s="73"/>
      <c r="M678" s="251"/>
      <c r="N678" s="48"/>
      <c r="O678" s="48"/>
      <c r="P678" s="48"/>
      <c r="Q678" s="48"/>
      <c r="R678" s="48"/>
      <c r="S678" s="48"/>
      <c r="T678" s="96"/>
      <c r="AT678" s="25" t="s">
        <v>196</v>
      </c>
      <c r="AU678" s="25" t="s">
        <v>81</v>
      </c>
    </row>
    <row r="679" s="1" customFormat="1">
      <c r="B679" s="47"/>
      <c r="C679" s="75"/>
      <c r="D679" s="249" t="s">
        <v>198</v>
      </c>
      <c r="E679" s="75"/>
      <c r="F679" s="252" t="s">
        <v>969</v>
      </c>
      <c r="G679" s="75"/>
      <c r="H679" s="75"/>
      <c r="I679" s="205"/>
      <c r="J679" s="75"/>
      <c r="K679" s="75"/>
      <c r="L679" s="73"/>
      <c r="M679" s="251"/>
      <c r="N679" s="48"/>
      <c r="O679" s="48"/>
      <c r="P679" s="48"/>
      <c r="Q679" s="48"/>
      <c r="R679" s="48"/>
      <c r="S679" s="48"/>
      <c r="T679" s="96"/>
      <c r="AT679" s="25" t="s">
        <v>198</v>
      </c>
      <c r="AU679" s="25" t="s">
        <v>81</v>
      </c>
    </row>
    <row r="680" s="11" customFormat="1" ht="29.88" customHeight="1">
      <c r="B680" s="221"/>
      <c r="C680" s="222"/>
      <c r="D680" s="223" t="s">
        <v>71</v>
      </c>
      <c r="E680" s="235" t="s">
        <v>970</v>
      </c>
      <c r="F680" s="235" t="s">
        <v>971</v>
      </c>
      <c r="G680" s="222"/>
      <c r="H680" s="222"/>
      <c r="I680" s="225"/>
      <c r="J680" s="236">
        <f>BK680</f>
        <v>0</v>
      </c>
      <c r="K680" s="222"/>
      <c r="L680" s="227"/>
      <c r="M680" s="228"/>
      <c r="N680" s="229"/>
      <c r="O680" s="229"/>
      <c r="P680" s="230">
        <f>SUM(P681:P684)</f>
        <v>0</v>
      </c>
      <c r="Q680" s="229"/>
      <c r="R680" s="230">
        <f>SUM(R681:R684)</f>
        <v>0.032794159999999996</v>
      </c>
      <c r="S680" s="229"/>
      <c r="T680" s="231">
        <f>SUM(T681:T684)</f>
        <v>0</v>
      </c>
      <c r="AR680" s="232" t="s">
        <v>81</v>
      </c>
      <c r="AT680" s="233" t="s">
        <v>71</v>
      </c>
      <c r="AU680" s="233" t="s">
        <v>79</v>
      </c>
      <c r="AY680" s="232" t="s">
        <v>188</v>
      </c>
      <c r="BK680" s="234">
        <f>SUM(BK681:BK684)</f>
        <v>0</v>
      </c>
    </row>
    <row r="681" s="1" customFormat="1" ht="16.5" customHeight="1">
      <c r="B681" s="47"/>
      <c r="C681" s="237" t="s">
        <v>972</v>
      </c>
      <c r="D681" s="237" t="s">
        <v>190</v>
      </c>
      <c r="E681" s="238" t="s">
        <v>973</v>
      </c>
      <c r="F681" s="239" t="s">
        <v>974</v>
      </c>
      <c r="G681" s="240" t="s">
        <v>120</v>
      </c>
      <c r="H681" s="241">
        <v>234.244</v>
      </c>
      <c r="I681" s="242"/>
      <c r="J681" s="243">
        <f>ROUND(I681*H681,2)</f>
        <v>0</v>
      </c>
      <c r="K681" s="239" t="s">
        <v>193</v>
      </c>
      <c r="L681" s="73"/>
      <c r="M681" s="244" t="s">
        <v>21</v>
      </c>
      <c r="N681" s="245" t="s">
        <v>43</v>
      </c>
      <c r="O681" s="48"/>
      <c r="P681" s="246">
        <f>O681*H681</f>
        <v>0</v>
      </c>
      <c r="Q681" s="246">
        <v>0.00013999999999999999</v>
      </c>
      <c r="R681" s="246">
        <f>Q681*H681</f>
        <v>0.032794159999999996</v>
      </c>
      <c r="S681" s="246">
        <v>0</v>
      </c>
      <c r="T681" s="247">
        <f>S681*H681</f>
        <v>0</v>
      </c>
      <c r="AR681" s="25" t="s">
        <v>290</v>
      </c>
      <c r="AT681" s="25" t="s">
        <v>190</v>
      </c>
      <c r="AU681" s="25" t="s">
        <v>81</v>
      </c>
      <c r="AY681" s="25" t="s">
        <v>188</v>
      </c>
      <c r="BE681" s="248">
        <f>IF(N681="základní",J681,0)</f>
        <v>0</v>
      </c>
      <c r="BF681" s="248">
        <f>IF(N681="snížená",J681,0)</f>
        <v>0</v>
      </c>
      <c r="BG681" s="248">
        <f>IF(N681="zákl. přenesená",J681,0)</f>
        <v>0</v>
      </c>
      <c r="BH681" s="248">
        <f>IF(N681="sníž. přenesená",J681,0)</f>
        <v>0</v>
      </c>
      <c r="BI681" s="248">
        <f>IF(N681="nulová",J681,0)</f>
        <v>0</v>
      </c>
      <c r="BJ681" s="25" t="s">
        <v>79</v>
      </c>
      <c r="BK681" s="248">
        <f>ROUND(I681*H681,2)</f>
        <v>0</v>
      </c>
      <c r="BL681" s="25" t="s">
        <v>290</v>
      </c>
      <c r="BM681" s="25" t="s">
        <v>975</v>
      </c>
    </row>
    <row r="682" s="1" customFormat="1">
      <c r="B682" s="47"/>
      <c r="C682" s="75"/>
      <c r="D682" s="249" t="s">
        <v>196</v>
      </c>
      <c r="E682" s="75"/>
      <c r="F682" s="250" t="s">
        <v>976</v>
      </c>
      <c r="G682" s="75"/>
      <c r="H682" s="75"/>
      <c r="I682" s="205"/>
      <c r="J682" s="75"/>
      <c r="K682" s="75"/>
      <c r="L682" s="73"/>
      <c r="M682" s="251"/>
      <c r="N682" s="48"/>
      <c r="O682" s="48"/>
      <c r="P682" s="48"/>
      <c r="Q682" s="48"/>
      <c r="R682" s="48"/>
      <c r="S682" s="48"/>
      <c r="T682" s="96"/>
      <c r="AT682" s="25" t="s">
        <v>196</v>
      </c>
      <c r="AU682" s="25" t="s">
        <v>81</v>
      </c>
    </row>
    <row r="683" s="1" customFormat="1">
      <c r="B683" s="47"/>
      <c r="C683" s="75"/>
      <c r="D683" s="249" t="s">
        <v>198</v>
      </c>
      <c r="E683" s="75"/>
      <c r="F683" s="252" t="s">
        <v>977</v>
      </c>
      <c r="G683" s="75"/>
      <c r="H683" s="75"/>
      <c r="I683" s="205"/>
      <c r="J683" s="75"/>
      <c r="K683" s="75"/>
      <c r="L683" s="73"/>
      <c r="M683" s="251"/>
      <c r="N683" s="48"/>
      <c r="O683" s="48"/>
      <c r="P683" s="48"/>
      <c r="Q683" s="48"/>
      <c r="R683" s="48"/>
      <c r="S683" s="48"/>
      <c r="T683" s="96"/>
      <c r="AT683" s="25" t="s">
        <v>198</v>
      </c>
      <c r="AU683" s="25" t="s">
        <v>81</v>
      </c>
    </row>
    <row r="684" s="12" customFormat="1">
      <c r="B684" s="253"/>
      <c r="C684" s="254"/>
      <c r="D684" s="249" t="s">
        <v>200</v>
      </c>
      <c r="E684" s="255" t="s">
        <v>21</v>
      </c>
      <c r="F684" s="256" t="s">
        <v>132</v>
      </c>
      <c r="G684" s="254"/>
      <c r="H684" s="257">
        <v>234.244</v>
      </c>
      <c r="I684" s="258"/>
      <c r="J684" s="254"/>
      <c r="K684" s="254"/>
      <c r="L684" s="259"/>
      <c r="M684" s="260"/>
      <c r="N684" s="261"/>
      <c r="O684" s="261"/>
      <c r="P684" s="261"/>
      <c r="Q684" s="261"/>
      <c r="R684" s="261"/>
      <c r="S684" s="261"/>
      <c r="T684" s="262"/>
      <c r="AT684" s="263" t="s">
        <v>200</v>
      </c>
      <c r="AU684" s="263" t="s">
        <v>81</v>
      </c>
      <c r="AV684" s="12" t="s">
        <v>81</v>
      </c>
      <c r="AW684" s="12" t="s">
        <v>35</v>
      </c>
      <c r="AX684" s="12" t="s">
        <v>79</v>
      </c>
      <c r="AY684" s="263" t="s">
        <v>188</v>
      </c>
    </row>
    <row r="685" s="11" customFormat="1" ht="29.88" customHeight="1">
      <c r="B685" s="221"/>
      <c r="C685" s="222"/>
      <c r="D685" s="223" t="s">
        <v>71</v>
      </c>
      <c r="E685" s="235" t="s">
        <v>978</v>
      </c>
      <c r="F685" s="235" t="s">
        <v>979</v>
      </c>
      <c r="G685" s="222"/>
      <c r="H685" s="222"/>
      <c r="I685" s="225"/>
      <c r="J685" s="236">
        <f>BK685</f>
        <v>0</v>
      </c>
      <c r="K685" s="222"/>
      <c r="L685" s="227"/>
      <c r="M685" s="228"/>
      <c r="N685" s="229"/>
      <c r="O685" s="229"/>
      <c r="P685" s="230">
        <f>SUM(P686:P781)</f>
        <v>0</v>
      </c>
      <c r="Q685" s="229"/>
      <c r="R685" s="230">
        <f>SUM(R686:R781)</f>
        <v>0.059095519999999999</v>
      </c>
      <c r="S685" s="229"/>
      <c r="T685" s="231">
        <f>SUM(T686:T781)</f>
        <v>0.050000000000000003</v>
      </c>
      <c r="AR685" s="232" t="s">
        <v>81</v>
      </c>
      <c r="AT685" s="233" t="s">
        <v>71</v>
      </c>
      <c r="AU685" s="233" t="s">
        <v>79</v>
      </c>
      <c r="AY685" s="232" t="s">
        <v>188</v>
      </c>
      <c r="BK685" s="234">
        <f>SUM(BK686:BK781)</f>
        <v>0</v>
      </c>
    </row>
    <row r="686" s="1" customFormat="1" ht="25.5" customHeight="1">
      <c r="B686" s="47"/>
      <c r="C686" s="237" t="s">
        <v>980</v>
      </c>
      <c r="D686" s="237" t="s">
        <v>190</v>
      </c>
      <c r="E686" s="238" t="s">
        <v>981</v>
      </c>
      <c r="F686" s="239" t="s">
        <v>982</v>
      </c>
      <c r="G686" s="240" t="s">
        <v>627</v>
      </c>
      <c r="H686" s="241">
        <v>5</v>
      </c>
      <c r="I686" s="242"/>
      <c r="J686" s="243">
        <f>ROUND(I686*H686,2)</f>
        <v>0</v>
      </c>
      <c r="K686" s="239" t="s">
        <v>193</v>
      </c>
      <c r="L686" s="73"/>
      <c r="M686" s="244" t="s">
        <v>21</v>
      </c>
      <c r="N686" s="245" t="s">
        <v>43</v>
      </c>
      <c r="O686" s="48"/>
      <c r="P686" s="246">
        <f>O686*H686</f>
        <v>0</v>
      </c>
      <c r="Q686" s="246">
        <v>0</v>
      </c>
      <c r="R686" s="246">
        <f>Q686*H686</f>
        <v>0</v>
      </c>
      <c r="S686" s="246">
        <v>0.0030000000000000001</v>
      </c>
      <c r="T686" s="247">
        <f>S686*H686</f>
        <v>0.014999999999999999</v>
      </c>
      <c r="AR686" s="25" t="s">
        <v>290</v>
      </c>
      <c r="AT686" s="25" t="s">
        <v>190</v>
      </c>
      <c r="AU686" s="25" t="s">
        <v>81</v>
      </c>
      <c r="AY686" s="25" t="s">
        <v>188</v>
      </c>
      <c r="BE686" s="248">
        <f>IF(N686="základní",J686,0)</f>
        <v>0</v>
      </c>
      <c r="BF686" s="248">
        <f>IF(N686="snížená",J686,0)</f>
        <v>0</v>
      </c>
      <c r="BG686" s="248">
        <f>IF(N686="zákl. přenesená",J686,0)</f>
        <v>0</v>
      </c>
      <c r="BH686" s="248">
        <f>IF(N686="sníž. přenesená",J686,0)</f>
        <v>0</v>
      </c>
      <c r="BI686" s="248">
        <f>IF(N686="nulová",J686,0)</f>
        <v>0</v>
      </c>
      <c r="BJ686" s="25" t="s">
        <v>79</v>
      </c>
      <c r="BK686" s="248">
        <f>ROUND(I686*H686,2)</f>
        <v>0</v>
      </c>
      <c r="BL686" s="25" t="s">
        <v>290</v>
      </c>
      <c r="BM686" s="25" t="s">
        <v>983</v>
      </c>
    </row>
    <row r="687" s="1" customFormat="1">
      <c r="B687" s="47"/>
      <c r="C687" s="75"/>
      <c r="D687" s="249" t="s">
        <v>196</v>
      </c>
      <c r="E687" s="75"/>
      <c r="F687" s="250" t="s">
        <v>984</v>
      </c>
      <c r="G687" s="75"/>
      <c r="H687" s="75"/>
      <c r="I687" s="205"/>
      <c r="J687" s="75"/>
      <c r="K687" s="75"/>
      <c r="L687" s="73"/>
      <c r="M687" s="251"/>
      <c r="N687" s="48"/>
      <c r="O687" s="48"/>
      <c r="P687" s="48"/>
      <c r="Q687" s="48"/>
      <c r="R687" s="48"/>
      <c r="S687" s="48"/>
      <c r="T687" s="96"/>
      <c r="AT687" s="25" t="s">
        <v>196</v>
      </c>
      <c r="AU687" s="25" t="s">
        <v>81</v>
      </c>
    </row>
    <row r="688" s="1" customFormat="1" ht="25.5" customHeight="1">
      <c r="B688" s="47"/>
      <c r="C688" s="237" t="s">
        <v>985</v>
      </c>
      <c r="D688" s="237" t="s">
        <v>190</v>
      </c>
      <c r="E688" s="238" t="s">
        <v>986</v>
      </c>
      <c r="F688" s="239" t="s">
        <v>987</v>
      </c>
      <c r="G688" s="240" t="s">
        <v>627</v>
      </c>
      <c r="H688" s="241">
        <v>7</v>
      </c>
      <c r="I688" s="242"/>
      <c r="J688" s="243">
        <f>ROUND(I688*H688,2)</f>
        <v>0</v>
      </c>
      <c r="K688" s="239" t="s">
        <v>193</v>
      </c>
      <c r="L688" s="73"/>
      <c r="M688" s="244" t="s">
        <v>21</v>
      </c>
      <c r="N688" s="245" t="s">
        <v>43</v>
      </c>
      <c r="O688" s="48"/>
      <c r="P688" s="246">
        <f>O688*H688</f>
        <v>0</v>
      </c>
      <c r="Q688" s="246">
        <v>0</v>
      </c>
      <c r="R688" s="246">
        <f>Q688*H688</f>
        <v>0</v>
      </c>
      <c r="S688" s="246">
        <v>0.0050000000000000001</v>
      </c>
      <c r="T688" s="247">
        <f>S688*H688</f>
        <v>0.035000000000000003</v>
      </c>
      <c r="AR688" s="25" t="s">
        <v>290</v>
      </c>
      <c r="AT688" s="25" t="s">
        <v>190</v>
      </c>
      <c r="AU688" s="25" t="s">
        <v>81</v>
      </c>
      <c r="AY688" s="25" t="s">
        <v>188</v>
      </c>
      <c r="BE688" s="248">
        <f>IF(N688="základní",J688,0)</f>
        <v>0</v>
      </c>
      <c r="BF688" s="248">
        <f>IF(N688="snížená",J688,0)</f>
        <v>0</v>
      </c>
      <c r="BG688" s="248">
        <f>IF(N688="zákl. přenesená",J688,0)</f>
        <v>0</v>
      </c>
      <c r="BH688" s="248">
        <f>IF(N688="sníž. přenesená",J688,0)</f>
        <v>0</v>
      </c>
      <c r="BI688" s="248">
        <f>IF(N688="nulová",J688,0)</f>
        <v>0</v>
      </c>
      <c r="BJ688" s="25" t="s">
        <v>79</v>
      </c>
      <c r="BK688" s="248">
        <f>ROUND(I688*H688,2)</f>
        <v>0</v>
      </c>
      <c r="BL688" s="25" t="s">
        <v>290</v>
      </c>
      <c r="BM688" s="25" t="s">
        <v>988</v>
      </c>
    </row>
    <row r="689" s="1" customFormat="1">
      <c r="B689" s="47"/>
      <c r="C689" s="75"/>
      <c r="D689" s="249" t="s">
        <v>196</v>
      </c>
      <c r="E689" s="75"/>
      <c r="F689" s="250" t="s">
        <v>989</v>
      </c>
      <c r="G689" s="75"/>
      <c r="H689" s="75"/>
      <c r="I689" s="205"/>
      <c r="J689" s="75"/>
      <c r="K689" s="75"/>
      <c r="L689" s="73"/>
      <c r="M689" s="251"/>
      <c r="N689" s="48"/>
      <c r="O689" s="48"/>
      <c r="P689" s="48"/>
      <c r="Q689" s="48"/>
      <c r="R689" s="48"/>
      <c r="S689" s="48"/>
      <c r="T689" s="96"/>
      <c r="AT689" s="25" t="s">
        <v>196</v>
      </c>
      <c r="AU689" s="25" t="s">
        <v>81</v>
      </c>
    </row>
    <row r="690" s="1" customFormat="1" ht="25.5" customHeight="1">
      <c r="B690" s="47"/>
      <c r="C690" s="237" t="s">
        <v>990</v>
      </c>
      <c r="D690" s="237" t="s">
        <v>190</v>
      </c>
      <c r="E690" s="238" t="s">
        <v>991</v>
      </c>
      <c r="F690" s="239" t="s">
        <v>992</v>
      </c>
      <c r="G690" s="240" t="s">
        <v>120</v>
      </c>
      <c r="H690" s="241">
        <v>9.2400000000000002</v>
      </c>
      <c r="I690" s="242"/>
      <c r="J690" s="243">
        <f>ROUND(I690*H690,2)</f>
        <v>0</v>
      </c>
      <c r="K690" s="239" t="s">
        <v>193</v>
      </c>
      <c r="L690" s="73"/>
      <c r="M690" s="244" t="s">
        <v>21</v>
      </c>
      <c r="N690" s="245" t="s">
        <v>43</v>
      </c>
      <c r="O690" s="48"/>
      <c r="P690" s="246">
        <f>O690*H690</f>
        <v>0</v>
      </c>
      <c r="Q690" s="246">
        <v>0.00027</v>
      </c>
      <c r="R690" s="246">
        <f>Q690*H690</f>
        <v>0.0024948000000000001</v>
      </c>
      <c r="S690" s="246">
        <v>0</v>
      </c>
      <c r="T690" s="247">
        <f>S690*H690</f>
        <v>0</v>
      </c>
      <c r="AR690" s="25" t="s">
        <v>290</v>
      </c>
      <c r="AT690" s="25" t="s">
        <v>190</v>
      </c>
      <c r="AU690" s="25" t="s">
        <v>81</v>
      </c>
      <c r="AY690" s="25" t="s">
        <v>188</v>
      </c>
      <c r="BE690" s="248">
        <f>IF(N690="základní",J690,0)</f>
        <v>0</v>
      </c>
      <c r="BF690" s="248">
        <f>IF(N690="snížená",J690,0)</f>
        <v>0</v>
      </c>
      <c r="BG690" s="248">
        <f>IF(N690="zákl. přenesená",J690,0)</f>
        <v>0</v>
      </c>
      <c r="BH690" s="248">
        <f>IF(N690="sníž. přenesená",J690,0)</f>
        <v>0</v>
      </c>
      <c r="BI690" s="248">
        <f>IF(N690="nulová",J690,0)</f>
        <v>0</v>
      </c>
      <c r="BJ690" s="25" t="s">
        <v>79</v>
      </c>
      <c r="BK690" s="248">
        <f>ROUND(I690*H690,2)</f>
        <v>0</v>
      </c>
      <c r="BL690" s="25" t="s">
        <v>290</v>
      </c>
      <c r="BM690" s="25" t="s">
        <v>993</v>
      </c>
    </row>
    <row r="691" s="1" customFormat="1">
      <c r="B691" s="47"/>
      <c r="C691" s="75"/>
      <c r="D691" s="249" t="s">
        <v>196</v>
      </c>
      <c r="E691" s="75"/>
      <c r="F691" s="250" t="s">
        <v>994</v>
      </c>
      <c r="G691" s="75"/>
      <c r="H691" s="75"/>
      <c r="I691" s="205"/>
      <c r="J691" s="75"/>
      <c r="K691" s="75"/>
      <c r="L691" s="73"/>
      <c r="M691" s="251"/>
      <c r="N691" s="48"/>
      <c r="O691" s="48"/>
      <c r="P691" s="48"/>
      <c r="Q691" s="48"/>
      <c r="R691" s="48"/>
      <c r="S691" s="48"/>
      <c r="T691" s="96"/>
      <c r="AT691" s="25" t="s">
        <v>196</v>
      </c>
      <c r="AU691" s="25" t="s">
        <v>81</v>
      </c>
    </row>
    <row r="692" s="1" customFormat="1">
      <c r="B692" s="47"/>
      <c r="C692" s="75"/>
      <c r="D692" s="249" t="s">
        <v>198</v>
      </c>
      <c r="E692" s="75"/>
      <c r="F692" s="252" t="s">
        <v>995</v>
      </c>
      <c r="G692" s="75"/>
      <c r="H692" s="75"/>
      <c r="I692" s="205"/>
      <c r="J692" s="75"/>
      <c r="K692" s="75"/>
      <c r="L692" s="73"/>
      <c r="M692" s="251"/>
      <c r="N692" s="48"/>
      <c r="O692" s="48"/>
      <c r="P692" s="48"/>
      <c r="Q692" s="48"/>
      <c r="R692" s="48"/>
      <c r="S692" s="48"/>
      <c r="T692" s="96"/>
      <c r="AT692" s="25" t="s">
        <v>198</v>
      </c>
      <c r="AU692" s="25" t="s">
        <v>81</v>
      </c>
    </row>
    <row r="693" s="13" customFormat="1">
      <c r="B693" s="264"/>
      <c r="C693" s="265"/>
      <c r="D693" s="249" t="s">
        <v>200</v>
      </c>
      <c r="E693" s="266" t="s">
        <v>21</v>
      </c>
      <c r="F693" s="267" t="s">
        <v>996</v>
      </c>
      <c r="G693" s="265"/>
      <c r="H693" s="266" t="s">
        <v>21</v>
      </c>
      <c r="I693" s="268"/>
      <c r="J693" s="265"/>
      <c r="K693" s="265"/>
      <c r="L693" s="269"/>
      <c r="M693" s="270"/>
      <c r="N693" s="271"/>
      <c r="O693" s="271"/>
      <c r="P693" s="271"/>
      <c r="Q693" s="271"/>
      <c r="R693" s="271"/>
      <c r="S693" s="271"/>
      <c r="T693" s="272"/>
      <c r="AT693" s="273" t="s">
        <v>200</v>
      </c>
      <c r="AU693" s="273" t="s">
        <v>81</v>
      </c>
      <c r="AV693" s="13" t="s">
        <v>79</v>
      </c>
      <c r="AW693" s="13" t="s">
        <v>35</v>
      </c>
      <c r="AX693" s="13" t="s">
        <v>72</v>
      </c>
      <c r="AY693" s="273" t="s">
        <v>188</v>
      </c>
    </row>
    <row r="694" s="12" customFormat="1">
      <c r="B694" s="253"/>
      <c r="C694" s="254"/>
      <c r="D694" s="249" t="s">
        <v>200</v>
      </c>
      <c r="E694" s="255" t="s">
        <v>21</v>
      </c>
      <c r="F694" s="256" t="s">
        <v>997</v>
      </c>
      <c r="G694" s="254"/>
      <c r="H694" s="257">
        <v>3.96</v>
      </c>
      <c r="I694" s="258"/>
      <c r="J694" s="254"/>
      <c r="K694" s="254"/>
      <c r="L694" s="259"/>
      <c r="M694" s="260"/>
      <c r="N694" s="261"/>
      <c r="O694" s="261"/>
      <c r="P694" s="261"/>
      <c r="Q694" s="261"/>
      <c r="R694" s="261"/>
      <c r="S694" s="261"/>
      <c r="T694" s="262"/>
      <c r="AT694" s="263" t="s">
        <v>200</v>
      </c>
      <c r="AU694" s="263" t="s">
        <v>81</v>
      </c>
      <c r="AV694" s="12" t="s">
        <v>81</v>
      </c>
      <c r="AW694" s="12" t="s">
        <v>35</v>
      </c>
      <c r="AX694" s="12" t="s">
        <v>72</v>
      </c>
      <c r="AY694" s="263" t="s">
        <v>188</v>
      </c>
    </row>
    <row r="695" s="12" customFormat="1">
      <c r="B695" s="253"/>
      <c r="C695" s="254"/>
      <c r="D695" s="249" t="s">
        <v>200</v>
      </c>
      <c r="E695" s="255" t="s">
        <v>21</v>
      </c>
      <c r="F695" s="256" t="s">
        <v>616</v>
      </c>
      <c r="G695" s="254"/>
      <c r="H695" s="257">
        <v>5.2800000000000002</v>
      </c>
      <c r="I695" s="258"/>
      <c r="J695" s="254"/>
      <c r="K695" s="254"/>
      <c r="L695" s="259"/>
      <c r="M695" s="260"/>
      <c r="N695" s="261"/>
      <c r="O695" s="261"/>
      <c r="P695" s="261"/>
      <c r="Q695" s="261"/>
      <c r="R695" s="261"/>
      <c r="S695" s="261"/>
      <c r="T695" s="262"/>
      <c r="AT695" s="263" t="s">
        <v>200</v>
      </c>
      <c r="AU695" s="263" t="s">
        <v>81</v>
      </c>
      <c r="AV695" s="12" t="s">
        <v>81</v>
      </c>
      <c r="AW695" s="12" t="s">
        <v>35</v>
      </c>
      <c r="AX695" s="12" t="s">
        <v>72</v>
      </c>
      <c r="AY695" s="263" t="s">
        <v>188</v>
      </c>
    </row>
    <row r="696" s="14" customFormat="1">
      <c r="B696" s="274"/>
      <c r="C696" s="275"/>
      <c r="D696" s="249" t="s">
        <v>200</v>
      </c>
      <c r="E696" s="276" t="s">
        <v>21</v>
      </c>
      <c r="F696" s="277" t="s">
        <v>215</v>
      </c>
      <c r="G696" s="275"/>
      <c r="H696" s="278">
        <v>9.2400000000000002</v>
      </c>
      <c r="I696" s="279"/>
      <c r="J696" s="275"/>
      <c r="K696" s="275"/>
      <c r="L696" s="280"/>
      <c r="M696" s="281"/>
      <c r="N696" s="282"/>
      <c r="O696" s="282"/>
      <c r="P696" s="282"/>
      <c r="Q696" s="282"/>
      <c r="R696" s="282"/>
      <c r="S696" s="282"/>
      <c r="T696" s="283"/>
      <c r="AT696" s="284" t="s">
        <v>200</v>
      </c>
      <c r="AU696" s="284" t="s">
        <v>81</v>
      </c>
      <c r="AV696" s="14" t="s">
        <v>194</v>
      </c>
      <c r="AW696" s="14" t="s">
        <v>35</v>
      </c>
      <c r="AX696" s="14" t="s">
        <v>79</v>
      </c>
      <c r="AY696" s="284" t="s">
        <v>188</v>
      </c>
    </row>
    <row r="697" s="1" customFormat="1" ht="16.5" customHeight="1">
      <c r="B697" s="47"/>
      <c r="C697" s="286" t="s">
        <v>998</v>
      </c>
      <c r="D697" s="286" t="s">
        <v>273</v>
      </c>
      <c r="E697" s="287" t="s">
        <v>999</v>
      </c>
      <c r="F697" s="288" t="s">
        <v>1000</v>
      </c>
      <c r="G697" s="289" t="s">
        <v>627</v>
      </c>
      <c r="H697" s="290">
        <v>3</v>
      </c>
      <c r="I697" s="291"/>
      <c r="J697" s="292">
        <f>ROUND(I697*H697,2)</f>
        <v>0</v>
      </c>
      <c r="K697" s="288" t="s">
        <v>307</v>
      </c>
      <c r="L697" s="293"/>
      <c r="M697" s="294" t="s">
        <v>21</v>
      </c>
      <c r="N697" s="295" t="s">
        <v>43</v>
      </c>
      <c r="O697" s="48"/>
      <c r="P697" s="246">
        <f>O697*H697</f>
        <v>0</v>
      </c>
      <c r="Q697" s="246">
        <v>0</v>
      </c>
      <c r="R697" s="246">
        <f>Q697*H697</f>
        <v>0</v>
      </c>
      <c r="S697" s="246">
        <v>0</v>
      </c>
      <c r="T697" s="247">
        <f>S697*H697</f>
        <v>0</v>
      </c>
      <c r="AR697" s="25" t="s">
        <v>1001</v>
      </c>
      <c r="AT697" s="25" t="s">
        <v>273</v>
      </c>
      <c r="AU697" s="25" t="s">
        <v>81</v>
      </c>
      <c r="AY697" s="25" t="s">
        <v>188</v>
      </c>
      <c r="BE697" s="248">
        <f>IF(N697="základní",J697,0)</f>
        <v>0</v>
      </c>
      <c r="BF697" s="248">
        <f>IF(N697="snížená",J697,0)</f>
        <v>0</v>
      </c>
      <c r="BG697" s="248">
        <f>IF(N697="zákl. přenesená",J697,0)</f>
        <v>0</v>
      </c>
      <c r="BH697" s="248">
        <f>IF(N697="sníž. přenesená",J697,0)</f>
        <v>0</v>
      </c>
      <c r="BI697" s="248">
        <f>IF(N697="nulová",J697,0)</f>
        <v>0</v>
      </c>
      <c r="BJ697" s="25" t="s">
        <v>79</v>
      </c>
      <c r="BK697" s="248">
        <f>ROUND(I697*H697,2)</f>
        <v>0</v>
      </c>
      <c r="BL697" s="25" t="s">
        <v>1001</v>
      </c>
      <c r="BM697" s="25" t="s">
        <v>1002</v>
      </c>
    </row>
    <row r="698" s="1" customFormat="1">
      <c r="B698" s="47"/>
      <c r="C698" s="75"/>
      <c r="D698" s="249" t="s">
        <v>196</v>
      </c>
      <c r="E698" s="75"/>
      <c r="F698" s="250" t="s">
        <v>1003</v>
      </c>
      <c r="G698" s="75"/>
      <c r="H698" s="75"/>
      <c r="I698" s="205"/>
      <c r="J698" s="75"/>
      <c r="K698" s="75"/>
      <c r="L698" s="73"/>
      <c r="M698" s="251"/>
      <c r="N698" s="48"/>
      <c r="O698" s="48"/>
      <c r="P698" s="48"/>
      <c r="Q698" s="48"/>
      <c r="R698" s="48"/>
      <c r="S698" s="48"/>
      <c r="T698" s="96"/>
      <c r="AT698" s="25" t="s">
        <v>196</v>
      </c>
      <c r="AU698" s="25" t="s">
        <v>81</v>
      </c>
    </row>
    <row r="699" s="1" customFormat="1" ht="16.5" customHeight="1">
      <c r="B699" s="47"/>
      <c r="C699" s="286" t="s">
        <v>1004</v>
      </c>
      <c r="D699" s="286" t="s">
        <v>273</v>
      </c>
      <c r="E699" s="287" t="s">
        <v>1005</v>
      </c>
      <c r="F699" s="288" t="s">
        <v>1006</v>
      </c>
      <c r="G699" s="289" t="s">
        <v>627</v>
      </c>
      <c r="H699" s="290">
        <v>2</v>
      </c>
      <c r="I699" s="291"/>
      <c r="J699" s="292">
        <f>ROUND(I699*H699,2)</f>
        <v>0</v>
      </c>
      <c r="K699" s="288" t="s">
        <v>307</v>
      </c>
      <c r="L699" s="293"/>
      <c r="M699" s="294" t="s">
        <v>21</v>
      </c>
      <c r="N699" s="295" t="s">
        <v>43</v>
      </c>
      <c r="O699" s="48"/>
      <c r="P699" s="246">
        <f>O699*H699</f>
        <v>0</v>
      </c>
      <c r="Q699" s="246">
        <v>0</v>
      </c>
      <c r="R699" s="246">
        <f>Q699*H699</f>
        <v>0</v>
      </c>
      <c r="S699" s="246">
        <v>0</v>
      </c>
      <c r="T699" s="247">
        <f>S699*H699</f>
        <v>0</v>
      </c>
      <c r="AR699" s="25" t="s">
        <v>1001</v>
      </c>
      <c r="AT699" s="25" t="s">
        <v>273</v>
      </c>
      <c r="AU699" s="25" t="s">
        <v>81</v>
      </c>
      <c r="AY699" s="25" t="s">
        <v>188</v>
      </c>
      <c r="BE699" s="248">
        <f>IF(N699="základní",J699,0)</f>
        <v>0</v>
      </c>
      <c r="BF699" s="248">
        <f>IF(N699="snížená",J699,0)</f>
        <v>0</v>
      </c>
      <c r="BG699" s="248">
        <f>IF(N699="zákl. přenesená",J699,0)</f>
        <v>0</v>
      </c>
      <c r="BH699" s="248">
        <f>IF(N699="sníž. přenesená",J699,0)</f>
        <v>0</v>
      </c>
      <c r="BI699" s="248">
        <f>IF(N699="nulová",J699,0)</f>
        <v>0</v>
      </c>
      <c r="BJ699" s="25" t="s">
        <v>79</v>
      </c>
      <c r="BK699" s="248">
        <f>ROUND(I699*H699,2)</f>
        <v>0</v>
      </c>
      <c r="BL699" s="25" t="s">
        <v>1001</v>
      </c>
      <c r="BM699" s="25" t="s">
        <v>1007</v>
      </c>
    </row>
    <row r="700" s="1" customFormat="1">
      <c r="B700" s="47"/>
      <c r="C700" s="75"/>
      <c r="D700" s="249" t="s">
        <v>196</v>
      </c>
      <c r="E700" s="75"/>
      <c r="F700" s="250" t="s">
        <v>1008</v>
      </c>
      <c r="G700" s="75"/>
      <c r="H700" s="75"/>
      <c r="I700" s="205"/>
      <c r="J700" s="75"/>
      <c r="K700" s="75"/>
      <c r="L700" s="73"/>
      <c r="M700" s="251"/>
      <c r="N700" s="48"/>
      <c r="O700" s="48"/>
      <c r="P700" s="48"/>
      <c r="Q700" s="48"/>
      <c r="R700" s="48"/>
      <c r="S700" s="48"/>
      <c r="T700" s="96"/>
      <c r="AT700" s="25" t="s">
        <v>196</v>
      </c>
      <c r="AU700" s="25" t="s">
        <v>81</v>
      </c>
    </row>
    <row r="701" s="1" customFormat="1" ht="25.5" customHeight="1">
      <c r="B701" s="47"/>
      <c r="C701" s="237" t="s">
        <v>1009</v>
      </c>
      <c r="D701" s="237" t="s">
        <v>190</v>
      </c>
      <c r="E701" s="238" t="s">
        <v>1010</v>
      </c>
      <c r="F701" s="239" t="s">
        <v>1011</v>
      </c>
      <c r="G701" s="240" t="s">
        <v>120</v>
      </c>
      <c r="H701" s="241">
        <v>22.175999999999998</v>
      </c>
      <c r="I701" s="242"/>
      <c r="J701" s="243">
        <f>ROUND(I701*H701,2)</f>
        <v>0</v>
      </c>
      <c r="K701" s="239" t="s">
        <v>193</v>
      </c>
      <c r="L701" s="73"/>
      <c r="M701" s="244" t="s">
        <v>21</v>
      </c>
      <c r="N701" s="245" t="s">
        <v>43</v>
      </c>
      <c r="O701" s="48"/>
      <c r="P701" s="246">
        <f>O701*H701</f>
        <v>0</v>
      </c>
      <c r="Q701" s="246">
        <v>0.00025999999999999998</v>
      </c>
      <c r="R701" s="246">
        <f>Q701*H701</f>
        <v>0.0057657599999999991</v>
      </c>
      <c r="S701" s="246">
        <v>0</v>
      </c>
      <c r="T701" s="247">
        <f>S701*H701</f>
        <v>0</v>
      </c>
      <c r="AR701" s="25" t="s">
        <v>290</v>
      </c>
      <c r="AT701" s="25" t="s">
        <v>190</v>
      </c>
      <c r="AU701" s="25" t="s">
        <v>81</v>
      </c>
      <c r="AY701" s="25" t="s">
        <v>188</v>
      </c>
      <c r="BE701" s="248">
        <f>IF(N701="základní",J701,0)</f>
        <v>0</v>
      </c>
      <c r="BF701" s="248">
        <f>IF(N701="snížená",J701,0)</f>
        <v>0</v>
      </c>
      <c r="BG701" s="248">
        <f>IF(N701="zákl. přenesená",J701,0)</f>
        <v>0</v>
      </c>
      <c r="BH701" s="248">
        <f>IF(N701="sníž. přenesená",J701,0)</f>
        <v>0</v>
      </c>
      <c r="BI701" s="248">
        <f>IF(N701="nulová",J701,0)</f>
        <v>0</v>
      </c>
      <c r="BJ701" s="25" t="s">
        <v>79</v>
      </c>
      <c r="BK701" s="248">
        <f>ROUND(I701*H701,2)</f>
        <v>0</v>
      </c>
      <c r="BL701" s="25" t="s">
        <v>290</v>
      </c>
      <c r="BM701" s="25" t="s">
        <v>1012</v>
      </c>
    </row>
    <row r="702" s="1" customFormat="1">
      <c r="B702" s="47"/>
      <c r="C702" s="75"/>
      <c r="D702" s="249" t="s">
        <v>196</v>
      </c>
      <c r="E702" s="75"/>
      <c r="F702" s="250" t="s">
        <v>1013</v>
      </c>
      <c r="G702" s="75"/>
      <c r="H702" s="75"/>
      <c r="I702" s="205"/>
      <c r="J702" s="75"/>
      <c r="K702" s="75"/>
      <c r="L702" s="73"/>
      <c r="M702" s="251"/>
      <c r="N702" s="48"/>
      <c r="O702" s="48"/>
      <c r="P702" s="48"/>
      <c r="Q702" s="48"/>
      <c r="R702" s="48"/>
      <c r="S702" s="48"/>
      <c r="T702" s="96"/>
      <c r="AT702" s="25" t="s">
        <v>196</v>
      </c>
      <c r="AU702" s="25" t="s">
        <v>81</v>
      </c>
    </row>
    <row r="703" s="1" customFormat="1">
      <c r="B703" s="47"/>
      <c r="C703" s="75"/>
      <c r="D703" s="249" t="s">
        <v>198</v>
      </c>
      <c r="E703" s="75"/>
      <c r="F703" s="252" t="s">
        <v>995</v>
      </c>
      <c r="G703" s="75"/>
      <c r="H703" s="75"/>
      <c r="I703" s="205"/>
      <c r="J703" s="75"/>
      <c r="K703" s="75"/>
      <c r="L703" s="73"/>
      <c r="M703" s="251"/>
      <c r="N703" s="48"/>
      <c r="O703" s="48"/>
      <c r="P703" s="48"/>
      <c r="Q703" s="48"/>
      <c r="R703" s="48"/>
      <c r="S703" s="48"/>
      <c r="T703" s="96"/>
      <c r="AT703" s="25" t="s">
        <v>198</v>
      </c>
      <c r="AU703" s="25" t="s">
        <v>81</v>
      </c>
    </row>
    <row r="704" s="13" customFormat="1">
      <c r="B704" s="264"/>
      <c r="C704" s="265"/>
      <c r="D704" s="249" t="s">
        <v>200</v>
      </c>
      <c r="E704" s="266" t="s">
        <v>21</v>
      </c>
      <c r="F704" s="267" t="s">
        <v>1014</v>
      </c>
      <c r="G704" s="265"/>
      <c r="H704" s="266" t="s">
        <v>21</v>
      </c>
      <c r="I704" s="268"/>
      <c r="J704" s="265"/>
      <c r="K704" s="265"/>
      <c r="L704" s="269"/>
      <c r="M704" s="270"/>
      <c r="N704" s="271"/>
      <c r="O704" s="271"/>
      <c r="P704" s="271"/>
      <c r="Q704" s="271"/>
      <c r="R704" s="271"/>
      <c r="S704" s="271"/>
      <c r="T704" s="272"/>
      <c r="AT704" s="273" t="s">
        <v>200</v>
      </c>
      <c r="AU704" s="273" t="s">
        <v>81</v>
      </c>
      <c r="AV704" s="13" t="s">
        <v>79</v>
      </c>
      <c r="AW704" s="13" t="s">
        <v>35</v>
      </c>
      <c r="AX704" s="13" t="s">
        <v>72</v>
      </c>
      <c r="AY704" s="273" t="s">
        <v>188</v>
      </c>
    </row>
    <row r="705" s="12" customFormat="1">
      <c r="B705" s="253"/>
      <c r="C705" s="254"/>
      <c r="D705" s="249" t="s">
        <v>200</v>
      </c>
      <c r="E705" s="255" t="s">
        <v>21</v>
      </c>
      <c r="F705" s="256" t="s">
        <v>1015</v>
      </c>
      <c r="G705" s="254"/>
      <c r="H705" s="257">
        <v>1.8480000000000001</v>
      </c>
      <c r="I705" s="258"/>
      <c r="J705" s="254"/>
      <c r="K705" s="254"/>
      <c r="L705" s="259"/>
      <c r="M705" s="260"/>
      <c r="N705" s="261"/>
      <c r="O705" s="261"/>
      <c r="P705" s="261"/>
      <c r="Q705" s="261"/>
      <c r="R705" s="261"/>
      <c r="S705" s="261"/>
      <c r="T705" s="262"/>
      <c r="AT705" s="263" t="s">
        <v>200</v>
      </c>
      <c r="AU705" s="263" t="s">
        <v>81</v>
      </c>
      <c r="AV705" s="12" t="s">
        <v>81</v>
      </c>
      <c r="AW705" s="12" t="s">
        <v>35</v>
      </c>
      <c r="AX705" s="12" t="s">
        <v>72</v>
      </c>
      <c r="AY705" s="263" t="s">
        <v>188</v>
      </c>
    </row>
    <row r="706" s="12" customFormat="1">
      <c r="B706" s="253"/>
      <c r="C706" s="254"/>
      <c r="D706" s="249" t="s">
        <v>200</v>
      </c>
      <c r="E706" s="255" t="s">
        <v>21</v>
      </c>
      <c r="F706" s="256" t="s">
        <v>617</v>
      </c>
      <c r="G706" s="254"/>
      <c r="H706" s="257">
        <v>18.48</v>
      </c>
      <c r="I706" s="258"/>
      <c r="J706" s="254"/>
      <c r="K706" s="254"/>
      <c r="L706" s="259"/>
      <c r="M706" s="260"/>
      <c r="N706" s="261"/>
      <c r="O706" s="261"/>
      <c r="P706" s="261"/>
      <c r="Q706" s="261"/>
      <c r="R706" s="261"/>
      <c r="S706" s="261"/>
      <c r="T706" s="262"/>
      <c r="AT706" s="263" t="s">
        <v>200</v>
      </c>
      <c r="AU706" s="263" t="s">
        <v>81</v>
      </c>
      <c r="AV706" s="12" t="s">
        <v>81</v>
      </c>
      <c r="AW706" s="12" t="s">
        <v>35</v>
      </c>
      <c r="AX706" s="12" t="s">
        <v>72</v>
      </c>
      <c r="AY706" s="263" t="s">
        <v>188</v>
      </c>
    </row>
    <row r="707" s="12" customFormat="1">
      <c r="B707" s="253"/>
      <c r="C707" s="254"/>
      <c r="D707" s="249" t="s">
        <v>200</v>
      </c>
      <c r="E707" s="255" t="s">
        <v>21</v>
      </c>
      <c r="F707" s="256" t="s">
        <v>1015</v>
      </c>
      <c r="G707" s="254"/>
      <c r="H707" s="257">
        <v>1.8480000000000001</v>
      </c>
      <c r="I707" s="258"/>
      <c r="J707" s="254"/>
      <c r="K707" s="254"/>
      <c r="L707" s="259"/>
      <c r="M707" s="260"/>
      <c r="N707" s="261"/>
      <c r="O707" s="261"/>
      <c r="P707" s="261"/>
      <c r="Q707" s="261"/>
      <c r="R707" s="261"/>
      <c r="S707" s="261"/>
      <c r="T707" s="262"/>
      <c r="AT707" s="263" t="s">
        <v>200</v>
      </c>
      <c r="AU707" s="263" t="s">
        <v>81</v>
      </c>
      <c r="AV707" s="12" t="s">
        <v>81</v>
      </c>
      <c r="AW707" s="12" t="s">
        <v>35</v>
      </c>
      <c r="AX707" s="12" t="s">
        <v>72</v>
      </c>
      <c r="AY707" s="263" t="s">
        <v>188</v>
      </c>
    </row>
    <row r="708" s="14" customFormat="1">
      <c r="B708" s="274"/>
      <c r="C708" s="275"/>
      <c r="D708" s="249" t="s">
        <v>200</v>
      </c>
      <c r="E708" s="276" t="s">
        <v>21</v>
      </c>
      <c r="F708" s="277" t="s">
        <v>215</v>
      </c>
      <c r="G708" s="275"/>
      <c r="H708" s="278">
        <v>22.175999999999998</v>
      </c>
      <c r="I708" s="279"/>
      <c r="J708" s="275"/>
      <c r="K708" s="275"/>
      <c r="L708" s="280"/>
      <c r="M708" s="281"/>
      <c r="N708" s="282"/>
      <c r="O708" s="282"/>
      <c r="P708" s="282"/>
      <c r="Q708" s="282"/>
      <c r="R708" s="282"/>
      <c r="S708" s="282"/>
      <c r="T708" s="283"/>
      <c r="AT708" s="284" t="s">
        <v>200</v>
      </c>
      <c r="AU708" s="284" t="s">
        <v>81</v>
      </c>
      <c r="AV708" s="14" t="s">
        <v>194</v>
      </c>
      <c r="AW708" s="14" t="s">
        <v>35</v>
      </c>
      <c r="AX708" s="14" t="s">
        <v>79</v>
      </c>
      <c r="AY708" s="284" t="s">
        <v>188</v>
      </c>
    </row>
    <row r="709" s="1" customFormat="1" ht="16.5" customHeight="1">
      <c r="B709" s="47"/>
      <c r="C709" s="286" t="s">
        <v>1016</v>
      </c>
      <c r="D709" s="286" t="s">
        <v>273</v>
      </c>
      <c r="E709" s="287" t="s">
        <v>1017</v>
      </c>
      <c r="F709" s="288" t="s">
        <v>1018</v>
      </c>
      <c r="G709" s="289" t="s">
        <v>627</v>
      </c>
      <c r="H709" s="290">
        <v>1</v>
      </c>
      <c r="I709" s="291"/>
      <c r="J709" s="292">
        <f>ROUND(I709*H709,2)</f>
        <v>0</v>
      </c>
      <c r="K709" s="288" t="s">
        <v>307</v>
      </c>
      <c r="L709" s="293"/>
      <c r="M709" s="294" t="s">
        <v>21</v>
      </c>
      <c r="N709" s="295" t="s">
        <v>43</v>
      </c>
      <c r="O709" s="48"/>
      <c r="P709" s="246">
        <f>O709*H709</f>
        <v>0</v>
      </c>
      <c r="Q709" s="246">
        <v>0</v>
      </c>
      <c r="R709" s="246">
        <f>Q709*H709</f>
        <v>0</v>
      </c>
      <c r="S709" s="246">
        <v>0</v>
      </c>
      <c r="T709" s="247">
        <f>S709*H709</f>
        <v>0</v>
      </c>
      <c r="AR709" s="25" t="s">
        <v>1001</v>
      </c>
      <c r="AT709" s="25" t="s">
        <v>273</v>
      </c>
      <c r="AU709" s="25" t="s">
        <v>81</v>
      </c>
      <c r="AY709" s="25" t="s">
        <v>188</v>
      </c>
      <c r="BE709" s="248">
        <f>IF(N709="základní",J709,0)</f>
        <v>0</v>
      </c>
      <c r="BF709" s="248">
        <f>IF(N709="snížená",J709,0)</f>
        <v>0</v>
      </c>
      <c r="BG709" s="248">
        <f>IF(N709="zákl. přenesená",J709,0)</f>
        <v>0</v>
      </c>
      <c r="BH709" s="248">
        <f>IF(N709="sníž. přenesená",J709,0)</f>
        <v>0</v>
      </c>
      <c r="BI709" s="248">
        <f>IF(N709="nulová",J709,0)</f>
        <v>0</v>
      </c>
      <c r="BJ709" s="25" t="s">
        <v>79</v>
      </c>
      <c r="BK709" s="248">
        <f>ROUND(I709*H709,2)</f>
        <v>0</v>
      </c>
      <c r="BL709" s="25" t="s">
        <v>1001</v>
      </c>
      <c r="BM709" s="25" t="s">
        <v>1019</v>
      </c>
    </row>
    <row r="710" s="1" customFormat="1">
      <c r="B710" s="47"/>
      <c r="C710" s="75"/>
      <c r="D710" s="249" t="s">
        <v>196</v>
      </c>
      <c r="E710" s="75"/>
      <c r="F710" s="250" t="s">
        <v>1008</v>
      </c>
      <c r="G710" s="75"/>
      <c r="H710" s="75"/>
      <c r="I710" s="205"/>
      <c r="J710" s="75"/>
      <c r="K710" s="75"/>
      <c r="L710" s="73"/>
      <c r="M710" s="251"/>
      <c r="N710" s="48"/>
      <c r="O710" s="48"/>
      <c r="P710" s="48"/>
      <c r="Q710" s="48"/>
      <c r="R710" s="48"/>
      <c r="S710" s="48"/>
      <c r="T710" s="96"/>
      <c r="AT710" s="25" t="s">
        <v>196</v>
      </c>
      <c r="AU710" s="25" t="s">
        <v>81</v>
      </c>
    </row>
    <row r="711" s="1" customFormat="1" ht="16.5" customHeight="1">
      <c r="B711" s="47"/>
      <c r="C711" s="286" t="s">
        <v>1020</v>
      </c>
      <c r="D711" s="286" t="s">
        <v>273</v>
      </c>
      <c r="E711" s="287" t="s">
        <v>1021</v>
      </c>
      <c r="F711" s="288" t="s">
        <v>1022</v>
      </c>
      <c r="G711" s="289" t="s">
        <v>627</v>
      </c>
      <c r="H711" s="290">
        <v>5</v>
      </c>
      <c r="I711" s="291"/>
      <c r="J711" s="292">
        <f>ROUND(I711*H711,2)</f>
        <v>0</v>
      </c>
      <c r="K711" s="288" t="s">
        <v>307</v>
      </c>
      <c r="L711" s="293"/>
      <c r="M711" s="294" t="s">
        <v>21</v>
      </c>
      <c r="N711" s="295" t="s">
        <v>43</v>
      </c>
      <c r="O711" s="48"/>
      <c r="P711" s="246">
        <f>O711*H711</f>
        <v>0</v>
      </c>
      <c r="Q711" s="246">
        <v>0</v>
      </c>
      <c r="R711" s="246">
        <f>Q711*H711</f>
        <v>0</v>
      </c>
      <c r="S711" s="246">
        <v>0</v>
      </c>
      <c r="T711" s="247">
        <f>S711*H711</f>
        <v>0</v>
      </c>
      <c r="AR711" s="25" t="s">
        <v>1001</v>
      </c>
      <c r="AT711" s="25" t="s">
        <v>273</v>
      </c>
      <c r="AU711" s="25" t="s">
        <v>81</v>
      </c>
      <c r="AY711" s="25" t="s">
        <v>188</v>
      </c>
      <c r="BE711" s="248">
        <f>IF(N711="základní",J711,0)</f>
        <v>0</v>
      </c>
      <c r="BF711" s="248">
        <f>IF(N711="snížená",J711,0)</f>
        <v>0</v>
      </c>
      <c r="BG711" s="248">
        <f>IF(N711="zákl. přenesená",J711,0)</f>
        <v>0</v>
      </c>
      <c r="BH711" s="248">
        <f>IF(N711="sníž. přenesená",J711,0)</f>
        <v>0</v>
      </c>
      <c r="BI711" s="248">
        <f>IF(N711="nulová",J711,0)</f>
        <v>0</v>
      </c>
      <c r="BJ711" s="25" t="s">
        <v>79</v>
      </c>
      <c r="BK711" s="248">
        <f>ROUND(I711*H711,2)</f>
        <v>0</v>
      </c>
      <c r="BL711" s="25" t="s">
        <v>1001</v>
      </c>
      <c r="BM711" s="25" t="s">
        <v>1023</v>
      </c>
    </row>
    <row r="712" s="1" customFormat="1">
      <c r="B712" s="47"/>
      <c r="C712" s="75"/>
      <c r="D712" s="249" t="s">
        <v>196</v>
      </c>
      <c r="E712" s="75"/>
      <c r="F712" s="250" t="s">
        <v>1024</v>
      </c>
      <c r="G712" s="75"/>
      <c r="H712" s="75"/>
      <c r="I712" s="205"/>
      <c r="J712" s="75"/>
      <c r="K712" s="75"/>
      <c r="L712" s="73"/>
      <c r="M712" s="251"/>
      <c r="N712" s="48"/>
      <c r="O712" s="48"/>
      <c r="P712" s="48"/>
      <c r="Q712" s="48"/>
      <c r="R712" s="48"/>
      <c r="S712" s="48"/>
      <c r="T712" s="96"/>
      <c r="AT712" s="25" t="s">
        <v>196</v>
      </c>
      <c r="AU712" s="25" t="s">
        <v>81</v>
      </c>
    </row>
    <row r="713" s="1" customFormat="1" ht="25.5" customHeight="1">
      <c r="B713" s="47"/>
      <c r="C713" s="237" t="s">
        <v>1025</v>
      </c>
      <c r="D713" s="237" t="s">
        <v>190</v>
      </c>
      <c r="E713" s="238" t="s">
        <v>1026</v>
      </c>
      <c r="F713" s="239" t="s">
        <v>1027</v>
      </c>
      <c r="G713" s="240" t="s">
        <v>627</v>
      </c>
      <c r="H713" s="241">
        <v>2.5960000000000001</v>
      </c>
      <c r="I713" s="242"/>
      <c r="J713" s="243">
        <f>ROUND(I713*H713,2)</f>
        <v>0</v>
      </c>
      <c r="K713" s="239" t="s">
        <v>193</v>
      </c>
      <c r="L713" s="73"/>
      <c r="M713" s="244" t="s">
        <v>21</v>
      </c>
      <c r="N713" s="245" t="s">
        <v>43</v>
      </c>
      <c r="O713" s="48"/>
      <c r="P713" s="246">
        <f>O713*H713</f>
        <v>0</v>
      </c>
      <c r="Q713" s="246">
        <v>0.00025999999999999998</v>
      </c>
      <c r="R713" s="246">
        <f>Q713*H713</f>
        <v>0.00067495999999999995</v>
      </c>
      <c r="S713" s="246">
        <v>0</v>
      </c>
      <c r="T713" s="247">
        <f>S713*H713</f>
        <v>0</v>
      </c>
      <c r="AR713" s="25" t="s">
        <v>290</v>
      </c>
      <c r="AT713" s="25" t="s">
        <v>190</v>
      </c>
      <c r="AU713" s="25" t="s">
        <v>81</v>
      </c>
      <c r="AY713" s="25" t="s">
        <v>188</v>
      </c>
      <c r="BE713" s="248">
        <f>IF(N713="základní",J713,0)</f>
        <v>0</v>
      </c>
      <c r="BF713" s="248">
        <f>IF(N713="snížená",J713,0)</f>
        <v>0</v>
      </c>
      <c r="BG713" s="248">
        <f>IF(N713="zákl. přenesená",J713,0)</f>
        <v>0</v>
      </c>
      <c r="BH713" s="248">
        <f>IF(N713="sníž. přenesená",J713,0)</f>
        <v>0</v>
      </c>
      <c r="BI713" s="248">
        <f>IF(N713="nulová",J713,0)</f>
        <v>0</v>
      </c>
      <c r="BJ713" s="25" t="s">
        <v>79</v>
      </c>
      <c r="BK713" s="248">
        <f>ROUND(I713*H713,2)</f>
        <v>0</v>
      </c>
      <c r="BL713" s="25" t="s">
        <v>290</v>
      </c>
      <c r="BM713" s="25" t="s">
        <v>1028</v>
      </c>
    </row>
    <row r="714" s="1" customFormat="1">
      <c r="B714" s="47"/>
      <c r="C714" s="75"/>
      <c r="D714" s="249" t="s">
        <v>196</v>
      </c>
      <c r="E714" s="75"/>
      <c r="F714" s="250" t="s">
        <v>1029</v>
      </c>
      <c r="G714" s="75"/>
      <c r="H714" s="75"/>
      <c r="I714" s="205"/>
      <c r="J714" s="75"/>
      <c r="K714" s="75"/>
      <c r="L714" s="73"/>
      <c r="M714" s="251"/>
      <c r="N714" s="48"/>
      <c r="O714" s="48"/>
      <c r="P714" s="48"/>
      <c r="Q714" s="48"/>
      <c r="R714" s="48"/>
      <c r="S714" s="48"/>
      <c r="T714" s="96"/>
      <c r="AT714" s="25" t="s">
        <v>196</v>
      </c>
      <c r="AU714" s="25" t="s">
        <v>81</v>
      </c>
    </row>
    <row r="715" s="1" customFormat="1">
      <c r="B715" s="47"/>
      <c r="C715" s="75"/>
      <c r="D715" s="249" t="s">
        <v>198</v>
      </c>
      <c r="E715" s="75"/>
      <c r="F715" s="252" t="s">
        <v>1030</v>
      </c>
      <c r="G715" s="75"/>
      <c r="H715" s="75"/>
      <c r="I715" s="205"/>
      <c r="J715" s="75"/>
      <c r="K715" s="75"/>
      <c r="L715" s="73"/>
      <c r="M715" s="251"/>
      <c r="N715" s="48"/>
      <c r="O715" s="48"/>
      <c r="P715" s="48"/>
      <c r="Q715" s="48"/>
      <c r="R715" s="48"/>
      <c r="S715" s="48"/>
      <c r="T715" s="96"/>
      <c r="AT715" s="25" t="s">
        <v>198</v>
      </c>
      <c r="AU715" s="25" t="s">
        <v>81</v>
      </c>
    </row>
    <row r="716" s="13" customFormat="1">
      <c r="B716" s="264"/>
      <c r="C716" s="265"/>
      <c r="D716" s="249" t="s">
        <v>200</v>
      </c>
      <c r="E716" s="266" t="s">
        <v>21</v>
      </c>
      <c r="F716" s="267" t="s">
        <v>1031</v>
      </c>
      <c r="G716" s="265"/>
      <c r="H716" s="266" t="s">
        <v>21</v>
      </c>
      <c r="I716" s="268"/>
      <c r="J716" s="265"/>
      <c r="K716" s="265"/>
      <c r="L716" s="269"/>
      <c r="M716" s="270"/>
      <c r="N716" s="271"/>
      <c r="O716" s="271"/>
      <c r="P716" s="271"/>
      <c r="Q716" s="271"/>
      <c r="R716" s="271"/>
      <c r="S716" s="271"/>
      <c r="T716" s="272"/>
      <c r="AT716" s="273" t="s">
        <v>200</v>
      </c>
      <c r="AU716" s="273" t="s">
        <v>81</v>
      </c>
      <c r="AV716" s="13" t="s">
        <v>79</v>
      </c>
      <c r="AW716" s="13" t="s">
        <v>35</v>
      </c>
      <c r="AX716" s="13" t="s">
        <v>72</v>
      </c>
      <c r="AY716" s="273" t="s">
        <v>188</v>
      </c>
    </row>
    <row r="717" s="12" customFormat="1">
      <c r="B717" s="253"/>
      <c r="C717" s="254"/>
      <c r="D717" s="249" t="s">
        <v>200</v>
      </c>
      <c r="E717" s="255" t="s">
        <v>21</v>
      </c>
      <c r="F717" s="256" t="s">
        <v>513</v>
      </c>
      <c r="G717" s="254"/>
      <c r="H717" s="257">
        <v>2.5960000000000001</v>
      </c>
      <c r="I717" s="258"/>
      <c r="J717" s="254"/>
      <c r="K717" s="254"/>
      <c r="L717" s="259"/>
      <c r="M717" s="260"/>
      <c r="N717" s="261"/>
      <c r="O717" s="261"/>
      <c r="P717" s="261"/>
      <c r="Q717" s="261"/>
      <c r="R717" s="261"/>
      <c r="S717" s="261"/>
      <c r="T717" s="262"/>
      <c r="AT717" s="263" t="s">
        <v>200</v>
      </c>
      <c r="AU717" s="263" t="s">
        <v>81</v>
      </c>
      <c r="AV717" s="12" t="s">
        <v>81</v>
      </c>
      <c r="AW717" s="12" t="s">
        <v>35</v>
      </c>
      <c r="AX717" s="12" t="s">
        <v>72</v>
      </c>
      <c r="AY717" s="263" t="s">
        <v>188</v>
      </c>
    </row>
    <row r="718" s="14" customFormat="1">
      <c r="B718" s="274"/>
      <c r="C718" s="275"/>
      <c r="D718" s="249" t="s">
        <v>200</v>
      </c>
      <c r="E718" s="276" t="s">
        <v>21</v>
      </c>
      <c r="F718" s="277" t="s">
        <v>215</v>
      </c>
      <c r="G718" s="275"/>
      <c r="H718" s="278">
        <v>2.5960000000000001</v>
      </c>
      <c r="I718" s="279"/>
      <c r="J718" s="275"/>
      <c r="K718" s="275"/>
      <c r="L718" s="280"/>
      <c r="M718" s="281"/>
      <c r="N718" s="282"/>
      <c r="O718" s="282"/>
      <c r="P718" s="282"/>
      <c r="Q718" s="282"/>
      <c r="R718" s="282"/>
      <c r="S718" s="282"/>
      <c r="T718" s="283"/>
      <c r="AT718" s="284" t="s">
        <v>200</v>
      </c>
      <c r="AU718" s="284" t="s">
        <v>81</v>
      </c>
      <c r="AV718" s="14" t="s">
        <v>194</v>
      </c>
      <c r="AW718" s="14" t="s">
        <v>35</v>
      </c>
      <c r="AX718" s="14" t="s">
        <v>79</v>
      </c>
      <c r="AY718" s="284" t="s">
        <v>188</v>
      </c>
    </row>
    <row r="719" s="1" customFormat="1" ht="25.5" customHeight="1">
      <c r="B719" s="47"/>
      <c r="C719" s="286" t="s">
        <v>1032</v>
      </c>
      <c r="D719" s="286" t="s">
        <v>273</v>
      </c>
      <c r="E719" s="287" t="s">
        <v>1031</v>
      </c>
      <c r="F719" s="288" t="s">
        <v>1033</v>
      </c>
      <c r="G719" s="289" t="s">
        <v>627</v>
      </c>
      <c r="H719" s="290">
        <v>1</v>
      </c>
      <c r="I719" s="291"/>
      <c r="J719" s="292">
        <f>ROUND(I719*H719,2)</f>
        <v>0</v>
      </c>
      <c r="K719" s="288" t="s">
        <v>307</v>
      </c>
      <c r="L719" s="293"/>
      <c r="M719" s="294" t="s">
        <v>21</v>
      </c>
      <c r="N719" s="295" t="s">
        <v>43</v>
      </c>
      <c r="O719" s="48"/>
      <c r="P719" s="246">
        <f>O719*H719</f>
        <v>0</v>
      </c>
      <c r="Q719" s="246">
        <v>0</v>
      </c>
      <c r="R719" s="246">
        <f>Q719*H719</f>
        <v>0</v>
      </c>
      <c r="S719" s="246">
        <v>0</v>
      </c>
      <c r="T719" s="247">
        <f>S719*H719</f>
        <v>0</v>
      </c>
      <c r="AR719" s="25" t="s">
        <v>1001</v>
      </c>
      <c r="AT719" s="25" t="s">
        <v>273</v>
      </c>
      <c r="AU719" s="25" t="s">
        <v>81</v>
      </c>
      <c r="AY719" s="25" t="s">
        <v>188</v>
      </c>
      <c r="BE719" s="248">
        <f>IF(N719="základní",J719,0)</f>
        <v>0</v>
      </c>
      <c r="BF719" s="248">
        <f>IF(N719="snížená",J719,0)</f>
        <v>0</v>
      </c>
      <c r="BG719" s="248">
        <f>IF(N719="zákl. přenesená",J719,0)</f>
        <v>0</v>
      </c>
      <c r="BH719" s="248">
        <f>IF(N719="sníž. přenesená",J719,0)</f>
        <v>0</v>
      </c>
      <c r="BI719" s="248">
        <f>IF(N719="nulová",J719,0)</f>
        <v>0</v>
      </c>
      <c r="BJ719" s="25" t="s">
        <v>79</v>
      </c>
      <c r="BK719" s="248">
        <f>ROUND(I719*H719,2)</f>
        <v>0</v>
      </c>
      <c r="BL719" s="25" t="s">
        <v>1001</v>
      </c>
      <c r="BM719" s="25" t="s">
        <v>1034</v>
      </c>
    </row>
    <row r="720" s="1" customFormat="1">
      <c r="B720" s="47"/>
      <c r="C720" s="75"/>
      <c r="D720" s="249" t="s">
        <v>196</v>
      </c>
      <c r="E720" s="75"/>
      <c r="F720" s="250" t="s">
        <v>1035</v>
      </c>
      <c r="G720" s="75"/>
      <c r="H720" s="75"/>
      <c r="I720" s="205"/>
      <c r="J720" s="75"/>
      <c r="K720" s="75"/>
      <c r="L720" s="73"/>
      <c r="M720" s="251"/>
      <c r="N720" s="48"/>
      <c r="O720" s="48"/>
      <c r="P720" s="48"/>
      <c r="Q720" s="48"/>
      <c r="R720" s="48"/>
      <c r="S720" s="48"/>
      <c r="T720" s="96"/>
      <c r="AT720" s="25" t="s">
        <v>196</v>
      </c>
      <c r="AU720" s="25" t="s">
        <v>81</v>
      </c>
    </row>
    <row r="721" s="1" customFormat="1" ht="25.5" customHeight="1">
      <c r="B721" s="47"/>
      <c r="C721" s="237" t="s">
        <v>1036</v>
      </c>
      <c r="D721" s="237" t="s">
        <v>190</v>
      </c>
      <c r="E721" s="238" t="s">
        <v>1037</v>
      </c>
      <c r="F721" s="239" t="s">
        <v>1038</v>
      </c>
      <c r="G721" s="240" t="s">
        <v>627</v>
      </c>
      <c r="H721" s="241">
        <v>5</v>
      </c>
      <c r="I721" s="242"/>
      <c r="J721" s="243">
        <f>ROUND(I721*H721,2)</f>
        <v>0</v>
      </c>
      <c r="K721" s="239" t="s">
        <v>193</v>
      </c>
      <c r="L721" s="73"/>
      <c r="M721" s="244" t="s">
        <v>21</v>
      </c>
      <c r="N721" s="245" t="s">
        <v>43</v>
      </c>
      <c r="O721" s="48"/>
      <c r="P721" s="246">
        <f>O721*H721</f>
        <v>0</v>
      </c>
      <c r="Q721" s="246">
        <v>0</v>
      </c>
      <c r="R721" s="246">
        <f>Q721*H721</f>
        <v>0</v>
      </c>
      <c r="S721" s="246">
        <v>0</v>
      </c>
      <c r="T721" s="247">
        <f>S721*H721</f>
        <v>0</v>
      </c>
      <c r="AR721" s="25" t="s">
        <v>290</v>
      </c>
      <c r="AT721" s="25" t="s">
        <v>190</v>
      </c>
      <c r="AU721" s="25" t="s">
        <v>81</v>
      </c>
      <c r="AY721" s="25" t="s">
        <v>188</v>
      </c>
      <c r="BE721" s="248">
        <f>IF(N721="základní",J721,0)</f>
        <v>0</v>
      </c>
      <c r="BF721" s="248">
        <f>IF(N721="snížená",J721,0)</f>
        <v>0</v>
      </c>
      <c r="BG721" s="248">
        <f>IF(N721="zákl. přenesená",J721,0)</f>
        <v>0</v>
      </c>
      <c r="BH721" s="248">
        <f>IF(N721="sníž. přenesená",J721,0)</f>
        <v>0</v>
      </c>
      <c r="BI721" s="248">
        <f>IF(N721="nulová",J721,0)</f>
        <v>0</v>
      </c>
      <c r="BJ721" s="25" t="s">
        <v>79</v>
      </c>
      <c r="BK721" s="248">
        <f>ROUND(I721*H721,2)</f>
        <v>0</v>
      </c>
      <c r="BL721" s="25" t="s">
        <v>290</v>
      </c>
      <c r="BM721" s="25" t="s">
        <v>1039</v>
      </c>
    </row>
    <row r="722" s="1" customFormat="1">
      <c r="B722" s="47"/>
      <c r="C722" s="75"/>
      <c r="D722" s="249" t="s">
        <v>196</v>
      </c>
      <c r="E722" s="75"/>
      <c r="F722" s="250" t="s">
        <v>1040</v>
      </c>
      <c r="G722" s="75"/>
      <c r="H722" s="75"/>
      <c r="I722" s="205"/>
      <c r="J722" s="75"/>
      <c r="K722" s="75"/>
      <c r="L722" s="73"/>
      <c r="M722" s="251"/>
      <c r="N722" s="48"/>
      <c r="O722" s="48"/>
      <c r="P722" s="48"/>
      <c r="Q722" s="48"/>
      <c r="R722" s="48"/>
      <c r="S722" s="48"/>
      <c r="T722" s="96"/>
      <c r="AT722" s="25" t="s">
        <v>196</v>
      </c>
      <c r="AU722" s="25" t="s">
        <v>81</v>
      </c>
    </row>
    <row r="723" s="1" customFormat="1">
      <c r="B723" s="47"/>
      <c r="C723" s="75"/>
      <c r="D723" s="249" t="s">
        <v>198</v>
      </c>
      <c r="E723" s="75"/>
      <c r="F723" s="252" t="s">
        <v>1041</v>
      </c>
      <c r="G723" s="75"/>
      <c r="H723" s="75"/>
      <c r="I723" s="205"/>
      <c r="J723" s="75"/>
      <c r="K723" s="75"/>
      <c r="L723" s="73"/>
      <c r="M723" s="251"/>
      <c r="N723" s="48"/>
      <c r="O723" s="48"/>
      <c r="P723" s="48"/>
      <c r="Q723" s="48"/>
      <c r="R723" s="48"/>
      <c r="S723" s="48"/>
      <c r="T723" s="96"/>
      <c r="AT723" s="25" t="s">
        <v>198</v>
      </c>
      <c r="AU723" s="25" t="s">
        <v>81</v>
      </c>
    </row>
    <row r="724" s="13" customFormat="1">
      <c r="B724" s="264"/>
      <c r="C724" s="265"/>
      <c r="D724" s="249" t="s">
        <v>200</v>
      </c>
      <c r="E724" s="266" t="s">
        <v>21</v>
      </c>
      <c r="F724" s="267" t="s">
        <v>999</v>
      </c>
      <c r="G724" s="265"/>
      <c r="H724" s="266" t="s">
        <v>21</v>
      </c>
      <c r="I724" s="268"/>
      <c r="J724" s="265"/>
      <c r="K724" s="265"/>
      <c r="L724" s="269"/>
      <c r="M724" s="270"/>
      <c r="N724" s="271"/>
      <c r="O724" s="271"/>
      <c r="P724" s="271"/>
      <c r="Q724" s="271"/>
      <c r="R724" s="271"/>
      <c r="S724" s="271"/>
      <c r="T724" s="272"/>
      <c r="AT724" s="273" t="s">
        <v>200</v>
      </c>
      <c r="AU724" s="273" t="s">
        <v>81</v>
      </c>
      <c r="AV724" s="13" t="s">
        <v>79</v>
      </c>
      <c r="AW724" s="13" t="s">
        <v>35</v>
      </c>
      <c r="AX724" s="13" t="s">
        <v>72</v>
      </c>
      <c r="AY724" s="273" t="s">
        <v>188</v>
      </c>
    </row>
    <row r="725" s="12" customFormat="1">
      <c r="B725" s="253"/>
      <c r="C725" s="254"/>
      <c r="D725" s="249" t="s">
        <v>200</v>
      </c>
      <c r="E725" s="255" t="s">
        <v>21</v>
      </c>
      <c r="F725" s="256" t="s">
        <v>207</v>
      </c>
      <c r="G725" s="254"/>
      <c r="H725" s="257">
        <v>3</v>
      </c>
      <c r="I725" s="258"/>
      <c r="J725" s="254"/>
      <c r="K725" s="254"/>
      <c r="L725" s="259"/>
      <c r="M725" s="260"/>
      <c r="N725" s="261"/>
      <c r="O725" s="261"/>
      <c r="P725" s="261"/>
      <c r="Q725" s="261"/>
      <c r="R725" s="261"/>
      <c r="S725" s="261"/>
      <c r="T725" s="262"/>
      <c r="AT725" s="263" t="s">
        <v>200</v>
      </c>
      <c r="AU725" s="263" t="s">
        <v>81</v>
      </c>
      <c r="AV725" s="12" t="s">
        <v>81</v>
      </c>
      <c r="AW725" s="12" t="s">
        <v>35</v>
      </c>
      <c r="AX725" s="12" t="s">
        <v>72</v>
      </c>
      <c r="AY725" s="263" t="s">
        <v>188</v>
      </c>
    </row>
    <row r="726" s="13" customFormat="1">
      <c r="B726" s="264"/>
      <c r="C726" s="265"/>
      <c r="D726" s="249" t="s">
        <v>200</v>
      </c>
      <c r="E726" s="266" t="s">
        <v>21</v>
      </c>
      <c r="F726" s="267" t="s">
        <v>1031</v>
      </c>
      <c r="G726" s="265"/>
      <c r="H726" s="266" t="s">
        <v>21</v>
      </c>
      <c r="I726" s="268"/>
      <c r="J726" s="265"/>
      <c r="K726" s="265"/>
      <c r="L726" s="269"/>
      <c r="M726" s="270"/>
      <c r="N726" s="271"/>
      <c r="O726" s="271"/>
      <c r="P726" s="271"/>
      <c r="Q726" s="271"/>
      <c r="R726" s="271"/>
      <c r="S726" s="271"/>
      <c r="T726" s="272"/>
      <c r="AT726" s="273" t="s">
        <v>200</v>
      </c>
      <c r="AU726" s="273" t="s">
        <v>81</v>
      </c>
      <c r="AV726" s="13" t="s">
        <v>79</v>
      </c>
      <c r="AW726" s="13" t="s">
        <v>35</v>
      </c>
      <c r="AX726" s="13" t="s">
        <v>72</v>
      </c>
      <c r="AY726" s="273" t="s">
        <v>188</v>
      </c>
    </row>
    <row r="727" s="12" customFormat="1">
      <c r="B727" s="253"/>
      <c r="C727" s="254"/>
      <c r="D727" s="249" t="s">
        <v>200</v>
      </c>
      <c r="E727" s="255" t="s">
        <v>21</v>
      </c>
      <c r="F727" s="256" t="s">
        <v>79</v>
      </c>
      <c r="G727" s="254"/>
      <c r="H727" s="257">
        <v>1</v>
      </c>
      <c r="I727" s="258"/>
      <c r="J727" s="254"/>
      <c r="K727" s="254"/>
      <c r="L727" s="259"/>
      <c r="M727" s="260"/>
      <c r="N727" s="261"/>
      <c r="O727" s="261"/>
      <c r="P727" s="261"/>
      <c r="Q727" s="261"/>
      <c r="R727" s="261"/>
      <c r="S727" s="261"/>
      <c r="T727" s="262"/>
      <c r="AT727" s="263" t="s">
        <v>200</v>
      </c>
      <c r="AU727" s="263" t="s">
        <v>81</v>
      </c>
      <c r="AV727" s="12" t="s">
        <v>81</v>
      </c>
      <c r="AW727" s="12" t="s">
        <v>35</v>
      </c>
      <c r="AX727" s="12" t="s">
        <v>72</v>
      </c>
      <c r="AY727" s="263" t="s">
        <v>188</v>
      </c>
    </row>
    <row r="728" s="13" customFormat="1">
      <c r="B728" s="264"/>
      <c r="C728" s="265"/>
      <c r="D728" s="249" t="s">
        <v>200</v>
      </c>
      <c r="E728" s="266" t="s">
        <v>21</v>
      </c>
      <c r="F728" s="267" t="s">
        <v>1017</v>
      </c>
      <c r="G728" s="265"/>
      <c r="H728" s="266" t="s">
        <v>21</v>
      </c>
      <c r="I728" s="268"/>
      <c r="J728" s="265"/>
      <c r="K728" s="265"/>
      <c r="L728" s="269"/>
      <c r="M728" s="270"/>
      <c r="N728" s="271"/>
      <c r="O728" s="271"/>
      <c r="P728" s="271"/>
      <c r="Q728" s="271"/>
      <c r="R728" s="271"/>
      <c r="S728" s="271"/>
      <c r="T728" s="272"/>
      <c r="AT728" s="273" t="s">
        <v>200</v>
      </c>
      <c r="AU728" s="273" t="s">
        <v>81</v>
      </c>
      <c r="AV728" s="13" t="s">
        <v>79</v>
      </c>
      <c r="AW728" s="13" t="s">
        <v>35</v>
      </c>
      <c r="AX728" s="13" t="s">
        <v>72</v>
      </c>
      <c r="AY728" s="273" t="s">
        <v>188</v>
      </c>
    </row>
    <row r="729" s="12" customFormat="1">
      <c r="B729" s="253"/>
      <c r="C729" s="254"/>
      <c r="D729" s="249" t="s">
        <v>200</v>
      </c>
      <c r="E729" s="255" t="s">
        <v>21</v>
      </c>
      <c r="F729" s="256" t="s">
        <v>79</v>
      </c>
      <c r="G729" s="254"/>
      <c r="H729" s="257">
        <v>1</v>
      </c>
      <c r="I729" s="258"/>
      <c r="J729" s="254"/>
      <c r="K729" s="254"/>
      <c r="L729" s="259"/>
      <c r="M729" s="260"/>
      <c r="N729" s="261"/>
      <c r="O729" s="261"/>
      <c r="P729" s="261"/>
      <c r="Q729" s="261"/>
      <c r="R729" s="261"/>
      <c r="S729" s="261"/>
      <c r="T729" s="262"/>
      <c r="AT729" s="263" t="s">
        <v>200</v>
      </c>
      <c r="AU729" s="263" t="s">
        <v>81</v>
      </c>
      <c r="AV729" s="12" t="s">
        <v>81</v>
      </c>
      <c r="AW729" s="12" t="s">
        <v>35</v>
      </c>
      <c r="AX729" s="12" t="s">
        <v>72</v>
      </c>
      <c r="AY729" s="263" t="s">
        <v>188</v>
      </c>
    </row>
    <row r="730" s="14" customFormat="1">
      <c r="B730" s="274"/>
      <c r="C730" s="275"/>
      <c r="D730" s="249" t="s">
        <v>200</v>
      </c>
      <c r="E730" s="276" t="s">
        <v>21</v>
      </c>
      <c r="F730" s="277" t="s">
        <v>215</v>
      </c>
      <c r="G730" s="275"/>
      <c r="H730" s="278">
        <v>5</v>
      </c>
      <c r="I730" s="279"/>
      <c r="J730" s="275"/>
      <c r="K730" s="275"/>
      <c r="L730" s="280"/>
      <c r="M730" s="281"/>
      <c r="N730" s="282"/>
      <c r="O730" s="282"/>
      <c r="P730" s="282"/>
      <c r="Q730" s="282"/>
      <c r="R730" s="282"/>
      <c r="S730" s="282"/>
      <c r="T730" s="283"/>
      <c r="AT730" s="284" t="s">
        <v>200</v>
      </c>
      <c r="AU730" s="284" t="s">
        <v>81</v>
      </c>
      <c r="AV730" s="14" t="s">
        <v>194</v>
      </c>
      <c r="AW730" s="14" t="s">
        <v>35</v>
      </c>
      <c r="AX730" s="14" t="s">
        <v>79</v>
      </c>
      <c r="AY730" s="284" t="s">
        <v>188</v>
      </c>
    </row>
    <row r="731" s="1" customFormat="1" ht="25.5" customHeight="1">
      <c r="B731" s="47"/>
      <c r="C731" s="237" t="s">
        <v>1042</v>
      </c>
      <c r="D731" s="237" t="s">
        <v>190</v>
      </c>
      <c r="E731" s="238" t="s">
        <v>1043</v>
      </c>
      <c r="F731" s="239" t="s">
        <v>1044</v>
      </c>
      <c r="G731" s="240" t="s">
        <v>627</v>
      </c>
      <c r="H731" s="241">
        <v>7</v>
      </c>
      <c r="I731" s="242"/>
      <c r="J731" s="243">
        <f>ROUND(I731*H731,2)</f>
        <v>0</v>
      </c>
      <c r="K731" s="239" t="s">
        <v>193</v>
      </c>
      <c r="L731" s="73"/>
      <c r="M731" s="244" t="s">
        <v>21</v>
      </c>
      <c r="N731" s="245" t="s">
        <v>43</v>
      </c>
      <c r="O731" s="48"/>
      <c r="P731" s="246">
        <f>O731*H731</f>
        <v>0</v>
      </c>
      <c r="Q731" s="246">
        <v>0</v>
      </c>
      <c r="R731" s="246">
        <f>Q731*H731</f>
        <v>0</v>
      </c>
      <c r="S731" s="246">
        <v>0</v>
      </c>
      <c r="T731" s="247">
        <f>S731*H731</f>
        <v>0</v>
      </c>
      <c r="AR731" s="25" t="s">
        <v>290</v>
      </c>
      <c r="AT731" s="25" t="s">
        <v>190</v>
      </c>
      <c r="AU731" s="25" t="s">
        <v>81</v>
      </c>
      <c r="AY731" s="25" t="s">
        <v>188</v>
      </c>
      <c r="BE731" s="248">
        <f>IF(N731="základní",J731,0)</f>
        <v>0</v>
      </c>
      <c r="BF731" s="248">
        <f>IF(N731="snížená",J731,0)</f>
        <v>0</v>
      </c>
      <c r="BG731" s="248">
        <f>IF(N731="zákl. přenesená",J731,0)</f>
        <v>0</v>
      </c>
      <c r="BH731" s="248">
        <f>IF(N731="sníž. přenesená",J731,0)</f>
        <v>0</v>
      </c>
      <c r="BI731" s="248">
        <f>IF(N731="nulová",J731,0)</f>
        <v>0</v>
      </c>
      <c r="BJ731" s="25" t="s">
        <v>79</v>
      </c>
      <c r="BK731" s="248">
        <f>ROUND(I731*H731,2)</f>
        <v>0</v>
      </c>
      <c r="BL731" s="25" t="s">
        <v>290</v>
      </c>
      <c r="BM731" s="25" t="s">
        <v>1045</v>
      </c>
    </row>
    <row r="732" s="1" customFormat="1">
      <c r="B732" s="47"/>
      <c r="C732" s="75"/>
      <c r="D732" s="249" t="s">
        <v>196</v>
      </c>
      <c r="E732" s="75"/>
      <c r="F732" s="250" t="s">
        <v>1046</v>
      </c>
      <c r="G732" s="75"/>
      <c r="H732" s="75"/>
      <c r="I732" s="205"/>
      <c r="J732" s="75"/>
      <c r="K732" s="75"/>
      <c r="L732" s="73"/>
      <c r="M732" s="251"/>
      <c r="N732" s="48"/>
      <c r="O732" s="48"/>
      <c r="P732" s="48"/>
      <c r="Q732" s="48"/>
      <c r="R732" s="48"/>
      <c r="S732" s="48"/>
      <c r="T732" s="96"/>
      <c r="AT732" s="25" t="s">
        <v>196</v>
      </c>
      <c r="AU732" s="25" t="s">
        <v>81</v>
      </c>
    </row>
    <row r="733" s="1" customFormat="1">
      <c r="B733" s="47"/>
      <c r="C733" s="75"/>
      <c r="D733" s="249" t="s">
        <v>198</v>
      </c>
      <c r="E733" s="75"/>
      <c r="F733" s="252" t="s">
        <v>1041</v>
      </c>
      <c r="G733" s="75"/>
      <c r="H733" s="75"/>
      <c r="I733" s="205"/>
      <c r="J733" s="75"/>
      <c r="K733" s="75"/>
      <c r="L733" s="73"/>
      <c r="M733" s="251"/>
      <c r="N733" s="48"/>
      <c r="O733" s="48"/>
      <c r="P733" s="48"/>
      <c r="Q733" s="48"/>
      <c r="R733" s="48"/>
      <c r="S733" s="48"/>
      <c r="T733" s="96"/>
      <c r="AT733" s="25" t="s">
        <v>198</v>
      </c>
      <c r="AU733" s="25" t="s">
        <v>81</v>
      </c>
    </row>
    <row r="734" s="13" customFormat="1">
      <c r="B734" s="264"/>
      <c r="C734" s="265"/>
      <c r="D734" s="249" t="s">
        <v>200</v>
      </c>
      <c r="E734" s="266" t="s">
        <v>21</v>
      </c>
      <c r="F734" s="267" t="s">
        <v>1005</v>
      </c>
      <c r="G734" s="265"/>
      <c r="H734" s="266" t="s">
        <v>21</v>
      </c>
      <c r="I734" s="268"/>
      <c r="J734" s="265"/>
      <c r="K734" s="265"/>
      <c r="L734" s="269"/>
      <c r="M734" s="270"/>
      <c r="N734" s="271"/>
      <c r="O734" s="271"/>
      <c r="P734" s="271"/>
      <c r="Q734" s="271"/>
      <c r="R734" s="271"/>
      <c r="S734" s="271"/>
      <c r="T734" s="272"/>
      <c r="AT734" s="273" t="s">
        <v>200</v>
      </c>
      <c r="AU734" s="273" t="s">
        <v>81</v>
      </c>
      <c r="AV734" s="13" t="s">
        <v>79</v>
      </c>
      <c r="AW734" s="13" t="s">
        <v>35</v>
      </c>
      <c r="AX734" s="13" t="s">
        <v>72</v>
      </c>
      <c r="AY734" s="273" t="s">
        <v>188</v>
      </c>
    </row>
    <row r="735" s="12" customFormat="1">
      <c r="B735" s="253"/>
      <c r="C735" s="254"/>
      <c r="D735" s="249" t="s">
        <v>200</v>
      </c>
      <c r="E735" s="255" t="s">
        <v>21</v>
      </c>
      <c r="F735" s="256" t="s">
        <v>81</v>
      </c>
      <c r="G735" s="254"/>
      <c r="H735" s="257">
        <v>2</v>
      </c>
      <c r="I735" s="258"/>
      <c r="J735" s="254"/>
      <c r="K735" s="254"/>
      <c r="L735" s="259"/>
      <c r="M735" s="260"/>
      <c r="N735" s="261"/>
      <c r="O735" s="261"/>
      <c r="P735" s="261"/>
      <c r="Q735" s="261"/>
      <c r="R735" s="261"/>
      <c r="S735" s="261"/>
      <c r="T735" s="262"/>
      <c r="AT735" s="263" t="s">
        <v>200</v>
      </c>
      <c r="AU735" s="263" t="s">
        <v>81</v>
      </c>
      <c r="AV735" s="12" t="s">
        <v>81</v>
      </c>
      <c r="AW735" s="12" t="s">
        <v>35</v>
      </c>
      <c r="AX735" s="12" t="s">
        <v>72</v>
      </c>
      <c r="AY735" s="263" t="s">
        <v>188</v>
      </c>
    </row>
    <row r="736" s="13" customFormat="1">
      <c r="B736" s="264"/>
      <c r="C736" s="265"/>
      <c r="D736" s="249" t="s">
        <v>200</v>
      </c>
      <c r="E736" s="266" t="s">
        <v>21</v>
      </c>
      <c r="F736" s="267" t="s">
        <v>1021</v>
      </c>
      <c r="G736" s="265"/>
      <c r="H736" s="266" t="s">
        <v>21</v>
      </c>
      <c r="I736" s="268"/>
      <c r="J736" s="265"/>
      <c r="K736" s="265"/>
      <c r="L736" s="269"/>
      <c r="M736" s="270"/>
      <c r="N736" s="271"/>
      <c r="O736" s="271"/>
      <c r="P736" s="271"/>
      <c r="Q736" s="271"/>
      <c r="R736" s="271"/>
      <c r="S736" s="271"/>
      <c r="T736" s="272"/>
      <c r="AT736" s="273" t="s">
        <v>200</v>
      </c>
      <c r="AU736" s="273" t="s">
        <v>81</v>
      </c>
      <c r="AV736" s="13" t="s">
        <v>79</v>
      </c>
      <c r="AW736" s="13" t="s">
        <v>35</v>
      </c>
      <c r="AX736" s="13" t="s">
        <v>72</v>
      </c>
      <c r="AY736" s="273" t="s">
        <v>188</v>
      </c>
    </row>
    <row r="737" s="12" customFormat="1">
      <c r="B737" s="253"/>
      <c r="C737" s="254"/>
      <c r="D737" s="249" t="s">
        <v>200</v>
      </c>
      <c r="E737" s="255" t="s">
        <v>21</v>
      </c>
      <c r="F737" s="256" t="s">
        <v>220</v>
      </c>
      <c r="G737" s="254"/>
      <c r="H737" s="257">
        <v>5</v>
      </c>
      <c r="I737" s="258"/>
      <c r="J737" s="254"/>
      <c r="K737" s="254"/>
      <c r="L737" s="259"/>
      <c r="M737" s="260"/>
      <c r="N737" s="261"/>
      <c r="O737" s="261"/>
      <c r="P737" s="261"/>
      <c r="Q737" s="261"/>
      <c r="R737" s="261"/>
      <c r="S737" s="261"/>
      <c r="T737" s="262"/>
      <c r="AT737" s="263" t="s">
        <v>200</v>
      </c>
      <c r="AU737" s="263" t="s">
        <v>81</v>
      </c>
      <c r="AV737" s="12" t="s">
        <v>81</v>
      </c>
      <c r="AW737" s="12" t="s">
        <v>35</v>
      </c>
      <c r="AX737" s="12" t="s">
        <v>72</v>
      </c>
      <c r="AY737" s="263" t="s">
        <v>188</v>
      </c>
    </row>
    <row r="738" s="14" customFormat="1">
      <c r="B738" s="274"/>
      <c r="C738" s="275"/>
      <c r="D738" s="249" t="s">
        <v>200</v>
      </c>
      <c r="E738" s="276" t="s">
        <v>21</v>
      </c>
      <c r="F738" s="277" t="s">
        <v>215</v>
      </c>
      <c r="G738" s="275"/>
      <c r="H738" s="278">
        <v>7</v>
      </c>
      <c r="I738" s="279"/>
      <c r="J738" s="275"/>
      <c r="K738" s="275"/>
      <c r="L738" s="280"/>
      <c r="M738" s="281"/>
      <c r="N738" s="282"/>
      <c r="O738" s="282"/>
      <c r="P738" s="282"/>
      <c r="Q738" s="282"/>
      <c r="R738" s="282"/>
      <c r="S738" s="282"/>
      <c r="T738" s="283"/>
      <c r="AT738" s="284" t="s">
        <v>200</v>
      </c>
      <c r="AU738" s="284" t="s">
        <v>81</v>
      </c>
      <c r="AV738" s="14" t="s">
        <v>194</v>
      </c>
      <c r="AW738" s="14" t="s">
        <v>35</v>
      </c>
      <c r="AX738" s="14" t="s">
        <v>79</v>
      </c>
      <c r="AY738" s="284" t="s">
        <v>188</v>
      </c>
    </row>
    <row r="739" s="1" customFormat="1" ht="16.5" customHeight="1">
      <c r="B739" s="47"/>
      <c r="C739" s="286" t="s">
        <v>1047</v>
      </c>
      <c r="D739" s="286" t="s">
        <v>273</v>
      </c>
      <c r="E739" s="287" t="s">
        <v>1048</v>
      </c>
      <c r="F739" s="288" t="s">
        <v>1049</v>
      </c>
      <c r="G739" s="289" t="s">
        <v>378</v>
      </c>
      <c r="H739" s="290">
        <v>16.719999999999999</v>
      </c>
      <c r="I739" s="291"/>
      <c r="J739" s="292">
        <f>ROUND(I739*H739,2)</f>
        <v>0</v>
      </c>
      <c r="K739" s="288" t="s">
        <v>307</v>
      </c>
      <c r="L739" s="293"/>
      <c r="M739" s="294" t="s">
        <v>21</v>
      </c>
      <c r="N739" s="295" t="s">
        <v>43</v>
      </c>
      <c r="O739" s="48"/>
      <c r="P739" s="246">
        <f>O739*H739</f>
        <v>0</v>
      </c>
      <c r="Q739" s="246">
        <v>0.0030000000000000001</v>
      </c>
      <c r="R739" s="246">
        <f>Q739*H739</f>
        <v>0.050159999999999996</v>
      </c>
      <c r="S739" s="246">
        <v>0</v>
      </c>
      <c r="T739" s="247">
        <f>S739*H739</f>
        <v>0</v>
      </c>
      <c r="AR739" s="25" t="s">
        <v>405</v>
      </c>
      <c r="AT739" s="25" t="s">
        <v>273</v>
      </c>
      <c r="AU739" s="25" t="s">
        <v>81</v>
      </c>
      <c r="AY739" s="25" t="s">
        <v>188</v>
      </c>
      <c r="BE739" s="248">
        <f>IF(N739="základní",J739,0)</f>
        <v>0</v>
      </c>
      <c r="BF739" s="248">
        <f>IF(N739="snížená",J739,0)</f>
        <v>0</v>
      </c>
      <c r="BG739" s="248">
        <f>IF(N739="zákl. přenesená",J739,0)</f>
        <v>0</v>
      </c>
      <c r="BH739" s="248">
        <f>IF(N739="sníž. přenesená",J739,0)</f>
        <v>0</v>
      </c>
      <c r="BI739" s="248">
        <f>IF(N739="nulová",J739,0)</f>
        <v>0</v>
      </c>
      <c r="BJ739" s="25" t="s">
        <v>79</v>
      </c>
      <c r="BK739" s="248">
        <f>ROUND(I739*H739,2)</f>
        <v>0</v>
      </c>
      <c r="BL739" s="25" t="s">
        <v>290</v>
      </c>
      <c r="BM739" s="25" t="s">
        <v>1050</v>
      </c>
    </row>
    <row r="740" s="1" customFormat="1">
      <c r="B740" s="47"/>
      <c r="C740" s="75"/>
      <c r="D740" s="249" t="s">
        <v>196</v>
      </c>
      <c r="E740" s="75"/>
      <c r="F740" s="250" t="s">
        <v>1049</v>
      </c>
      <c r="G740" s="75"/>
      <c r="H740" s="75"/>
      <c r="I740" s="205"/>
      <c r="J740" s="75"/>
      <c r="K740" s="75"/>
      <c r="L740" s="73"/>
      <c r="M740" s="251"/>
      <c r="N740" s="48"/>
      <c r="O740" s="48"/>
      <c r="P740" s="48"/>
      <c r="Q740" s="48"/>
      <c r="R740" s="48"/>
      <c r="S740" s="48"/>
      <c r="T740" s="96"/>
      <c r="AT740" s="25" t="s">
        <v>196</v>
      </c>
      <c r="AU740" s="25" t="s">
        <v>81</v>
      </c>
    </row>
    <row r="741" s="13" customFormat="1">
      <c r="B741" s="264"/>
      <c r="C741" s="265"/>
      <c r="D741" s="249" t="s">
        <v>200</v>
      </c>
      <c r="E741" s="266" t="s">
        <v>21</v>
      </c>
      <c r="F741" s="267" t="s">
        <v>999</v>
      </c>
      <c r="G741" s="265"/>
      <c r="H741" s="266" t="s">
        <v>21</v>
      </c>
      <c r="I741" s="268"/>
      <c r="J741" s="265"/>
      <c r="K741" s="265"/>
      <c r="L741" s="269"/>
      <c r="M741" s="270"/>
      <c r="N741" s="271"/>
      <c r="O741" s="271"/>
      <c r="P741" s="271"/>
      <c r="Q741" s="271"/>
      <c r="R741" s="271"/>
      <c r="S741" s="271"/>
      <c r="T741" s="272"/>
      <c r="AT741" s="273" t="s">
        <v>200</v>
      </c>
      <c r="AU741" s="273" t="s">
        <v>81</v>
      </c>
      <c r="AV741" s="13" t="s">
        <v>79</v>
      </c>
      <c r="AW741" s="13" t="s">
        <v>35</v>
      </c>
      <c r="AX741" s="13" t="s">
        <v>72</v>
      </c>
      <c r="AY741" s="273" t="s">
        <v>188</v>
      </c>
    </row>
    <row r="742" s="12" customFormat="1">
      <c r="B742" s="253"/>
      <c r="C742" s="254"/>
      <c r="D742" s="249" t="s">
        <v>200</v>
      </c>
      <c r="E742" s="255" t="s">
        <v>21</v>
      </c>
      <c r="F742" s="256" t="s">
        <v>1051</v>
      </c>
      <c r="G742" s="254"/>
      <c r="H742" s="257">
        <v>2.6400000000000001</v>
      </c>
      <c r="I742" s="258"/>
      <c r="J742" s="254"/>
      <c r="K742" s="254"/>
      <c r="L742" s="259"/>
      <c r="M742" s="260"/>
      <c r="N742" s="261"/>
      <c r="O742" s="261"/>
      <c r="P742" s="261"/>
      <c r="Q742" s="261"/>
      <c r="R742" s="261"/>
      <c r="S742" s="261"/>
      <c r="T742" s="262"/>
      <c r="AT742" s="263" t="s">
        <v>200</v>
      </c>
      <c r="AU742" s="263" t="s">
        <v>81</v>
      </c>
      <c r="AV742" s="12" t="s">
        <v>81</v>
      </c>
      <c r="AW742" s="12" t="s">
        <v>35</v>
      </c>
      <c r="AX742" s="12" t="s">
        <v>72</v>
      </c>
      <c r="AY742" s="263" t="s">
        <v>188</v>
      </c>
    </row>
    <row r="743" s="13" customFormat="1">
      <c r="B743" s="264"/>
      <c r="C743" s="265"/>
      <c r="D743" s="249" t="s">
        <v>200</v>
      </c>
      <c r="E743" s="266" t="s">
        <v>21</v>
      </c>
      <c r="F743" s="267" t="s">
        <v>1005</v>
      </c>
      <c r="G743" s="265"/>
      <c r="H743" s="266" t="s">
        <v>21</v>
      </c>
      <c r="I743" s="268"/>
      <c r="J743" s="265"/>
      <c r="K743" s="265"/>
      <c r="L743" s="269"/>
      <c r="M743" s="270"/>
      <c r="N743" s="271"/>
      <c r="O743" s="271"/>
      <c r="P743" s="271"/>
      <c r="Q743" s="271"/>
      <c r="R743" s="271"/>
      <c r="S743" s="271"/>
      <c r="T743" s="272"/>
      <c r="AT743" s="273" t="s">
        <v>200</v>
      </c>
      <c r="AU743" s="273" t="s">
        <v>81</v>
      </c>
      <c r="AV743" s="13" t="s">
        <v>79</v>
      </c>
      <c r="AW743" s="13" t="s">
        <v>35</v>
      </c>
      <c r="AX743" s="13" t="s">
        <v>72</v>
      </c>
      <c r="AY743" s="273" t="s">
        <v>188</v>
      </c>
    </row>
    <row r="744" s="12" customFormat="1">
      <c r="B744" s="253"/>
      <c r="C744" s="254"/>
      <c r="D744" s="249" t="s">
        <v>200</v>
      </c>
      <c r="E744" s="255" t="s">
        <v>21</v>
      </c>
      <c r="F744" s="256" t="s">
        <v>1052</v>
      </c>
      <c r="G744" s="254"/>
      <c r="H744" s="257">
        <v>3.52</v>
      </c>
      <c r="I744" s="258"/>
      <c r="J744" s="254"/>
      <c r="K744" s="254"/>
      <c r="L744" s="259"/>
      <c r="M744" s="260"/>
      <c r="N744" s="261"/>
      <c r="O744" s="261"/>
      <c r="P744" s="261"/>
      <c r="Q744" s="261"/>
      <c r="R744" s="261"/>
      <c r="S744" s="261"/>
      <c r="T744" s="262"/>
      <c r="AT744" s="263" t="s">
        <v>200</v>
      </c>
      <c r="AU744" s="263" t="s">
        <v>81</v>
      </c>
      <c r="AV744" s="12" t="s">
        <v>81</v>
      </c>
      <c r="AW744" s="12" t="s">
        <v>35</v>
      </c>
      <c r="AX744" s="12" t="s">
        <v>72</v>
      </c>
      <c r="AY744" s="263" t="s">
        <v>188</v>
      </c>
    </row>
    <row r="745" s="13" customFormat="1">
      <c r="B745" s="264"/>
      <c r="C745" s="265"/>
      <c r="D745" s="249" t="s">
        <v>200</v>
      </c>
      <c r="E745" s="266" t="s">
        <v>21</v>
      </c>
      <c r="F745" s="267" t="s">
        <v>1021</v>
      </c>
      <c r="G745" s="265"/>
      <c r="H745" s="266" t="s">
        <v>21</v>
      </c>
      <c r="I745" s="268"/>
      <c r="J745" s="265"/>
      <c r="K745" s="265"/>
      <c r="L745" s="269"/>
      <c r="M745" s="270"/>
      <c r="N745" s="271"/>
      <c r="O745" s="271"/>
      <c r="P745" s="271"/>
      <c r="Q745" s="271"/>
      <c r="R745" s="271"/>
      <c r="S745" s="271"/>
      <c r="T745" s="272"/>
      <c r="AT745" s="273" t="s">
        <v>200</v>
      </c>
      <c r="AU745" s="273" t="s">
        <v>81</v>
      </c>
      <c r="AV745" s="13" t="s">
        <v>79</v>
      </c>
      <c r="AW745" s="13" t="s">
        <v>35</v>
      </c>
      <c r="AX745" s="13" t="s">
        <v>72</v>
      </c>
      <c r="AY745" s="273" t="s">
        <v>188</v>
      </c>
    </row>
    <row r="746" s="12" customFormat="1">
      <c r="B746" s="253"/>
      <c r="C746" s="254"/>
      <c r="D746" s="249" t="s">
        <v>200</v>
      </c>
      <c r="E746" s="255" t="s">
        <v>21</v>
      </c>
      <c r="F746" s="256" t="s">
        <v>1053</v>
      </c>
      <c r="G746" s="254"/>
      <c r="H746" s="257">
        <v>8.8000000000000007</v>
      </c>
      <c r="I746" s="258"/>
      <c r="J746" s="254"/>
      <c r="K746" s="254"/>
      <c r="L746" s="259"/>
      <c r="M746" s="260"/>
      <c r="N746" s="261"/>
      <c r="O746" s="261"/>
      <c r="P746" s="261"/>
      <c r="Q746" s="261"/>
      <c r="R746" s="261"/>
      <c r="S746" s="261"/>
      <c r="T746" s="262"/>
      <c r="AT746" s="263" t="s">
        <v>200</v>
      </c>
      <c r="AU746" s="263" t="s">
        <v>81</v>
      </c>
      <c r="AV746" s="12" t="s">
        <v>81</v>
      </c>
      <c r="AW746" s="12" t="s">
        <v>35</v>
      </c>
      <c r="AX746" s="12" t="s">
        <v>72</v>
      </c>
      <c r="AY746" s="263" t="s">
        <v>188</v>
      </c>
    </row>
    <row r="747" s="13" customFormat="1">
      <c r="B747" s="264"/>
      <c r="C747" s="265"/>
      <c r="D747" s="249" t="s">
        <v>200</v>
      </c>
      <c r="E747" s="266" t="s">
        <v>21</v>
      </c>
      <c r="F747" s="267" t="s">
        <v>1031</v>
      </c>
      <c r="G747" s="265"/>
      <c r="H747" s="266" t="s">
        <v>21</v>
      </c>
      <c r="I747" s="268"/>
      <c r="J747" s="265"/>
      <c r="K747" s="265"/>
      <c r="L747" s="269"/>
      <c r="M747" s="270"/>
      <c r="N747" s="271"/>
      <c r="O747" s="271"/>
      <c r="P747" s="271"/>
      <c r="Q747" s="271"/>
      <c r="R747" s="271"/>
      <c r="S747" s="271"/>
      <c r="T747" s="272"/>
      <c r="AT747" s="273" t="s">
        <v>200</v>
      </c>
      <c r="AU747" s="273" t="s">
        <v>81</v>
      </c>
      <c r="AV747" s="13" t="s">
        <v>79</v>
      </c>
      <c r="AW747" s="13" t="s">
        <v>35</v>
      </c>
      <c r="AX747" s="13" t="s">
        <v>72</v>
      </c>
      <c r="AY747" s="273" t="s">
        <v>188</v>
      </c>
    </row>
    <row r="748" s="12" customFormat="1">
      <c r="B748" s="253"/>
      <c r="C748" s="254"/>
      <c r="D748" s="249" t="s">
        <v>200</v>
      </c>
      <c r="E748" s="255" t="s">
        <v>21</v>
      </c>
      <c r="F748" s="256" t="s">
        <v>1054</v>
      </c>
      <c r="G748" s="254"/>
      <c r="H748" s="257">
        <v>0.88</v>
      </c>
      <c r="I748" s="258"/>
      <c r="J748" s="254"/>
      <c r="K748" s="254"/>
      <c r="L748" s="259"/>
      <c r="M748" s="260"/>
      <c r="N748" s="261"/>
      <c r="O748" s="261"/>
      <c r="P748" s="261"/>
      <c r="Q748" s="261"/>
      <c r="R748" s="261"/>
      <c r="S748" s="261"/>
      <c r="T748" s="262"/>
      <c r="AT748" s="263" t="s">
        <v>200</v>
      </c>
      <c r="AU748" s="263" t="s">
        <v>81</v>
      </c>
      <c r="AV748" s="12" t="s">
        <v>81</v>
      </c>
      <c r="AW748" s="12" t="s">
        <v>35</v>
      </c>
      <c r="AX748" s="12" t="s">
        <v>72</v>
      </c>
      <c r="AY748" s="263" t="s">
        <v>188</v>
      </c>
    </row>
    <row r="749" s="13" customFormat="1">
      <c r="B749" s="264"/>
      <c r="C749" s="265"/>
      <c r="D749" s="249" t="s">
        <v>200</v>
      </c>
      <c r="E749" s="266" t="s">
        <v>21</v>
      </c>
      <c r="F749" s="267" t="s">
        <v>1017</v>
      </c>
      <c r="G749" s="265"/>
      <c r="H749" s="266" t="s">
        <v>21</v>
      </c>
      <c r="I749" s="268"/>
      <c r="J749" s="265"/>
      <c r="K749" s="265"/>
      <c r="L749" s="269"/>
      <c r="M749" s="270"/>
      <c r="N749" s="271"/>
      <c r="O749" s="271"/>
      <c r="P749" s="271"/>
      <c r="Q749" s="271"/>
      <c r="R749" s="271"/>
      <c r="S749" s="271"/>
      <c r="T749" s="272"/>
      <c r="AT749" s="273" t="s">
        <v>200</v>
      </c>
      <c r="AU749" s="273" t="s">
        <v>81</v>
      </c>
      <c r="AV749" s="13" t="s">
        <v>79</v>
      </c>
      <c r="AW749" s="13" t="s">
        <v>35</v>
      </c>
      <c r="AX749" s="13" t="s">
        <v>72</v>
      </c>
      <c r="AY749" s="273" t="s">
        <v>188</v>
      </c>
    </row>
    <row r="750" s="12" customFormat="1">
      <c r="B750" s="253"/>
      <c r="C750" s="254"/>
      <c r="D750" s="249" t="s">
        <v>200</v>
      </c>
      <c r="E750" s="255" t="s">
        <v>21</v>
      </c>
      <c r="F750" s="256" t="s">
        <v>1054</v>
      </c>
      <c r="G750" s="254"/>
      <c r="H750" s="257">
        <v>0.88</v>
      </c>
      <c r="I750" s="258"/>
      <c r="J750" s="254"/>
      <c r="K750" s="254"/>
      <c r="L750" s="259"/>
      <c r="M750" s="260"/>
      <c r="N750" s="261"/>
      <c r="O750" s="261"/>
      <c r="P750" s="261"/>
      <c r="Q750" s="261"/>
      <c r="R750" s="261"/>
      <c r="S750" s="261"/>
      <c r="T750" s="262"/>
      <c r="AT750" s="263" t="s">
        <v>200</v>
      </c>
      <c r="AU750" s="263" t="s">
        <v>81</v>
      </c>
      <c r="AV750" s="12" t="s">
        <v>81</v>
      </c>
      <c r="AW750" s="12" t="s">
        <v>35</v>
      </c>
      <c r="AX750" s="12" t="s">
        <v>72</v>
      </c>
      <c r="AY750" s="263" t="s">
        <v>188</v>
      </c>
    </row>
    <row r="751" s="14" customFormat="1">
      <c r="B751" s="274"/>
      <c r="C751" s="275"/>
      <c r="D751" s="249" t="s">
        <v>200</v>
      </c>
      <c r="E751" s="276" t="s">
        <v>21</v>
      </c>
      <c r="F751" s="277" t="s">
        <v>215</v>
      </c>
      <c r="G751" s="275"/>
      <c r="H751" s="278">
        <v>16.719999999999999</v>
      </c>
      <c r="I751" s="279"/>
      <c r="J751" s="275"/>
      <c r="K751" s="275"/>
      <c r="L751" s="280"/>
      <c r="M751" s="281"/>
      <c r="N751" s="282"/>
      <c r="O751" s="282"/>
      <c r="P751" s="282"/>
      <c r="Q751" s="282"/>
      <c r="R751" s="282"/>
      <c r="S751" s="282"/>
      <c r="T751" s="283"/>
      <c r="AT751" s="284" t="s">
        <v>200</v>
      </c>
      <c r="AU751" s="284" t="s">
        <v>81</v>
      </c>
      <c r="AV751" s="14" t="s">
        <v>194</v>
      </c>
      <c r="AW751" s="14" t="s">
        <v>35</v>
      </c>
      <c r="AX751" s="14" t="s">
        <v>79</v>
      </c>
      <c r="AY751" s="284" t="s">
        <v>188</v>
      </c>
    </row>
    <row r="752" s="1" customFormat="1" ht="16.5" customHeight="1">
      <c r="B752" s="47"/>
      <c r="C752" s="237" t="s">
        <v>1055</v>
      </c>
      <c r="D752" s="237" t="s">
        <v>190</v>
      </c>
      <c r="E752" s="238" t="s">
        <v>1056</v>
      </c>
      <c r="F752" s="239" t="s">
        <v>1057</v>
      </c>
      <c r="G752" s="240" t="s">
        <v>120</v>
      </c>
      <c r="H752" s="241">
        <v>137.71000000000001</v>
      </c>
      <c r="I752" s="242"/>
      <c r="J752" s="243">
        <f>ROUND(I752*H752,2)</f>
        <v>0</v>
      </c>
      <c r="K752" s="239" t="s">
        <v>307</v>
      </c>
      <c r="L752" s="73"/>
      <c r="M752" s="244" t="s">
        <v>21</v>
      </c>
      <c r="N752" s="245" t="s">
        <v>43</v>
      </c>
      <c r="O752" s="48"/>
      <c r="P752" s="246">
        <f>O752*H752</f>
        <v>0</v>
      </c>
      <c r="Q752" s="246">
        <v>0</v>
      </c>
      <c r="R752" s="246">
        <f>Q752*H752</f>
        <v>0</v>
      </c>
      <c r="S752" s="246">
        <v>0</v>
      </c>
      <c r="T752" s="247">
        <f>S752*H752</f>
        <v>0</v>
      </c>
      <c r="AR752" s="25" t="s">
        <v>1001</v>
      </c>
      <c r="AT752" s="25" t="s">
        <v>190</v>
      </c>
      <c r="AU752" s="25" t="s">
        <v>81</v>
      </c>
      <c r="AY752" s="25" t="s">
        <v>188</v>
      </c>
      <c r="BE752" s="248">
        <f>IF(N752="základní",J752,0)</f>
        <v>0</v>
      </c>
      <c r="BF752" s="248">
        <f>IF(N752="snížená",J752,0)</f>
        <v>0</v>
      </c>
      <c r="BG752" s="248">
        <f>IF(N752="zákl. přenesená",J752,0)</f>
        <v>0</v>
      </c>
      <c r="BH752" s="248">
        <f>IF(N752="sníž. přenesená",J752,0)</f>
        <v>0</v>
      </c>
      <c r="BI752" s="248">
        <f>IF(N752="nulová",J752,0)</f>
        <v>0</v>
      </c>
      <c r="BJ752" s="25" t="s">
        <v>79</v>
      </c>
      <c r="BK752" s="248">
        <f>ROUND(I752*H752,2)</f>
        <v>0</v>
      </c>
      <c r="BL752" s="25" t="s">
        <v>1001</v>
      </c>
      <c r="BM752" s="25" t="s">
        <v>1058</v>
      </c>
    </row>
    <row r="753" s="1" customFormat="1">
      <c r="B753" s="47"/>
      <c r="C753" s="75"/>
      <c r="D753" s="249" t="s">
        <v>196</v>
      </c>
      <c r="E753" s="75"/>
      <c r="F753" s="250" t="s">
        <v>1057</v>
      </c>
      <c r="G753" s="75"/>
      <c r="H753" s="75"/>
      <c r="I753" s="205"/>
      <c r="J753" s="75"/>
      <c r="K753" s="75"/>
      <c r="L753" s="73"/>
      <c r="M753" s="251"/>
      <c r="N753" s="48"/>
      <c r="O753" s="48"/>
      <c r="P753" s="48"/>
      <c r="Q753" s="48"/>
      <c r="R753" s="48"/>
      <c r="S753" s="48"/>
      <c r="T753" s="96"/>
      <c r="AT753" s="25" t="s">
        <v>196</v>
      </c>
      <c r="AU753" s="25" t="s">
        <v>81</v>
      </c>
    </row>
    <row r="754" s="12" customFormat="1">
      <c r="B754" s="253"/>
      <c r="C754" s="254"/>
      <c r="D754" s="249" t="s">
        <v>200</v>
      </c>
      <c r="E754" s="255" t="s">
        <v>21</v>
      </c>
      <c r="F754" s="256" t="s">
        <v>1059</v>
      </c>
      <c r="G754" s="254"/>
      <c r="H754" s="257">
        <v>103.69799999999999</v>
      </c>
      <c r="I754" s="258"/>
      <c r="J754" s="254"/>
      <c r="K754" s="254"/>
      <c r="L754" s="259"/>
      <c r="M754" s="260"/>
      <c r="N754" s="261"/>
      <c r="O754" s="261"/>
      <c r="P754" s="261"/>
      <c r="Q754" s="261"/>
      <c r="R754" s="261"/>
      <c r="S754" s="261"/>
      <c r="T754" s="262"/>
      <c r="AT754" s="263" t="s">
        <v>200</v>
      </c>
      <c r="AU754" s="263" t="s">
        <v>81</v>
      </c>
      <c r="AV754" s="12" t="s">
        <v>81</v>
      </c>
      <c r="AW754" s="12" t="s">
        <v>35</v>
      </c>
      <c r="AX754" s="12" t="s">
        <v>72</v>
      </c>
      <c r="AY754" s="263" t="s">
        <v>188</v>
      </c>
    </row>
    <row r="755" s="12" customFormat="1">
      <c r="B755" s="253"/>
      <c r="C755" s="254"/>
      <c r="D755" s="249" t="s">
        <v>200</v>
      </c>
      <c r="E755" s="255" t="s">
        <v>21</v>
      </c>
      <c r="F755" s="256" t="s">
        <v>1060</v>
      </c>
      <c r="G755" s="254"/>
      <c r="H755" s="257">
        <v>34.012</v>
      </c>
      <c r="I755" s="258"/>
      <c r="J755" s="254"/>
      <c r="K755" s="254"/>
      <c r="L755" s="259"/>
      <c r="M755" s="260"/>
      <c r="N755" s="261"/>
      <c r="O755" s="261"/>
      <c r="P755" s="261"/>
      <c r="Q755" s="261"/>
      <c r="R755" s="261"/>
      <c r="S755" s="261"/>
      <c r="T755" s="262"/>
      <c r="AT755" s="263" t="s">
        <v>200</v>
      </c>
      <c r="AU755" s="263" t="s">
        <v>81</v>
      </c>
      <c r="AV755" s="12" t="s">
        <v>81</v>
      </c>
      <c r="AW755" s="12" t="s">
        <v>35</v>
      </c>
      <c r="AX755" s="12" t="s">
        <v>72</v>
      </c>
      <c r="AY755" s="263" t="s">
        <v>188</v>
      </c>
    </row>
    <row r="756" s="14" customFormat="1">
      <c r="B756" s="274"/>
      <c r="C756" s="275"/>
      <c r="D756" s="249" t="s">
        <v>200</v>
      </c>
      <c r="E756" s="276" t="s">
        <v>21</v>
      </c>
      <c r="F756" s="277" t="s">
        <v>215</v>
      </c>
      <c r="G756" s="275"/>
      <c r="H756" s="278">
        <v>137.71000000000001</v>
      </c>
      <c r="I756" s="279"/>
      <c r="J756" s="275"/>
      <c r="K756" s="275"/>
      <c r="L756" s="280"/>
      <c r="M756" s="281"/>
      <c r="N756" s="282"/>
      <c r="O756" s="282"/>
      <c r="P756" s="282"/>
      <c r="Q756" s="282"/>
      <c r="R756" s="282"/>
      <c r="S756" s="282"/>
      <c r="T756" s="283"/>
      <c r="AT756" s="284" t="s">
        <v>200</v>
      </c>
      <c r="AU756" s="284" t="s">
        <v>81</v>
      </c>
      <c r="AV756" s="14" t="s">
        <v>194</v>
      </c>
      <c r="AW756" s="14" t="s">
        <v>35</v>
      </c>
      <c r="AX756" s="14" t="s">
        <v>79</v>
      </c>
      <c r="AY756" s="284" t="s">
        <v>188</v>
      </c>
    </row>
    <row r="757" s="1" customFormat="1" ht="16.5" customHeight="1">
      <c r="B757" s="47"/>
      <c r="C757" s="286" t="s">
        <v>1061</v>
      </c>
      <c r="D757" s="286" t="s">
        <v>273</v>
      </c>
      <c r="E757" s="287" t="s">
        <v>1062</v>
      </c>
      <c r="F757" s="288" t="s">
        <v>1063</v>
      </c>
      <c r="G757" s="289" t="s">
        <v>627</v>
      </c>
      <c r="H757" s="290">
        <v>2</v>
      </c>
      <c r="I757" s="291"/>
      <c r="J757" s="292">
        <f>ROUND(I757*H757,2)</f>
        <v>0</v>
      </c>
      <c r="K757" s="288" t="s">
        <v>307</v>
      </c>
      <c r="L757" s="293"/>
      <c r="M757" s="294" t="s">
        <v>21</v>
      </c>
      <c r="N757" s="295" t="s">
        <v>43</v>
      </c>
      <c r="O757" s="48"/>
      <c r="P757" s="246">
        <f>O757*H757</f>
        <v>0</v>
      </c>
      <c r="Q757" s="246">
        <v>0</v>
      </c>
      <c r="R757" s="246">
        <f>Q757*H757</f>
        <v>0</v>
      </c>
      <c r="S757" s="246">
        <v>0</v>
      </c>
      <c r="T757" s="247">
        <f>S757*H757</f>
        <v>0</v>
      </c>
      <c r="AR757" s="25" t="s">
        <v>1001</v>
      </c>
      <c r="AT757" s="25" t="s">
        <v>273</v>
      </c>
      <c r="AU757" s="25" t="s">
        <v>81</v>
      </c>
      <c r="AY757" s="25" t="s">
        <v>188</v>
      </c>
      <c r="BE757" s="248">
        <f>IF(N757="základní",J757,0)</f>
        <v>0</v>
      </c>
      <c r="BF757" s="248">
        <f>IF(N757="snížená",J757,0)</f>
        <v>0</v>
      </c>
      <c r="BG757" s="248">
        <f>IF(N757="zákl. přenesená",J757,0)</f>
        <v>0</v>
      </c>
      <c r="BH757" s="248">
        <f>IF(N757="sníž. přenesená",J757,0)</f>
        <v>0</v>
      </c>
      <c r="BI757" s="248">
        <f>IF(N757="nulová",J757,0)</f>
        <v>0</v>
      </c>
      <c r="BJ757" s="25" t="s">
        <v>79</v>
      </c>
      <c r="BK757" s="248">
        <f>ROUND(I757*H757,2)</f>
        <v>0</v>
      </c>
      <c r="BL757" s="25" t="s">
        <v>1001</v>
      </c>
      <c r="BM757" s="25" t="s">
        <v>1064</v>
      </c>
    </row>
    <row r="758" s="1" customFormat="1">
      <c r="B758" s="47"/>
      <c r="C758" s="75"/>
      <c r="D758" s="249" t="s">
        <v>196</v>
      </c>
      <c r="E758" s="75"/>
      <c r="F758" s="250" t="s">
        <v>1065</v>
      </c>
      <c r="G758" s="75"/>
      <c r="H758" s="75"/>
      <c r="I758" s="205"/>
      <c r="J758" s="75"/>
      <c r="K758" s="75"/>
      <c r="L758" s="73"/>
      <c r="M758" s="251"/>
      <c r="N758" s="48"/>
      <c r="O758" s="48"/>
      <c r="P758" s="48"/>
      <c r="Q758" s="48"/>
      <c r="R758" s="48"/>
      <c r="S758" s="48"/>
      <c r="T758" s="96"/>
      <c r="AT758" s="25" t="s">
        <v>196</v>
      </c>
      <c r="AU758" s="25" t="s">
        <v>81</v>
      </c>
    </row>
    <row r="759" s="1" customFormat="1" ht="25.5" customHeight="1">
      <c r="B759" s="47"/>
      <c r="C759" s="286" t="s">
        <v>1066</v>
      </c>
      <c r="D759" s="286" t="s">
        <v>273</v>
      </c>
      <c r="E759" s="287" t="s">
        <v>1067</v>
      </c>
      <c r="F759" s="288" t="s">
        <v>1068</v>
      </c>
      <c r="G759" s="289" t="s">
        <v>627</v>
      </c>
      <c r="H759" s="290">
        <v>2</v>
      </c>
      <c r="I759" s="291"/>
      <c r="J759" s="292">
        <f>ROUND(I759*H759,2)</f>
        <v>0</v>
      </c>
      <c r="K759" s="288" t="s">
        <v>307</v>
      </c>
      <c r="L759" s="293"/>
      <c r="M759" s="294" t="s">
        <v>21</v>
      </c>
      <c r="N759" s="295" t="s">
        <v>43</v>
      </c>
      <c r="O759" s="48"/>
      <c r="P759" s="246">
        <f>O759*H759</f>
        <v>0</v>
      </c>
      <c r="Q759" s="246">
        <v>0</v>
      </c>
      <c r="R759" s="246">
        <f>Q759*H759</f>
        <v>0</v>
      </c>
      <c r="S759" s="246">
        <v>0</v>
      </c>
      <c r="T759" s="247">
        <f>S759*H759</f>
        <v>0</v>
      </c>
      <c r="AR759" s="25" t="s">
        <v>1001</v>
      </c>
      <c r="AT759" s="25" t="s">
        <v>273</v>
      </c>
      <c r="AU759" s="25" t="s">
        <v>81</v>
      </c>
      <c r="AY759" s="25" t="s">
        <v>188</v>
      </c>
      <c r="BE759" s="248">
        <f>IF(N759="základní",J759,0)</f>
        <v>0</v>
      </c>
      <c r="BF759" s="248">
        <f>IF(N759="snížená",J759,0)</f>
        <v>0</v>
      </c>
      <c r="BG759" s="248">
        <f>IF(N759="zákl. přenesená",J759,0)</f>
        <v>0</v>
      </c>
      <c r="BH759" s="248">
        <f>IF(N759="sníž. přenesená",J759,0)</f>
        <v>0</v>
      </c>
      <c r="BI759" s="248">
        <f>IF(N759="nulová",J759,0)</f>
        <v>0</v>
      </c>
      <c r="BJ759" s="25" t="s">
        <v>79</v>
      </c>
      <c r="BK759" s="248">
        <f>ROUND(I759*H759,2)</f>
        <v>0</v>
      </c>
      <c r="BL759" s="25" t="s">
        <v>1001</v>
      </c>
      <c r="BM759" s="25" t="s">
        <v>1069</v>
      </c>
    </row>
    <row r="760" s="1" customFormat="1">
      <c r="B760" s="47"/>
      <c r="C760" s="75"/>
      <c r="D760" s="249" t="s">
        <v>196</v>
      </c>
      <c r="E760" s="75"/>
      <c r="F760" s="250" t="s">
        <v>1070</v>
      </c>
      <c r="G760" s="75"/>
      <c r="H760" s="75"/>
      <c r="I760" s="205"/>
      <c r="J760" s="75"/>
      <c r="K760" s="75"/>
      <c r="L760" s="73"/>
      <c r="M760" s="251"/>
      <c r="N760" s="48"/>
      <c r="O760" s="48"/>
      <c r="P760" s="48"/>
      <c r="Q760" s="48"/>
      <c r="R760" s="48"/>
      <c r="S760" s="48"/>
      <c r="T760" s="96"/>
      <c r="AT760" s="25" t="s">
        <v>196</v>
      </c>
      <c r="AU760" s="25" t="s">
        <v>81</v>
      </c>
    </row>
    <row r="761" s="1" customFormat="1" ht="25.5" customHeight="1">
      <c r="B761" s="47"/>
      <c r="C761" s="286" t="s">
        <v>1071</v>
      </c>
      <c r="D761" s="286" t="s">
        <v>273</v>
      </c>
      <c r="E761" s="287" t="s">
        <v>1072</v>
      </c>
      <c r="F761" s="288" t="s">
        <v>1073</v>
      </c>
      <c r="G761" s="289" t="s">
        <v>627</v>
      </c>
      <c r="H761" s="290">
        <v>2</v>
      </c>
      <c r="I761" s="291"/>
      <c r="J761" s="292">
        <f>ROUND(I761*H761,2)</f>
        <v>0</v>
      </c>
      <c r="K761" s="288" t="s">
        <v>307</v>
      </c>
      <c r="L761" s="293"/>
      <c r="M761" s="294" t="s">
        <v>21</v>
      </c>
      <c r="N761" s="295" t="s">
        <v>43</v>
      </c>
      <c r="O761" s="48"/>
      <c r="P761" s="246">
        <f>O761*H761</f>
        <v>0</v>
      </c>
      <c r="Q761" s="246">
        <v>0</v>
      </c>
      <c r="R761" s="246">
        <f>Q761*H761</f>
        <v>0</v>
      </c>
      <c r="S761" s="246">
        <v>0</v>
      </c>
      <c r="T761" s="247">
        <f>S761*H761</f>
        <v>0</v>
      </c>
      <c r="AR761" s="25" t="s">
        <v>1001</v>
      </c>
      <c r="AT761" s="25" t="s">
        <v>273</v>
      </c>
      <c r="AU761" s="25" t="s">
        <v>81</v>
      </c>
      <c r="AY761" s="25" t="s">
        <v>188</v>
      </c>
      <c r="BE761" s="248">
        <f>IF(N761="základní",J761,0)</f>
        <v>0</v>
      </c>
      <c r="BF761" s="248">
        <f>IF(N761="snížená",J761,0)</f>
        <v>0</v>
      </c>
      <c r="BG761" s="248">
        <f>IF(N761="zákl. přenesená",J761,0)</f>
        <v>0</v>
      </c>
      <c r="BH761" s="248">
        <f>IF(N761="sníž. přenesená",J761,0)</f>
        <v>0</v>
      </c>
      <c r="BI761" s="248">
        <f>IF(N761="nulová",J761,0)</f>
        <v>0</v>
      </c>
      <c r="BJ761" s="25" t="s">
        <v>79</v>
      </c>
      <c r="BK761" s="248">
        <f>ROUND(I761*H761,2)</f>
        <v>0</v>
      </c>
      <c r="BL761" s="25" t="s">
        <v>1001</v>
      </c>
      <c r="BM761" s="25" t="s">
        <v>1074</v>
      </c>
    </row>
    <row r="762" s="1" customFormat="1">
      <c r="B762" s="47"/>
      <c r="C762" s="75"/>
      <c r="D762" s="249" t="s">
        <v>196</v>
      </c>
      <c r="E762" s="75"/>
      <c r="F762" s="250" t="s">
        <v>1070</v>
      </c>
      <c r="G762" s="75"/>
      <c r="H762" s="75"/>
      <c r="I762" s="205"/>
      <c r="J762" s="75"/>
      <c r="K762" s="75"/>
      <c r="L762" s="73"/>
      <c r="M762" s="251"/>
      <c r="N762" s="48"/>
      <c r="O762" s="48"/>
      <c r="P762" s="48"/>
      <c r="Q762" s="48"/>
      <c r="R762" s="48"/>
      <c r="S762" s="48"/>
      <c r="T762" s="96"/>
      <c r="AT762" s="25" t="s">
        <v>196</v>
      </c>
      <c r="AU762" s="25" t="s">
        <v>81</v>
      </c>
    </row>
    <row r="763" s="1" customFormat="1" ht="16.5" customHeight="1">
      <c r="B763" s="47"/>
      <c r="C763" s="286" t="s">
        <v>1075</v>
      </c>
      <c r="D763" s="286" t="s">
        <v>273</v>
      </c>
      <c r="E763" s="287" t="s">
        <v>1076</v>
      </c>
      <c r="F763" s="288" t="s">
        <v>1077</v>
      </c>
      <c r="G763" s="289" t="s">
        <v>627</v>
      </c>
      <c r="H763" s="290">
        <v>2</v>
      </c>
      <c r="I763" s="291"/>
      <c r="J763" s="292">
        <f>ROUND(I763*H763,2)</f>
        <v>0</v>
      </c>
      <c r="K763" s="288" t="s">
        <v>307</v>
      </c>
      <c r="L763" s="293"/>
      <c r="M763" s="294" t="s">
        <v>21</v>
      </c>
      <c r="N763" s="295" t="s">
        <v>43</v>
      </c>
      <c r="O763" s="48"/>
      <c r="P763" s="246">
        <f>O763*H763</f>
        <v>0</v>
      </c>
      <c r="Q763" s="246">
        <v>0</v>
      </c>
      <c r="R763" s="246">
        <f>Q763*H763</f>
        <v>0</v>
      </c>
      <c r="S763" s="246">
        <v>0</v>
      </c>
      <c r="T763" s="247">
        <f>S763*H763</f>
        <v>0</v>
      </c>
      <c r="AR763" s="25" t="s">
        <v>1001</v>
      </c>
      <c r="AT763" s="25" t="s">
        <v>273</v>
      </c>
      <c r="AU763" s="25" t="s">
        <v>81</v>
      </c>
      <c r="AY763" s="25" t="s">
        <v>188</v>
      </c>
      <c r="BE763" s="248">
        <f>IF(N763="základní",J763,0)</f>
        <v>0</v>
      </c>
      <c r="BF763" s="248">
        <f>IF(N763="snížená",J763,0)</f>
        <v>0</v>
      </c>
      <c r="BG763" s="248">
        <f>IF(N763="zákl. přenesená",J763,0)</f>
        <v>0</v>
      </c>
      <c r="BH763" s="248">
        <f>IF(N763="sníž. přenesená",J763,0)</f>
        <v>0</v>
      </c>
      <c r="BI763" s="248">
        <f>IF(N763="nulová",J763,0)</f>
        <v>0</v>
      </c>
      <c r="BJ763" s="25" t="s">
        <v>79</v>
      </c>
      <c r="BK763" s="248">
        <f>ROUND(I763*H763,2)</f>
        <v>0</v>
      </c>
      <c r="BL763" s="25" t="s">
        <v>1001</v>
      </c>
      <c r="BM763" s="25" t="s">
        <v>1078</v>
      </c>
    </row>
    <row r="764" s="1" customFormat="1">
      <c r="B764" s="47"/>
      <c r="C764" s="75"/>
      <c r="D764" s="249" t="s">
        <v>196</v>
      </c>
      <c r="E764" s="75"/>
      <c r="F764" s="250" t="s">
        <v>1065</v>
      </c>
      <c r="G764" s="75"/>
      <c r="H764" s="75"/>
      <c r="I764" s="205"/>
      <c r="J764" s="75"/>
      <c r="K764" s="75"/>
      <c r="L764" s="73"/>
      <c r="M764" s="251"/>
      <c r="N764" s="48"/>
      <c r="O764" s="48"/>
      <c r="P764" s="48"/>
      <c r="Q764" s="48"/>
      <c r="R764" s="48"/>
      <c r="S764" s="48"/>
      <c r="T764" s="96"/>
      <c r="AT764" s="25" t="s">
        <v>196</v>
      </c>
      <c r="AU764" s="25" t="s">
        <v>81</v>
      </c>
    </row>
    <row r="765" s="1" customFormat="1" ht="25.5" customHeight="1">
      <c r="B765" s="47"/>
      <c r="C765" s="286" t="s">
        <v>1079</v>
      </c>
      <c r="D765" s="286" t="s">
        <v>273</v>
      </c>
      <c r="E765" s="287" t="s">
        <v>1080</v>
      </c>
      <c r="F765" s="288" t="s">
        <v>1081</v>
      </c>
      <c r="G765" s="289" t="s">
        <v>627</v>
      </c>
      <c r="H765" s="290">
        <v>1</v>
      </c>
      <c r="I765" s="291"/>
      <c r="J765" s="292">
        <f>ROUND(I765*H765,2)</f>
        <v>0</v>
      </c>
      <c r="K765" s="288" t="s">
        <v>307</v>
      </c>
      <c r="L765" s="293"/>
      <c r="M765" s="294" t="s">
        <v>21</v>
      </c>
      <c r="N765" s="295" t="s">
        <v>43</v>
      </c>
      <c r="O765" s="48"/>
      <c r="P765" s="246">
        <f>O765*H765</f>
        <v>0</v>
      </c>
      <c r="Q765" s="246">
        <v>0</v>
      </c>
      <c r="R765" s="246">
        <f>Q765*H765</f>
        <v>0</v>
      </c>
      <c r="S765" s="246">
        <v>0</v>
      </c>
      <c r="T765" s="247">
        <f>S765*H765</f>
        <v>0</v>
      </c>
      <c r="AR765" s="25" t="s">
        <v>1001</v>
      </c>
      <c r="AT765" s="25" t="s">
        <v>273</v>
      </c>
      <c r="AU765" s="25" t="s">
        <v>81</v>
      </c>
      <c r="AY765" s="25" t="s">
        <v>188</v>
      </c>
      <c r="BE765" s="248">
        <f>IF(N765="základní",J765,0)</f>
        <v>0</v>
      </c>
      <c r="BF765" s="248">
        <f>IF(N765="snížená",J765,0)</f>
        <v>0</v>
      </c>
      <c r="BG765" s="248">
        <f>IF(N765="zákl. přenesená",J765,0)</f>
        <v>0</v>
      </c>
      <c r="BH765" s="248">
        <f>IF(N765="sníž. přenesená",J765,0)</f>
        <v>0</v>
      </c>
      <c r="BI765" s="248">
        <f>IF(N765="nulová",J765,0)</f>
        <v>0</v>
      </c>
      <c r="BJ765" s="25" t="s">
        <v>79</v>
      </c>
      <c r="BK765" s="248">
        <f>ROUND(I765*H765,2)</f>
        <v>0</v>
      </c>
      <c r="BL765" s="25" t="s">
        <v>1001</v>
      </c>
      <c r="BM765" s="25" t="s">
        <v>1082</v>
      </c>
    </row>
    <row r="766" s="1" customFormat="1">
      <c r="B766" s="47"/>
      <c r="C766" s="75"/>
      <c r="D766" s="249" t="s">
        <v>196</v>
      </c>
      <c r="E766" s="75"/>
      <c r="F766" s="250" t="s">
        <v>1070</v>
      </c>
      <c r="G766" s="75"/>
      <c r="H766" s="75"/>
      <c r="I766" s="205"/>
      <c r="J766" s="75"/>
      <c r="K766" s="75"/>
      <c r="L766" s="73"/>
      <c r="M766" s="251"/>
      <c r="N766" s="48"/>
      <c r="O766" s="48"/>
      <c r="P766" s="48"/>
      <c r="Q766" s="48"/>
      <c r="R766" s="48"/>
      <c r="S766" s="48"/>
      <c r="T766" s="96"/>
      <c r="AT766" s="25" t="s">
        <v>196</v>
      </c>
      <c r="AU766" s="25" t="s">
        <v>81</v>
      </c>
    </row>
    <row r="767" s="1" customFormat="1" ht="16.5" customHeight="1">
      <c r="B767" s="47"/>
      <c r="C767" s="286" t="s">
        <v>1083</v>
      </c>
      <c r="D767" s="286" t="s">
        <v>273</v>
      </c>
      <c r="E767" s="287" t="s">
        <v>1084</v>
      </c>
      <c r="F767" s="288" t="s">
        <v>1085</v>
      </c>
      <c r="G767" s="289" t="s">
        <v>627</v>
      </c>
      <c r="H767" s="290">
        <v>1</v>
      </c>
      <c r="I767" s="291"/>
      <c r="J767" s="292">
        <f>ROUND(I767*H767,2)</f>
        <v>0</v>
      </c>
      <c r="K767" s="288" t="s">
        <v>307</v>
      </c>
      <c r="L767" s="293"/>
      <c r="M767" s="294" t="s">
        <v>21</v>
      </c>
      <c r="N767" s="295" t="s">
        <v>43</v>
      </c>
      <c r="O767" s="48"/>
      <c r="P767" s="246">
        <f>O767*H767</f>
        <v>0</v>
      </c>
      <c r="Q767" s="246">
        <v>0</v>
      </c>
      <c r="R767" s="246">
        <f>Q767*H767</f>
        <v>0</v>
      </c>
      <c r="S767" s="246">
        <v>0</v>
      </c>
      <c r="T767" s="247">
        <f>S767*H767</f>
        <v>0</v>
      </c>
      <c r="AR767" s="25" t="s">
        <v>1001</v>
      </c>
      <c r="AT767" s="25" t="s">
        <v>273</v>
      </c>
      <c r="AU767" s="25" t="s">
        <v>81</v>
      </c>
      <c r="AY767" s="25" t="s">
        <v>188</v>
      </c>
      <c r="BE767" s="248">
        <f>IF(N767="základní",J767,0)</f>
        <v>0</v>
      </c>
      <c r="BF767" s="248">
        <f>IF(N767="snížená",J767,0)</f>
        <v>0</v>
      </c>
      <c r="BG767" s="248">
        <f>IF(N767="zákl. přenesená",J767,0)</f>
        <v>0</v>
      </c>
      <c r="BH767" s="248">
        <f>IF(N767="sníž. přenesená",J767,0)</f>
        <v>0</v>
      </c>
      <c r="BI767" s="248">
        <f>IF(N767="nulová",J767,0)</f>
        <v>0</v>
      </c>
      <c r="BJ767" s="25" t="s">
        <v>79</v>
      </c>
      <c r="BK767" s="248">
        <f>ROUND(I767*H767,2)</f>
        <v>0</v>
      </c>
      <c r="BL767" s="25" t="s">
        <v>1001</v>
      </c>
      <c r="BM767" s="25" t="s">
        <v>1086</v>
      </c>
    </row>
    <row r="768" s="1" customFormat="1">
      <c r="B768" s="47"/>
      <c r="C768" s="75"/>
      <c r="D768" s="249" t="s">
        <v>196</v>
      </c>
      <c r="E768" s="75"/>
      <c r="F768" s="250" t="s">
        <v>1065</v>
      </c>
      <c r="G768" s="75"/>
      <c r="H768" s="75"/>
      <c r="I768" s="205"/>
      <c r="J768" s="75"/>
      <c r="K768" s="75"/>
      <c r="L768" s="73"/>
      <c r="M768" s="251"/>
      <c r="N768" s="48"/>
      <c r="O768" s="48"/>
      <c r="P768" s="48"/>
      <c r="Q768" s="48"/>
      <c r="R768" s="48"/>
      <c r="S768" s="48"/>
      <c r="T768" s="96"/>
      <c r="AT768" s="25" t="s">
        <v>196</v>
      </c>
      <c r="AU768" s="25" t="s">
        <v>81</v>
      </c>
    </row>
    <row r="769" s="1" customFormat="1" ht="16.5" customHeight="1">
      <c r="B769" s="47"/>
      <c r="C769" s="286" t="s">
        <v>1087</v>
      </c>
      <c r="D769" s="286" t="s">
        <v>273</v>
      </c>
      <c r="E769" s="287" t="s">
        <v>1088</v>
      </c>
      <c r="F769" s="288" t="s">
        <v>1089</v>
      </c>
      <c r="G769" s="289" t="s">
        <v>627</v>
      </c>
      <c r="H769" s="290">
        <v>3</v>
      </c>
      <c r="I769" s="291"/>
      <c r="J769" s="292">
        <f>ROUND(I769*H769,2)</f>
        <v>0</v>
      </c>
      <c r="K769" s="288" t="s">
        <v>307</v>
      </c>
      <c r="L769" s="293"/>
      <c r="M769" s="294" t="s">
        <v>21</v>
      </c>
      <c r="N769" s="295" t="s">
        <v>43</v>
      </c>
      <c r="O769" s="48"/>
      <c r="P769" s="246">
        <f>O769*H769</f>
        <v>0</v>
      </c>
      <c r="Q769" s="246">
        <v>0</v>
      </c>
      <c r="R769" s="246">
        <f>Q769*H769</f>
        <v>0</v>
      </c>
      <c r="S769" s="246">
        <v>0</v>
      </c>
      <c r="T769" s="247">
        <f>S769*H769</f>
        <v>0</v>
      </c>
      <c r="AR769" s="25" t="s">
        <v>1001</v>
      </c>
      <c r="AT769" s="25" t="s">
        <v>273</v>
      </c>
      <c r="AU769" s="25" t="s">
        <v>81</v>
      </c>
      <c r="AY769" s="25" t="s">
        <v>188</v>
      </c>
      <c r="BE769" s="248">
        <f>IF(N769="základní",J769,0)</f>
        <v>0</v>
      </c>
      <c r="BF769" s="248">
        <f>IF(N769="snížená",J769,0)</f>
        <v>0</v>
      </c>
      <c r="BG769" s="248">
        <f>IF(N769="zákl. přenesená",J769,0)</f>
        <v>0</v>
      </c>
      <c r="BH769" s="248">
        <f>IF(N769="sníž. přenesená",J769,0)</f>
        <v>0</v>
      </c>
      <c r="BI769" s="248">
        <f>IF(N769="nulová",J769,0)</f>
        <v>0</v>
      </c>
      <c r="BJ769" s="25" t="s">
        <v>79</v>
      </c>
      <c r="BK769" s="248">
        <f>ROUND(I769*H769,2)</f>
        <v>0</v>
      </c>
      <c r="BL769" s="25" t="s">
        <v>1001</v>
      </c>
      <c r="BM769" s="25" t="s">
        <v>1090</v>
      </c>
    </row>
    <row r="770" s="1" customFormat="1">
      <c r="B770" s="47"/>
      <c r="C770" s="75"/>
      <c r="D770" s="249" t="s">
        <v>196</v>
      </c>
      <c r="E770" s="75"/>
      <c r="F770" s="250" t="s">
        <v>1091</v>
      </c>
      <c r="G770" s="75"/>
      <c r="H770" s="75"/>
      <c r="I770" s="205"/>
      <c r="J770" s="75"/>
      <c r="K770" s="75"/>
      <c r="L770" s="73"/>
      <c r="M770" s="251"/>
      <c r="N770" s="48"/>
      <c r="O770" s="48"/>
      <c r="P770" s="48"/>
      <c r="Q770" s="48"/>
      <c r="R770" s="48"/>
      <c r="S770" s="48"/>
      <c r="T770" s="96"/>
      <c r="AT770" s="25" t="s">
        <v>196</v>
      </c>
      <c r="AU770" s="25" t="s">
        <v>81</v>
      </c>
    </row>
    <row r="771" s="1" customFormat="1" ht="16.5" customHeight="1">
      <c r="B771" s="47"/>
      <c r="C771" s="286" t="s">
        <v>1092</v>
      </c>
      <c r="D771" s="286" t="s">
        <v>273</v>
      </c>
      <c r="E771" s="287" t="s">
        <v>1093</v>
      </c>
      <c r="F771" s="288" t="s">
        <v>1094</v>
      </c>
      <c r="G771" s="289" t="s">
        <v>627</v>
      </c>
      <c r="H771" s="290">
        <v>2</v>
      </c>
      <c r="I771" s="291"/>
      <c r="J771" s="292">
        <f>ROUND(I771*H771,2)</f>
        <v>0</v>
      </c>
      <c r="K771" s="288" t="s">
        <v>307</v>
      </c>
      <c r="L771" s="293"/>
      <c r="M771" s="294" t="s">
        <v>21</v>
      </c>
      <c r="N771" s="295" t="s">
        <v>43</v>
      </c>
      <c r="O771" s="48"/>
      <c r="P771" s="246">
        <f>O771*H771</f>
        <v>0</v>
      </c>
      <c r="Q771" s="246">
        <v>0</v>
      </c>
      <c r="R771" s="246">
        <f>Q771*H771</f>
        <v>0</v>
      </c>
      <c r="S771" s="246">
        <v>0</v>
      </c>
      <c r="T771" s="247">
        <f>S771*H771</f>
        <v>0</v>
      </c>
      <c r="AR771" s="25" t="s">
        <v>1001</v>
      </c>
      <c r="AT771" s="25" t="s">
        <v>273</v>
      </c>
      <c r="AU771" s="25" t="s">
        <v>81</v>
      </c>
      <c r="AY771" s="25" t="s">
        <v>188</v>
      </c>
      <c r="BE771" s="248">
        <f>IF(N771="základní",J771,0)</f>
        <v>0</v>
      </c>
      <c r="BF771" s="248">
        <f>IF(N771="snížená",J771,0)</f>
        <v>0</v>
      </c>
      <c r="BG771" s="248">
        <f>IF(N771="zákl. přenesená",J771,0)</f>
        <v>0</v>
      </c>
      <c r="BH771" s="248">
        <f>IF(N771="sníž. přenesená",J771,0)</f>
        <v>0</v>
      </c>
      <c r="BI771" s="248">
        <f>IF(N771="nulová",J771,0)</f>
        <v>0</v>
      </c>
      <c r="BJ771" s="25" t="s">
        <v>79</v>
      </c>
      <c r="BK771" s="248">
        <f>ROUND(I771*H771,2)</f>
        <v>0</v>
      </c>
      <c r="BL771" s="25" t="s">
        <v>1001</v>
      </c>
      <c r="BM771" s="25" t="s">
        <v>1095</v>
      </c>
    </row>
    <row r="772" s="1" customFormat="1">
      <c r="B772" s="47"/>
      <c r="C772" s="75"/>
      <c r="D772" s="249" t="s">
        <v>196</v>
      </c>
      <c r="E772" s="75"/>
      <c r="F772" s="250" t="s">
        <v>1091</v>
      </c>
      <c r="G772" s="75"/>
      <c r="H772" s="75"/>
      <c r="I772" s="205"/>
      <c r="J772" s="75"/>
      <c r="K772" s="75"/>
      <c r="L772" s="73"/>
      <c r="M772" s="251"/>
      <c r="N772" s="48"/>
      <c r="O772" s="48"/>
      <c r="P772" s="48"/>
      <c r="Q772" s="48"/>
      <c r="R772" s="48"/>
      <c r="S772" s="48"/>
      <c r="T772" s="96"/>
      <c r="AT772" s="25" t="s">
        <v>196</v>
      </c>
      <c r="AU772" s="25" t="s">
        <v>81</v>
      </c>
    </row>
    <row r="773" s="1" customFormat="1" ht="16.5" customHeight="1">
      <c r="B773" s="47"/>
      <c r="C773" s="286" t="s">
        <v>1096</v>
      </c>
      <c r="D773" s="286" t="s">
        <v>273</v>
      </c>
      <c r="E773" s="287" t="s">
        <v>1097</v>
      </c>
      <c r="F773" s="288" t="s">
        <v>1098</v>
      </c>
      <c r="G773" s="289" t="s">
        <v>627</v>
      </c>
      <c r="H773" s="290">
        <v>5</v>
      </c>
      <c r="I773" s="291"/>
      <c r="J773" s="292">
        <f>ROUND(I773*H773,2)</f>
        <v>0</v>
      </c>
      <c r="K773" s="288" t="s">
        <v>307</v>
      </c>
      <c r="L773" s="293"/>
      <c r="M773" s="294" t="s">
        <v>21</v>
      </c>
      <c r="N773" s="295" t="s">
        <v>43</v>
      </c>
      <c r="O773" s="48"/>
      <c r="P773" s="246">
        <f>O773*H773</f>
        <v>0</v>
      </c>
      <c r="Q773" s="246">
        <v>0</v>
      </c>
      <c r="R773" s="246">
        <f>Q773*H773</f>
        <v>0</v>
      </c>
      <c r="S773" s="246">
        <v>0</v>
      </c>
      <c r="T773" s="247">
        <f>S773*H773</f>
        <v>0</v>
      </c>
      <c r="AR773" s="25" t="s">
        <v>1001</v>
      </c>
      <c r="AT773" s="25" t="s">
        <v>273</v>
      </c>
      <c r="AU773" s="25" t="s">
        <v>81</v>
      </c>
      <c r="AY773" s="25" t="s">
        <v>188</v>
      </c>
      <c r="BE773" s="248">
        <f>IF(N773="základní",J773,0)</f>
        <v>0</v>
      </c>
      <c r="BF773" s="248">
        <f>IF(N773="snížená",J773,0)</f>
        <v>0</v>
      </c>
      <c r="BG773" s="248">
        <f>IF(N773="zákl. přenesená",J773,0)</f>
        <v>0</v>
      </c>
      <c r="BH773" s="248">
        <f>IF(N773="sníž. přenesená",J773,0)</f>
        <v>0</v>
      </c>
      <c r="BI773" s="248">
        <f>IF(N773="nulová",J773,0)</f>
        <v>0</v>
      </c>
      <c r="BJ773" s="25" t="s">
        <v>79</v>
      </c>
      <c r="BK773" s="248">
        <f>ROUND(I773*H773,2)</f>
        <v>0</v>
      </c>
      <c r="BL773" s="25" t="s">
        <v>1001</v>
      </c>
      <c r="BM773" s="25" t="s">
        <v>1099</v>
      </c>
    </row>
    <row r="774" s="1" customFormat="1">
      <c r="B774" s="47"/>
      <c r="C774" s="75"/>
      <c r="D774" s="249" t="s">
        <v>196</v>
      </c>
      <c r="E774" s="75"/>
      <c r="F774" s="250" t="s">
        <v>1091</v>
      </c>
      <c r="G774" s="75"/>
      <c r="H774" s="75"/>
      <c r="I774" s="205"/>
      <c r="J774" s="75"/>
      <c r="K774" s="75"/>
      <c r="L774" s="73"/>
      <c r="M774" s="251"/>
      <c r="N774" s="48"/>
      <c r="O774" s="48"/>
      <c r="P774" s="48"/>
      <c r="Q774" s="48"/>
      <c r="R774" s="48"/>
      <c r="S774" s="48"/>
      <c r="T774" s="96"/>
      <c r="AT774" s="25" t="s">
        <v>196</v>
      </c>
      <c r="AU774" s="25" t="s">
        <v>81</v>
      </c>
    </row>
    <row r="775" s="1" customFormat="1" ht="25.5" customHeight="1">
      <c r="B775" s="47"/>
      <c r="C775" s="286" t="s">
        <v>1100</v>
      </c>
      <c r="D775" s="286" t="s">
        <v>273</v>
      </c>
      <c r="E775" s="287" t="s">
        <v>1101</v>
      </c>
      <c r="F775" s="288" t="s">
        <v>1102</v>
      </c>
      <c r="G775" s="289" t="s">
        <v>627</v>
      </c>
      <c r="H775" s="290">
        <v>1</v>
      </c>
      <c r="I775" s="291"/>
      <c r="J775" s="292">
        <f>ROUND(I775*H775,2)</f>
        <v>0</v>
      </c>
      <c r="K775" s="288" t="s">
        <v>307</v>
      </c>
      <c r="L775" s="293"/>
      <c r="M775" s="294" t="s">
        <v>21</v>
      </c>
      <c r="N775" s="295" t="s">
        <v>43</v>
      </c>
      <c r="O775" s="48"/>
      <c r="P775" s="246">
        <f>O775*H775</f>
        <v>0</v>
      </c>
      <c r="Q775" s="246">
        <v>0</v>
      </c>
      <c r="R775" s="246">
        <f>Q775*H775</f>
        <v>0</v>
      </c>
      <c r="S775" s="246">
        <v>0</v>
      </c>
      <c r="T775" s="247">
        <f>S775*H775</f>
        <v>0</v>
      </c>
      <c r="AR775" s="25" t="s">
        <v>1001</v>
      </c>
      <c r="AT775" s="25" t="s">
        <v>273</v>
      </c>
      <c r="AU775" s="25" t="s">
        <v>81</v>
      </c>
      <c r="AY775" s="25" t="s">
        <v>188</v>
      </c>
      <c r="BE775" s="248">
        <f>IF(N775="základní",J775,0)</f>
        <v>0</v>
      </c>
      <c r="BF775" s="248">
        <f>IF(N775="snížená",J775,0)</f>
        <v>0</v>
      </c>
      <c r="BG775" s="248">
        <f>IF(N775="zákl. přenesená",J775,0)</f>
        <v>0</v>
      </c>
      <c r="BH775" s="248">
        <f>IF(N775="sníž. přenesená",J775,0)</f>
        <v>0</v>
      </c>
      <c r="BI775" s="248">
        <f>IF(N775="nulová",J775,0)</f>
        <v>0</v>
      </c>
      <c r="BJ775" s="25" t="s">
        <v>79</v>
      </c>
      <c r="BK775" s="248">
        <f>ROUND(I775*H775,2)</f>
        <v>0</v>
      </c>
      <c r="BL775" s="25" t="s">
        <v>1001</v>
      </c>
      <c r="BM775" s="25" t="s">
        <v>1103</v>
      </c>
    </row>
    <row r="776" s="1" customFormat="1">
      <c r="B776" s="47"/>
      <c r="C776" s="75"/>
      <c r="D776" s="249" t="s">
        <v>196</v>
      </c>
      <c r="E776" s="75"/>
      <c r="F776" s="250" t="s">
        <v>1091</v>
      </c>
      <c r="G776" s="75"/>
      <c r="H776" s="75"/>
      <c r="I776" s="205"/>
      <c r="J776" s="75"/>
      <c r="K776" s="75"/>
      <c r="L776" s="73"/>
      <c r="M776" s="251"/>
      <c r="N776" s="48"/>
      <c r="O776" s="48"/>
      <c r="P776" s="48"/>
      <c r="Q776" s="48"/>
      <c r="R776" s="48"/>
      <c r="S776" s="48"/>
      <c r="T776" s="96"/>
      <c r="AT776" s="25" t="s">
        <v>196</v>
      </c>
      <c r="AU776" s="25" t="s">
        <v>81</v>
      </c>
    </row>
    <row r="777" s="1" customFormat="1" ht="16.5" customHeight="1">
      <c r="B777" s="47"/>
      <c r="C777" s="286" t="s">
        <v>1104</v>
      </c>
      <c r="D777" s="286" t="s">
        <v>273</v>
      </c>
      <c r="E777" s="287" t="s">
        <v>1105</v>
      </c>
      <c r="F777" s="288" t="s">
        <v>1106</v>
      </c>
      <c r="G777" s="289" t="s">
        <v>627</v>
      </c>
      <c r="H777" s="290">
        <v>1</v>
      </c>
      <c r="I777" s="291"/>
      <c r="J777" s="292">
        <f>ROUND(I777*H777,2)</f>
        <v>0</v>
      </c>
      <c r="K777" s="288" t="s">
        <v>307</v>
      </c>
      <c r="L777" s="293"/>
      <c r="M777" s="294" t="s">
        <v>21</v>
      </c>
      <c r="N777" s="295" t="s">
        <v>43</v>
      </c>
      <c r="O777" s="48"/>
      <c r="P777" s="246">
        <f>O777*H777</f>
        <v>0</v>
      </c>
      <c r="Q777" s="246">
        <v>0</v>
      </c>
      <c r="R777" s="246">
        <f>Q777*H777</f>
        <v>0</v>
      </c>
      <c r="S777" s="246">
        <v>0</v>
      </c>
      <c r="T777" s="247">
        <f>S777*H777</f>
        <v>0</v>
      </c>
      <c r="AR777" s="25" t="s">
        <v>1001</v>
      </c>
      <c r="AT777" s="25" t="s">
        <v>273</v>
      </c>
      <c r="AU777" s="25" t="s">
        <v>81</v>
      </c>
      <c r="AY777" s="25" t="s">
        <v>188</v>
      </c>
      <c r="BE777" s="248">
        <f>IF(N777="základní",J777,0)</f>
        <v>0</v>
      </c>
      <c r="BF777" s="248">
        <f>IF(N777="snížená",J777,0)</f>
        <v>0</v>
      </c>
      <c r="BG777" s="248">
        <f>IF(N777="zákl. přenesená",J777,0)</f>
        <v>0</v>
      </c>
      <c r="BH777" s="248">
        <f>IF(N777="sníž. přenesená",J777,0)</f>
        <v>0</v>
      </c>
      <c r="BI777" s="248">
        <f>IF(N777="nulová",J777,0)</f>
        <v>0</v>
      </c>
      <c r="BJ777" s="25" t="s">
        <v>79</v>
      </c>
      <c r="BK777" s="248">
        <f>ROUND(I777*H777,2)</f>
        <v>0</v>
      </c>
      <c r="BL777" s="25" t="s">
        <v>1001</v>
      </c>
      <c r="BM777" s="25" t="s">
        <v>1107</v>
      </c>
    </row>
    <row r="778" s="1" customFormat="1">
      <c r="B778" s="47"/>
      <c r="C778" s="75"/>
      <c r="D778" s="249" t="s">
        <v>196</v>
      </c>
      <c r="E778" s="75"/>
      <c r="F778" s="250" t="s">
        <v>1091</v>
      </c>
      <c r="G778" s="75"/>
      <c r="H778" s="75"/>
      <c r="I778" s="205"/>
      <c r="J778" s="75"/>
      <c r="K778" s="75"/>
      <c r="L778" s="73"/>
      <c r="M778" s="251"/>
      <c r="N778" s="48"/>
      <c r="O778" s="48"/>
      <c r="P778" s="48"/>
      <c r="Q778" s="48"/>
      <c r="R778" s="48"/>
      <c r="S778" s="48"/>
      <c r="T778" s="96"/>
      <c r="AT778" s="25" t="s">
        <v>196</v>
      </c>
      <c r="AU778" s="25" t="s">
        <v>81</v>
      </c>
    </row>
    <row r="779" s="1" customFormat="1" ht="16.5" customHeight="1">
      <c r="B779" s="47"/>
      <c r="C779" s="237" t="s">
        <v>1108</v>
      </c>
      <c r="D779" s="237" t="s">
        <v>190</v>
      </c>
      <c r="E779" s="238" t="s">
        <v>1109</v>
      </c>
      <c r="F779" s="239" t="s">
        <v>1110</v>
      </c>
      <c r="G779" s="240" t="s">
        <v>261</v>
      </c>
      <c r="H779" s="241">
        <v>7.8410000000000002</v>
      </c>
      <c r="I779" s="242"/>
      <c r="J779" s="243">
        <f>ROUND(I779*H779,2)</f>
        <v>0</v>
      </c>
      <c r="K779" s="239" t="s">
        <v>193</v>
      </c>
      <c r="L779" s="73"/>
      <c r="M779" s="244" t="s">
        <v>21</v>
      </c>
      <c r="N779" s="245" t="s">
        <v>43</v>
      </c>
      <c r="O779" s="48"/>
      <c r="P779" s="246">
        <f>O779*H779</f>
        <v>0</v>
      </c>
      <c r="Q779" s="246">
        <v>0</v>
      </c>
      <c r="R779" s="246">
        <f>Q779*H779</f>
        <v>0</v>
      </c>
      <c r="S779" s="246">
        <v>0</v>
      </c>
      <c r="T779" s="247">
        <f>S779*H779</f>
        <v>0</v>
      </c>
      <c r="AR779" s="25" t="s">
        <v>290</v>
      </c>
      <c r="AT779" s="25" t="s">
        <v>190</v>
      </c>
      <c r="AU779" s="25" t="s">
        <v>81</v>
      </c>
      <c r="AY779" s="25" t="s">
        <v>188</v>
      </c>
      <c r="BE779" s="248">
        <f>IF(N779="základní",J779,0)</f>
        <v>0</v>
      </c>
      <c r="BF779" s="248">
        <f>IF(N779="snížená",J779,0)</f>
        <v>0</v>
      </c>
      <c r="BG779" s="248">
        <f>IF(N779="zákl. přenesená",J779,0)</f>
        <v>0</v>
      </c>
      <c r="BH779" s="248">
        <f>IF(N779="sníž. přenesená",J779,0)</f>
        <v>0</v>
      </c>
      <c r="BI779" s="248">
        <f>IF(N779="nulová",J779,0)</f>
        <v>0</v>
      </c>
      <c r="BJ779" s="25" t="s">
        <v>79</v>
      </c>
      <c r="BK779" s="248">
        <f>ROUND(I779*H779,2)</f>
        <v>0</v>
      </c>
      <c r="BL779" s="25" t="s">
        <v>290</v>
      </c>
      <c r="BM779" s="25" t="s">
        <v>1111</v>
      </c>
    </row>
    <row r="780" s="1" customFormat="1">
      <c r="B780" s="47"/>
      <c r="C780" s="75"/>
      <c r="D780" s="249" t="s">
        <v>196</v>
      </c>
      <c r="E780" s="75"/>
      <c r="F780" s="250" t="s">
        <v>1112</v>
      </c>
      <c r="G780" s="75"/>
      <c r="H780" s="75"/>
      <c r="I780" s="205"/>
      <c r="J780" s="75"/>
      <c r="K780" s="75"/>
      <c r="L780" s="73"/>
      <c r="M780" s="251"/>
      <c r="N780" s="48"/>
      <c r="O780" s="48"/>
      <c r="P780" s="48"/>
      <c r="Q780" s="48"/>
      <c r="R780" s="48"/>
      <c r="S780" s="48"/>
      <c r="T780" s="96"/>
      <c r="AT780" s="25" t="s">
        <v>196</v>
      </c>
      <c r="AU780" s="25" t="s">
        <v>81</v>
      </c>
    </row>
    <row r="781" s="1" customFormat="1">
      <c r="B781" s="47"/>
      <c r="C781" s="75"/>
      <c r="D781" s="249" t="s">
        <v>198</v>
      </c>
      <c r="E781" s="75"/>
      <c r="F781" s="252" t="s">
        <v>1113</v>
      </c>
      <c r="G781" s="75"/>
      <c r="H781" s="75"/>
      <c r="I781" s="205"/>
      <c r="J781" s="75"/>
      <c r="K781" s="75"/>
      <c r="L781" s="73"/>
      <c r="M781" s="251"/>
      <c r="N781" s="48"/>
      <c r="O781" s="48"/>
      <c r="P781" s="48"/>
      <c r="Q781" s="48"/>
      <c r="R781" s="48"/>
      <c r="S781" s="48"/>
      <c r="T781" s="96"/>
      <c r="AT781" s="25" t="s">
        <v>198</v>
      </c>
      <c r="AU781" s="25" t="s">
        <v>81</v>
      </c>
    </row>
    <row r="782" s="11" customFormat="1" ht="29.88" customHeight="1">
      <c r="B782" s="221"/>
      <c r="C782" s="222"/>
      <c r="D782" s="223" t="s">
        <v>71</v>
      </c>
      <c r="E782" s="235" t="s">
        <v>1114</v>
      </c>
      <c r="F782" s="235" t="s">
        <v>1115</v>
      </c>
      <c r="G782" s="222"/>
      <c r="H782" s="222"/>
      <c r="I782" s="225"/>
      <c r="J782" s="236">
        <f>BK782</f>
        <v>0</v>
      </c>
      <c r="K782" s="222"/>
      <c r="L782" s="227"/>
      <c r="M782" s="228"/>
      <c r="N782" s="229"/>
      <c r="O782" s="229"/>
      <c r="P782" s="230">
        <f>SUM(P783:P795)</f>
        <v>0</v>
      </c>
      <c r="Q782" s="229"/>
      <c r="R782" s="230">
        <f>SUM(R783:R795)</f>
        <v>0.016776672999999999</v>
      </c>
      <c r="S782" s="229"/>
      <c r="T782" s="231">
        <f>SUM(T783:T795)</f>
        <v>0</v>
      </c>
      <c r="AR782" s="232" t="s">
        <v>81</v>
      </c>
      <c r="AT782" s="233" t="s">
        <v>71</v>
      </c>
      <c r="AU782" s="233" t="s">
        <v>79</v>
      </c>
      <c r="AY782" s="232" t="s">
        <v>188</v>
      </c>
      <c r="BK782" s="234">
        <f>SUM(BK783:BK795)</f>
        <v>0</v>
      </c>
    </row>
    <row r="783" s="1" customFormat="1" ht="16.5" customHeight="1">
      <c r="B783" s="47"/>
      <c r="C783" s="237" t="s">
        <v>1116</v>
      </c>
      <c r="D783" s="237" t="s">
        <v>190</v>
      </c>
      <c r="E783" s="238" t="s">
        <v>1117</v>
      </c>
      <c r="F783" s="239" t="s">
        <v>1118</v>
      </c>
      <c r="G783" s="240" t="s">
        <v>120</v>
      </c>
      <c r="H783" s="241">
        <v>26.5</v>
      </c>
      <c r="I783" s="242"/>
      <c r="J783" s="243">
        <f>ROUND(I783*H783,2)</f>
        <v>0</v>
      </c>
      <c r="K783" s="239" t="s">
        <v>193</v>
      </c>
      <c r="L783" s="73"/>
      <c r="M783" s="244" t="s">
        <v>21</v>
      </c>
      <c r="N783" s="245" t="s">
        <v>43</v>
      </c>
      <c r="O783" s="48"/>
      <c r="P783" s="246">
        <f>O783*H783</f>
        <v>0</v>
      </c>
      <c r="Q783" s="246">
        <v>6.7000000000000002E-05</v>
      </c>
      <c r="R783" s="246">
        <f>Q783*H783</f>
        <v>0.0017755000000000002</v>
      </c>
      <c r="S783" s="246">
        <v>0</v>
      </c>
      <c r="T783" s="247">
        <f>S783*H783</f>
        <v>0</v>
      </c>
      <c r="AR783" s="25" t="s">
        <v>290</v>
      </c>
      <c r="AT783" s="25" t="s">
        <v>190</v>
      </c>
      <c r="AU783" s="25" t="s">
        <v>81</v>
      </c>
      <c r="AY783" s="25" t="s">
        <v>188</v>
      </c>
      <c r="BE783" s="248">
        <f>IF(N783="základní",J783,0)</f>
        <v>0</v>
      </c>
      <c r="BF783" s="248">
        <f>IF(N783="snížená",J783,0)</f>
        <v>0</v>
      </c>
      <c r="BG783" s="248">
        <f>IF(N783="zákl. přenesená",J783,0)</f>
        <v>0</v>
      </c>
      <c r="BH783" s="248">
        <f>IF(N783="sníž. přenesená",J783,0)</f>
        <v>0</v>
      </c>
      <c r="BI783" s="248">
        <f>IF(N783="nulová",J783,0)</f>
        <v>0</v>
      </c>
      <c r="BJ783" s="25" t="s">
        <v>79</v>
      </c>
      <c r="BK783" s="248">
        <f>ROUND(I783*H783,2)</f>
        <v>0</v>
      </c>
      <c r="BL783" s="25" t="s">
        <v>290</v>
      </c>
      <c r="BM783" s="25" t="s">
        <v>1119</v>
      </c>
    </row>
    <row r="784" s="1" customFormat="1">
      <c r="B784" s="47"/>
      <c r="C784" s="75"/>
      <c r="D784" s="249" t="s">
        <v>196</v>
      </c>
      <c r="E784" s="75"/>
      <c r="F784" s="250" t="s">
        <v>1120</v>
      </c>
      <c r="G784" s="75"/>
      <c r="H784" s="75"/>
      <c r="I784" s="205"/>
      <c r="J784" s="75"/>
      <c r="K784" s="75"/>
      <c r="L784" s="73"/>
      <c r="M784" s="251"/>
      <c r="N784" s="48"/>
      <c r="O784" s="48"/>
      <c r="P784" s="48"/>
      <c r="Q784" s="48"/>
      <c r="R784" s="48"/>
      <c r="S784" s="48"/>
      <c r="T784" s="96"/>
      <c r="AT784" s="25" t="s">
        <v>196</v>
      </c>
      <c r="AU784" s="25" t="s">
        <v>81</v>
      </c>
    </row>
    <row r="785" s="12" customFormat="1">
      <c r="B785" s="253"/>
      <c r="C785" s="254"/>
      <c r="D785" s="249" t="s">
        <v>200</v>
      </c>
      <c r="E785" s="255" t="s">
        <v>21</v>
      </c>
      <c r="F785" s="256" t="s">
        <v>1121</v>
      </c>
      <c r="G785" s="254"/>
      <c r="H785" s="257">
        <v>26.5</v>
      </c>
      <c r="I785" s="258"/>
      <c r="J785" s="254"/>
      <c r="K785" s="254"/>
      <c r="L785" s="259"/>
      <c r="M785" s="260"/>
      <c r="N785" s="261"/>
      <c r="O785" s="261"/>
      <c r="P785" s="261"/>
      <c r="Q785" s="261"/>
      <c r="R785" s="261"/>
      <c r="S785" s="261"/>
      <c r="T785" s="262"/>
      <c r="AT785" s="263" t="s">
        <v>200</v>
      </c>
      <c r="AU785" s="263" t="s">
        <v>81</v>
      </c>
      <c r="AV785" s="12" t="s">
        <v>81</v>
      </c>
      <c r="AW785" s="12" t="s">
        <v>35</v>
      </c>
      <c r="AX785" s="12" t="s">
        <v>79</v>
      </c>
      <c r="AY785" s="263" t="s">
        <v>188</v>
      </c>
    </row>
    <row r="786" s="1" customFormat="1" ht="16.5" customHeight="1">
      <c r="B786" s="47"/>
      <c r="C786" s="237" t="s">
        <v>1122</v>
      </c>
      <c r="D786" s="237" t="s">
        <v>190</v>
      </c>
      <c r="E786" s="238" t="s">
        <v>1123</v>
      </c>
      <c r="F786" s="239" t="s">
        <v>1124</v>
      </c>
      <c r="G786" s="240" t="s">
        <v>120</v>
      </c>
      <c r="H786" s="241">
        <v>26.5</v>
      </c>
      <c r="I786" s="242"/>
      <c r="J786" s="243">
        <f>ROUND(I786*H786,2)</f>
        <v>0</v>
      </c>
      <c r="K786" s="239" t="s">
        <v>193</v>
      </c>
      <c r="L786" s="73"/>
      <c r="M786" s="244" t="s">
        <v>21</v>
      </c>
      <c r="N786" s="245" t="s">
        <v>43</v>
      </c>
      <c r="O786" s="48"/>
      <c r="P786" s="246">
        <f>O786*H786</f>
        <v>0</v>
      </c>
      <c r="Q786" s="246">
        <v>6.7000000000000002E-05</v>
      </c>
      <c r="R786" s="246">
        <f>Q786*H786</f>
        <v>0.0017755000000000002</v>
      </c>
      <c r="S786" s="246">
        <v>0</v>
      </c>
      <c r="T786" s="247">
        <f>S786*H786</f>
        <v>0</v>
      </c>
      <c r="AR786" s="25" t="s">
        <v>290</v>
      </c>
      <c r="AT786" s="25" t="s">
        <v>190</v>
      </c>
      <c r="AU786" s="25" t="s">
        <v>81</v>
      </c>
      <c r="AY786" s="25" t="s">
        <v>188</v>
      </c>
      <c r="BE786" s="248">
        <f>IF(N786="základní",J786,0)</f>
        <v>0</v>
      </c>
      <c r="BF786" s="248">
        <f>IF(N786="snížená",J786,0)</f>
        <v>0</v>
      </c>
      <c r="BG786" s="248">
        <f>IF(N786="zákl. přenesená",J786,0)</f>
        <v>0</v>
      </c>
      <c r="BH786" s="248">
        <f>IF(N786="sníž. přenesená",J786,0)</f>
        <v>0</v>
      </c>
      <c r="BI786" s="248">
        <f>IF(N786="nulová",J786,0)</f>
        <v>0</v>
      </c>
      <c r="BJ786" s="25" t="s">
        <v>79</v>
      </c>
      <c r="BK786" s="248">
        <f>ROUND(I786*H786,2)</f>
        <v>0</v>
      </c>
      <c r="BL786" s="25" t="s">
        <v>290</v>
      </c>
      <c r="BM786" s="25" t="s">
        <v>1125</v>
      </c>
    </row>
    <row r="787" s="1" customFormat="1">
      <c r="B787" s="47"/>
      <c r="C787" s="75"/>
      <c r="D787" s="249" t="s">
        <v>196</v>
      </c>
      <c r="E787" s="75"/>
      <c r="F787" s="250" t="s">
        <v>1126</v>
      </c>
      <c r="G787" s="75"/>
      <c r="H787" s="75"/>
      <c r="I787" s="205"/>
      <c r="J787" s="75"/>
      <c r="K787" s="75"/>
      <c r="L787" s="73"/>
      <c r="M787" s="251"/>
      <c r="N787" s="48"/>
      <c r="O787" s="48"/>
      <c r="P787" s="48"/>
      <c r="Q787" s="48"/>
      <c r="R787" s="48"/>
      <c r="S787" s="48"/>
      <c r="T787" s="96"/>
      <c r="AT787" s="25" t="s">
        <v>196</v>
      </c>
      <c r="AU787" s="25" t="s">
        <v>81</v>
      </c>
    </row>
    <row r="788" s="1" customFormat="1" ht="16.5" customHeight="1">
      <c r="B788" s="47"/>
      <c r="C788" s="237" t="s">
        <v>1127</v>
      </c>
      <c r="D788" s="237" t="s">
        <v>190</v>
      </c>
      <c r="E788" s="238" t="s">
        <v>1128</v>
      </c>
      <c r="F788" s="239" t="s">
        <v>1129</v>
      </c>
      <c r="G788" s="240" t="s">
        <v>120</v>
      </c>
      <c r="H788" s="241">
        <v>26.5</v>
      </c>
      <c r="I788" s="242"/>
      <c r="J788" s="243">
        <f>ROUND(I788*H788,2)</f>
        <v>0</v>
      </c>
      <c r="K788" s="239" t="s">
        <v>193</v>
      </c>
      <c r="L788" s="73"/>
      <c r="M788" s="244" t="s">
        <v>21</v>
      </c>
      <c r="N788" s="245" t="s">
        <v>43</v>
      </c>
      <c r="O788" s="48"/>
      <c r="P788" s="246">
        <f>O788*H788</f>
        <v>0</v>
      </c>
      <c r="Q788" s="246">
        <v>0.000109232</v>
      </c>
      <c r="R788" s="246">
        <f>Q788*H788</f>
        <v>0.0028946480000000001</v>
      </c>
      <c r="S788" s="246">
        <v>0</v>
      </c>
      <c r="T788" s="247">
        <f>S788*H788</f>
        <v>0</v>
      </c>
      <c r="AR788" s="25" t="s">
        <v>290</v>
      </c>
      <c r="AT788" s="25" t="s">
        <v>190</v>
      </c>
      <c r="AU788" s="25" t="s">
        <v>81</v>
      </c>
      <c r="AY788" s="25" t="s">
        <v>188</v>
      </c>
      <c r="BE788" s="248">
        <f>IF(N788="základní",J788,0)</f>
        <v>0</v>
      </c>
      <c r="BF788" s="248">
        <f>IF(N788="snížená",J788,0)</f>
        <v>0</v>
      </c>
      <c r="BG788" s="248">
        <f>IF(N788="zákl. přenesená",J788,0)</f>
        <v>0</v>
      </c>
      <c r="BH788" s="248">
        <f>IF(N788="sníž. přenesená",J788,0)</f>
        <v>0</v>
      </c>
      <c r="BI788" s="248">
        <f>IF(N788="nulová",J788,0)</f>
        <v>0</v>
      </c>
      <c r="BJ788" s="25" t="s">
        <v>79</v>
      </c>
      <c r="BK788" s="248">
        <f>ROUND(I788*H788,2)</f>
        <v>0</v>
      </c>
      <c r="BL788" s="25" t="s">
        <v>290</v>
      </c>
      <c r="BM788" s="25" t="s">
        <v>1130</v>
      </c>
    </row>
    <row r="789" s="1" customFormat="1">
      <c r="B789" s="47"/>
      <c r="C789" s="75"/>
      <c r="D789" s="249" t="s">
        <v>196</v>
      </c>
      <c r="E789" s="75"/>
      <c r="F789" s="250" t="s">
        <v>1131</v>
      </c>
      <c r="G789" s="75"/>
      <c r="H789" s="75"/>
      <c r="I789" s="205"/>
      <c r="J789" s="75"/>
      <c r="K789" s="75"/>
      <c r="L789" s="73"/>
      <c r="M789" s="251"/>
      <c r="N789" s="48"/>
      <c r="O789" s="48"/>
      <c r="P789" s="48"/>
      <c r="Q789" s="48"/>
      <c r="R789" s="48"/>
      <c r="S789" s="48"/>
      <c r="T789" s="96"/>
      <c r="AT789" s="25" t="s">
        <v>196</v>
      </c>
      <c r="AU789" s="25" t="s">
        <v>81</v>
      </c>
    </row>
    <row r="790" s="1" customFormat="1" ht="16.5" customHeight="1">
      <c r="B790" s="47"/>
      <c r="C790" s="237" t="s">
        <v>1132</v>
      </c>
      <c r="D790" s="237" t="s">
        <v>190</v>
      </c>
      <c r="E790" s="238" t="s">
        <v>1133</v>
      </c>
      <c r="F790" s="239" t="s">
        <v>1134</v>
      </c>
      <c r="G790" s="240" t="s">
        <v>120</v>
      </c>
      <c r="H790" s="241">
        <v>26.5</v>
      </c>
      <c r="I790" s="242"/>
      <c r="J790" s="243">
        <f>ROUND(I790*H790,2)</f>
        <v>0</v>
      </c>
      <c r="K790" s="239" t="s">
        <v>193</v>
      </c>
      <c r="L790" s="73"/>
      <c r="M790" s="244" t="s">
        <v>21</v>
      </c>
      <c r="N790" s="245" t="s">
        <v>43</v>
      </c>
      <c r="O790" s="48"/>
      <c r="P790" s="246">
        <f>O790*H790</f>
        <v>0</v>
      </c>
      <c r="Q790" s="246">
        <v>0.00014375</v>
      </c>
      <c r="R790" s="246">
        <f>Q790*H790</f>
        <v>0.0038093749999999998</v>
      </c>
      <c r="S790" s="246">
        <v>0</v>
      </c>
      <c r="T790" s="247">
        <f>S790*H790</f>
        <v>0</v>
      </c>
      <c r="AR790" s="25" t="s">
        <v>290</v>
      </c>
      <c r="AT790" s="25" t="s">
        <v>190</v>
      </c>
      <c r="AU790" s="25" t="s">
        <v>81</v>
      </c>
      <c r="AY790" s="25" t="s">
        <v>188</v>
      </c>
      <c r="BE790" s="248">
        <f>IF(N790="základní",J790,0)</f>
        <v>0</v>
      </c>
      <c r="BF790" s="248">
        <f>IF(N790="snížená",J790,0)</f>
        <v>0</v>
      </c>
      <c r="BG790" s="248">
        <f>IF(N790="zákl. přenesená",J790,0)</f>
        <v>0</v>
      </c>
      <c r="BH790" s="248">
        <f>IF(N790="sníž. přenesená",J790,0)</f>
        <v>0</v>
      </c>
      <c r="BI790" s="248">
        <f>IF(N790="nulová",J790,0)</f>
        <v>0</v>
      </c>
      <c r="BJ790" s="25" t="s">
        <v>79</v>
      </c>
      <c r="BK790" s="248">
        <f>ROUND(I790*H790,2)</f>
        <v>0</v>
      </c>
      <c r="BL790" s="25" t="s">
        <v>290</v>
      </c>
      <c r="BM790" s="25" t="s">
        <v>1135</v>
      </c>
    </row>
    <row r="791" s="1" customFormat="1">
      <c r="B791" s="47"/>
      <c r="C791" s="75"/>
      <c r="D791" s="249" t="s">
        <v>196</v>
      </c>
      <c r="E791" s="75"/>
      <c r="F791" s="250" t="s">
        <v>1136</v>
      </c>
      <c r="G791" s="75"/>
      <c r="H791" s="75"/>
      <c r="I791" s="205"/>
      <c r="J791" s="75"/>
      <c r="K791" s="75"/>
      <c r="L791" s="73"/>
      <c r="M791" s="251"/>
      <c r="N791" s="48"/>
      <c r="O791" s="48"/>
      <c r="P791" s="48"/>
      <c r="Q791" s="48"/>
      <c r="R791" s="48"/>
      <c r="S791" s="48"/>
      <c r="T791" s="96"/>
      <c r="AT791" s="25" t="s">
        <v>196</v>
      </c>
      <c r="AU791" s="25" t="s">
        <v>81</v>
      </c>
    </row>
    <row r="792" s="1" customFormat="1" ht="16.5" customHeight="1">
      <c r="B792" s="47"/>
      <c r="C792" s="237" t="s">
        <v>1137</v>
      </c>
      <c r="D792" s="237" t="s">
        <v>190</v>
      </c>
      <c r="E792" s="238" t="s">
        <v>1138</v>
      </c>
      <c r="F792" s="239" t="s">
        <v>1139</v>
      </c>
      <c r="G792" s="240" t="s">
        <v>120</v>
      </c>
      <c r="H792" s="241">
        <v>26.5</v>
      </c>
      <c r="I792" s="242"/>
      <c r="J792" s="243">
        <f>ROUND(I792*H792,2)</f>
        <v>0</v>
      </c>
      <c r="K792" s="239" t="s">
        <v>193</v>
      </c>
      <c r="L792" s="73"/>
      <c r="M792" s="244" t="s">
        <v>21</v>
      </c>
      <c r="N792" s="245" t="s">
        <v>43</v>
      </c>
      <c r="O792" s="48"/>
      <c r="P792" s="246">
        <f>O792*H792</f>
        <v>0</v>
      </c>
      <c r="Q792" s="246">
        <v>0.00012305000000000001</v>
      </c>
      <c r="R792" s="246">
        <f>Q792*H792</f>
        <v>0.0032608250000000002</v>
      </c>
      <c r="S792" s="246">
        <v>0</v>
      </c>
      <c r="T792" s="247">
        <f>S792*H792</f>
        <v>0</v>
      </c>
      <c r="AR792" s="25" t="s">
        <v>290</v>
      </c>
      <c r="AT792" s="25" t="s">
        <v>190</v>
      </c>
      <c r="AU792" s="25" t="s">
        <v>81</v>
      </c>
      <c r="AY792" s="25" t="s">
        <v>188</v>
      </c>
      <c r="BE792" s="248">
        <f>IF(N792="základní",J792,0)</f>
        <v>0</v>
      </c>
      <c r="BF792" s="248">
        <f>IF(N792="snížená",J792,0)</f>
        <v>0</v>
      </c>
      <c r="BG792" s="248">
        <f>IF(N792="zákl. přenesená",J792,0)</f>
        <v>0</v>
      </c>
      <c r="BH792" s="248">
        <f>IF(N792="sníž. přenesená",J792,0)</f>
        <v>0</v>
      </c>
      <c r="BI792" s="248">
        <f>IF(N792="nulová",J792,0)</f>
        <v>0</v>
      </c>
      <c r="BJ792" s="25" t="s">
        <v>79</v>
      </c>
      <c r="BK792" s="248">
        <f>ROUND(I792*H792,2)</f>
        <v>0</v>
      </c>
      <c r="BL792" s="25" t="s">
        <v>290</v>
      </c>
      <c r="BM792" s="25" t="s">
        <v>1140</v>
      </c>
    </row>
    <row r="793" s="1" customFormat="1">
      <c r="B793" s="47"/>
      <c r="C793" s="75"/>
      <c r="D793" s="249" t="s">
        <v>196</v>
      </c>
      <c r="E793" s="75"/>
      <c r="F793" s="250" t="s">
        <v>1141</v>
      </c>
      <c r="G793" s="75"/>
      <c r="H793" s="75"/>
      <c r="I793" s="205"/>
      <c r="J793" s="75"/>
      <c r="K793" s="75"/>
      <c r="L793" s="73"/>
      <c r="M793" s="251"/>
      <c r="N793" s="48"/>
      <c r="O793" s="48"/>
      <c r="P793" s="48"/>
      <c r="Q793" s="48"/>
      <c r="R793" s="48"/>
      <c r="S793" s="48"/>
      <c r="T793" s="96"/>
      <c r="AT793" s="25" t="s">
        <v>196</v>
      </c>
      <c r="AU793" s="25" t="s">
        <v>81</v>
      </c>
    </row>
    <row r="794" s="1" customFormat="1" ht="16.5" customHeight="1">
      <c r="B794" s="47"/>
      <c r="C794" s="237" t="s">
        <v>1142</v>
      </c>
      <c r="D794" s="237" t="s">
        <v>190</v>
      </c>
      <c r="E794" s="238" t="s">
        <v>1143</v>
      </c>
      <c r="F794" s="239" t="s">
        <v>1144</v>
      </c>
      <c r="G794" s="240" t="s">
        <v>120</v>
      </c>
      <c r="H794" s="241">
        <v>26.5</v>
      </c>
      <c r="I794" s="242"/>
      <c r="J794" s="243">
        <f>ROUND(I794*H794,2)</f>
        <v>0</v>
      </c>
      <c r="K794" s="239" t="s">
        <v>193</v>
      </c>
      <c r="L794" s="73"/>
      <c r="M794" s="244" t="s">
        <v>21</v>
      </c>
      <c r="N794" s="245" t="s">
        <v>43</v>
      </c>
      <c r="O794" s="48"/>
      <c r="P794" s="246">
        <f>O794*H794</f>
        <v>0</v>
      </c>
      <c r="Q794" s="246">
        <v>0.00012305000000000001</v>
      </c>
      <c r="R794" s="246">
        <f>Q794*H794</f>
        <v>0.0032608250000000002</v>
      </c>
      <c r="S794" s="246">
        <v>0</v>
      </c>
      <c r="T794" s="247">
        <f>S794*H794</f>
        <v>0</v>
      </c>
      <c r="AR794" s="25" t="s">
        <v>290</v>
      </c>
      <c r="AT794" s="25" t="s">
        <v>190</v>
      </c>
      <c r="AU794" s="25" t="s">
        <v>81</v>
      </c>
      <c r="AY794" s="25" t="s">
        <v>188</v>
      </c>
      <c r="BE794" s="248">
        <f>IF(N794="základní",J794,0)</f>
        <v>0</v>
      </c>
      <c r="BF794" s="248">
        <f>IF(N794="snížená",J794,0)</f>
        <v>0</v>
      </c>
      <c r="BG794" s="248">
        <f>IF(N794="zákl. přenesená",J794,0)</f>
        <v>0</v>
      </c>
      <c r="BH794" s="248">
        <f>IF(N794="sníž. přenesená",J794,0)</f>
        <v>0</v>
      </c>
      <c r="BI794" s="248">
        <f>IF(N794="nulová",J794,0)</f>
        <v>0</v>
      </c>
      <c r="BJ794" s="25" t="s">
        <v>79</v>
      </c>
      <c r="BK794" s="248">
        <f>ROUND(I794*H794,2)</f>
        <v>0</v>
      </c>
      <c r="BL794" s="25" t="s">
        <v>290</v>
      </c>
      <c r="BM794" s="25" t="s">
        <v>1145</v>
      </c>
    </row>
    <row r="795" s="1" customFormat="1">
      <c r="B795" s="47"/>
      <c r="C795" s="75"/>
      <c r="D795" s="249" t="s">
        <v>196</v>
      </c>
      <c r="E795" s="75"/>
      <c r="F795" s="250" t="s">
        <v>1146</v>
      </c>
      <c r="G795" s="75"/>
      <c r="H795" s="75"/>
      <c r="I795" s="205"/>
      <c r="J795" s="75"/>
      <c r="K795" s="75"/>
      <c r="L795" s="73"/>
      <c r="M795" s="251"/>
      <c r="N795" s="48"/>
      <c r="O795" s="48"/>
      <c r="P795" s="48"/>
      <c r="Q795" s="48"/>
      <c r="R795" s="48"/>
      <c r="S795" s="48"/>
      <c r="T795" s="96"/>
      <c r="AT795" s="25" t="s">
        <v>196</v>
      </c>
      <c r="AU795" s="25" t="s">
        <v>81</v>
      </c>
    </row>
    <row r="796" s="11" customFormat="1" ht="37.44001" customHeight="1">
      <c r="B796" s="221"/>
      <c r="C796" s="222"/>
      <c r="D796" s="223" t="s">
        <v>71</v>
      </c>
      <c r="E796" s="224" t="s">
        <v>1147</v>
      </c>
      <c r="F796" s="224" t="s">
        <v>1148</v>
      </c>
      <c r="G796" s="222"/>
      <c r="H796" s="222"/>
      <c r="I796" s="225"/>
      <c r="J796" s="226">
        <f>BK796</f>
        <v>0</v>
      </c>
      <c r="K796" s="222"/>
      <c r="L796" s="227"/>
      <c r="M796" s="228"/>
      <c r="N796" s="229"/>
      <c r="O796" s="229"/>
      <c r="P796" s="230">
        <f>SUM(P797:P805)</f>
        <v>0</v>
      </c>
      <c r="Q796" s="229"/>
      <c r="R796" s="230">
        <f>SUM(R797:R805)</f>
        <v>0</v>
      </c>
      <c r="S796" s="229"/>
      <c r="T796" s="231">
        <f>SUM(T797:T805)</f>
        <v>0</v>
      </c>
      <c r="AR796" s="232" t="s">
        <v>194</v>
      </c>
      <c r="AT796" s="233" t="s">
        <v>71</v>
      </c>
      <c r="AU796" s="233" t="s">
        <v>72</v>
      </c>
      <c r="AY796" s="232" t="s">
        <v>188</v>
      </c>
      <c r="BK796" s="234">
        <f>SUM(BK797:BK805)</f>
        <v>0</v>
      </c>
    </row>
    <row r="797" s="1" customFormat="1" ht="16.5" customHeight="1">
      <c r="B797" s="47"/>
      <c r="C797" s="237" t="s">
        <v>1149</v>
      </c>
      <c r="D797" s="237" t="s">
        <v>190</v>
      </c>
      <c r="E797" s="238" t="s">
        <v>1150</v>
      </c>
      <c r="F797" s="239" t="s">
        <v>1151</v>
      </c>
      <c r="G797" s="240" t="s">
        <v>1152</v>
      </c>
      <c r="H797" s="241">
        <v>5</v>
      </c>
      <c r="I797" s="242"/>
      <c r="J797" s="243">
        <f>ROUND(I797*H797,2)</f>
        <v>0</v>
      </c>
      <c r="K797" s="239" t="s">
        <v>307</v>
      </c>
      <c r="L797" s="73"/>
      <c r="M797" s="244" t="s">
        <v>21</v>
      </c>
      <c r="N797" s="245" t="s">
        <v>43</v>
      </c>
      <c r="O797" s="48"/>
      <c r="P797" s="246">
        <f>O797*H797</f>
        <v>0</v>
      </c>
      <c r="Q797" s="246">
        <v>0</v>
      </c>
      <c r="R797" s="246">
        <f>Q797*H797</f>
        <v>0</v>
      </c>
      <c r="S797" s="246">
        <v>0</v>
      </c>
      <c r="T797" s="247">
        <f>S797*H797</f>
        <v>0</v>
      </c>
      <c r="AR797" s="25" t="s">
        <v>1001</v>
      </c>
      <c r="AT797" s="25" t="s">
        <v>190</v>
      </c>
      <c r="AU797" s="25" t="s">
        <v>79</v>
      </c>
      <c r="AY797" s="25" t="s">
        <v>188</v>
      </c>
      <c r="BE797" s="248">
        <f>IF(N797="základní",J797,0)</f>
        <v>0</v>
      </c>
      <c r="BF797" s="248">
        <f>IF(N797="snížená",J797,0)</f>
        <v>0</v>
      </c>
      <c r="BG797" s="248">
        <f>IF(N797="zákl. přenesená",J797,0)</f>
        <v>0</v>
      </c>
      <c r="BH797" s="248">
        <f>IF(N797="sníž. přenesená",J797,0)</f>
        <v>0</v>
      </c>
      <c r="BI797" s="248">
        <f>IF(N797="nulová",J797,0)</f>
        <v>0</v>
      </c>
      <c r="BJ797" s="25" t="s">
        <v>79</v>
      </c>
      <c r="BK797" s="248">
        <f>ROUND(I797*H797,2)</f>
        <v>0</v>
      </c>
      <c r="BL797" s="25" t="s">
        <v>1001</v>
      </c>
      <c r="BM797" s="25" t="s">
        <v>1153</v>
      </c>
    </row>
    <row r="798" s="1" customFormat="1">
      <c r="B798" s="47"/>
      <c r="C798" s="75"/>
      <c r="D798" s="249" t="s">
        <v>196</v>
      </c>
      <c r="E798" s="75"/>
      <c r="F798" s="250" t="s">
        <v>1151</v>
      </c>
      <c r="G798" s="75"/>
      <c r="H798" s="75"/>
      <c r="I798" s="205"/>
      <c r="J798" s="75"/>
      <c r="K798" s="75"/>
      <c r="L798" s="73"/>
      <c r="M798" s="251"/>
      <c r="N798" s="48"/>
      <c r="O798" s="48"/>
      <c r="P798" s="48"/>
      <c r="Q798" s="48"/>
      <c r="R798" s="48"/>
      <c r="S798" s="48"/>
      <c r="T798" s="96"/>
      <c r="AT798" s="25" t="s">
        <v>196</v>
      </c>
      <c r="AU798" s="25" t="s">
        <v>79</v>
      </c>
    </row>
    <row r="799" s="1" customFormat="1">
      <c r="B799" s="47"/>
      <c r="C799" s="75"/>
      <c r="D799" s="249" t="s">
        <v>740</v>
      </c>
      <c r="E799" s="75"/>
      <c r="F799" s="252" t="s">
        <v>1154</v>
      </c>
      <c r="G799" s="75"/>
      <c r="H799" s="75"/>
      <c r="I799" s="205"/>
      <c r="J799" s="75"/>
      <c r="K799" s="75"/>
      <c r="L799" s="73"/>
      <c r="M799" s="251"/>
      <c r="N799" s="48"/>
      <c r="O799" s="48"/>
      <c r="P799" s="48"/>
      <c r="Q799" s="48"/>
      <c r="R799" s="48"/>
      <c r="S799" s="48"/>
      <c r="T799" s="96"/>
      <c r="AT799" s="25" t="s">
        <v>740</v>
      </c>
      <c r="AU799" s="25" t="s">
        <v>79</v>
      </c>
    </row>
    <row r="800" s="1" customFormat="1" ht="16.5" customHeight="1">
      <c r="B800" s="47"/>
      <c r="C800" s="237" t="s">
        <v>1155</v>
      </c>
      <c r="D800" s="237" t="s">
        <v>190</v>
      </c>
      <c r="E800" s="238" t="s">
        <v>1156</v>
      </c>
      <c r="F800" s="239" t="s">
        <v>1157</v>
      </c>
      <c r="G800" s="240" t="s">
        <v>1152</v>
      </c>
      <c r="H800" s="241">
        <v>5</v>
      </c>
      <c r="I800" s="242"/>
      <c r="J800" s="243">
        <f>ROUND(I800*H800,2)</f>
        <v>0</v>
      </c>
      <c r="K800" s="239" t="s">
        <v>307</v>
      </c>
      <c r="L800" s="73"/>
      <c r="M800" s="244" t="s">
        <v>21</v>
      </c>
      <c r="N800" s="245" t="s">
        <v>43</v>
      </c>
      <c r="O800" s="48"/>
      <c r="P800" s="246">
        <f>O800*H800</f>
        <v>0</v>
      </c>
      <c r="Q800" s="246">
        <v>0</v>
      </c>
      <c r="R800" s="246">
        <f>Q800*H800</f>
        <v>0</v>
      </c>
      <c r="S800" s="246">
        <v>0</v>
      </c>
      <c r="T800" s="247">
        <f>S800*H800</f>
        <v>0</v>
      </c>
      <c r="AR800" s="25" t="s">
        <v>1001</v>
      </c>
      <c r="AT800" s="25" t="s">
        <v>190</v>
      </c>
      <c r="AU800" s="25" t="s">
        <v>79</v>
      </c>
      <c r="AY800" s="25" t="s">
        <v>188</v>
      </c>
      <c r="BE800" s="248">
        <f>IF(N800="základní",J800,0)</f>
        <v>0</v>
      </c>
      <c r="BF800" s="248">
        <f>IF(N800="snížená",J800,0)</f>
        <v>0</v>
      </c>
      <c r="BG800" s="248">
        <f>IF(N800="zákl. přenesená",J800,0)</f>
        <v>0</v>
      </c>
      <c r="BH800" s="248">
        <f>IF(N800="sníž. přenesená",J800,0)</f>
        <v>0</v>
      </c>
      <c r="BI800" s="248">
        <f>IF(N800="nulová",J800,0)</f>
        <v>0</v>
      </c>
      <c r="BJ800" s="25" t="s">
        <v>79</v>
      </c>
      <c r="BK800" s="248">
        <f>ROUND(I800*H800,2)</f>
        <v>0</v>
      </c>
      <c r="BL800" s="25" t="s">
        <v>1001</v>
      </c>
      <c r="BM800" s="25" t="s">
        <v>1158</v>
      </c>
    </row>
    <row r="801" s="1" customFormat="1">
      <c r="B801" s="47"/>
      <c r="C801" s="75"/>
      <c r="D801" s="249" t="s">
        <v>196</v>
      </c>
      <c r="E801" s="75"/>
      <c r="F801" s="250" t="s">
        <v>1157</v>
      </c>
      <c r="G801" s="75"/>
      <c r="H801" s="75"/>
      <c r="I801" s="205"/>
      <c r="J801" s="75"/>
      <c r="K801" s="75"/>
      <c r="L801" s="73"/>
      <c r="M801" s="251"/>
      <c r="N801" s="48"/>
      <c r="O801" s="48"/>
      <c r="P801" s="48"/>
      <c r="Q801" s="48"/>
      <c r="R801" s="48"/>
      <c r="S801" s="48"/>
      <c r="T801" s="96"/>
      <c r="AT801" s="25" t="s">
        <v>196</v>
      </c>
      <c r="AU801" s="25" t="s">
        <v>79</v>
      </c>
    </row>
    <row r="802" s="1" customFormat="1" ht="16.5" customHeight="1">
      <c r="B802" s="47"/>
      <c r="C802" s="237" t="s">
        <v>1159</v>
      </c>
      <c r="D802" s="237" t="s">
        <v>190</v>
      </c>
      <c r="E802" s="238" t="s">
        <v>1160</v>
      </c>
      <c r="F802" s="239" t="s">
        <v>1161</v>
      </c>
      <c r="G802" s="240" t="s">
        <v>1152</v>
      </c>
      <c r="H802" s="241">
        <v>20</v>
      </c>
      <c r="I802" s="242"/>
      <c r="J802" s="243">
        <f>ROUND(I802*H802,2)</f>
        <v>0</v>
      </c>
      <c r="K802" s="239" t="s">
        <v>307</v>
      </c>
      <c r="L802" s="73"/>
      <c r="M802" s="244" t="s">
        <v>21</v>
      </c>
      <c r="N802" s="245" t="s">
        <v>43</v>
      </c>
      <c r="O802" s="48"/>
      <c r="P802" s="246">
        <f>O802*H802</f>
        <v>0</v>
      </c>
      <c r="Q802" s="246">
        <v>0</v>
      </c>
      <c r="R802" s="246">
        <f>Q802*H802</f>
        <v>0</v>
      </c>
      <c r="S802" s="246">
        <v>0</v>
      </c>
      <c r="T802" s="247">
        <f>S802*H802</f>
        <v>0</v>
      </c>
      <c r="AR802" s="25" t="s">
        <v>1001</v>
      </c>
      <c r="AT802" s="25" t="s">
        <v>190</v>
      </c>
      <c r="AU802" s="25" t="s">
        <v>79</v>
      </c>
      <c r="AY802" s="25" t="s">
        <v>188</v>
      </c>
      <c r="BE802" s="248">
        <f>IF(N802="základní",J802,0)</f>
        <v>0</v>
      </c>
      <c r="BF802" s="248">
        <f>IF(N802="snížená",J802,0)</f>
        <v>0</v>
      </c>
      <c r="BG802" s="248">
        <f>IF(N802="zákl. přenesená",J802,0)</f>
        <v>0</v>
      </c>
      <c r="BH802" s="248">
        <f>IF(N802="sníž. přenesená",J802,0)</f>
        <v>0</v>
      </c>
      <c r="BI802" s="248">
        <f>IF(N802="nulová",J802,0)</f>
        <v>0</v>
      </c>
      <c r="BJ802" s="25" t="s">
        <v>79</v>
      </c>
      <c r="BK802" s="248">
        <f>ROUND(I802*H802,2)</f>
        <v>0</v>
      </c>
      <c r="BL802" s="25" t="s">
        <v>1001</v>
      </c>
      <c r="BM802" s="25" t="s">
        <v>1162</v>
      </c>
    </row>
    <row r="803" s="1" customFormat="1">
      <c r="B803" s="47"/>
      <c r="C803" s="75"/>
      <c r="D803" s="249" t="s">
        <v>196</v>
      </c>
      <c r="E803" s="75"/>
      <c r="F803" s="250" t="s">
        <v>1161</v>
      </c>
      <c r="G803" s="75"/>
      <c r="H803" s="75"/>
      <c r="I803" s="205"/>
      <c r="J803" s="75"/>
      <c r="K803" s="75"/>
      <c r="L803" s="73"/>
      <c r="M803" s="251"/>
      <c r="N803" s="48"/>
      <c r="O803" s="48"/>
      <c r="P803" s="48"/>
      <c r="Q803" s="48"/>
      <c r="R803" s="48"/>
      <c r="S803" s="48"/>
      <c r="T803" s="96"/>
      <c r="AT803" s="25" t="s">
        <v>196</v>
      </c>
      <c r="AU803" s="25" t="s">
        <v>79</v>
      </c>
    </row>
    <row r="804" s="1" customFormat="1" ht="16.5" customHeight="1">
      <c r="B804" s="47"/>
      <c r="C804" s="237" t="s">
        <v>1163</v>
      </c>
      <c r="D804" s="237" t="s">
        <v>190</v>
      </c>
      <c r="E804" s="238" t="s">
        <v>1164</v>
      </c>
      <c r="F804" s="239" t="s">
        <v>1165</v>
      </c>
      <c r="G804" s="240" t="s">
        <v>1152</v>
      </c>
      <c r="H804" s="241">
        <v>10</v>
      </c>
      <c r="I804" s="242"/>
      <c r="J804" s="243">
        <f>ROUND(I804*H804,2)</f>
        <v>0</v>
      </c>
      <c r="K804" s="239" t="s">
        <v>307</v>
      </c>
      <c r="L804" s="73"/>
      <c r="M804" s="244" t="s">
        <v>21</v>
      </c>
      <c r="N804" s="245" t="s">
        <v>43</v>
      </c>
      <c r="O804" s="48"/>
      <c r="P804" s="246">
        <f>O804*H804</f>
        <v>0</v>
      </c>
      <c r="Q804" s="246">
        <v>0</v>
      </c>
      <c r="R804" s="246">
        <f>Q804*H804</f>
        <v>0</v>
      </c>
      <c r="S804" s="246">
        <v>0</v>
      </c>
      <c r="T804" s="247">
        <f>S804*H804</f>
        <v>0</v>
      </c>
      <c r="AR804" s="25" t="s">
        <v>1001</v>
      </c>
      <c r="AT804" s="25" t="s">
        <v>190</v>
      </c>
      <c r="AU804" s="25" t="s">
        <v>79</v>
      </c>
      <c r="AY804" s="25" t="s">
        <v>188</v>
      </c>
      <c r="BE804" s="248">
        <f>IF(N804="základní",J804,0)</f>
        <v>0</v>
      </c>
      <c r="BF804" s="248">
        <f>IF(N804="snížená",J804,0)</f>
        <v>0</v>
      </c>
      <c r="BG804" s="248">
        <f>IF(N804="zákl. přenesená",J804,0)</f>
        <v>0</v>
      </c>
      <c r="BH804" s="248">
        <f>IF(N804="sníž. přenesená",J804,0)</f>
        <v>0</v>
      </c>
      <c r="BI804" s="248">
        <f>IF(N804="nulová",J804,0)</f>
        <v>0</v>
      </c>
      <c r="BJ804" s="25" t="s">
        <v>79</v>
      </c>
      <c r="BK804" s="248">
        <f>ROUND(I804*H804,2)</f>
        <v>0</v>
      </c>
      <c r="BL804" s="25" t="s">
        <v>1001</v>
      </c>
      <c r="BM804" s="25" t="s">
        <v>1166</v>
      </c>
    </row>
    <row r="805" s="1" customFormat="1">
      <c r="B805" s="47"/>
      <c r="C805" s="75"/>
      <c r="D805" s="249" t="s">
        <v>196</v>
      </c>
      <c r="E805" s="75"/>
      <c r="F805" s="250" t="s">
        <v>1165</v>
      </c>
      <c r="G805" s="75"/>
      <c r="H805" s="75"/>
      <c r="I805" s="205"/>
      <c r="J805" s="75"/>
      <c r="K805" s="75"/>
      <c r="L805" s="73"/>
      <c r="M805" s="309"/>
      <c r="N805" s="310"/>
      <c r="O805" s="310"/>
      <c r="P805" s="310"/>
      <c r="Q805" s="310"/>
      <c r="R805" s="310"/>
      <c r="S805" s="310"/>
      <c r="T805" s="311"/>
      <c r="AT805" s="25" t="s">
        <v>196</v>
      </c>
      <c r="AU805" s="25" t="s">
        <v>79</v>
      </c>
    </row>
    <row r="806" s="1" customFormat="1" ht="6.96" customHeight="1">
      <c r="B806" s="68"/>
      <c r="C806" s="69"/>
      <c r="D806" s="69"/>
      <c r="E806" s="69"/>
      <c r="F806" s="69"/>
      <c r="G806" s="69"/>
      <c r="H806" s="69"/>
      <c r="I806" s="180"/>
      <c r="J806" s="69"/>
      <c r="K806" s="69"/>
      <c r="L806" s="73"/>
    </row>
  </sheetData>
  <sheetProtection sheet="1" autoFilter="0" formatColumns="0" formatRows="0" objects="1" scenarios="1" spinCount="100000" saltValue="1MlAqMHmhK7jdygyMO63snAb8l9DWCc5rrdJV4BX64TFclqaB5GF+z/Qypi7Xk6KdICL3szjZJquv8mRsNQjbQ==" hashValue="M1yYvuJKMuVXDwKT/C/zLb6VM9HKzdwsxKIPB7L0UFIi2LSRMaZ1bQWhsyoaHWHurhrZeqmS25RRQCLdI27JqQ==" algorithmName="SHA-512" password="CC35"/>
  <autoFilter ref="C108:K805"/>
  <mergeCells count="13">
    <mergeCell ref="E7:H7"/>
    <mergeCell ref="E9:H9"/>
    <mergeCell ref="E11:H11"/>
    <mergeCell ref="E26:H26"/>
    <mergeCell ref="E47:H47"/>
    <mergeCell ref="E49:H49"/>
    <mergeCell ref="E51:H51"/>
    <mergeCell ref="J55:J56"/>
    <mergeCell ref="E97:H97"/>
    <mergeCell ref="E99:H99"/>
    <mergeCell ref="E101:H101"/>
    <mergeCell ref="G1:H1"/>
    <mergeCell ref="L2:V2"/>
  </mergeCells>
  <hyperlinks>
    <hyperlink ref="F1:G1" location="C2" display="1) Krycí list soupisu"/>
    <hyperlink ref="G1:H1" location="C58" display="2) Rekapitulace"/>
    <hyperlink ref="J1" location="C108"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89</v>
      </c>
      <c r="AZ2" s="154" t="s">
        <v>119</v>
      </c>
      <c r="BA2" s="154" t="s">
        <v>21</v>
      </c>
      <c r="BB2" s="154" t="s">
        <v>120</v>
      </c>
      <c r="BC2" s="154" t="s">
        <v>1167</v>
      </c>
      <c r="BD2" s="154" t="s">
        <v>81</v>
      </c>
    </row>
    <row r="3" ht="6.96" customHeight="1">
      <c r="B3" s="26"/>
      <c r="C3" s="27"/>
      <c r="D3" s="27"/>
      <c r="E3" s="27"/>
      <c r="F3" s="27"/>
      <c r="G3" s="27"/>
      <c r="H3" s="27"/>
      <c r="I3" s="155"/>
      <c r="J3" s="27"/>
      <c r="K3" s="28"/>
      <c r="AT3" s="25" t="s">
        <v>81</v>
      </c>
      <c r="AZ3" s="154" t="s">
        <v>125</v>
      </c>
      <c r="BA3" s="154" t="s">
        <v>21</v>
      </c>
      <c r="BB3" s="154" t="s">
        <v>120</v>
      </c>
      <c r="BC3" s="154" t="s">
        <v>1168</v>
      </c>
      <c r="BD3" s="154" t="s">
        <v>81</v>
      </c>
    </row>
    <row r="4" ht="36.96" customHeight="1">
      <c r="B4" s="29"/>
      <c r="C4" s="30"/>
      <c r="D4" s="31" t="s">
        <v>124</v>
      </c>
      <c r="E4" s="30"/>
      <c r="F4" s="30"/>
      <c r="G4" s="30"/>
      <c r="H4" s="30"/>
      <c r="I4" s="156"/>
      <c r="J4" s="30"/>
      <c r="K4" s="32"/>
      <c r="M4" s="33" t="s">
        <v>12</v>
      </c>
      <c r="AT4" s="25" t="s">
        <v>6</v>
      </c>
      <c r="AZ4" s="154" t="s">
        <v>127</v>
      </c>
      <c r="BA4" s="154" t="s">
        <v>21</v>
      </c>
      <c r="BB4" s="154" t="s">
        <v>120</v>
      </c>
      <c r="BC4" s="154" t="s">
        <v>1169</v>
      </c>
      <c r="BD4" s="154" t="s">
        <v>81</v>
      </c>
    </row>
    <row r="5" ht="6.96" customHeight="1">
      <c r="B5" s="29"/>
      <c r="C5" s="30"/>
      <c r="D5" s="30"/>
      <c r="E5" s="30"/>
      <c r="F5" s="30"/>
      <c r="G5" s="30"/>
      <c r="H5" s="30"/>
      <c r="I5" s="156"/>
      <c r="J5" s="30"/>
      <c r="K5" s="32"/>
      <c r="AZ5" s="154" t="s">
        <v>129</v>
      </c>
      <c r="BA5" s="154" t="s">
        <v>21</v>
      </c>
      <c r="BB5" s="154" t="s">
        <v>120</v>
      </c>
      <c r="BC5" s="154" t="s">
        <v>1170</v>
      </c>
      <c r="BD5" s="154" t="s">
        <v>81</v>
      </c>
    </row>
    <row r="6">
      <c r="B6" s="29"/>
      <c r="C6" s="30"/>
      <c r="D6" s="41" t="s">
        <v>18</v>
      </c>
      <c r="E6" s="30"/>
      <c r="F6" s="30"/>
      <c r="G6" s="30"/>
      <c r="H6" s="30"/>
      <c r="I6" s="156"/>
      <c r="J6" s="30"/>
      <c r="K6" s="32"/>
      <c r="AZ6" s="154" t="s">
        <v>132</v>
      </c>
      <c r="BA6" s="154" t="s">
        <v>21</v>
      </c>
      <c r="BB6" s="154" t="s">
        <v>120</v>
      </c>
      <c r="BC6" s="154" t="s">
        <v>1171</v>
      </c>
      <c r="BD6" s="154" t="s">
        <v>81</v>
      </c>
    </row>
    <row r="7" ht="16.5" customHeight="1">
      <c r="B7" s="29"/>
      <c r="C7" s="30"/>
      <c r="D7" s="30"/>
      <c r="E7" s="157" t="str">
        <f>'Rekapitulace stavby'!K6</f>
        <v>Snížení energetické náročnosti obj. MŠ, Čimelice č.p.303, na par.č.400</v>
      </c>
      <c r="F7" s="41"/>
      <c r="G7" s="41"/>
      <c r="H7" s="41"/>
      <c r="I7" s="156"/>
      <c r="J7" s="30"/>
      <c r="K7" s="32"/>
      <c r="AZ7" s="154" t="s">
        <v>135</v>
      </c>
      <c r="BA7" s="154" t="s">
        <v>21</v>
      </c>
      <c r="BB7" s="154" t="s">
        <v>120</v>
      </c>
      <c r="BC7" s="154" t="s">
        <v>1172</v>
      </c>
      <c r="BD7" s="154" t="s">
        <v>81</v>
      </c>
    </row>
    <row r="8">
      <c r="B8" s="29"/>
      <c r="C8" s="30"/>
      <c r="D8" s="41" t="s">
        <v>134</v>
      </c>
      <c r="E8" s="30"/>
      <c r="F8" s="30"/>
      <c r="G8" s="30"/>
      <c r="H8" s="30"/>
      <c r="I8" s="156"/>
      <c r="J8" s="30"/>
      <c r="K8" s="32"/>
    </row>
    <row r="9" s="1" customFormat="1" ht="16.5" customHeight="1">
      <c r="B9" s="47"/>
      <c r="C9" s="48"/>
      <c r="D9" s="48"/>
      <c r="E9" s="157" t="s">
        <v>137</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1173</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ROUND(J107,2)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ROUND(SUM(BE107:BE748), 2)</f>
        <v>0</v>
      </c>
      <c r="G32" s="48"/>
      <c r="H32" s="48"/>
      <c r="I32" s="172">
        <v>0.20999999999999999</v>
      </c>
      <c r="J32" s="171">
        <f>ROUND(ROUND((SUM(BE107:BE748)), 2)*I32, 2)</f>
        <v>0</v>
      </c>
      <c r="K32" s="52"/>
    </row>
    <row r="33" s="1" customFormat="1" ht="14.4" customHeight="1">
      <c r="B33" s="47"/>
      <c r="C33" s="48"/>
      <c r="D33" s="48"/>
      <c r="E33" s="56" t="s">
        <v>44</v>
      </c>
      <c r="F33" s="171">
        <f>ROUND(SUM(BF107:BF748), 2)</f>
        <v>0</v>
      </c>
      <c r="G33" s="48"/>
      <c r="H33" s="48"/>
      <c r="I33" s="172">
        <v>0.14999999999999999</v>
      </c>
      <c r="J33" s="171">
        <f>ROUND(ROUND((SUM(BF107:BF748)), 2)*I33, 2)</f>
        <v>0</v>
      </c>
      <c r="K33" s="52"/>
    </row>
    <row r="34" hidden="1" s="1" customFormat="1" ht="14.4" customHeight="1">
      <c r="B34" s="47"/>
      <c r="C34" s="48"/>
      <c r="D34" s="48"/>
      <c r="E34" s="56" t="s">
        <v>45</v>
      </c>
      <c r="F34" s="171">
        <f>ROUND(SUM(BG107:BG748), 2)</f>
        <v>0</v>
      </c>
      <c r="G34" s="48"/>
      <c r="H34" s="48"/>
      <c r="I34" s="172">
        <v>0.20999999999999999</v>
      </c>
      <c r="J34" s="171">
        <v>0</v>
      </c>
      <c r="K34" s="52"/>
    </row>
    <row r="35" hidden="1" s="1" customFormat="1" ht="14.4" customHeight="1">
      <c r="B35" s="47"/>
      <c r="C35" s="48"/>
      <c r="D35" s="48"/>
      <c r="E35" s="56" t="s">
        <v>46</v>
      </c>
      <c r="F35" s="171">
        <f>ROUND(SUM(BH107:BH748), 2)</f>
        <v>0</v>
      </c>
      <c r="G35" s="48"/>
      <c r="H35" s="48"/>
      <c r="I35" s="172">
        <v>0.14999999999999999</v>
      </c>
      <c r="J35" s="171">
        <v>0</v>
      </c>
      <c r="K35" s="52"/>
    </row>
    <row r="36" hidden="1" s="1" customFormat="1" ht="14.4" customHeight="1">
      <c r="B36" s="47"/>
      <c r="C36" s="48"/>
      <c r="D36" s="48"/>
      <c r="E36" s="56" t="s">
        <v>47</v>
      </c>
      <c r="F36" s="171">
        <f>ROUND(SUM(BI107:BI748),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137</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D.1.1.2 - Objekt H</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J107</f>
        <v>0</v>
      </c>
      <c r="K60" s="52"/>
      <c r="AU60" s="25" t="s">
        <v>144</v>
      </c>
    </row>
    <row r="61" s="8" customFormat="1" ht="24.96" customHeight="1">
      <c r="B61" s="191"/>
      <c r="C61" s="192"/>
      <c r="D61" s="193" t="s">
        <v>145</v>
      </c>
      <c r="E61" s="194"/>
      <c r="F61" s="194"/>
      <c r="G61" s="194"/>
      <c r="H61" s="194"/>
      <c r="I61" s="195"/>
      <c r="J61" s="196">
        <f>J108</f>
        <v>0</v>
      </c>
      <c r="K61" s="197"/>
    </row>
    <row r="62" s="9" customFormat="1" ht="19.92" customHeight="1">
      <c r="B62" s="198"/>
      <c r="C62" s="199"/>
      <c r="D62" s="200" t="s">
        <v>146</v>
      </c>
      <c r="E62" s="201"/>
      <c r="F62" s="201"/>
      <c r="G62" s="201"/>
      <c r="H62" s="201"/>
      <c r="I62" s="202"/>
      <c r="J62" s="203">
        <f>J109</f>
        <v>0</v>
      </c>
      <c r="K62" s="204"/>
    </row>
    <row r="63" s="9" customFormat="1" ht="19.92" customHeight="1">
      <c r="B63" s="198"/>
      <c r="C63" s="199"/>
      <c r="D63" s="200" t="s">
        <v>147</v>
      </c>
      <c r="E63" s="201"/>
      <c r="F63" s="201"/>
      <c r="G63" s="201"/>
      <c r="H63" s="201"/>
      <c r="I63" s="202"/>
      <c r="J63" s="203">
        <f>J177</f>
        <v>0</v>
      </c>
      <c r="K63" s="204"/>
    </row>
    <row r="64" s="9" customFormat="1" ht="19.92" customHeight="1">
      <c r="B64" s="198"/>
      <c r="C64" s="199"/>
      <c r="D64" s="200" t="s">
        <v>148</v>
      </c>
      <c r="E64" s="201"/>
      <c r="F64" s="201"/>
      <c r="G64" s="201"/>
      <c r="H64" s="201"/>
      <c r="I64" s="202"/>
      <c r="J64" s="203">
        <f>J192</f>
        <v>0</v>
      </c>
      <c r="K64" s="204"/>
    </row>
    <row r="65" s="9" customFormat="1" ht="14.88" customHeight="1">
      <c r="B65" s="198"/>
      <c r="C65" s="199"/>
      <c r="D65" s="200" t="s">
        <v>149</v>
      </c>
      <c r="E65" s="201"/>
      <c r="F65" s="201"/>
      <c r="G65" s="201"/>
      <c r="H65" s="201"/>
      <c r="I65" s="202"/>
      <c r="J65" s="203">
        <f>J193</f>
        <v>0</v>
      </c>
      <c r="K65" s="204"/>
    </row>
    <row r="66" s="9" customFormat="1" ht="14.88" customHeight="1">
      <c r="B66" s="198"/>
      <c r="C66" s="199"/>
      <c r="D66" s="200" t="s">
        <v>150</v>
      </c>
      <c r="E66" s="201"/>
      <c r="F66" s="201"/>
      <c r="G66" s="201"/>
      <c r="H66" s="201"/>
      <c r="I66" s="202"/>
      <c r="J66" s="203">
        <f>J355</f>
        <v>0</v>
      </c>
      <c r="K66" s="204"/>
    </row>
    <row r="67" s="9" customFormat="1" ht="19.92" customHeight="1">
      <c r="B67" s="198"/>
      <c r="C67" s="199"/>
      <c r="D67" s="200" t="s">
        <v>151</v>
      </c>
      <c r="E67" s="201"/>
      <c r="F67" s="201"/>
      <c r="G67" s="201"/>
      <c r="H67" s="201"/>
      <c r="I67" s="202"/>
      <c r="J67" s="203">
        <f>J361</f>
        <v>0</v>
      </c>
      <c r="K67" s="204"/>
    </row>
    <row r="68" s="9" customFormat="1" ht="14.88" customHeight="1">
      <c r="B68" s="198"/>
      <c r="C68" s="199"/>
      <c r="D68" s="200" t="s">
        <v>152</v>
      </c>
      <c r="E68" s="201"/>
      <c r="F68" s="201"/>
      <c r="G68" s="201"/>
      <c r="H68" s="201"/>
      <c r="I68" s="202"/>
      <c r="J68" s="203">
        <f>J362</f>
        <v>0</v>
      </c>
      <c r="K68" s="204"/>
    </row>
    <row r="69" s="9" customFormat="1" ht="14.88" customHeight="1">
      <c r="B69" s="198"/>
      <c r="C69" s="199"/>
      <c r="D69" s="200" t="s">
        <v>153</v>
      </c>
      <c r="E69" s="201"/>
      <c r="F69" s="201"/>
      <c r="G69" s="201"/>
      <c r="H69" s="201"/>
      <c r="I69" s="202"/>
      <c r="J69" s="203">
        <f>J370</f>
        <v>0</v>
      </c>
      <c r="K69" s="204"/>
    </row>
    <row r="70" s="9" customFormat="1" ht="14.88" customHeight="1">
      <c r="B70" s="198"/>
      <c r="C70" s="199"/>
      <c r="D70" s="200" t="s">
        <v>154</v>
      </c>
      <c r="E70" s="201"/>
      <c r="F70" s="201"/>
      <c r="G70" s="201"/>
      <c r="H70" s="201"/>
      <c r="I70" s="202"/>
      <c r="J70" s="203">
        <f>J397</f>
        <v>0</v>
      </c>
      <c r="K70" s="204"/>
    </row>
    <row r="71" s="9" customFormat="1" ht="14.88" customHeight="1">
      <c r="B71" s="198"/>
      <c r="C71" s="199"/>
      <c r="D71" s="200" t="s">
        <v>155</v>
      </c>
      <c r="E71" s="201"/>
      <c r="F71" s="201"/>
      <c r="G71" s="201"/>
      <c r="H71" s="201"/>
      <c r="I71" s="202"/>
      <c r="J71" s="203">
        <f>J402</f>
        <v>0</v>
      </c>
      <c r="K71" s="204"/>
    </row>
    <row r="72" s="9" customFormat="1" ht="14.88" customHeight="1">
      <c r="B72" s="198"/>
      <c r="C72" s="199"/>
      <c r="D72" s="200" t="s">
        <v>156</v>
      </c>
      <c r="E72" s="201"/>
      <c r="F72" s="201"/>
      <c r="G72" s="201"/>
      <c r="H72" s="201"/>
      <c r="I72" s="202"/>
      <c r="J72" s="203">
        <f>J435</f>
        <v>0</v>
      </c>
      <c r="K72" s="204"/>
    </row>
    <row r="73" s="9" customFormat="1" ht="14.88" customHeight="1">
      <c r="B73" s="198"/>
      <c r="C73" s="199"/>
      <c r="D73" s="200" t="s">
        <v>157</v>
      </c>
      <c r="E73" s="201"/>
      <c r="F73" s="201"/>
      <c r="G73" s="201"/>
      <c r="H73" s="201"/>
      <c r="I73" s="202"/>
      <c r="J73" s="203">
        <f>J447</f>
        <v>0</v>
      </c>
      <c r="K73" s="204"/>
    </row>
    <row r="74" s="9" customFormat="1" ht="21.84" customHeight="1">
      <c r="B74" s="198"/>
      <c r="C74" s="199"/>
      <c r="D74" s="200" t="s">
        <v>158</v>
      </c>
      <c r="E74" s="201"/>
      <c r="F74" s="201"/>
      <c r="G74" s="201"/>
      <c r="H74" s="201"/>
      <c r="I74" s="202"/>
      <c r="J74" s="203">
        <f>J448</f>
        <v>0</v>
      </c>
      <c r="K74" s="204"/>
    </row>
    <row r="75" s="9" customFormat="1" ht="21.84" customHeight="1">
      <c r="B75" s="198"/>
      <c r="C75" s="199"/>
      <c r="D75" s="200" t="s">
        <v>159</v>
      </c>
      <c r="E75" s="201"/>
      <c r="F75" s="201"/>
      <c r="G75" s="201"/>
      <c r="H75" s="201"/>
      <c r="I75" s="202"/>
      <c r="J75" s="203">
        <f>J462</f>
        <v>0</v>
      </c>
      <c r="K75" s="204"/>
    </row>
    <row r="76" s="8" customFormat="1" ht="24.96" customHeight="1">
      <c r="B76" s="191"/>
      <c r="C76" s="192"/>
      <c r="D76" s="193" t="s">
        <v>160</v>
      </c>
      <c r="E76" s="194"/>
      <c r="F76" s="194"/>
      <c r="G76" s="194"/>
      <c r="H76" s="194"/>
      <c r="I76" s="195"/>
      <c r="J76" s="196">
        <f>J466</f>
        <v>0</v>
      </c>
      <c r="K76" s="197"/>
    </row>
    <row r="77" s="9" customFormat="1" ht="19.92" customHeight="1">
      <c r="B77" s="198"/>
      <c r="C77" s="199"/>
      <c r="D77" s="200" t="s">
        <v>161</v>
      </c>
      <c r="E77" s="201"/>
      <c r="F77" s="201"/>
      <c r="G77" s="201"/>
      <c r="H77" s="201"/>
      <c r="I77" s="202"/>
      <c r="J77" s="203">
        <f>J467</f>
        <v>0</v>
      </c>
      <c r="K77" s="204"/>
    </row>
    <row r="78" s="9" customFormat="1" ht="19.92" customHeight="1">
      <c r="B78" s="198"/>
      <c r="C78" s="199"/>
      <c r="D78" s="200" t="s">
        <v>162</v>
      </c>
      <c r="E78" s="201"/>
      <c r="F78" s="201"/>
      <c r="G78" s="201"/>
      <c r="H78" s="201"/>
      <c r="I78" s="202"/>
      <c r="J78" s="203">
        <f>J476</f>
        <v>0</v>
      </c>
      <c r="K78" s="204"/>
    </row>
    <row r="79" s="9" customFormat="1" ht="19.92" customHeight="1">
      <c r="B79" s="198"/>
      <c r="C79" s="199"/>
      <c r="D79" s="200" t="s">
        <v>163</v>
      </c>
      <c r="E79" s="201"/>
      <c r="F79" s="201"/>
      <c r="G79" s="201"/>
      <c r="H79" s="201"/>
      <c r="I79" s="202"/>
      <c r="J79" s="203">
        <f>J535</f>
        <v>0</v>
      </c>
      <c r="K79" s="204"/>
    </row>
    <row r="80" s="9" customFormat="1" ht="19.92" customHeight="1">
      <c r="B80" s="198"/>
      <c r="C80" s="199"/>
      <c r="D80" s="200" t="s">
        <v>164</v>
      </c>
      <c r="E80" s="201"/>
      <c r="F80" s="201"/>
      <c r="G80" s="201"/>
      <c r="H80" s="201"/>
      <c r="I80" s="202"/>
      <c r="J80" s="203">
        <f>J595</f>
        <v>0</v>
      </c>
      <c r="K80" s="204"/>
    </row>
    <row r="81" s="9" customFormat="1" ht="19.92" customHeight="1">
      <c r="B81" s="198"/>
      <c r="C81" s="199"/>
      <c r="D81" s="200" t="s">
        <v>166</v>
      </c>
      <c r="E81" s="201"/>
      <c r="F81" s="201"/>
      <c r="G81" s="201"/>
      <c r="H81" s="201"/>
      <c r="I81" s="202"/>
      <c r="J81" s="203">
        <f>J613</f>
        <v>0</v>
      </c>
      <c r="K81" s="204"/>
    </row>
    <row r="82" s="9" customFormat="1" ht="19.92" customHeight="1">
      <c r="B82" s="198"/>
      <c r="C82" s="199"/>
      <c r="D82" s="200" t="s">
        <v>167</v>
      </c>
      <c r="E82" s="201"/>
      <c r="F82" s="201"/>
      <c r="G82" s="201"/>
      <c r="H82" s="201"/>
      <c r="I82" s="202"/>
      <c r="J82" s="203">
        <f>J629</f>
        <v>0</v>
      </c>
      <c r="K82" s="204"/>
    </row>
    <row r="83" s="9" customFormat="1" ht="19.92" customHeight="1">
      <c r="B83" s="198"/>
      <c r="C83" s="199"/>
      <c r="D83" s="200" t="s">
        <v>168</v>
      </c>
      <c r="E83" s="201"/>
      <c r="F83" s="201"/>
      <c r="G83" s="201"/>
      <c r="H83" s="201"/>
      <c r="I83" s="202"/>
      <c r="J83" s="203">
        <f>J645</f>
        <v>0</v>
      </c>
      <c r="K83" s="204"/>
    </row>
    <row r="84" s="9" customFormat="1" ht="19.92" customHeight="1">
      <c r="B84" s="198"/>
      <c r="C84" s="199"/>
      <c r="D84" s="200" t="s">
        <v>169</v>
      </c>
      <c r="E84" s="201"/>
      <c r="F84" s="201"/>
      <c r="G84" s="201"/>
      <c r="H84" s="201"/>
      <c r="I84" s="202"/>
      <c r="J84" s="203">
        <f>J650</f>
        <v>0</v>
      </c>
      <c r="K84" s="204"/>
    </row>
    <row r="85" s="8" customFormat="1" ht="24.96" customHeight="1">
      <c r="B85" s="191"/>
      <c r="C85" s="192"/>
      <c r="D85" s="193" t="s">
        <v>171</v>
      </c>
      <c r="E85" s="194"/>
      <c r="F85" s="194"/>
      <c r="G85" s="194"/>
      <c r="H85" s="194"/>
      <c r="I85" s="195"/>
      <c r="J85" s="196">
        <f>J741</f>
        <v>0</v>
      </c>
      <c r="K85" s="197"/>
    </row>
    <row r="86" s="1" customFormat="1" ht="21.84" customHeight="1">
      <c r="B86" s="47"/>
      <c r="C86" s="48"/>
      <c r="D86" s="48"/>
      <c r="E86" s="48"/>
      <c r="F86" s="48"/>
      <c r="G86" s="48"/>
      <c r="H86" s="48"/>
      <c r="I86" s="158"/>
      <c r="J86" s="48"/>
      <c r="K86" s="52"/>
    </row>
    <row r="87" s="1" customFormat="1" ht="6.96" customHeight="1">
      <c r="B87" s="68"/>
      <c r="C87" s="69"/>
      <c r="D87" s="69"/>
      <c r="E87" s="69"/>
      <c r="F87" s="69"/>
      <c r="G87" s="69"/>
      <c r="H87" s="69"/>
      <c r="I87" s="180"/>
      <c r="J87" s="69"/>
      <c r="K87" s="70"/>
    </row>
    <row r="91" s="1" customFormat="1" ht="6.96" customHeight="1">
      <c r="B91" s="71"/>
      <c r="C91" s="72"/>
      <c r="D91" s="72"/>
      <c r="E91" s="72"/>
      <c r="F91" s="72"/>
      <c r="G91" s="72"/>
      <c r="H91" s="72"/>
      <c r="I91" s="183"/>
      <c r="J91" s="72"/>
      <c r="K91" s="72"/>
      <c r="L91" s="73"/>
    </row>
    <row r="92" s="1" customFormat="1" ht="36.96" customHeight="1">
      <c r="B92" s="47"/>
      <c r="C92" s="74" t="s">
        <v>172</v>
      </c>
      <c r="D92" s="75"/>
      <c r="E92" s="75"/>
      <c r="F92" s="75"/>
      <c r="G92" s="75"/>
      <c r="H92" s="75"/>
      <c r="I92" s="205"/>
      <c r="J92" s="75"/>
      <c r="K92" s="75"/>
      <c r="L92" s="73"/>
    </row>
    <row r="93" s="1" customFormat="1" ht="6.96" customHeight="1">
      <c r="B93" s="47"/>
      <c r="C93" s="75"/>
      <c r="D93" s="75"/>
      <c r="E93" s="75"/>
      <c r="F93" s="75"/>
      <c r="G93" s="75"/>
      <c r="H93" s="75"/>
      <c r="I93" s="205"/>
      <c r="J93" s="75"/>
      <c r="K93" s="75"/>
      <c r="L93" s="73"/>
    </row>
    <row r="94" s="1" customFormat="1" ht="14.4" customHeight="1">
      <c r="B94" s="47"/>
      <c r="C94" s="77" t="s">
        <v>18</v>
      </c>
      <c r="D94" s="75"/>
      <c r="E94" s="75"/>
      <c r="F94" s="75"/>
      <c r="G94" s="75"/>
      <c r="H94" s="75"/>
      <c r="I94" s="205"/>
      <c r="J94" s="75"/>
      <c r="K94" s="75"/>
      <c r="L94" s="73"/>
    </row>
    <row r="95" s="1" customFormat="1" ht="16.5" customHeight="1">
      <c r="B95" s="47"/>
      <c r="C95" s="75"/>
      <c r="D95" s="75"/>
      <c r="E95" s="206" t="str">
        <f>E7</f>
        <v>Snížení energetické náročnosti obj. MŠ, Čimelice č.p.303, na par.č.400</v>
      </c>
      <c r="F95" s="77"/>
      <c r="G95" s="77"/>
      <c r="H95" s="77"/>
      <c r="I95" s="205"/>
      <c r="J95" s="75"/>
      <c r="K95" s="75"/>
      <c r="L95" s="73"/>
    </row>
    <row r="96">
      <c r="B96" s="29"/>
      <c r="C96" s="77" t="s">
        <v>134</v>
      </c>
      <c r="D96" s="207"/>
      <c r="E96" s="207"/>
      <c r="F96" s="207"/>
      <c r="G96" s="207"/>
      <c r="H96" s="207"/>
      <c r="I96" s="149"/>
      <c r="J96" s="207"/>
      <c r="K96" s="207"/>
      <c r="L96" s="208"/>
    </row>
    <row r="97" s="1" customFormat="1" ht="16.5" customHeight="1">
      <c r="B97" s="47"/>
      <c r="C97" s="75"/>
      <c r="D97" s="75"/>
      <c r="E97" s="206" t="s">
        <v>137</v>
      </c>
      <c r="F97" s="75"/>
      <c r="G97" s="75"/>
      <c r="H97" s="75"/>
      <c r="I97" s="205"/>
      <c r="J97" s="75"/>
      <c r="K97" s="75"/>
      <c r="L97" s="73"/>
    </row>
    <row r="98" s="1" customFormat="1" ht="14.4" customHeight="1">
      <c r="B98" s="47"/>
      <c r="C98" s="77" t="s">
        <v>138</v>
      </c>
      <c r="D98" s="75"/>
      <c r="E98" s="75"/>
      <c r="F98" s="75"/>
      <c r="G98" s="75"/>
      <c r="H98" s="75"/>
      <c r="I98" s="205"/>
      <c r="J98" s="75"/>
      <c r="K98" s="75"/>
      <c r="L98" s="73"/>
    </row>
    <row r="99" s="1" customFormat="1" ht="17.25" customHeight="1">
      <c r="B99" s="47"/>
      <c r="C99" s="75"/>
      <c r="D99" s="75"/>
      <c r="E99" s="83" t="str">
        <f>E11</f>
        <v>D.1.1.2 - Objekt H</v>
      </c>
      <c r="F99" s="75"/>
      <c r="G99" s="75"/>
      <c r="H99" s="75"/>
      <c r="I99" s="205"/>
      <c r="J99" s="75"/>
      <c r="K99" s="75"/>
      <c r="L99" s="73"/>
    </row>
    <row r="100" s="1" customFormat="1" ht="6.96" customHeight="1">
      <c r="B100" s="47"/>
      <c r="C100" s="75"/>
      <c r="D100" s="75"/>
      <c r="E100" s="75"/>
      <c r="F100" s="75"/>
      <c r="G100" s="75"/>
      <c r="H100" s="75"/>
      <c r="I100" s="205"/>
      <c r="J100" s="75"/>
      <c r="K100" s="75"/>
      <c r="L100" s="73"/>
    </row>
    <row r="101" s="1" customFormat="1" ht="18" customHeight="1">
      <c r="B101" s="47"/>
      <c r="C101" s="77" t="s">
        <v>23</v>
      </c>
      <c r="D101" s="75"/>
      <c r="E101" s="75"/>
      <c r="F101" s="209" t="str">
        <f>F14</f>
        <v>Čimelice 115, Čimelice</v>
      </c>
      <c r="G101" s="75"/>
      <c r="H101" s="75"/>
      <c r="I101" s="210" t="s">
        <v>25</v>
      </c>
      <c r="J101" s="86" t="str">
        <f>IF(J14="","",J14)</f>
        <v>14. 8. 2018</v>
      </c>
      <c r="K101" s="75"/>
      <c r="L101" s="73"/>
    </row>
    <row r="102" s="1" customFormat="1" ht="6.96" customHeight="1">
      <c r="B102" s="47"/>
      <c r="C102" s="75"/>
      <c r="D102" s="75"/>
      <c r="E102" s="75"/>
      <c r="F102" s="75"/>
      <c r="G102" s="75"/>
      <c r="H102" s="75"/>
      <c r="I102" s="205"/>
      <c r="J102" s="75"/>
      <c r="K102" s="75"/>
      <c r="L102" s="73"/>
    </row>
    <row r="103" s="1" customFormat="1">
      <c r="B103" s="47"/>
      <c r="C103" s="77" t="s">
        <v>27</v>
      </c>
      <c r="D103" s="75"/>
      <c r="E103" s="75"/>
      <c r="F103" s="209" t="str">
        <f>E17</f>
        <v>ZŠ a MŠ Čimelice</v>
      </c>
      <c r="G103" s="75"/>
      <c r="H103" s="75"/>
      <c r="I103" s="210" t="s">
        <v>33</v>
      </c>
      <c r="J103" s="209" t="str">
        <f>E23</f>
        <v>Ing. Jaroslav Žák</v>
      </c>
      <c r="K103" s="75"/>
      <c r="L103" s="73"/>
    </row>
    <row r="104" s="1" customFormat="1" ht="14.4" customHeight="1">
      <c r="B104" s="47"/>
      <c r="C104" s="77" t="s">
        <v>31</v>
      </c>
      <c r="D104" s="75"/>
      <c r="E104" s="75"/>
      <c r="F104" s="209" t="str">
        <f>IF(E20="","",E20)</f>
        <v/>
      </c>
      <c r="G104" s="75"/>
      <c r="H104" s="75"/>
      <c r="I104" s="205"/>
      <c r="J104" s="75"/>
      <c r="K104" s="75"/>
      <c r="L104" s="73"/>
    </row>
    <row r="105" s="1" customFormat="1" ht="10.32" customHeight="1">
      <c r="B105" s="47"/>
      <c r="C105" s="75"/>
      <c r="D105" s="75"/>
      <c r="E105" s="75"/>
      <c r="F105" s="75"/>
      <c r="G105" s="75"/>
      <c r="H105" s="75"/>
      <c r="I105" s="205"/>
      <c r="J105" s="75"/>
      <c r="K105" s="75"/>
      <c r="L105" s="73"/>
    </row>
    <row r="106" s="10" customFormat="1" ht="29.28" customHeight="1">
      <c r="B106" s="211"/>
      <c r="C106" s="212" t="s">
        <v>173</v>
      </c>
      <c r="D106" s="213" t="s">
        <v>57</v>
      </c>
      <c r="E106" s="213" t="s">
        <v>53</v>
      </c>
      <c r="F106" s="213" t="s">
        <v>174</v>
      </c>
      <c r="G106" s="213" t="s">
        <v>175</v>
      </c>
      <c r="H106" s="213" t="s">
        <v>176</v>
      </c>
      <c r="I106" s="214" t="s">
        <v>177</v>
      </c>
      <c r="J106" s="213" t="s">
        <v>142</v>
      </c>
      <c r="K106" s="215" t="s">
        <v>178</v>
      </c>
      <c r="L106" s="216"/>
      <c r="M106" s="103" t="s">
        <v>179</v>
      </c>
      <c r="N106" s="104" t="s">
        <v>42</v>
      </c>
      <c r="O106" s="104" t="s">
        <v>180</v>
      </c>
      <c r="P106" s="104" t="s">
        <v>181</v>
      </c>
      <c r="Q106" s="104" t="s">
        <v>182</v>
      </c>
      <c r="R106" s="104" t="s">
        <v>183</v>
      </c>
      <c r="S106" s="104" t="s">
        <v>184</v>
      </c>
      <c r="T106" s="105" t="s">
        <v>185</v>
      </c>
    </row>
    <row r="107" s="1" customFormat="1" ht="29.28" customHeight="1">
      <c r="B107" s="47"/>
      <c r="C107" s="109" t="s">
        <v>143</v>
      </c>
      <c r="D107" s="75"/>
      <c r="E107" s="75"/>
      <c r="F107" s="75"/>
      <c r="G107" s="75"/>
      <c r="H107" s="75"/>
      <c r="I107" s="205"/>
      <c r="J107" s="217">
        <f>BK107</f>
        <v>0</v>
      </c>
      <c r="K107" s="75"/>
      <c r="L107" s="73"/>
      <c r="M107" s="106"/>
      <c r="N107" s="107"/>
      <c r="O107" s="107"/>
      <c r="P107" s="218">
        <f>P108+P466+P741</f>
        <v>0</v>
      </c>
      <c r="Q107" s="107"/>
      <c r="R107" s="218">
        <f>R108+R466+R741</f>
        <v>75.338671548600004</v>
      </c>
      <c r="S107" s="107"/>
      <c r="T107" s="219">
        <f>T108+T466+T741</f>
        <v>59.354377499999998</v>
      </c>
      <c r="AT107" s="25" t="s">
        <v>71</v>
      </c>
      <c r="AU107" s="25" t="s">
        <v>144</v>
      </c>
      <c r="BK107" s="220">
        <f>BK108+BK466+BK741</f>
        <v>0</v>
      </c>
    </row>
    <row r="108" s="11" customFormat="1" ht="37.44001" customHeight="1">
      <c r="B108" s="221"/>
      <c r="C108" s="222"/>
      <c r="D108" s="223" t="s">
        <v>71</v>
      </c>
      <c r="E108" s="224" t="s">
        <v>186</v>
      </c>
      <c r="F108" s="224" t="s">
        <v>187</v>
      </c>
      <c r="G108" s="222"/>
      <c r="H108" s="222"/>
      <c r="I108" s="225"/>
      <c r="J108" s="226">
        <f>BK108</f>
        <v>0</v>
      </c>
      <c r="K108" s="222"/>
      <c r="L108" s="227"/>
      <c r="M108" s="228"/>
      <c r="N108" s="229"/>
      <c r="O108" s="229"/>
      <c r="P108" s="230">
        <f>P109+P177+P192+P361</f>
        <v>0</v>
      </c>
      <c r="Q108" s="229"/>
      <c r="R108" s="230">
        <f>R109+R177+R192+R361</f>
        <v>67.874288798600006</v>
      </c>
      <c r="S108" s="229"/>
      <c r="T108" s="231">
        <f>T109+T177+T192+T361</f>
        <v>24.284361999999998</v>
      </c>
      <c r="AR108" s="232" t="s">
        <v>79</v>
      </c>
      <c r="AT108" s="233" t="s">
        <v>71</v>
      </c>
      <c r="AU108" s="233" t="s">
        <v>72</v>
      </c>
      <c r="AY108" s="232" t="s">
        <v>188</v>
      </c>
      <c r="BK108" s="234">
        <f>BK109+BK177+BK192+BK361</f>
        <v>0</v>
      </c>
    </row>
    <row r="109" s="11" customFormat="1" ht="19.92" customHeight="1">
      <c r="B109" s="221"/>
      <c r="C109" s="222"/>
      <c r="D109" s="223" t="s">
        <v>71</v>
      </c>
      <c r="E109" s="235" t="s">
        <v>79</v>
      </c>
      <c r="F109" s="235" t="s">
        <v>189</v>
      </c>
      <c r="G109" s="222"/>
      <c r="H109" s="222"/>
      <c r="I109" s="225"/>
      <c r="J109" s="236">
        <f>BK109</f>
        <v>0</v>
      </c>
      <c r="K109" s="222"/>
      <c r="L109" s="227"/>
      <c r="M109" s="228"/>
      <c r="N109" s="229"/>
      <c r="O109" s="229"/>
      <c r="P109" s="230">
        <f>SUM(P110:P176)</f>
        <v>0</v>
      </c>
      <c r="Q109" s="229"/>
      <c r="R109" s="230">
        <f>SUM(R110:R176)</f>
        <v>24.09</v>
      </c>
      <c r="S109" s="229"/>
      <c r="T109" s="231">
        <f>SUM(T110:T176)</f>
        <v>5.2088000000000001</v>
      </c>
      <c r="AR109" s="232" t="s">
        <v>79</v>
      </c>
      <c r="AT109" s="233" t="s">
        <v>71</v>
      </c>
      <c r="AU109" s="233" t="s">
        <v>79</v>
      </c>
      <c r="AY109" s="232" t="s">
        <v>188</v>
      </c>
      <c r="BK109" s="234">
        <f>SUM(BK110:BK176)</f>
        <v>0</v>
      </c>
    </row>
    <row r="110" s="1" customFormat="1" ht="25.5" customHeight="1">
      <c r="B110" s="47"/>
      <c r="C110" s="237" t="s">
        <v>79</v>
      </c>
      <c r="D110" s="237" t="s">
        <v>190</v>
      </c>
      <c r="E110" s="238" t="s">
        <v>191</v>
      </c>
      <c r="F110" s="239" t="s">
        <v>192</v>
      </c>
      <c r="G110" s="240" t="s">
        <v>120</v>
      </c>
      <c r="H110" s="241">
        <v>12.256</v>
      </c>
      <c r="I110" s="242"/>
      <c r="J110" s="243">
        <f>ROUND(I110*H110,2)</f>
        <v>0</v>
      </c>
      <c r="K110" s="239" t="s">
        <v>193</v>
      </c>
      <c r="L110" s="73"/>
      <c r="M110" s="244" t="s">
        <v>21</v>
      </c>
      <c r="N110" s="245" t="s">
        <v>43</v>
      </c>
      <c r="O110" s="48"/>
      <c r="P110" s="246">
        <f>O110*H110</f>
        <v>0</v>
      </c>
      <c r="Q110" s="246">
        <v>0</v>
      </c>
      <c r="R110" s="246">
        <f>Q110*H110</f>
        <v>0</v>
      </c>
      <c r="S110" s="246">
        <v>0.255</v>
      </c>
      <c r="T110" s="247">
        <f>S110*H110</f>
        <v>3.1252800000000001</v>
      </c>
      <c r="AR110" s="25" t="s">
        <v>194</v>
      </c>
      <c r="AT110" s="25" t="s">
        <v>190</v>
      </c>
      <c r="AU110" s="25" t="s">
        <v>81</v>
      </c>
      <c r="AY110" s="25" t="s">
        <v>188</v>
      </c>
      <c r="BE110" s="248">
        <f>IF(N110="základní",J110,0)</f>
        <v>0</v>
      </c>
      <c r="BF110" s="248">
        <f>IF(N110="snížená",J110,0)</f>
        <v>0</v>
      </c>
      <c r="BG110" s="248">
        <f>IF(N110="zákl. přenesená",J110,0)</f>
        <v>0</v>
      </c>
      <c r="BH110" s="248">
        <f>IF(N110="sníž. přenesená",J110,0)</f>
        <v>0</v>
      </c>
      <c r="BI110" s="248">
        <f>IF(N110="nulová",J110,0)</f>
        <v>0</v>
      </c>
      <c r="BJ110" s="25" t="s">
        <v>79</v>
      </c>
      <c r="BK110" s="248">
        <f>ROUND(I110*H110,2)</f>
        <v>0</v>
      </c>
      <c r="BL110" s="25" t="s">
        <v>194</v>
      </c>
      <c r="BM110" s="25" t="s">
        <v>1174</v>
      </c>
    </row>
    <row r="111" s="1" customFormat="1">
      <c r="B111" s="47"/>
      <c r="C111" s="75"/>
      <c r="D111" s="249" t="s">
        <v>196</v>
      </c>
      <c r="E111" s="75"/>
      <c r="F111" s="250" t="s">
        <v>197</v>
      </c>
      <c r="G111" s="75"/>
      <c r="H111" s="75"/>
      <c r="I111" s="205"/>
      <c r="J111" s="75"/>
      <c r="K111" s="75"/>
      <c r="L111" s="73"/>
      <c r="M111" s="251"/>
      <c r="N111" s="48"/>
      <c r="O111" s="48"/>
      <c r="P111" s="48"/>
      <c r="Q111" s="48"/>
      <c r="R111" s="48"/>
      <c r="S111" s="48"/>
      <c r="T111" s="96"/>
      <c r="AT111" s="25" t="s">
        <v>196</v>
      </c>
      <c r="AU111" s="25" t="s">
        <v>81</v>
      </c>
    </row>
    <row r="112" s="1" customFormat="1">
      <c r="B112" s="47"/>
      <c r="C112" s="75"/>
      <c r="D112" s="249" t="s">
        <v>198</v>
      </c>
      <c r="E112" s="75"/>
      <c r="F112" s="252" t="s">
        <v>199</v>
      </c>
      <c r="G112" s="75"/>
      <c r="H112" s="75"/>
      <c r="I112" s="205"/>
      <c r="J112" s="75"/>
      <c r="K112" s="75"/>
      <c r="L112" s="73"/>
      <c r="M112" s="251"/>
      <c r="N112" s="48"/>
      <c r="O112" s="48"/>
      <c r="P112" s="48"/>
      <c r="Q112" s="48"/>
      <c r="R112" s="48"/>
      <c r="S112" s="48"/>
      <c r="T112" s="96"/>
      <c r="AT112" s="25" t="s">
        <v>198</v>
      </c>
      <c r="AU112" s="25" t="s">
        <v>81</v>
      </c>
    </row>
    <row r="113" s="13" customFormat="1">
      <c r="B113" s="264"/>
      <c r="C113" s="265"/>
      <c r="D113" s="249" t="s">
        <v>200</v>
      </c>
      <c r="E113" s="266" t="s">
        <v>21</v>
      </c>
      <c r="F113" s="267" t="s">
        <v>1175</v>
      </c>
      <c r="G113" s="265"/>
      <c r="H113" s="266" t="s">
        <v>21</v>
      </c>
      <c r="I113" s="268"/>
      <c r="J113" s="265"/>
      <c r="K113" s="265"/>
      <c r="L113" s="269"/>
      <c r="M113" s="270"/>
      <c r="N113" s="271"/>
      <c r="O113" s="271"/>
      <c r="P113" s="271"/>
      <c r="Q113" s="271"/>
      <c r="R113" s="271"/>
      <c r="S113" s="271"/>
      <c r="T113" s="272"/>
      <c r="AT113" s="273" t="s">
        <v>200</v>
      </c>
      <c r="AU113" s="273" t="s">
        <v>81</v>
      </c>
      <c r="AV113" s="13" t="s">
        <v>79</v>
      </c>
      <c r="AW113" s="13" t="s">
        <v>35</v>
      </c>
      <c r="AX113" s="13" t="s">
        <v>72</v>
      </c>
      <c r="AY113" s="273" t="s">
        <v>188</v>
      </c>
    </row>
    <row r="114" s="12" customFormat="1">
      <c r="B114" s="253"/>
      <c r="C114" s="254"/>
      <c r="D114" s="249" t="s">
        <v>200</v>
      </c>
      <c r="E114" s="255" t="s">
        <v>21</v>
      </c>
      <c r="F114" s="256" t="s">
        <v>1176</v>
      </c>
      <c r="G114" s="254"/>
      <c r="H114" s="257">
        <v>12.256</v>
      </c>
      <c r="I114" s="258"/>
      <c r="J114" s="254"/>
      <c r="K114" s="254"/>
      <c r="L114" s="259"/>
      <c r="M114" s="260"/>
      <c r="N114" s="261"/>
      <c r="O114" s="261"/>
      <c r="P114" s="261"/>
      <c r="Q114" s="261"/>
      <c r="R114" s="261"/>
      <c r="S114" s="261"/>
      <c r="T114" s="262"/>
      <c r="AT114" s="263" t="s">
        <v>200</v>
      </c>
      <c r="AU114" s="263" t="s">
        <v>81</v>
      </c>
      <c r="AV114" s="12" t="s">
        <v>81</v>
      </c>
      <c r="AW114" s="12" t="s">
        <v>35</v>
      </c>
      <c r="AX114" s="12" t="s">
        <v>72</v>
      </c>
      <c r="AY114" s="263" t="s">
        <v>188</v>
      </c>
    </row>
    <row r="115" s="14" customFormat="1">
      <c r="B115" s="274"/>
      <c r="C115" s="275"/>
      <c r="D115" s="249" t="s">
        <v>200</v>
      </c>
      <c r="E115" s="276" t="s">
        <v>21</v>
      </c>
      <c r="F115" s="277" t="s">
        <v>215</v>
      </c>
      <c r="G115" s="275"/>
      <c r="H115" s="278">
        <v>12.256</v>
      </c>
      <c r="I115" s="279"/>
      <c r="J115" s="275"/>
      <c r="K115" s="275"/>
      <c r="L115" s="280"/>
      <c r="M115" s="281"/>
      <c r="N115" s="282"/>
      <c r="O115" s="282"/>
      <c r="P115" s="282"/>
      <c r="Q115" s="282"/>
      <c r="R115" s="282"/>
      <c r="S115" s="282"/>
      <c r="T115" s="283"/>
      <c r="AT115" s="284" t="s">
        <v>200</v>
      </c>
      <c r="AU115" s="284" t="s">
        <v>81</v>
      </c>
      <c r="AV115" s="14" t="s">
        <v>194</v>
      </c>
      <c r="AW115" s="14" t="s">
        <v>35</v>
      </c>
      <c r="AX115" s="14" t="s">
        <v>79</v>
      </c>
      <c r="AY115" s="284" t="s">
        <v>188</v>
      </c>
    </row>
    <row r="116" s="1" customFormat="1" ht="16.5" customHeight="1">
      <c r="B116" s="47"/>
      <c r="C116" s="237" t="s">
        <v>81</v>
      </c>
      <c r="D116" s="237" t="s">
        <v>190</v>
      </c>
      <c r="E116" s="238" t="s">
        <v>202</v>
      </c>
      <c r="F116" s="239" t="s">
        <v>203</v>
      </c>
      <c r="G116" s="240" t="s">
        <v>120</v>
      </c>
      <c r="H116" s="241">
        <v>12.256</v>
      </c>
      <c r="I116" s="242"/>
      <c r="J116" s="243">
        <f>ROUND(I116*H116,2)</f>
        <v>0</v>
      </c>
      <c r="K116" s="239" t="s">
        <v>193</v>
      </c>
      <c r="L116" s="73"/>
      <c r="M116" s="244" t="s">
        <v>21</v>
      </c>
      <c r="N116" s="245" t="s">
        <v>43</v>
      </c>
      <c r="O116" s="48"/>
      <c r="P116" s="246">
        <f>O116*H116</f>
        <v>0</v>
      </c>
      <c r="Q116" s="246">
        <v>0</v>
      </c>
      <c r="R116" s="246">
        <f>Q116*H116</f>
        <v>0</v>
      </c>
      <c r="S116" s="246">
        <v>0.17000000000000001</v>
      </c>
      <c r="T116" s="247">
        <f>S116*H116</f>
        <v>2.08352</v>
      </c>
      <c r="AR116" s="25" t="s">
        <v>194</v>
      </c>
      <c r="AT116" s="25" t="s">
        <v>190</v>
      </c>
      <c r="AU116" s="25" t="s">
        <v>81</v>
      </c>
      <c r="AY116" s="25" t="s">
        <v>188</v>
      </c>
      <c r="BE116" s="248">
        <f>IF(N116="základní",J116,0)</f>
        <v>0</v>
      </c>
      <c r="BF116" s="248">
        <f>IF(N116="snížená",J116,0)</f>
        <v>0</v>
      </c>
      <c r="BG116" s="248">
        <f>IF(N116="zákl. přenesená",J116,0)</f>
        <v>0</v>
      </c>
      <c r="BH116" s="248">
        <f>IF(N116="sníž. přenesená",J116,0)</f>
        <v>0</v>
      </c>
      <c r="BI116" s="248">
        <f>IF(N116="nulová",J116,0)</f>
        <v>0</v>
      </c>
      <c r="BJ116" s="25" t="s">
        <v>79</v>
      </c>
      <c r="BK116" s="248">
        <f>ROUND(I116*H116,2)</f>
        <v>0</v>
      </c>
      <c r="BL116" s="25" t="s">
        <v>194</v>
      </c>
      <c r="BM116" s="25" t="s">
        <v>1177</v>
      </c>
    </row>
    <row r="117" s="1" customFormat="1">
      <c r="B117" s="47"/>
      <c r="C117" s="75"/>
      <c r="D117" s="249" t="s">
        <v>196</v>
      </c>
      <c r="E117" s="75"/>
      <c r="F117" s="250" t="s">
        <v>205</v>
      </c>
      <c r="G117" s="75"/>
      <c r="H117" s="75"/>
      <c r="I117" s="205"/>
      <c r="J117" s="75"/>
      <c r="K117" s="75"/>
      <c r="L117" s="73"/>
      <c r="M117" s="251"/>
      <c r="N117" s="48"/>
      <c r="O117" s="48"/>
      <c r="P117" s="48"/>
      <c r="Q117" s="48"/>
      <c r="R117" s="48"/>
      <c r="S117" s="48"/>
      <c r="T117" s="96"/>
      <c r="AT117" s="25" t="s">
        <v>196</v>
      </c>
      <c r="AU117" s="25" t="s">
        <v>81</v>
      </c>
    </row>
    <row r="118" s="1" customFormat="1">
      <c r="B118" s="47"/>
      <c r="C118" s="75"/>
      <c r="D118" s="249" t="s">
        <v>198</v>
      </c>
      <c r="E118" s="75"/>
      <c r="F118" s="252" t="s">
        <v>206</v>
      </c>
      <c r="G118" s="75"/>
      <c r="H118" s="75"/>
      <c r="I118" s="205"/>
      <c r="J118" s="75"/>
      <c r="K118" s="75"/>
      <c r="L118" s="73"/>
      <c r="M118" s="251"/>
      <c r="N118" s="48"/>
      <c r="O118" s="48"/>
      <c r="P118" s="48"/>
      <c r="Q118" s="48"/>
      <c r="R118" s="48"/>
      <c r="S118" s="48"/>
      <c r="T118" s="96"/>
      <c r="AT118" s="25" t="s">
        <v>198</v>
      </c>
      <c r="AU118" s="25" t="s">
        <v>81</v>
      </c>
    </row>
    <row r="119" s="1" customFormat="1" ht="16.5" customHeight="1">
      <c r="B119" s="47"/>
      <c r="C119" s="237" t="s">
        <v>207</v>
      </c>
      <c r="D119" s="237" t="s">
        <v>190</v>
      </c>
      <c r="E119" s="238" t="s">
        <v>208</v>
      </c>
      <c r="F119" s="239" t="s">
        <v>209</v>
      </c>
      <c r="G119" s="240" t="s">
        <v>130</v>
      </c>
      <c r="H119" s="241">
        <v>9.5440000000000005</v>
      </c>
      <c r="I119" s="242"/>
      <c r="J119" s="243">
        <f>ROUND(I119*H119,2)</f>
        <v>0</v>
      </c>
      <c r="K119" s="239" t="s">
        <v>193</v>
      </c>
      <c r="L119" s="73"/>
      <c r="M119" s="244" t="s">
        <v>21</v>
      </c>
      <c r="N119" s="245" t="s">
        <v>43</v>
      </c>
      <c r="O119" s="48"/>
      <c r="P119" s="246">
        <f>O119*H119</f>
        <v>0</v>
      </c>
      <c r="Q119" s="246">
        <v>0</v>
      </c>
      <c r="R119" s="246">
        <f>Q119*H119</f>
        <v>0</v>
      </c>
      <c r="S119" s="246">
        <v>0</v>
      </c>
      <c r="T119" s="247">
        <f>S119*H119</f>
        <v>0</v>
      </c>
      <c r="AR119" s="25" t="s">
        <v>194</v>
      </c>
      <c r="AT119" s="25" t="s">
        <v>190</v>
      </c>
      <c r="AU119" s="25" t="s">
        <v>81</v>
      </c>
      <c r="AY119" s="25" t="s">
        <v>188</v>
      </c>
      <c r="BE119" s="248">
        <f>IF(N119="základní",J119,0)</f>
        <v>0</v>
      </c>
      <c r="BF119" s="248">
        <f>IF(N119="snížená",J119,0)</f>
        <v>0</v>
      </c>
      <c r="BG119" s="248">
        <f>IF(N119="zákl. přenesená",J119,0)</f>
        <v>0</v>
      </c>
      <c r="BH119" s="248">
        <f>IF(N119="sníž. přenesená",J119,0)</f>
        <v>0</v>
      </c>
      <c r="BI119" s="248">
        <f>IF(N119="nulová",J119,0)</f>
        <v>0</v>
      </c>
      <c r="BJ119" s="25" t="s">
        <v>79</v>
      </c>
      <c r="BK119" s="248">
        <f>ROUND(I119*H119,2)</f>
        <v>0</v>
      </c>
      <c r="BL119" s="25" t="s">
        <v>194</v>
      </c>
      <c r="BM119" s="25" t="s">
        <v>1178</v>
      </c>
    </row>
    <row r="120" s="1" customFormat="1">
      <c r="B120" s="47"/>
      <c r="C120" s="75"/>
      <c r="D120" s="249" t="s">
        <v>196</v>
      </c>
      <c r="E120" s="75"/>
      <c r="F120" s="250" t="s">
        <v>211</v>
      </c>
      <c r="G120" s="75"/>
      <c r="H120" s="75"/>
      <c r="I120" s="205"/>
      <c r="J120" s="75"/>
      <c r="K120" s="75"/>
      <c r="L120" s="73"/>
      <c r="M120" s="251"/>
      <c r="N120" s="48"/>
      <c r="O120" s="48"/>
      <c r="P120" s="48"/>
      <c r="Q120" s="48"/>
      <c r="R120" s="48"/>
      <c r="S120" s="48"/>
      <c r="T120" s="96"/>
      <c r="AT120" s="25" t="s">
        <v>196</v>
      </c>
      <c r="AU120" s="25" t="s">
        <v>81</v>
      </c>
    </row>
    <row r="121" s="1" customFormat="1">
      <c r="B121" s="47"/>
      <c r="C121" s="75"/>
      <c r="D121" s="249" t="s">
        <v>198</v>
      </c>
      <c r="E121" s="75"/>
      <c r="F121" s="252" t="s">
        <v>212</v>
      </c>
      <c r="G121" s="75"/>
      <c r="H121" s="75"/>
      <c r="I121" s="205"/>
      <c r="J121" s="75"/>
      <c r="K121" s="75"/>
      <c r="L121" s="73"/>
      <c r="M121" s="251"/>
      <c r="N121" s="48"/>
      <c r="O121" s="48"/>
      <c r="P121" s="48"/>
      <c r="Q121" s="48"/>
      <c r="R121" s="48"/>
      <c r="S121" s="48"/>
      <c r="T121" s="96"/>
      <c r="AT121" s="25" t="s">
        <v>198</v>
      </c>
      <c r="AU121" s="25" t="s">
        <v>81</v>
      </c>
    </row>
    <row r="122" s="13" customFormat="1">
      <c r="B122" s="264"/>
      <c r="C122" s="265"/>
      <c r="D122" s="249" t="s">
        <v>200</v>
      </c>
      <c r="E122" s="266" t="s">
        <v>21</v>
      </c>
      <c r="F122" s="267" t="s">
        <v>1179</v>
      </c>
      <c r="G122" s="265"/>
      <c r="H122" s="266" t="s">
        <v>21</v>
      </c>
      <c r="I122" s="268"/>
      <c r="J122" s="265"/>
      <c r="K122" s="265"/>
      <c r="L122" s="269"/>
      <c r="M122" s="270"/>
      <c r="N122" s="271"/>
      <c r="O122" s="271"/>
      <c r="P122" s="271"/>
      <c r="Q122" s="271"/>
      <c r="R122" s="271"/>
      <c r="S122" s="271"/>
      <c r="T122" s="272"/>
      <c r="AT122" s="273" t="s">
        <v>200</v>
      </c>
      <c r="AU122" s="273" t="s">
        <v>81</v>
      </c>
      <c r="AV122" s="13" t="s">
        <v>79</v>
      </c>
      <c r="AW122" s="13" t="s">
        <v>35</v>
      </c>
      <c r="AX122" s="13" t="s">
        <v>72</v>
      </c>
      <c r="AY122" s="273" t="s">
        <v>188</v>
      </c>
    </row>
    <row r="123" s="12" customFormat="1">
      <c r="B123" s="253"/>
      <c r="C123" s="254"/>
      <c r="D123" s="249" t="s">
        <v>200</v>
      </c>
      <c r="E123" s="255" t="s">
        <v>21</v>
      </c>
      <c r="F123" s="256" t="s">
        <v>1180</v>
      </c>
      <c r="G123" s="254"/>
      <c r="H123" s="257">
        <v>9.5440000000000005</v>
      </c>
      <c r="I123" s="258"/>
      <c r="J123" s="254"/>
      <c r="K123" s="254"/>
      <c r="L123" s="259"/>
      <c r="M123" s="260"/>
      <c r="N123" s="261"/>
      <c r="O123" s="261"/>
      <c r="P123" s="261"/>
      <c r="Q123" s="261"/>
      <c r="R123" s="261"/>
      <c r="S123" s="261"/>
      <c r="T123" s="262"/>
      <c r="AT123" s="263" t="s">
        <v>200</v>
      </c>
      <c r="AU123" s="263" t="s">
        <v>81</v>
      </c>
      <c r="AV123" s="12" t="s">
        <v>81</v>
      </c>
      <c r="AW123" s="12" t="s">
        <v>35</v>
      </c>
      <c r="AX123" s="12" t="s">
        <v>72</v>
      </c>
      <c r="AY123" s="263" t="s">
        <v>188</v>
      </c>
    </row>
    <row r="124" s="14" customFormat="1">
      <c r="B124" s="274"/>
      <c r="C124" s="275"/>
      <c r="D124" s="249" t="s">
        <v>200</v>
      </c>
      <c r="E124" s="276" t="s">
        <v>21</v>
      </c>
      <c r="F124" s="277" t="s">
        <v>215</v>
      </c>
      <c r="G124" s="275"/>
      <c r="H124" s="278">
        <v>9.5440000000000005</v>
      </c>
      <c r="I124" s="279"/>
      <c r="J124" s="275"/>
      <c r="K124" s="275"/>
      <c r="L124" s="280"/>
      <c r="M124" s="281"/>
      <c r="N124" s="282"/>
      <c r="O124" s="282"/>
      <c r="P124" s="282"/>
      <c r="Q124" s="282"/>
      <c r="R124" s="282"/>
      <c r="S124" s="282"/>
      <c r="T124" s="283"/>
      <c r="AT124" s="284" t="s">
        <v>200</v>
      </c>
      <c r="AU124" s="284" t="s">
        <v>81</v>
      </c>
      <c r="AV124" s="14" t="s">
        <v>194</v>
      </c>
      <c r="AW124" s="14" t="s">
        <v>35</v>
      </c>
      <c r="AX124" s="14" t="s">
        <v>79</v>
      </c>
      <c r="AY124" s="284" t="s">
        <v>188</v>
      </c>
    </row>
    <row r="125" s="1" customFormat="1" ht="25.5" customHeight="1">
      <c r="B125" s="47"/>
      <c r="C125" s="237" t="s">
        <v>194</v>
      </c>
      <c r="D125" s="237" t="s">
        <v>190</v>
      </c>
      <c r="E125" s="238" t="s">
        <v>216</v>
      </c>
      <c r="F125" s="239" t="s">
        <v>217</v>
      </c>
      <c r="G125" s="240" t="s">
        <v>130</v>
      </c>
      <c r="H125" s="241">
        <v>9.5440000000000005</v>
      </c>
      <c r="I125" s="242"/>
      <c r="J125" s="243">
        <f>ROUND(I125*H125,2)</f>
        <v>0</v>
      </c>
      <c r="K125" s="239" t="s">
        <v>193</v>
      </c>
      <c r="L125" s="73"/>
      <c r="M125" s="244" t="s">
        <v>21</v>
      </c>
      <c r="N125" s="245" t="s">
        <v>43</v>
      </c>
      <c r="O125" s="48"/>
      <c r="P125" s="246">
        <f>O125*H125</f>
        <v>0</v>
      </c>
      <c r="Q125" s="246">
        <v>0</v>
      </c>
      <c r="R125" s="246">
        <f>Q125*H125</f>
        <v>0</v>
      </c>
      <c r="S125" s="246">
        <v>0</v>
      </c>
      <c r="T125" s="247">
        <f>S125*H125</f>
        <v>0</v>
      </c>
      <c r="AR125" s="25" t="s">
        <v>194</v>
      </c>
      <c r="AT125" s="25" t="s">
        <v>190</v>
      </c>
      <c r="AU125" s="25" t="s">
        <v>81</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1181</v>
      </c>
    </row>
    <row r="126" s="1" customFormat="1">
      <c r="B126" s="47"/>
      <c r="C126" s="75"/>
      <c r="D126" s="249" t="s">
        <v>196</v>
      </c>
      <c r="E126" s="75"/>
      <c r="F126" s="250" t="s">
        <v>219</v>
      </c>
      <c r="G126" s="75"/>
      <c r="H126" s="75"/>
      <c r="I126" s="205"/>
      <c r="J126" s="75"/>
      <c r="K126" s="75"/>
      <c r="L126" s="73"/>
      <c r="M126" s="251"/>
      <c r="N126" s="48"/>
      <c r="O126" s="48"/>
      <c r="P126" s="48"/>
      <c r="Q126" s="48"/>
      <c r="R126" s="48"/>
      <c r="S126" s="48"/>
      <c r="T126" s="96"/>
      <c r="AT126" s="25" t="s">
        <v>196</v>
      </c>
      <c r="AU126" s="25" t="s">
        <v>81</v>
      </c>
    </row>
    <row r="127" s="1" customFormat="1">
      <c r="B127" s="47"/>
      <c r="C127" s="75"/>
      <c r="D127" s="249" t="s">
        <v>198</v>
      </c>
      <c r="E127" s="75"/>
      <c r="F127" s="252" t="s">
        <v>212</v>
      </c>
      <c r="G127" s="75"/>
      <c r="H127" s="75"/>
      <c r="I127" s="205"/>
      <c r="J127" s="75"/>
      <c r="K127" s="75"/>
      <c r="L127" s="73"/>
      <c r="M127" s="251"/>
      <c r="N127" s="48"/>
      <c r="O127" s="48"/>
      <c r="P127" s="48"/>
      <c r="Q127" s="48"/>
      <c r="R127" s="48"/>
      <c r="S127" s="48"/>
      <c r="T127" s="96"/>
      <c r="AT127" s="25" t="s">
        <v>198</v>
      </c>
      <c r="AU127" s="25" t="s">
        <v>81</v>
      </c>
    </row>
    <row r="128" s="1" customFormat="1" ht="25.5" customHeight="1">
      <c r="B128" s="47"/>
      <c r="C128" s="237" t="s">
        <v>220</v>
      </c>
      <c r="D128" s="237" t="s">
        <v>190</v>
      </c>
      <c r="E128" s="238" t="s">
        <v>221</v>
      </c>
      <c r="F128" s="239" t="s">
        <v>222</v>
      </c>
      <c r="G128" s="240" t="s">
        <v>130</v>
      </c>
      <c r="H128" s="241">
        <v>12.045</v>
      </c>
      <c r="I128" s="242"/>
      <c r="J128" s="243">
        <f>ROUND(I128*H128,2)</f>
        <v>0</v>
      </c>
      <c r="K128" s="239" t="s">
        <v>193</v>
      </c>
      <c r="L128" s="73"/>
      <c r="M128" s="244" t="s">
        <v>21</v>
      </c>
      <c r="N128" s="245" t="s">
        <v>43</v>
      </c>
      <c r="O128" s="48"/>
      <c r="P128" s="246">
        <f>O128*H128</f>
        <v>0</v>
      </c>
      <c r="Q128" s="246">
        <v>0</v>
      </c>
      <c r="R128" s="246">
        <f>Q128*H128</f>
        <v>0</v>
      </c>
      <c r="S128" s="246">
        <v>0</v>
      </c>
      <c r="T128" s="247">
        <f>S128*H128</f>
        <v>0</v>
      </c>
      <c r="AR128" s="25" t="s">
        <v>194</v>
      </c>
      <c r="AT128" s="25" t="s">
        <v>190</v>
      </c>
      <c r="AU128" s="25" t="s">
        <v>81</v>
      </c>
      <c r="AY128" s="25" t="s">
        <v>188</v>
      </c>
      <c r="BE128" s="248">
        <f>IF(N128="základní",J128,0)</f>
        <v>0</v>
      </c>
      <c r="BF128" s="248">
        <f>IF(N128="snížená",J128,0)</f>
        <v>0</v>
      </c>
      <c r="BG128" s="248">
        <f>IF(N128="zákl. přenesená",J128,0)</f>
        <v>0</v>
      </c>
      <c r="BH128" s="248">
        <f>IF(N128="sníž. přenesená",J128,0)</f>
        <v>0</v>
      </c>
      <c r="BI128" s="248">
        <f>IF(N128="nulová",J128,0)</f>
        <v>0</v>
      </c>
      <c r="BJ128" s="25" t="s">
        <v>79</v>
      </c>
      <c r="BK128" s="248">
        <f>ROUND(I128*H128,2)</f>
        <v>0</v>
      </c>
      <c r="BL128" s="25" t="s">
        <v>194</v>
      </c>
      <c r="BM128" s="25" t="s">
        <v>1182</v>
      </c>
    </row>
    <row r="129" s="1" customFormat="1">
      <c r="B129" s="47"/>
      <c r="C129" s="75"/>
      <c r="D129" s="249" t="s">
        <v>196</v>
      </c>
      <c r="E129" s="75"/>
      <c r="F129" s="250" t="s">
        <v>224</v>
      </c>
      <c r="G129" s="75"/>
      <c r="H129" s="75"/>
      <c r="I129" s="205"/>
      <c r="J129" s="75"/>
      <c r="K129" s="75"/>
      <c r="L129" s="73"/>
      <c r="M129" s="251"/>
      <c r="N129" s="48"/>
      <c r="O129" s="48"/>
      <c r="P129" s="48"/>
      <c r="Q129" s="48"/>
      <c r="R129" s="48"/>
      <c r="S129" s="48"/>
      <c r="T129" s="96"/>
      <c r="AT129" s="25" t="s">
        <v>196</v>
      </c>
      <c r="AU129" s="25" t="s">
        <v>81</v>
      </c>
    </row>
    <row r="130" s="1" customFormat="1">
      <c r="B130" s="47"/>
      <c r="C130" s="75"/>
      <c r="D130" s="249" t="s">
        <v>198</v>
      </c>
      <c r="E130" s="75"/>
      <c r="F130" s="252" t="s">
        <v>225</v>
      </c>
      <c r="G130" s="75"/>
      <c r="H130" s="75"/>
      <c r="I130" s="205"/>
      <c r="J130" s="75"/>
      <c r="K130" s="75"/>
      <c r="L130" s="73"/>
      <c r="M130" s="251"/>
      <c r="N130" s="48"/>
      <c r="O130" s="48"/>
      <c r="P130" s="48"/>
      <c r="Q130" s="48"/>
      <c r="R130" s="48"/>
      <c r="S130" s="48"/>
      <c r="T130" s="96"/>
      <c r="AT130" s="25" t="s">
        <v>198</v>
      </c>
      <c r="AU130" s="25" t="s">
        <v>81</v>
      </c>
    </row>
    <row r="131" s="13" customFormat="1">
      <c r="B131" s="264"/>
      <c r="C131" s="265"/>
      <c r="D131" s="249" t="s">
        <v>200</v>
      </c>
      <c r="E131" s="266" t="s">
        <v>21</v>
      </c>
      <c r="F131" s="267" t="s">
        <v>1175</v>
      </c>
      <c r="G131" s="265"/>
      <c r="H131" s="266" t="s">
        <v>21</v>
      </c>
      <c r="I131" s="268"/>
      <c r="J131" s="265"/>
      <c r="K131" s="265"/>
      <c r="L131" s="269"/>
      <c r="M131" s="270"/>
      <c r="N131" s="271"/>
      <c r="O131" s="271"/>
      <c r="P131" s="271"/>
      <c r="Q131" s="271"/>
      <c r="R131" s="271"/>
      <c r="S131" s="271"/>
      <c r="T131" s="272"/>
      <c r="AT131" s="273" t="s">
        <v>200</v>
      </c>
      <c r="AU131" s="273" t="s">
        <v>81</v>
      </c>
      <c r="AV131" s="13" t="s">
        <v>79</v>
      </c>
      <c r="AW131" s="13" t="s">
        <v>35</v>
      </c>
      <c r="AX131" s="13" t="s">
        <v>72</v>
      </c>
      <c r="AY131" s="273" t="s">
        <v>188</v>
      </c>
    </row>
    <row r="132" s="12" customFormat="1">
      <c r="B132" s="253"/>
      <c r="C132" s="254"/>
      <c r="D132" s="249" t="s">
        <v>200</v>
      </c>
      <c r="E132" s="255" t="s">
        <v>21</v>
      </c>
      <c r="F132" s="256" t="s">
        <v>1183</v>
      </c>
      <c r="G132" s="254"/>
      <c r="H132" s="257">
        <v>7.3540000000000001</v>
      </c>
      <c r="I132" s="258"/>
      <c r="J132" s="254"/>
      <c r="K132" s="254"/>
      <c r="L132" s="259"/>
      <c r="M132" s="260"/>
      <c r="N132" s="261"/>
      <c r="O132" s="261"/>
      <c r="P132" s="261"/>
      <c r="Q132" s="261"/>
      <c r="R132" s="261"/>
      <c r="S132" s="261"/>
      <c r="T132" s="262"/>
      <c r="AT132" s="263" t="s">
        <v>200</v>
      </c>
      <c r="AU132" s="263" t="s">
        <v>81</v>
      </c>
      <c r="AV132" s="12" t="s">
        <v>81</v>
      </c>
      <c r="AW132" s="12" t="s">
        <v>35</v>
      </c>
      <c r="AX132" s="12" t="s">
        <v>72</v>
      </c>
      <c r="AY132" s="263" t="s">
        <v>188</v>
      </c>
    </row>
    <row r="133" s="13" customFormat="1">
      <c r="B133" s="264"/>
      <c r="C133" s="265"/>
      <c r="D133" s="249" t="s">
        <v>200</v>
      </c>
      <c r="E133" s="266" t="s">
        <v>21</v>
      </c>
      <c r="F133" s="267" t="s">
        <v>1184</v>
      </c>
      <c r="G133" s="265"/>
      <c r="H133" s="266" t="s">
        <v>21</v>
      </c>
      <c r="I133" s="268"/>
      <c r="J133" s="265"/>
      <c r="K133" s="265"/>
      <c r="L133" s="269"/>
      <c r="M133" s="270"/>
      <c r="N133" s="271"/>
      <c r="O133" s="271"/>
      <c r="P133" s="271"/>
      <c r="Q133" s="271"/>
      <c r="R133" s="271"/>
      <c r="S133" s="271"/>
      <c r="T133" s="272"/>
      <c r="AT133" s="273" t="s">
        <v>200</v>
      </c>
      <c r="AU133" s="273" t="s">
        <v>81</v>
      </c>
      <c r="AV133" s="13" t="s">
        <v>79</v>
      </c>
      <c r="AW133" s="13" t="s">
        <v>35</v>
      </c>
      <c r="AX133" s="13" t="s">
        <v>72</v>
      </c>
      <c r="AY133" s="273" t="s">
        <v>188</v>
      </c>
    </row>
    <row r="134" s="12" customFormat="1">
      <c r="B134" s="253"/>
      <c r="C134" s="254"/>
      <c r="D134" s="249" t="s">
        <v>200</v>
      </c>
      <c r="E134" s="255" t="s">
        <v>21</v>
      </c>
      <c r="F134" s="256" t="s">
        <v>1185</v>
      </c>
      <c r="G134" s="254"/>
      <c r="H134" s="257">
        <v>4.6909999999999998</v>
      </c>
      <c r="I134" s="258"/>
      <c r="J134" s="254"/>
      <c r="K134" s="254"/>
      <c r="L134" s="259"/>
      <c r="M134" s="260"/>
      <c r="N134" s="261"/>
      <c r="O134" s="261"/>
      <c r="P134" s="261"/>
      <c r="Q134" s="261"/>
      <c r="R134" s="261"/>
      <c r="S134" s="261"/>
      <c r="T134" s="262"/>
      <c r="AT134" s="263" t="s">
        <v>200</v>
      </c>
      <c r="AU134" s="263" t="s">
        <v>81</v>
      </c>
      <c r="AV134" s="12" t="s">
        <v>81</v>
      </c>
      <c r="AW134" s="12" t="s">
        <v>35</v>
      </c>
      <c r="AX134" s="12" t="s">
        <v>72</v>
      </c>
      <c r="AY134" s="263" t="s">
        <v>188</v>
      </c>
    </row>
    <row r="135" s="14" customFormat="1">
      <c r="B135" s="274"/>
      <c r="C135" s="275"/>
      <c r="D135" s="249" t="s">
        <v>200</v>
      </c>
      <c r="E135" s="276" t="s">
        <v>21</v>
      </c>
      <c r="F135" s="277" t="s">
        <v>215</v>
      </c>
      <c r="G135" s="275"/>
      <c r="H135" s="278">
        <v>12.045</v>
      </c>
      <c r="I135" s="279"/>
      <c r="J135" s="275"/>
      <c r="K135" s="275"/>
      <c r="L135" s="280"/>
      <c r="M135" s="281"/>
      <c r="N135" s="282"/>
      <c r="O135" s="282"/>
      <c r="P135" s="282"/>
      <c r="Q135" s="282"/>
      <c r="R135" s="282"/>
      <c r="S135" s="282"/>
      <c r="T135" s="283"/>
      <c r="AT135" s="284" t="s">
        <v>200</v>
      </c>
      <c r="AU135" s="284" t="s">
        <v>81</v>
      </c>
      <c r="AV135" s="14" t="s">
        <v>194</v>
      </c>
      <c r="AW135" s="14" t="s">
        <v>35</v>
      </c>
      <c r="AX135" s="14" t="s">
        <v>79</v>
      </c>
      <c r="AY135" s="284" t="s">
        <v>188</v>
      </c>
    </row>
    <row r="136" s="1" customFormat="1" ht="25.5" customHeight="1">
      <c r="B136" s="47"/>
      <c r="C136" s="237" t="s">
        <v>229</v>
      </c>
      <c r="D136" s="237" t="s">
        <v>190</v>
      </c>
      <c r="E136" s="238" t="s">
        <v>230</v>
      </c>
      <c r="F136" s="239" t="s">
        <v>231</v>
      </c>
      <c r="G136" s="240" t="s">
        <v>130</v>
      </c>
      <c r="H136" s="241">
        <v>12.045</v>
      </c>
      <c r="I136" s="242"/>
      <c r="J136" s="243">
        <f>ROUND(I136*H136,2)</f>
        <v>0</v>
      </c>
      <c r="K136" s="239" t="s">
        <v>193</v>
      </c>
      <c r="L136" s="73"/>
      <c r="M136" s="244" t="s">
        <v>21</v>
      </c>
      <c r="N136" s="245" t="s">
        <v>43</v>
      </c>
      <c r="O136" s="48"/>
      <c r="P136" s="246">
        <f>O136*H136</f>
        <v>0</v>
      </c>
      <c r="Q136" s="246">
        <v>0</v>
      </c>
      <c r="R136" s="246">
        <f>Q136*H136</f>
        <v>0</v>
      </c>
      <c r="S136" s="246">
        <v>0</v>
      </c>
      <c r="T136" s="247">
        <f>S136*H136</f>
        <v>0</v>
      </c>
      <c r="AR136" s="25" t="s">
        <v>194</v>
      </c>
      <c r="AT136" s="25" t="s">
        <v>190</v>
      </c>
      <c r="AU136" s="25" t="s">
        <v>81</v>
      </c>
      <c r="AY136" s="25" t="s">
        <v>188</v>
      </c>
      <c r="BE136" s="248">
        <f>IF(N136="základní",J136,0)</f>
        <v>0</v>
      </c>
      <c r="BF136" s="248">
        <f>IF(N136="snížená",J136,0)</f>
        <v>0</v>
      </c>
      <c r="BG136" s="248">
        <f>IF(N136="zákl. přenesená",J136,0)</f>
        <v>0</v>
      </c>
      <c r="BH136" s="248">
        <f>IF(N136="sníž. přenesená",J136,0)</f>
        <v>0</v>
      </c>
      <c r="BI136" s="248">
        <f>IF(N136="nulová",J136,0)</f>
        <v>0</v>
      </c>
      <c r="BJ136" s="25" t="s">
        <v>79</v>
      </c>
      <c r="BK136" s="248">
        <f>ROUND(I136*H136,2)</f>
        <v>0</v>
      </c>
      <c r="BL136" s="25" t="s">
        <v>194</v>
      </c>
      <c r="BM136" s="25" t="s">
        <v>1186</v>
      </c>
    </row>
    <row r="137" s="1" customFormat="1">
      <c r="B137" s="47"/>
      <c r="C137" s="75"/>
      <c r="D137" s="249" t="s">
        <v>196</v>
      </c>
      <c r="E137" s="75"/>
      <c r="F137" s="250" t="s">
        <v>233</v>
      </c>
      <c r="G137" s="75"/>
      <c r="H137" s="75"/>
      <c r="I137" s="205"/>
      <c r="J137" s="75"/>
      <c r="K137" s="75"/>
      <c r="L137" s="73"/>
      <c r="M137" s="251"/>
      <c r="N137" s="48"/>
      <c r="O137" s="48"/>
      <c r="P137" s="48"/>
      <c r="Q137" s="48"/>
      <c r="R137" s="48"/>
      <c r="S137" s="48"/>
      <c r="T137" s="96"/>
      <c r="AT137" s="25" t="s">
        <v>196</v>
      </c>
      <c r="AU137" s="25" t="s">
        <v>81</v>
      </c>
    </row>
    <row r="138" s="1" customFormat="1">
      <c r="B138" s="47"/>
      <c r="C138" s="75"/>
      <c r="D138" s="249" t="s">
        <v>198</v>
      </c>
      <c r="E138" s="75"/>
      <c r="F138" s="252" t="s">
        <v>225</v>
      </c>
      <c r="G138" s="75"/>
      <c r="H138" s="75"/>
      <c r="I138" s="205"/>
      <c r="J138" s="75"/>
      <c r="K138" s="75"/>
      <c r="L138" s="73"/>
      <c r="M138" s="251"/>
      <c r="N138" s="48"/>
      <c r="O138" s="48"/>
      <c r="P138" s="48"/>
      <c r="Q138" s="48"/>
      <c r="R138" s="48"/>
      <c r="S138" s="48"/>
      <c r="T138" s="96"/>
      <c r="AT138" s="25" t="s">
        <v>198</v>
      </c>
      <c r="AU138" s="25" t="s">
        <v>81</v>
      </c>
    </row>
    <row r="139" s="1" customFormat="1" ht="25.5" customHeight="1">
      <c r="B139" s="47"/>
      <c r="C139" s="237" t="s">
        <v>234</v>
      </c>
      <c r="D139" s="237" t="s">
        <v>190</v>
      </c>
      <c r="E139" s="238" t="s">
        <v>235</v>
      </c>
      <c r="F139" s="239" t="s">
        <v>236</v>
      </c>
      <c r="G139" s="240" t="s">
        <v>130</v>
      </c>
      <c r="H139" s="241">
        <v>21.588999999999999</v>
      </c>
      <c r="I139" s="242"/>
      <c r="J139" s="243">
        <f>ROUND(I139*H139,2)</f>
        <v>0</v>
      </c>
      <c r="K139" s="239" t="s">
        <v>193</v>
      </c>
      <c r="L139" s="73"/>
      <c r="M139" s="244" t="s">
        <v>21</v>
      </c>
      <c r="N139" s="245" t="s">
        <v>43</v>
      </c>
      <c r="O139" s="48"/>
      <c r="P139" s="246">
        <f>O139*H139</f>
        <v>0</v>
      </c>
      <c r="Q139" s="246">
        <v>0</v>
      </c>
      <c r="R139" s="246">
        <f>Q139*H139</f>
        <v>0</v>
      </c>
      <c r="S139" s="246">
        <v>0</v>
      </c>
      <c r="T139" s="247">
        <f>S139*H139</f>
        <v>0</v>
      </c>
      <c r="AR139" s="25" t="s">
        <v>194</v>
      </c>
      <c r="AT139" s="25" t="s">
        <v>190</v>
      </c>
      <c r="AU139" s="25" t="s">
        <v>81</v>
      </c>
      <c r="AY139" s="25" t="s">
        <v>188</v>
      </c>
      <c r="BE139" s="248">
        <f>IF(N139="základní",J139,0)</f>
        <v>0</v>
      </c>
      <c r="BF139" s="248">
        <f>IF(N139="snížená",J139,0)</f>
        <v>0</v>
      </c>
      <c r="BG139" s="248">
        <f>IF(N139="zákl. přenesená",J139,0)</f>
        <v>0</v>
      </c>
      <c r="BH139" s="248">
        <f>IF(N139="sníž. přenesená",J139,0)</f>
        <v>0</v>
      </c>
      <c r="BI139" s="248">
        <f>IF(N139="nulová",J139,0)</f>
        <v>0</v>
      </c>
      <c r="BJ139" s="25" t="s">
        <v>79</v>
      </c>
      <c r="BK139" s="248">
        <f>ROUND(I139*H139,2)</f>
        <v>0</v>
      </c>
      <c r="BL139" s="25" t="s">
        <v>194</v>
      </c>
      <c r="BM139" s="25" t="s">
        <v>1187</v>
      </c>
    </row>
    <row r="140" s="1" customFormat="1">
      <c r="B140" s="47"/>
      <c r="C140" s="75"/>
      <c r="D140" s="249" t="s">
        <v>196</v>
      </c>
      <c r="E140" s="75"/>
      <c r="F140" s="250" t="s">
        <v>238</v>
      </c>
      <c r="G140" s="75"/>
      <c r="H140" s="75"/>
      <c r="I140" s="205"/>
      <c r="J140" s="75"/>
      <c r="K140" s="75"/>
      <c r="L140" s="73"/>
      <c r="M140" s="251"/>
      <c r="N140" s="48"/>
      <c r="O140" s="48"/>
      <c r="P140" s="48"/>
      <c r="Q140" s="48"/>
      <c r="R140" s="48"/>
      <c r="S140" s="48"/>
      <c r="T140" s="96"/>
      <c r="AT140" s="25" t="s">
        <v>196</v>
      </c>
      <c r="AU140" s="25" t="s">
        <v>81</v>
      </c>
    </row>
    <row r="141" s="12" customFormat="1">
      <c r="B141" s="253"/>
      <c r="C141" s="254"/>
      <c r="D141" s="249" t="s">
        <v>200</v>
      </c>
      <c r="E141" s="255" t="s">
        <v>129</v>
      </c>
      <c r="F141" s="256" t="s">
        <v>1188</v>
      </c>
      <c r="G141" s="254"/>
      <c r="H141" s="257">
        <v>21.588999999999999</v>
      </c>
      <c r="I141" s="258"/>
      <c r="J141" s="254"/>
      <c r="K141" s="254"/>
      <c r="L141" s="259"/>
      <c r="M141" s="260"/>
      <c r="N141" s="261"/>
      <c r="O141" s="261"/>
      <c r="P141" s="261"/>
      <c r="Q141" s="261"/>
      <c r="R141" s="261"/>
      <c r="S141" s="261"/>
      <c r="T141" s="262"/>
      <c r="AT141" s="263" t="s">
        <v>200</v>
      </c>
      <c r="AU141" s="263" t="s">
        <v>81</v>
      </c>
      <c r="AV141" s="12" t="s">
        <v>81</v>
      </c>
      <c r="AW141" s="12" t="s">
        <v>35</v>
      </c>
      <c r="AX141" s="12" t="s">
        <v>79</v>
      </c>
      <c r="AY141" s="263" t="s">
        <v>188</v>
      </c>
    </row>
    <row r="142" s="1" customFormat="1" ht="25.5" customHeight="1">
      <c r="B142" s="47"/>
      <c r="C142" s="237" t="s">
        <v>240</v>
      </c>
      <c r="D142" s="237" t="s">
        <v>190</v>
      </c>
      <c r="E142" s="238" t="s">
        <v>241</v>
      </c>
      <c r="F142" s="239" t="s">
        <v>242</v>
      </c>
      <c r="G142" s="240" t="s">
        <v>130</v>
      </c>
      <c r="H142" s="241">
        <v>86.355999999999995</v>
      </c>
      <c r="I142" s="242"/>
      <c r="J142" s="243">
        <f>ROUND(I142*H142,2)</f>
        <v>0</v>
      </c>
      <c r="K142" s="239" t="s">
        <v>193</v>
      </c>
      <c r="L142" s="73"/>
      <c r="M142" s="244" t="s">
        <v>21</v>
      </c>
      <c r="N142" s="245" t="s">
        <v>43</v>
      </c>
      <c r="O142" s="48"/>
      <c r="P142" s="246">
        <f>O142*H142</f>
        <v>0</v>
      </c>
      <c r="Q142" s="246">
        <v>0</v>
      </c>
      <c r="R142" s="246">
        <f>Q142*H142</f>
        <v>0</v>
      </c>
      <c r="S142" s="246">
        <v>0</v>
      </c>
      <c r="T142" s="247">
        <f>S142*H142</f>
        <v>0</v>
      </c>
      <c r="AR142" s="25" t="s">
        <v>194</v>
      </c>
      <c r="AT142" s="25" t="s">
        <v>190</v>
      </c>
      <c r="AU142" s="25" t="s">
        <v>81</v>
      </c>
      <c r="AY142" s="25" t="s">
        <v>188</v>
      </c>
      <c r="BE142" s="248">
        <f>IF(N142="základní",J142,0)</f>
        <v>0</v>
      </c>
      <c r="BF142" s="248">
        <f>IF(N142="snížená",J142,0)</f>
        <v>0</v>
      </c>
      <c r="BG142" s="248">
        <f>IF(N142="zákl. přenesená",J142,0)</f>
        <v>0</v>
      </c>
      <c r="BH142" s="248">
        <f>IF(N142="sníž. přenesená",J142,0)</f>
        <v>0</v>
      </c>
      <c r="BI142" s="248">
        <f>IF(N142="nulová",J142,0)</f>
        <v>0</v>
      </c>
      <c r="BJ142" s="25" t="s">
        <v>79</v>
      </c>
      <c r="BK142" s="248">
        <f>ROUND(I142*H142,2)</f>
        <v>0</v>
      </c>
      <c r="BL142" s="25" t="s">
        <v>194</v>
      </c>
      <c r="BM142" s="25" t="s">
        <v>1189</v>
      </c>
    </row>
    <row r="143" s="1" customFormat="1">
      <c r="B143" s="47"/>
      <c r="C143" s="75"/>
      <c r="D143" s="249" t="s">
        <v>196</v>
      </c>
      <c r="E143" s="75"/>
      <c r="F143" s="250" t="s">
        <v>244</v>
      </c>
      <c r="G143" s="75"/>
      <c r="H143" s="75"/>
      <c r="I143" s="205"/>
      <c r="J143" s="75"/>
      <c r="K143" s="75"/>
      <c r="L143" s="73"/>
      <c r="M143" s="251"/>
      <c r="N143" s="48"/>
      <c r="O143" s="48"/>
      <c r="P143" s="48"/>
      <c r="Q143" s="48"/>
      <c r="R143" s="48"/>
      <c r="S143" s="48"/>
      <c r="T143" s="96"/>
      <c r="AT143" s="25" t="s">
        <v>196</v>
      </c>
      <c r="AU143" s="25" t="s">
        <v>81</v>
      </c>
    </row>
    <row r="144" s="12" customFormat="1">
      <c r="B144" s="253"/>
      <c r="C144" s="254"/>
      <c r="D144" s="249" t="s">
        <v>200</v>
      </c>
      <c r="E144" s="255" t="s">
        <v>21</v>
      </c>
      <c r="F144" s="256" t="s">
        <v>129</v>
      </c>
      <c r="G144" s="254"/>
      <c r="H144" s="257">
        <v>21.588999999999999</v>
      </c>
      <c r="I144" s="258"/>
      <c r="J144" s="254"/>
      <c r="K144" s="254"/>
      <c r="L144" s="259"/>
      <c r="M144" s="260"/>
      <c r="N144" s="261"/>
      <c r="O144" s="261"/>
      <c r="P144" s="261"/>
      <c r="Q144" s="261"/>
      <c r="R144" s="261"/>
      <c r="S144" s="261"/>
      <c r="T144" s="262"/>
      <c r="AT144" s="263" t="s">
        <v>200</v>
      </c>
      <c r="AU144" s="263" t="s">
        <v>81</v>
      </c>
      <c r="AV144" s="12" t="s">
        <v>81</v>
      </c>
      <c r="AW144" s="12" t="s">
        <v>35</v>
      </c>
      <c r="AX144" s="12" t="s">
        <v>79</v>
      </c>
      <c r="AY144" s="263" t="s">
        <v>188</v>
      </c>
    </row>
    <row r="145" s="12" customFormat="1">
      <c r="B145" s="253"/>
      <c r="C145" s="254"/>
      <c r="D145" s="249" t="s">
        <v>200</v>
      </c>
      <c r="E145" s="254"/>
      <c r="F145" s="256" t="s">
        <v>1190</v>
      </c>
      <c r="G145" s="254"/>
      <c r="H145" s="257">
        <v>86.355999999999995</v>
      </c>
      <c r="I145" s="258"/>
      <c r="J145" s="254"/>
      <c r="K145" s="254"/>
      <c r="L145" s="259"/>
      <c r="M145" s="260"/>
      <c r="N145" s="261"/>
      <c r="O145" s="261"/>
      <c r="P145" s="261"/>
      <c r="Q145" s="261"/>
      <c r="R145" s="261"/>
      <c r="S145" s="261"/>
      <c r="T145" s="262"/>
      <c r="AT145" s="263" t="s">
        <v>200</v>
      </c>
      <c r="AU145" s="263" t="s">
        <v>81</v>
      </c>
      <c r="AV145" s="12" t="s">
        <v>81</v>
      </c>
      <c r="AW145" s="12" t="s">
        <v>6</v>
      </c>
      <c r="AX145" s="12" t="s">
        <v>79</v>
      </c>
      <c r="AY145" s="263" t="s">
        <v>188</v>
      </c>
    </row>
    <row r="146" s="1" customFormat="1" ht="16.5" customHeight="1">
      <c r="B146" s="47"/>
      <c r="C146" s="237" t="s">
        <v>246</v>
      </c>
      <c r="D146" s="237" t="s">
        <v>190</v>
      </c>
      <c r="E146" s="238" t="s">
        <v>247</v>
      </c>
      <c r="F146" s="239" t="s">
        <v>248</v>
      </c>
      <c r="G146" s="240" t="s">
        <v>130</v>
      </c>
      <c r="H146" s="241">
        <v>21.588999999999999</v>
      </c>
      <c r="I146" s="242"/>
      <c r="J146" s="243">
        <f>ROUND(I146*H146,2)</f>
        <v>0</v>
      </c>
      <c r="K146" s="239" t="s">
        <v>193</v>
      </c>
      <c r="L146" s="73"/>
      <c r="M146" s="244" t="s">
        <v>21</v>
      </c>
      <c r="N146" s="245" t="s">
        <v>43</v>
      </c>
      <c r="O146" s="48"/>
      <c r="P146" s="246">
        <f>O146*H146</f>
        <v>0</v>
      </c>
      <c r="Q146" s="246">
        <v>0</v>
      </c>
      <c r="R146" s="246">
        <f>Q146*H146</f>
        <v>0</v>
      </c>
      <c r="S146" s="246">
        <v>0</v>
      </c>
      <c r="T146" s="247">
        <f>S146*H146</f>
        <v>0</v>
      </c>
      <c r="AR146" s="25" t="s">
        <v>194</v>
      </c>
      <c r="AT146" s="25" t="s">
        <v>190</v>
      </c>
      <c r="AU146" s="25" t="s">
        <v>81</v>
      </c>
      <c r="AY146" s="25" t="s">
        <v>188</v>
      </c>
      <c r="BE146" s="248">
        <f>IF(N146="základní",J146,0)</f>
        <v>0</v>
      </c>
      <c r="BF146" s="248">
        <f>IF(N146="snížená",J146,0)</f>
        <v>0</v>
      </c>
      <c r="BG146" s="248">
        <f>IF(N146="zákl. přenesená",J146,0)</f>
        <v>0</v>
      </c>
      <c r="BH146" s="248">
        <f>IF(N146="sníž. přenesená",J146,0)</f>
        <v>0</v>
      </c>
      <c r="BI146" s="248">
        <f>IF(N146="nulová",J146,0)</f>
        <v>0</v>
      </c>
      <c r="BJ146" s="25" t="s">
        <v>79</v>
      </c>
      <c r="BK146" s="248">
        <f>ROUND(I146*H146,2)</f>
        <v>0</v>
      </c>
      <c r="BL146" s="25" t="s">
        <v>194</v>
      </c>
      <c r="BM146" s="25" t="s">
        <v>1191</v>
      </c>
    </row>
    <row r="147" s="1" customFormat="1">
      <c r="B147" s="47"/>
      <c r="C147" s="75"/>
      <c r="D147" s="249" t="s">
        <v>196</v>
      </c>
      <c r="E147" s="75"/>
      <c r="F147" s="250" t="s">
        <v>250</v>
      </c>
      <c r="G147" s="75"/>
      <c r="H147" s="75"/>
      <c r="I147" s="205"/>
      <c r="J147" s="75"/>
      <c r="K147" s="75"/>
      <c r="L147" s="73"/>
      <c r="M147" s="251"/>
      <c r="N147" s="48"/>
      <c r="O147" s="48"/>
      <c r="P147" s="48"/>
      <c r="Q147" s="48"/>
      <c r="R147" s="48"/>
      <c r="S147" s="48"/>
      <c r="T147" s="96"/>
      <c r="AT147" s="25" t="s">
        <v>196</v>
      </c>
      <c r="AU147" s="25" t="s">
        <v>81</v>
      </c>
    </row>
    <row r="148" s="1" customFormat="1">
      <c r="B148" s="47"/>
      <c r="C148" s="75"/>
      <c r="D148" s="249" t="s">
        <v>198</v>
      </c>
      <c r="E148" s="75"/>
      <c r="F148" s="252" t="s">
        <v>251</v>
      </c>
      <c r="G148" s="75"/>
      <c r="H148" s="75"/>
      <c r="I148" s="205"/>
      <c r="J148" s="75"/>
      <c r="K148" s="75"/>
      <c r="L148" s="73"/>
      <c r="M148" s="251"/>
      <c r="N148" s="48"/>
      <c r="O148" s="48"/>
      <c r="P148" s="48"/>
      <c r="Q148" s="48"/>
      <c r="R148" s="48"/>
      <c r="S148" s="48"/>
      <c r="T148" s="96"/>
      <c r="AT148" s="25" t="s">
        <v>198</v>
      </c>
      <c r="AU148" s="25" t="s">
        <v>81</v>
      </c>
    </row>
    <row r="149" s="12" customFormat="1">
      <c r="B149" s="253"/>
      <c r="C149" s="254"/>
      <c r="D149" s="249" t="s">
        <v>200</v>
      </c>
      <c r="E149" s="255" t="s">
        <v>21</v>
      </c>
      <c r="F149" s="256" t="s">
        <v>129</v>
      </c>
      <c r="G149" s="254"/>
      <c r="H149" s="257">
        <v>21.588999999999999</v>
      </c>
      <c r="I149" s="258"/>
      <c r="J149" s="254"/>
      <c r="K149" s="254"/>
      <c r="L149" s="259"/>
      <c r="M149" s="260"/>
      <c r="N149" s="261"/>
      <c r="O149" s="261"/>
      <c r="P149" s="261"/>
      <c r="Q149" s="261"/>
      <c r="R149" s="261"/>
      <c r="S149" s="261"/>
      <c r="T149" s="262"/>
      <c r="AT149" s="263" t="s">
        <v>200</v>
      </c>
      <c r="AU149" s="263" t="s">
        <v>81</v>
      </c>
      <c r="AV149" s="12" t="s">
        <v>81</v>
      </c>
      <c r="AW149" s="12" t="s">
        <v>35</v>
      </c>
      <c r="AX149" s="12" t="s">
        <v>79</v>
      </c>
      <c r="AY149" s="263" t="s">
        <v>188</v>
      </c>
    </row>
    <row r="150" s="1" customFormat="1" ht="25.5" customHeight="1">
      <c r="B150" s="47"/>
      <c r="C150" s="237" t="s">
        <v>252</v>
      </c>
      <c r="D150" s="237" t="s">
        <v>190</v>
      </c>
      <c r="E150" s="238" t="s">
        <v>253</v>
      </c>
      <c r="F150" s="239" t="s">
        <v>254</v>
      </c>
      <c r="G150" s="240" t="s">
        <v>130</v>
      </c>
      <c r="H150" s="241">
        <v>323.83499999999998</v>
      </c>
      <c r="I150" s="242"/>
      <c r="J150" s="243">
        <f>ROUND(I150*H150,2)</f>
        <v>0</v>
      </c>
      <c r="K150" s="239" t="s">
        <v>193</v>
      </c>
      <c r="L150" s="73"/>
      <c r="M150" s="244" t="s">
        <v>21</v>
      </c>
      <c r="N150" s="245" t="s">
        <v>43</v>
      </c>
      <c r="O150" s="48"/>
      <c r="P150" s="246">
        <f>O150*H150</f>
        <v>0</v>
      </c>
      <c r="Q150" s="246">
        <v>0</v>
      </c>
      <c r="R150" s="246">
        <f>Q150*H150</f>
        <v>0</v>
      </c>
      <c r="S150" s="246">
        <v>0</v>
      </c>
      <c r="T150" s="247">
        <f>S150*H150</f>
        <v>0</v>
      </c>
      <c r="AR150" s="25" t="s">
        <v>194</v>
      </c>
      <c r="AT150" s="25" t="s">
        <v>190</v>
      </c>
      <c r="AU150" s="25" t="s">
        <v>81</v>
      </c>
      <c r="AY150" s="25" t="s">
        <v>188</v>
      </c>
      <c r="BE150" s="248">
        <f>IF(N150="základní",J150,0)</f>
        <v>0</v>
      </c>
      <c r="BF150" s="248">
        <f>IF(N150="snížená",J150,0)</f>
        <v>0</v>
      </c>
      <c r="BG150" s="248">
        <f>IF(N150="zákl. přenesená",J150,0)</f>
        <v>0</v>
      </c>
      <c r="BH150" s="248">
        <f>IF(N150="sníž. přenesená",J150,0)</f>
        <v>0</v>
      </c>
      <c r="BI150" s="248">
        <f>IF(N150="nulová",J150,0)</f>
        <v>0</v>
      </c>
      <c r="BJ150" s="25" t="s">
        <v>79</v>
      </c>
      <c r="BK150" s="248">
        <f>ROUND(I150*H150,2)</f>
        <v>0</v>
      </c>
      <c r="BL150" s="25" t="s">
        <v>194</v>
      </c>
      <c r="BM150" s="25" t="s">
        <v>1192</v>
      </c>
    </row>
    <row r="151" s="1" customFormat="1">
      <c r="B151" s="47"/>
      <c r="C151" s="75"/>
      <c r="D151" s="249" t="s">
        <v>196</v>
      </c>
      <c r="E151" s="75"/>
      <c r="F151" s="250" t="s">
        <v>256</v>
      </c>
      <c r="G151" s="75"/>
      <c r="H151" s="75"/>
      <c r="I151" s="205"/>
      <c r="J151" s="75"/>
      <c r="K151" s="75"/>
      <c r="L151" s="73"/>
      <c r="M151" s="251"/>
      <c r="N151" s="48"/>
      <c r="O151" s="48"/>
      <c r="P151" s="48"/>
      <c r="Q151" s="48"/>
      <c r="R151" s="48"/>
      <c r="S151" s="48"/>
      <c r="T151" s="96"/>
      <c r="AT151" s="25" t="s">
        <v>196</v>
      </c>
      <c r="AU151" s="25" t="s">
        <v>81</v>
      </c>
    </row>
    <row r="152" s="1" customFormat="1">
      <c r="B152" s="47"/>
      <c r="C152" s="75"/>
      <c r="D152" s="249" t="s">
        <v>198</v>
      </c>
      <c r="E152" s="75"/>
      <c r="F152" s="252" t="s">
        <v>251</v>
      </c>
      <c r="G152" s="75"/>
      <c r="H152" s="75"/>
      <c r="I152" s="205"/>
      <c r="J152" s="75"/>
      <c r="K152" s="75"/>
      <c r="L152" s="73"/>
      <c r="M152" s="251"/>
      <c r="N152" s="48"/>
      <c r="O152" s="48"/>
      <c r="P152" s="48"/>
      <c r="Q152" s="48"/>
      <c r="R152" s="48"/>
      <c r="S152" s="48"/>
      <c r="T152" s="96"/>
      <c r="AT152" s="25" t="s">
        <v>198</v>
      </c>
      <c r="AU152" s="25" t="s">
        <v>81</v>
      </c>
    </row>
    <row r="153" s="12" customFormat="1">
      <c r="B153" s="253"/>
      <c r="C153" s="254"/>
      <c r="D153" s="249" t="s">
        <v>200</v>
      </c>
      <c r="E153" s="255" t="s">
        <v>21</v>
      </c>
      <c r="F153" s="256" t="s">
        <v>129</v>
      </c>
      <c r="G153" s="254"/>
      <c r="H153" s="257">
        <v>21.588999999999999</v>
      </c>
      <c r="I153" s="258"/>
      <c r="J153" s="254"/>
      <c r="K153" s="254"/>
      <c r="L153" s="259"/>
      <c r="M153" s="260"/>
      <c r="N153" s="261"/>
      <c r="O153" s="261"/>
      <c r="P153" s="261"/>
      <c r="Q153" s="261"/>
      <c r="R153" s="261"/>
      <c r="S153" s="261"/>
      <c r="T153" s="262"/>
      <c r="AT153" s="263" t="s">
        <v>200</v>
      </c>
      <c r="AU153" s="263" t="s">
        <v>81</v>
      </c>
      <c r="AV153" s="12" t="s">
        <v>81</v>
      </c>
      <c r="AW153" s="12" t="s">
        <v>35</v>
      </c>
      <c r="AX153" s="12" t="s">
        <v>79</v>
      </c>
      <c r="AY153" s="263" t="s">
        <v>188</v>
      </c>
    </row>
    <row r="154" s="12" customFormat="1">
      <c r="B154" s="253"/>
      <c r="C154" s="254"/>
      <c r="D154" s="249" t="s">
        <v>200</v>
      </c>
      <c r="E154" s="254"/>
      <c r="F154" s="256" t="s">
        <v>1193</v>
      </c>
      <c r="G154" s="254"/>
      <c r="H154" s="257">
        <v>323.83499999999998</v>
      </c>
      <c r="I154" s="258"/>
      <c r="J154" s="254"/>
      <c r="K154" s="254"/>
      <c r="L154" s="259"/>
      <c r="M154" s="260"/>
      <c r="N154" s="261"/>
      <c r="O154" s="261"/>
      <c r="P154" s="261"/>
      <c r="Q154" s="261"/>
      <c r="R154" s="261"/>
      <c r="S154" s="261"/>
      <c r="T154" s="262"/>
      <c r="AT154" s="263" t="s">
        <v>200</v>
      </c>
      <c r="AU154" s="263" t="s">
        <v>81</v>
      </c>
      <c r="AV154" s="12" t="s">
        <v>81</v>
      </c>
      <c r="AW154" s="12" t="s">
        <v>6</v>
      </c>
      <c r="AX154" s="12" t="s">
        <v>79</v>
      </c>
      <c r="AY154" s="263" t="s">
        <v>188</v>
      </c>
    </row>
    <row r="155" s="1" customFormat="1" ht="16.5" customHeight="1">
      <c r="B155" s="47"/>
      <c r="C155" s="237" t="s">
        <v>258</v>
      </c>
      <c r="D155" s="237" t="s">
        <v>190</v>
      </c>
      <c r="E155" s="238" t="s">
        <v>259</v>
      </c>
      <c r="F155" s="239" t="s">
        <v>260</v>
      </c>
      <c r="G155" s="240" t="s">
        <v>261</v>
      </c>
      <c r="H155" s="241">
        <v>38.859999999999999</v>
      </c>
      <c r="I155" s="242"/>
      <c r="J155" s="243">
        <f>ROUND(I155*H155,2)</f>
        <v>0</v>
      </c>
      <c r="K155" s="239" t="s">
        <v>193</v>
      </c>
      <c r="L155" s="73"/>
      <c r="M155" s="244" t="s">
        <v>21</v>
      </c>
      <c r="N155" s="245" t="s">
        <v>43</v>
      </c>
      <c r="O155" s="48"/>
      <c r="P155" s="246">
        <f>O155*H155</f>
        <v>0</v>
      </c>
      <c r="Q155" s="246">
        <v>0</v>
      </c>
      <c r="R155" s="246">
        <f>Q155*H155</f>
        <v>0</v>
      </c>
      <c r="S155" s="246">
        <v>0</v>
      </c>
      <c r="T155" s="247">
        <f>S155*H155</f>
        <v>0</v>
      </c>
      <c r="AR155" s="25" t="s">
        <v>194</v>
      </c>
      <c r="AT155" s="25" t="s">
        <v>190</v>
      </c>
      <c r="AU155" s="25" t="s">
        <v>81</v>
      </c>
      <c r="AY155" s="25" t="s">
        <v>188</v>
      </c>
      <c r="BE155" s="248">
        <f>IF(N155="základní",J155,0)</f>
        <v>0</v>
      </c>
      <c r="BF155" s="248">
        <f>IF(N155="snížená",J155,0)</f>
        <v>0</v>
      </c>
      <c r="BG155" s="248">
        <f>IF(N155="zákl. přenesená",J155,0)</f>
        <v>0</v>
      </c>
      <c r="BH155" s="248">
        <f>IF(N155="sníž. přenesená",J155,0)</f>
        <v>0</v>
      </c>
      <c r="BI155" s="248">
        <f>IF(N155="nulová",J155,0)</f>
        <v>0</v>
      </c>
      <c r="BJ155" s="25" t="s">
        <v>79</v>
      </c>
      <c r="BK155" s="248">
        <f>ROUND(I155*H155,2)</f>
        <v>0</v>
      </c>
      <c r="BL155" s="25" t="s">
        <v>194</v>
      </c>
      <c r="BM155" s="25" t="s">
        <v>1194</v>
      </c>
    </row>
    <row r="156" s="1" customFormat="1">
      <c r="B156" s="47"/>
      <c r="C156" s="75"/>
      <c r="D156" s="249" t="s">
        <v>196</v>
      </c>
      <c r="E156" s="75"/>
      <c r="F156" s="250" t="s">
        <v>263</v>
      </c>
      <c r="G156" s="75"/>
      <c r="H156" s="75"/>
      <c r="I156" s="205"/>
      <c r="J156" s="75"/>
      <c r="K156" s="75"/>
      <c r="L156" s="73"/>
      <c r="M156" s="251"/>
      <c r="N156" s="48"/>
      <c r="O156" s="48"/>
      <c r="P156" s="48"/>
      <c r="Q156" s="48"/>
      <c r="R156" s="48"/>
      <c r="S156" s="48"/>
      <c r="T156" s="96"/>
      <c r="AT156" s="25" t="s">
        <v>196</v>
      </c>
      <c r="AU156" s="25" t="s">
        <v>81</v>
      </c>
    </row>
    <row r="157" s="1" customFormat="1">
      <c r="B157" s="47"/>
      <c r="C157" s="75"/>
      <c r="D157" s="249" t="s">
        <v>198</v>
      </c>
      <c r="E157" s="75"/>
      <c r="F157" s="252" t="s">
        <v>264</v>
      </c>
      <c r="G157" s="75"/>
      <c r="H157" s="75"/>
      <c r="I157" s="205"/>
      <c r="J157" s="75"/>
      <c r="K157" s="75"/>
      <c r="L157" s="73"/>
      <c r="M157" s="251"/>
      <c r="N157" s="48"/>
      <c r="O157" s="48"/>
      <c r="P157" s="48"/>
      <c r="Q157" s="48"/>
      <c r="R157" s="48"/>
      <c r="S157" s="48"/>
      <c r="T157" s="96"/>
      <c r="AT157" s="25" t="s">
        <v>198</v>
      </c>
      <c r="AU157" s="25" t="s">
        <v>81</v>
      </c>
    </row>
    <row r="158" s="12" customFormat="1">
      <c r="B158" s="253"/>
      <c r="C158" s="254"/>
      <c r="D158" s="249" t="s">
        <v>200</v>
      </c>
      <c r="E158" s="255" t="s">
        <v>21</v>
      </c>
      <c r="F158" s="256" t="s">
        <v>129</v>
      </c>
      <c r="G158" s="254"/>
      <c r="H158" s="257">
        <v>21.588999999999999</v>
      </c>
      <c r="I158" s="258"/>
      <c r="J158" s="254"/>
      <c r="K158" s="254"/>
      <c r="L158" s="259"/>
      <c r="M158" s="260"/>
      <c r="N158" s="261"/>
      <c r="O158" s="261"/>
      <c r="P158" s="261"/>
      <c r="Q158" s="261"/>
      <c r="R158" s="261"/>
      <c r="S158" s="261"/>
      <c r="T158" s="262"/>
      <c r="AT158" s="263" t="s">
        <v>200</v>
      </c>
      <c r="AU158" s="263" t="s">
        <v>81</v>
      </c>
      <c r="AV158" s="12" t="s">
        <v>81</v>
      </c>
      <c r="AW158" s="12" t="s">
        <v>35</v>
      </c>
      <c r="AX158" s="12" t="s">
        <v>79</v>
      </c>
      <c r="AY158" s="263" t="s">
        <v>188</v>
      </c>
    </row>
    <row r="159" s="12" customFormat="1">
      <c r="B159" s="253"/>
      <c r="C159" s="254"/>
      <c r="D159" s="249" t="s">
        <v>200</v>
      </c>
      <c r="E159" s="254"/>
      <c r="F159" s="256" t="s">
        <v>1195</v>
      </c>
      <c r="G159" s="254"/>
      <c r="H159" s="257">
        <v>38.859999999999999</v>
      </c>
      <c r="I159" s="258"/>
      <c r="J159" s="254"/>
      <c r="K159" s="254"/>
      <c r="L159" s="259"/>
      <c r="M159" s="260"/>
      <c r="N159" s="261"/>
      <c r="O159" s="261"/>
      <c r="P159" s="261"/>
      <c r="Q159" s="261"/>
      <c r="R159" s="261"/>
      <c r="S159" s="261"/>
      <c r="T159" s="262"/>
      <c r="AT159" s="263" t="s">
        <v>200</v>
      </c>
      <c r="AU159" s="263" t="s">
        <v>81</v>
      </c>
      <c r="AV159" s="12" t="s">
        <v>81</v>
      </c>
      <c r="AW159" s="12" t="s">
        <v>6</v>
      </c>
      <c r="AX159" s="12" t="s">
        <v>79</v>
      </c>
      <c r="AY159" s="263" t="s">
        <v>188</v>
      </c>
    </row>
    <row r="160" s="1" customFormat="1" ht="16.5" customHeight="1">
      <c r="B160" s="47"/>
      <c r="C160" s="237" t="s">
        <v>265</v>
      </c>
      <c r="D160" s="237" t="s">
        <v>190</v>
      </c>
      <c r="E160" s="238" t="s">
        <v>266</v>
      </c>
      <c r="F160" s="239" t="s">
        <v>267</v>
      </c>
      <c r="G160" s="240" t="s">
        <v>130</v>
      </c>
      <c r="H160" s="241">
        <v>12.045</v>
      </c>
      <c r="I160" s="242"/>
      <c r="J160" s="243">
        <f>ROUND(I160*H160,2)</f>
        <v>0</v>
      </c>
      <c r="K160" s="239" t="s">
        <v>193</v>
      </c>
      <c r="L160" s="73"/>
      <c r="M160" s="244" t="s">
        <v>21</v>
      </c>
      <c r="N160" s="245" t="s">
        <v>43</v>
      </c>
      <c r="O160" s="48"/>
      <c r="P160" s="246">
        <f>O160*H160</f>
        <v>0</v>
      </c>
      <c r="Q160" s="246">
        <v>0</v>
      </c>
      <c r="R160" s="246">
        <f>Q160*H160</f>
        <v>0</v>
      </c>
      <c r="S160" s="246">
        <v>0</v>
      </c>
      <c r="T160" s="247">
        <f>S160*H160</f>
        <v>0</v>
      </c>
      <c r="AR160" s="25" t="s">
        <v>194</v>
      </c>
      <c r="AT160" s="25" t="s">
        <v>190</v>
      </c>
      <c r="AU160" s="25" t="s">
        <v>81</v>
      </c>
      <c r="AY160" s="25" t="s">
        <v>188</v>
      </c>
      <c r="BE160" s="248">
        <f>IF(N160="základní",J160,0)</f>
        <v>0</v>
      </c>
      <c r="BF160" s="248">
        <f>IF(N160="snížená",J160,0)</f>
        <v>0</v>
      </c>
      <c r="BG160" s="248">
        <f>IF(N160="zákl. přenesená",J160,0)</f>
        <v>0</v>
      </c>
      <c r="BH160" s="248">
        <f>IF(N160="sníž. přenesená",J160,0)</f>
        <v>0</v>
      </c>
      <c r="BI160" s="248">
        <f>IF(N160="nulová",J160,0)</f>
        <v>0</v>
      </c>
      <c r="BJ160" s="25" t="s">
        <v>79</v>
      </c>
      <c r="BK160" s="248">
        <f>ROUND(I160*H160,2)</f>
        <v>0</v>
      </c>
      <c r="BL160" s="25" t="s">
        <v>194</v>
      </c>
      <c r="BM160" s="25" t="s">
        <v>1196</v>
      </c>
    </row>
    <row r="161" s="1" customFormat="1">
      <c r="B161" s="47"/>
      <c r="C161" s="75"/>
      <c r="D161" s="249" t="s">
        <v>196</v>
      </c>
      <c r="E161" s="75"/>
      <c r="F161" s="250" t="s">
        <v>269</v>
      </c>
      <c r="G161" s="75"/>
      <c r="H161" s="75"/>
      <c r="I161" s="205"/>
      <c r="J161" s="75"/>
      <c r="K161" s="75"/>
      <c r="L161" s="73"/>
      <c r="M161" s="251"/>
      <c r="N161" s="48"/>
      <c r="O161" s="48"/>
      <c r="P161" s="48"/>
      <c r="Q161" s="48"/>
      <c r="R161" s="48"/>
      <c r="S161" s="48"/>
      <c r="T161" s="96"/>
      <c r="AT161" s="25" t="s">
        <v>196</v>
      </c>
      <c r="AU161" s="25" t="s">
        <v>81</v>
      </c>
    </row>
    <row r="162" s="1" customFormat="1">
      <c r="B162" s="47"/>
      <c r="C162" s="75"/>
      <c r="D162" s="249" t="s">
        <v>198</v>
      </c>
      <c r="E162" s="75"/>
      <c r="F162" s="285" t="s">
        <v>270</v>
      </c>
      <c r="G162" s="75"/>
      <c r="H162" s="75"/>
      <c r="I162" s="205"/>
      <c r="J162" s="75"/>
      <c r="K162" s="75"/>
      <c r="L162" s="73"/>
      <c r="M162" s="251"/>
      <c r="N162" s="48"/>
      <c r="O162" s="48"/>
      <c r="P162" s="48"/>
      <c r="Q162" s="48"/>
      <c r="R162" s="48"/>
      <c r="S162" s="48"/>
      <c r="T162" s="96"/>
      <c r="AT162" s="25" t="s">
        <v>198</v>
      </c>
      <c r="AU162" s="25" t="s">
        <v>81</v>
      </c>
    </row>
    <row r="163" s="13" customFormat="1">
      <c r="B163" s="264"/>
      <c r="C163" s="265"/>
      <c r="D163" s="249" t="s">
        <v>200</v>
      </c>
      <c r="E163" s="266" t="s">
        <v>21</v>
      </c>
      <c r="F163" s="267" t="s">
        <v>1175</v>
      </c>
      <c r="G163" s="265"/>
      <c r="H163" s="266" t="s">
        <v>21</v>
      </c>
      <c r="I163" s="268"/>
      <c r="J163" s="265"/>
      <c r="K163" s="265"/>
      <c r="L163" s="269"/>
      <c r="M163" s="270"/>
      <c r="N163" s="271"/>
      <c r="O163" s="271"/>
      <c r="P163" s="271"/>
      <c r="Q163" s="271"/>
      <c r="R163" s="271"/>
      <c r="S163" s="271"/>
      <c r="T163" s="272"/>
      <c r="AT163" s="273" t="s">
        <v>200</v>
      </c>
      <c r="AU163" s="273" t="s">
        <v>81</v>
      </c>
      <c r="AV163" s="13" t="s">
        <v>79</v>
      </c>
      <c r="AW163" s="13" t="s">
        <v>35</v>
      </c>
      <c r="AX163" s="13" t="s">
        <v>72</v>
      </c>
      <c r="AY163" s="273" t="s">
        <v>188</v>
      </c>
    </row>
    <row r="164" s="12" customFormat="1">
      <c r="B164" s="253"/>
      <c r="C164" s="254"/>
      <c r="D164" s="249" t="s">
        <v>200</v>
      </c>
      <c r="E164" s="255" t="s">
        <v>21</v>
      </c>
      <c r="F164" s="256" t="s">
        <v>1183</v>
      </c>
      <c r="G164" s="254"/>
      <c r="H164" s="257">
        <v>7.3540000000000001</v>
      </c>
      <c r="I164" s="258"/>
      <c r="J164" s="254"/>
      <c r="K164" s="254"/>
      <c r="L164" s="259"/>
      <c r="M164" s="260"/>
      <c r="N164" s="261"/>
      <c r="O164" s="261"/>
      <c r="P164" s="261"/>
      <c r="Q164" s="261"/>
      <c r="R164" s="261"/>
      <c r="S164" s="261"/>
      <c r="T164" s="262"/>
      <c r="AT164" s="263" t="s">
        <v>200</v>
      </c>
      <c r="AU164" s="263" t="s">
        <v>81</v>
      </c>
      <c r="AV164" s="12" t="s">
        <v>81</v>
      </c>
      <c r="AW164" s="12" t="s">
        <v>35</v>
      </c>
      <c r="AX164" s="12" t="s">
        <v>72</v>
      </c>
      <c r="AY164" s="263" t="s">
        <v>188</v>
      </c>
    </row>
    <row r="165" s="13" customFormat="1">
      <c r="B165" s="264"/>
      <c r="C165" s="265"/>
      <c r="D165" s="249" t="s">
        <v>200</v>
      </c>
      <c r="E165" s="266" t="s">
        <v>21</v>
      </c>
      <c r="F165" s="267" t="s">
        <v>1184</v>
      </c>
      <c r="G165" s="265"/>
      <c r="H165" s="266" t="s">
        <v>21</v>
      </c>
      <c r="I165" s="268"/>
      <c r="J165" s="265"/>
      <c r="K165" s="265"/>
      <c r="L165" s="269"/>
      <c r="M165" s="270"/>
      <c r="N165" s="271"/>
      <c r="O165" s="271"/>
      <c r="P165" s="271"/>
      <c r="Q165" s="271"/>
      <c r="R165" s="271"/>
      <c r="S165" s="271"/>
      <c r="T165" s="272"/>
      <c r="AT165" s="273" t="s">
        <v>200</v>
      </c>
      <c r="AU165" s="273" t="s">
        <v>81</v>
      </c>
      <c r="AV165" s="13" t="s">
        <v>79</v>
      </c>
      <c r="AW165" s="13" t="s">
        <v>35</v>
      </c>
      <c r="AX165" s="13" t="s">
        <v>72</v>
      </c>
      <c r="AY165" s="273" t="s">
        <v>188</v>
      </c>
    </row>
    <row r="166" s="12" customFormat="1">
      <c r="B166" s="253"/>
      <c r="C166" s="254"/>
      <c r="D166" s="249" t="s">
        <v>200</v>
      </c>
      <c r="E166" s="255" t="s">
        <v>21</v>
      </c>
      <c r="F166" s="256" t="s">
        <v>1185</v>
      </c>
      <c r="G166" s="254"/>
      <c r="H166" s="257">
        <v>4.6909999999999998</v>
      </c>
      <c r="I166" s="258"/>
      <c r="J166" s="254"/>
      <c r="K166" s="254"/>
      <c r="L166" s="259"/>
      <c r="M166" s="260"/>
      <c r="N166" s="261"/>
      <c r="O166" s="261"/>
      <c r="P166" s="261"/>
      <c r="Q166" s="261"/>
      <c r="R166" s="261"/>
      <c r="S166" s="261"/>
      <c r="T166" s="262"/>
      <c r="AT166" s="263" t="s">
        <v>200</v>
      </c>
      <c r="AU166" s="263" t="s">
        <v>81</v>
      </c>
      <c r="AV166" s="12" t="s">
        <v>81</v>
      </c>
      <c r="AW166" s="12" t="s">
        <v>35</v>
      </c>
      <c r="AX166" s="12" t="s">
        <v>72</v>
      </c>
      <c r="AY166" s="263" t="s">
        <v>188</v>
      </c>
    </row>
    <row r="167" s="14" customFormat="1">
      <c r="B167" s="274"/>
      <c r="C167" s="275"/>
      <c r="D167" s="249" t="s">
        <v>200</v>
      </c>
      <c r="E167" s="276" t="s">
        <v>21</v>
      </c>
      <c r="F167" s="277" t="s">
        <v>215</v>
      </c>
      <c r="G167" s="275"/>
      <c r="H167" s="278">
        <v>12.045</v>
      </c>
      <c r="I167" s="279"/>
      <c r="J167" s="275"/>
      <c r="K167" s="275"/>
      <c r="L167" s="280"/>
      <c r="M167" s="281"/>
      <c r="N167" s="282"/>
      <c r="O167" s="282"/>
      <c r="P167" s="282"/>
      <c r="Q167" s="282"/>
      <c r="R167" s="282"/>
      <c r="S167" s="282"/>
      <c r="T167" s="283"/>
      <c r="AT167" s="284" t="s">
        <v>200</v>
      </c>
      <c r="AU167" s="284" t="s">
        <v>81</v>
      </c>
      <c r="AV167" s="14" t="s">
        <v>194</v>
      </c>
      <c r="AW167" s="14" t="s">
        <v>35</v>
      </c>
      <c r="AX167" s="14" t="s">
        <v>79</v>
      </c>
      <c r="AY167" s="284" t="s">
        <v>188</v>
      </c>
    </row>
    <row r="168" s="1" customFormat="1" ht="16.5" customHeight="1">
      <c r="B168" s="47"/>
      <c r="C168" s="286" t="s">
        <v>272</v>
      </c>
      <c r="D168" s="286" t="s">
        <v>273</v>
      </c>
      <c r="E168" s="287" t="s">
        <v>274</v>
      </c>
      <c r="F168" s="288" t="s">
        <v>275</v>
      </c>
      <c r="G168" s="289" t="s">
        <v>261</v>
      </c>
      <c r="H168" s="290">
        <v>24.09</v>
      </c>
      <c r="I168" s="291"/>
      <c r="J168" s="292">
        <f>ROUND(I168*H168,2)</f>
        <v>0</v>
      </c>
      <c r="K168" s="288" t="s">
        <v>193</v>
      </c>
      <c r="L168" s="293"/>
      <c r="M168" s="294" t="s">
        <v>21</v>
      </c>
      <c r="N168" s="295" t="s">
        <v>43</v>
      </c>
      <c r="O168" s="48"/>
      <c r="P168" s="246">
        <f>O168*H168</f>
        <v>0</v>
      </c>
      <c r="Q168" s="246">
        <v>1</v>
      </c>
      <c r="R168" s="246">
        <f>Q168*H168</f>
        <v>24.09</v>
      </c>
      <c r="S168" s="246">
        <v>0</v>
      </c>
      <c r="T168" s="247">
        <f>S168*H168</f>
        <v>0</v>
      </c>
      <c r="AR168" s="25" t="s">
        <v>240</v>
      </c>
      <c r="AT168" s="25" t="s">
        <v>273</v>
      </c>
      <c r="AU168" s="25" t="s">
        <v>81</v>
      </c>
      <c r="AY168" s="25" t="s">
        <v>188</v>
      </c>
      <c r="BE168" s="248">
        <f>IF(N168="základní",J168,0)</f>
        <v>0</v>
      </c>
      <c r="BF168" s="248">
        <f>IF(N168="snížená",J168,0)</f>
        <v>0</v>
      </c>
      <c r="BG168" s="248">
        <f>IF(N168="zákl. přenesená",J168,0)</f>
        <v>0</v>
      </c>
      <c r="BH168" s="248">
        <f>IF(N168="sníž. přenesená",J168,0)</f>
        <v>0</v>
      </c>
      <c r="BI168" s="248">
        <f>IF(N168="nulová",J168,0)</f>
        <v>0</v>
      </c>
      <c r="BJ168" s="25" t="s">
        <v>79</v>
      </c>
      <c r="BK168" s="248">
        <f>ROUND(I168*H168,2)</f>
        <v>0</v>
      </c>
      <c r="BL168" s="25" t="s">
        <v>194</v>
      </c>
      <c r="BM168" s="25" t="s">
        <v>1197</v>
      </c>
    </row>
    <row r="169" s="1" customFormat="1">
      <c r="B169" s="47"/>
      <c r="C169" s="75"/>
      <c r="D169" s="249" t="s">
        <v>196</v>
      </c>
      <c r="E169" s="75"/>
      <c r="F169" s="250" t="s">
        <v>275</v>
      </c>
      <c r="G169" s="75"/>
      <c r="H169" s="75"/>
      <c r="I169" s="205"/>
      <c r="J169" s="75"/>
      <c r="K169" s="75"/>
      <c r="L169" s="73"/>
      <c r="M169" s="251"/>
      <c r="N169" s="48"/>
      <c r="O169" s="48"/>
      <c r="P169" s="48"/>
      <c r="Q169" s="48"/>
      <c r="R169" s="48"/>
      <c r="S169" s="48"/>
      <c r="T169" s="96"/>
      <c r="AT169" s="25" t="s">
        <v>196</v>
      </c>
      <c r="AU169" s="25" t="s">
        <v>81</v>
      </c>
    </row>
    <row r="170" s="12" customFormat="1">
      <c r="B170" s="253"/>
      <c r="C170" s="254"/>
      <c r="D170" s="249" t="s">
        <v>200</v>
      </c>
      <c r="E170" s="254"/>
      <c r="F170" s="256" t="s">
        <v>1198</v>
      </c>
      <c r="G170" s="254"/>
      <c r="H170" s="257">
        <v>24.09</v>
      </c>
      <c r="I170" s="258"/>
      <c r="J170" s="254"/>
      <c r="K170" s="254"/>
      <c r="L170" s="259"/>
      <c r="M170" s="260"/>
      <c r="N170" s="261"/>
      <c r="O170" s="261"/>
      <c r="P170" s="261"/>
      <c r="Q170" s="261"/>
      <c r="R170" s="261"/>
      <c r="S170" s="261"/>
      <c r="T170" s="262"/>
      <c r="AT170" s="263" t="s">
        <v>200</v>
      </c>
      <c r="AU170" s="263" t="s">
        <v>81</v>
      </c>
      <c r="AV170" s="12" t="s">
        <v>81</v>
      </c>
      <c r="AW170" s="12" t="s">
        <v>6</v>
      </c>
      <c r="AX170" s="12" t="s">
        <v>79</v>
      </c>
      <c r="AY170" s="263" t="s">
        <v>188</v>
      </c>
    </row>
    <row r="171" s="1" customFormat="1" ht="16.5" customHeight="1">
      <c r="B171" s="47"/>
      <c r="C171" s="237" t="s">
        <v>278</v>
      </c>
      <c r="D171" s="237" t="s">
        <v>190</v>
      </c>
      <c r="E171" s="238" t="s">
        <v>279</v>
      </c>
      <c r="F171" s="239" t="s">
        <v>280</v>
      </c>
      <c r="G171" s="240" t="s">
        <v>120</v>
      </c>
      <c r="H171" s="241">
        <v>38.177999999999997</v>
      </c>
      <c r="I171" s="242"/>
      <c r="J171" s="243">
        <f>ROUND(I171*H171,2)</f>
        <v>0</v>
      </c>
      <c r="K171" s="239" t="s">
        <v>193</v>
      </c>
      <c r="L171" s="73"/>
      <c r="M171" s="244" t="s">
        <v>21</v>
      </c>
      <c r="N171" s="245" t="s">
        <v>43</v>
      </c>
      <c r="O171" s="48"/>
      <c r="P171" s="246">
        <f>O171*H171</f>
        <v>0</v>
      </c>
      <c r="Q171" s="246">
        <v>0</v>
      </c>
      <c r="R171" s="246">
        <f>Q171*H171</f>
        <v>0</v>
      </c>
      <c r="S171" s="246">
        <v>0</v>
      </c>
      <c r="T171" s="247">
        <f>S171*H171</f>
        <v>0</v>
      </c>
      <c r="AR171" s="25" t="s">
        <v>194</v>
      </c>
      <c r="AT171" s="25" t="s">
        <v>190</v>
      </c>
      <c r="AU171" s="25" t="s">
        <v>81</v>
      </c>
      <c r="AY171" s="25" t="s">
        <v>188</v>
      </c>
      <c r="BE171" s="248">
        <f>IF(N171="základní",J171,0)</f>
        <v>0</v>
      </c>
      <c r="BF171" s="248">
        <f>IF(N171="snížená",J171,0)</f>
        <v>0</v>
      </c>
      <c r="BG171" s="248">
        <f>IF(N171="zákl. přenesená",J171,0)</f>
        <v>0</v>
      </c>
      <c r="BH171" s="248">
        <f>IF(N171="sníž. přenesená",J171,0)</f>
        <v>0</v>
      </c>
      <c r="BI171" s="248">
        <f>IF(N171="nulová",J171,0)</f>
        <v>0</v>
      </c>
      <c r="BJ171" s="25" t="s">
        <v>79</v>
      </c>
      <c r="BK171" s="248">
        <f>ROUND(I171*H171,2)</f>
        <v>0</v>
      </c>
      <c r="BL171" s="25" t="s">
        <v>194</v>
      </c>
      <c r="BM171" s="25" t="s">
        <v>1199</v>
      </c>
    </row>
    <row r="172" s="1" customFormat="1">
      <c r="B172" s="47"/>
      <c r="C172" s="75"/>
      <c r="D172" s="249" t="s">
        <v>196</v>
      </c>
      <c r="E172" s="75"/>
      <c r="F172" s="250" t="s">
        <v>282</v>
      </c>
      <c r="G172" s="75"/>
      <c r="H172" s="75"/>
      <c r="I172" s="205"/>
      <c r="J172" s="75"/>
      <c r="K172" s="75"/>
      <c r="L172" s="73"/>
      <c r="M172" s="251"/>
      <c r="N172" s="48"/>
      <c r="O172" s="48"/>
      <c r="P172" s="48"/>
      <c r="Q172" s="48"/>
      <c r="R172" s="48"/>
      <c r="S172" s="48"/>
      <c r="T172" s="96"/>
      <c r="AT172" s="25" t="s">
        <v>196</v>
      </c>
      <c r="AU172" s="25" t="s">
        <v>81</v>
      </c>
    </row>
    <row r="173" s="1" customFormat="1">
      <c r="B173" s="47"/>
      <c r="C173" s="75"/>
      <c r="D173" s="249" t="s">
        <v>198</v>
      </c>
      <c r="E173" s="75"/>
      <c r="F173" s="252" t="s">
        <v>283</v>
      </c>
      <c r="G173" s="75"/>
      <c r="H173" s="75"/>
      <c r="I173" s="205"/>
      <c r="J173" s="75"/>
      <c r="K173" s="75"/>
      <c r="L173" s="73"/>
      <c r="M173" s="251"/>
      <c r="N173" s="48"/>
      <c r="O173" s="48"/>
      <c r="P173" s="48"/>
      <c r="Q173" s="48"/>
      <c r="R173" s="48"/>
      <c r="S173" s="48"/>
      <c r="T173" s="96"/>
      <c r="AT173" s="25" t="s">
        <v>198</v>
      </c>
      <c r="AU173" s="25" t="s">
        <v>81</v>
      </c>
    </row>
    <row r="174" s="13" customFormat="1">
      <c r="B174" s="264"/>
      <c r="C174" s="265"/>
      <c r="D174" s="249" t="s">
        <v>200</v>
      </c>
      <c r="E174" s="266" t="s">
        <v>21</v>
      </c>
      <c r="F174" s="267" t="s">
        <v>1200</v>
      </c>
      <c r="G174" s="265"/>
      <c r="H174" s="266" t="s">
        <v>21</v>
      </c>
      <c r="I174" s="268"/>
      <c r="J174" s="265"/>
      <c r="K174" s="265"/>
      <c r="L174" s="269"/>
      <c r="M174" s="270"/>
      <c r="N174" s="271"/>
      <c r="O174" s="271"/>
      <c r="P174" s="271"/>
      <c r="Q174" s="271"/>
      <c r="R174" s="271"/>
      <c r="S174" s="271"/>
      <c r="T174" s="272"/>
      <c r="AT174" s="273" t="s">
        <v>200</v>
      </c>
      <c r="AU174" s="273" t="s">
        <v>81</v>
      </c>
      <c r="AV174" s="13" t="s">
        <v>79</v>
      </c>
      <c r="AW174" s="13" t="s">
        <v>35</v>
      </c>
      <c r="AX174" s="13" t="s">
        <v>72</v>
      </c>
      <c r="AY174" s="273" t="s">
        <v>188</v>
      </c>
    </row>
    <row r="175" s="12" customFormat="1">
      <c r="B175" s="253"/>
      <c r="C175" s="254"/>
      <c r="D175" s="249" t="s">
        <v>200</v>
      </c>
      <c r="E175" s="255" t="s">
        <v>21</v>
      </c>
      <c r="F175" s="256" t="s">
        <v>1201</v>
      </c>
      <c r="G175" s="254"/>
      <c r="H175" s="257">
        <v>38.177999999999997</v>
      </c>
      <c r="I175" s="258"/>
      <c r="J175" s="254"/>
      <c r="K175" s="254"/>
      <c r="L175" s="259"/>
      <c r="M175" s="260"/>
      <c r="N175" s="261"/>
      <c r="O175" s="261"/>
      <c r="P175" s="261"/>
      <c r="Q175" s="261"/>
      <c r="R175" s="261"/>
      <c r="S175" s="261"/>
      <c r="T175" s="262"/>
      <c r="AT175" s="263" t="s">
        <v>200</v>
      </c>
      <c r="AU175" s="263" t="s">
        <v>81</v>
      </c>
      <c r="AV175" s="12" t="s">
        <v>81</v>
      </c>
      <c r="AW175" s="12" t="s">
        <v>35</v>
      </c>
      <c r="AX175" s="12" t="s">
        <v>72</v>
      </c>
      <c r="AY175" s="263" t="s">
        <v>188</v>
      </c>
    </row>
    <row r="176" s="14" customFormat="1">
      <c r="B176" s="274"/>
      <c r="C176" s="275"/>
      <c r="D176" s="249" t="s">
        <v>200</v>
      </c>
      <c r="E176" s="276" t="s">
        <v>21</v>
      </c>
      <c r="F176" s="277" t="s">
        <v>215</v>
      </c>
      <c r="G176" s="275"/>
      <c r="H176" s="278">
        <v>38.177999999999997</v>
      </c>
      <c r="I176" s="279"/>
      <c r="J176" s="275"/>
      <c r="K176" s="275"/>
      <c r="L176" s="280"/>
      <c r="M176" s="281"/>
      <c r="N176" s="282"/>
      <c r="O176" s="282"/>
      <c r="P176" s="282"/>
      <c r="Q176" s="282"/>
      <c r="R176" s="282"/>
      <c r="S176" s="282"/>
      <c r="T176" s="283"/>
      <c r="AT176" s="284" t="s">
        <v>200</v>
      </c>
      <c r="AU176" s="284" t="s">
        <v>81</v>
      </c>
      <c r="AV176" s="14" t="s">
        <v>194</v>
      </c>
      <c r="AW176" s="14" t="s">
        <v>35</v>
      </c>
      <c r="AX176" s="14" t="s">
        <v>79</v>
      </c>
      <c r="AY176" s="284" t="s">
        <v>188</v>
      </c>
    </row>
    <row r="177" s="11" customFormat="1" ht="29.88" customHeight="1">
      <c r="B177" s="221"/>
      <c r="C177" s="222"/>
      <c r="D177" s="223" t="s">
        <v>71</v>
      </c>
      <c r="E177" s="235" t="s">
        <v>220</v>
      </c>
      <c r="F177" s="235" t="s">
        <v>285</v>
      </c>
      <c r="G177" s="222"/>
      <c r="H177" s="222"/>
      <c r="I177" s="225"/>
      <c r="J177" s="236">
        <f>BK177</f>
        <v>0</v>
      </c>
      <c r="K177" s="222"/>
      <c r="L177" s="227"/>
      <c r="M177" s="228"/>
      <c r="N177" s="229"/>
      <c r="O177" s="229"/>
      <c r="P177" s="230">
        <f>SUM(P178:P191)</f>
        <v>0</v>
      </c>
      <c r="Q177" s="229"/>
      <c r="R177" s="230">
        <f>SUM(R178:R191)</f>
        <v>23.380217999999999</v>
      </c>
      <c r="S177" s="229"/>
      <c r="T177" s="231">
        <f>SUM(T178:T191)</f>
        <v>0</v>
      </c>
      <c r="AR177" s="232" t="s">
        <v>79</v>
      </c>
      <c r="AT177" s="233" t="s">
        <v>71</v>
      </c>
      <c r="AU177" s="233" t="s">
        <v>79</v>
      </c>
      <c r="AY177" s="232" t="s">
        <v>188</v>
      </c>
      <c r="BK177" s="234">
        <f>SUM(BK178:BK191)</f>
        <v>0</v>
      </c>
    </row>
    <row r="178" s="1" customFormat="1" ht="16.5" customHeight="1">
      <c r="B178" s="47"/>
      <c r="C178" s="237" t="s">
        <v>10</v>
      </c>
      <c r="D178" s="237" t="s">
        <v>190</v>
      </c>
      <c r="E178" s="238" t="s">
        <v>286</v>
      </c>
      <c r="F178" s="239" t="s">
        <v>287</v>
      </c>
      <c r="G178" s="240" t="s">
        <v>120</v>
      </c>
      <c r="H178" s="241">
        <v>38.177999999999997</v>
      </c>
      <c r="I178" s="242"/>
      <c r="J178" s="243">
        <f>ROUND(I178*H178,2)</f>
        <v>0</v>
      </c>
      <c r="K178" s="239" t="s">
        <v>193</v>
      </c>
      <c r="L178" s="73"/>
      <c r="M178" s="244" t="s">
        <v>21</v>
      </c>
      <c r="N178" s="245" t="s">
        <v>43</v>
      </c>
      <c r="O178" s="48"/>
      <c r="P178" s="246">
        <f>O178*H178</f>
        <v>0</v>
      </c>
      <c r="Q178" s="246">
        <v>0.39800000000000002</v>
      </c>
      <c r="R178" s="246">
        <f>Q178*H178</f>
        <v>15.194844</v>
      </c>
      <c r="S178" s="246">
        <v>0</v>
      </c>
      <c r="T178" s="247">
        <f>S178*H178</f>
        <v>0</v>
      </c>
      <c r="AR178" s="25" t="s">
        <v>194</v>
      </c>
      <c r="AT178" s="25" t="s">
        <v>190</v>
      </c>
      <c r="AU178" s="25" t="s">
        <v>81</v>
      </c>
      <c r="AY178" s="25" t="s">
        <v>188</v>
      </c>
      <c r="BE178" s="248">
        <f>IF(N178="základní",J178,0)</f>
        <v>0</v>
      </c>
      <c r="BF178" s="248">
        <f>IF(N178="snížená",J178,0)</f>
        <v>0</v>
      </c>
      <c r="BG178" s="248">
        <f>IF(N178="zákl. přenesená",J178,0)</f>
        <v>0</v>
      </c>
      <c r="BH178" s="248">
        <f>IF(N178="sníž. přenesená",J178,0)</f>
        <v>0</v>
      </c>
      <c r="BI178" s="248">
        <f>IF(N178="nulová",J178,0)</f>
        <v>0</v>
      </c>
      <c r="BJ178" s="25" t="s">
        <v>79</v>
      </c>
      <c r="BK178" s="248">
        <f>ROUND(I178*H178,2)</f>
        <v>0</v>
      </c>
      <c r="BL178" s="25" t="s">
        <v>194</v>
      </c>
      <c r="BM178" s="25" t="s">
        <v>1202</v>
      </c>
    </row>
    <row r="179" s="1" customFormat="1">
      <c r="B179" s="47"/>
      <c r="C179" s="75"/>
      <c r="D179" s="249" t="s">
        <v>196</v>
      </c>
      <c r="E179" s="75"/>
      <c r="F179" s="250" t="s">
        <v>289</v>
      </c>
      <c r="G179" s="75"/>
      <c r="H179" s="75"/>
      <c r="I179" s="205"/>
      <c r="J179" s="75"/>
      <c r="K179" s="75"/>
      <c r="L179" s="73"/>
      <c r="M179" s="251"/>
      <c r="N179" s="48"/>
      <c r="O179" s="48"/>
      <c r="P179" s="48"/>
      <c r="Q179" s="48"/>
      <c r="R179" s="48"/>
      <c r="S179" s="48"/>
      <c r="T179" s="96"/>
      <c r="AT179" s="25" t="s">
        <v>196</v>
      </c>
      <c r="AU179" s="25" t="s">
        <v>81</v>
      </c>
    </row>
    <row r="180" s="13" customFormat="1">
      <c r="B180" s="264"/>
      <c r="C180" s="265"/>
      <c r="D180" s="249" t="s">
        <v>200</v>
      </c>
      <c r="E180" s="266" t="s">
        <v>21</v>
      </c>
      <c r="F180" s="267" t="s">
        <v>1200</v>
      </c>
      <c r="G180" s="265"/>
      <c r="H180" s="266" t="s">
        <v>21</v>
      </c>
      <c r="I180" s="268"/>
      <c r="J180" s="265"/>
      <c r="K180" s="265"/>
      <c r="L180" s="269"/>
      <c r="M180" s="270"/>
      <c r="N180" s="271"/>
      <c r="O180" s="271"/>
      <c r="P180" s="271"/>
      <c r="Q180" s="271"/>
      <c r="R180" s="271"/>
      <c r="S180" s="271"/>
      <c r="T180" s="272"/>
      <c r="AT180" s="273" t="s">
        <v>200</v>
      </c>
      <c r="AU180" s="273" t="s">
        <v>81</v>
      </c>
      <c r="AV180" s="13" t="s">
        <v>79</v>
      </c>
      <c r="AW180" s="13" t="s">
        <v>35</v>
      </c>
      <c r="AX180" s="13" t="s">
        <v>72</v>
      </c>
      <c r="AY180" s="273" t="s">
        <v>188</v>
      </c>
    </row>
    <row r="181" s="12" customFormat="1">
      <c r="B181" s="253"/>
      <c r="C181" s="254"/>
      <c r="D181" s="249" t="s">
        <v>200</v>
      </c>
      <c r="E181" s="255" t="s">
        <v>21</v>
      </c>
      <c r="F181" s="256" t="s">
        <v>1201</v>
      </c>
      <c r="G181" s="254"/>
      <c r="H181" s="257">
        <v>38.177999999999997</v>
      </c>
      <c r="I181" s="258"/>
      <c r="J181" s="254"/>
      <c r="K181" s="254"/>
      <c r="L181" s="259"/>
      <c r="M181" s="260"/>
      <c r="N181" s="261"/>
      <c r="O181" s="261"/>
      <c r="P181" s="261"/>
      <c r="Q181" s="261"/>
      <c r="R181" s="261"/>
      <c r="S181" s="261"/>
      <c r="T181" s="262"/>
      <c r="AT181" s="263" t="s">
        <v>200</v>
      </c>
      <c r="AU181" s="263" t="s">
        <v>81</v>
      </c>
      <c r="AV181" s="12" t="s">
        <v>81</v>
      </c>
      <c r="AW181" s="12" t="s">
        <v>35</v>
      </c>
      <c r="AX181" s="12" t="s">
        <v>72</v>
      </c>
      <c r="AY181" s="263" t="s">
        <v>188</v>
      </c>
    </row>
    <row r="182" s="14" customFormat="1">
      <c r="B182" s="274"/>
      <c r="C182" s="275"/>
      <c r="D182" s="249" t="s">
        <v>200</v>
      </c>
      <c r="E182" s="276" t="s">
        <v>21</v>
      </c>
      <c r="F182" s="277" t="s">
        <v>215</v>
      </c>
      <c r="G182" s="275"/>
      <c r="H182" s="278">
        <v>38.177999999999997</v>
      </c>
      <c r="I182" s="279"/>
      <c r="J182" s="275"/>
      <c r="K182" s="275"/>
      <c r="L182" s="280"/>
      <c r="M182" s="281"/>
      <c r="N182" s="282"/>
      <c r="O182" s="282"/>
      <c r="P182" s="282"/>
      <c r="Q182" s="282"/>
      <c r="R182" s="282"/>
      <c r="S182" s="282"/>
      <c r="T182" s="283"/>
      <c r="AT182" s="284" t="s">
        <v>200</v>
      </c>
      <c r="AU182" s="284" t="s">
        <v>81</v>
      </c>
      <c r="AV182" s="14" t="s">
        <v>194</v>
      </c>
      <c r="AW182" s="14" t="s">
        <v>35</v>
      </c>
      <c r="AX182" s="14" t="s">
        <v>79</v>
      </c>
      <c r="AY182" s="284" t="s">
        <v>188</v>
      </c>
    </row>
    <row r="183" s="1" customFormat="1" ht="25.5" customHeight="1">
      <c r="B183" s="47"/>
      <c r="C183" s="237" t="s">
        <v>290</v>
      </c>
      <c r="D183" s="237" t="s">
        <v>190</v>
      </c>
      <c r="E183" s="238" t="s">
        <v>291</v>
      </c>
      <c r="F183" s="239" t="s">
        <v>292</v>
      </c>
      <c r="G183" s="240" t="s">
        <v>120</v>
      </c>
      <c r="H183" s="241">
        <v>38.177999999999997</v>
      </c>
      <c r="I183" s="242"/>
      <c r="J183" s="243">
        <f>ROUND(I183*H183,2)</f>
        <v>0</v>
      </c>
      <c r="K183" s="239" t="s">
        <v>193</v>
      </c>
      <c r="L183" s="73"/>
      <c r="M183" s="244" t="s">
        <v>21</v>
      </c>
      <c r="N183" s="245" t="s">
        <v>43</v>
      </c>
      <c r="O183" s="48"/>
      <c r="P183" s="246">
        <f>O183*H183</f>
        <v>0</v>
      </c>
      <c r="Q183" s="246">
        <v>0.10100000000000001</v>
      </c>
      <c r="R183" s="246">
        <f>Q183*H183</f>
        <v>3.8559779999999999</v>
      </c>
      <c r="S183" s="246">
        <v>0</v>
      </c>
      <c r="T183" s="247">
        <f>S183*H183</f>
        <v>0</v>
      </c>
      <c r="AR183" s="25" t="s">
        <v>194</v>
      </c>
      <c r="AT183" s="25" t="s">
        <v>190</v>
      </c>
      <c r="AU183" s="25" t="s">
        <v>81</v>
      </c>
      <c r="AY183" s="25" t="s">
        <v>188</v>
      </c>
      <c r="BE183" s="248">
        <f>IF(N183="základní",J183,0)</f>
        <v>0</v>
      </c>
      <c r="BF183" s="248">
        <f>IF(N183="snížená",J183,0)</f>
        <v>0</v>
      </c>
      <c r="BG183" s="248">
        <f>IF(N183="zákl. přenesená",J183,0)</f>
        <v>0</v>
      </c>
      <c r="BH183" s="248">
        <f>IF(N183="sníž. přenesená",J183,0)</f>
        <v>0</v>
      </c>
      <c r="BI183" s="248">
        <f>IF(N183="nulová",J183,0)</f>
        <v>0</v>
      </c>
      <c r="BJ183" s="25" t="s">
        <v>79</v>
      </c>
      <c r="BK183" s="248">
        <f>ROUND(I183*H183,2)</f>
        <v>0</v>
      </c>
      <c r="BL183" s="25" t="s">
        <v>194</v>
      </c>
      <c r="BM183" s="25" t="s">
        <v>1203</v>
      </c>
    </row>
    <row r="184" s="1" customFormat="1">
      <c r="B184" s="47"/>
      <c r="C184" s="75"/>
      <c r="D184" s="249" t="s">
        <v>196</v>
      </c>
      <c r="E184" s="75"/>
      <c r="F184" s="250" t="s">
        <v>294</v>
      </c>
      <c r="G184" s="75"/>
      <c r="H184" s="75"/>
      <c r="I184" s="205"/>
      <c r="J184" s="75"/>
      <c r="K184" s="75"/>
      <c r="L184" s="73"/>
      <c r="M184" s="251"/>
      <c r="N184" s="48"/>
      <c r="O184" s="48"/>
      <c r="P184" s="48"/>
      <c r="Q184" s="48"/>
      <c r="R184" s="48"/>
      <c r="S184" s="48"/>
      <c r="T184" s="96"/>
      <c r="AT184" s="25" t="s">
        <v>196</v>
      </c>
      <c r="AU184" s="25" t="s">
        <v>81</v>
      </c>
    </row>
    <row r="185" s="1" customFormat="1">
      <c r="B185" s="47"/>
      <c r="C185" s="75"/>
      <c r="D185" s="249" t="s">
        <v>198</v>
      </c>
      <c r="E185" s="75"/>
      <c r="F185" s="252" t="s">
        <v>295</v>
      </c>
      <c r="G185" s="75"/>
      <c r="H185" s="75"/>
      <c r="I185" s="205"/>
      <c r="J185" s="75"/>
      <c r="K185" s="75"/>
      <c r="L185" s="73"/>
      <c r="M185" s="251"/>
      <c r="N185" s="48"/>
      <c r="O185" s="48"/>
      <c r="P185" s="48"/>
      <c r="Q185" s="48"/>
      <c r="R185" s="48"/>
      <c r="S185" s="48"/>
      <c r="T185" s="96"/>
      <c r="AT185" s="25" t="s">
        <v>198</v>
      </c>
      <c r="AU185" s="25" t="s">
        <v>81</v>
      </c>
    </row>
    <row r="186" s="13" customFormat="1">
      <c r="B186" s="264"/>
      <c r="C186" s="265"/>
      <c r="D186" s="249" t="s">
        <v>200</v>
      </c>
      <c r="E186" s="266" t="s">
        <v>21</v>
      </c>
      <c r="F186" s="267" t="s">
        <v>1200</v>
      </c>
      <c r="G186" s="265"/>
      <c r="H186" s="266" t="s">
        <v>21</v>
      </c>
      <c r="I186" s="268"/>
      <c r="J186" s="265"/>
      <c r="K186" s="265"/>
      <c r="L186" s="269"/>
      <c r="M186" s="270"/>
      <c r="N186" s="271"/>
      <c r="O186" s="271"/>
      <c r="P186" s="271"/>
      <c r="Q186" s="271"/>
      <c r="R186" s="271"/>
      <c r="S186" s="271"/>
      <c r="T186" s="272"/>
      <c r="AT186" s="273" t="s">
        <v>200</v>
      </c>
      <c r="AU186" s="273" t="s">
        <v>81</v>
      </c>
      <c r="AV186" s="13" t="s">
        <v>79</v>
      </c>
      <c r="AW186" s="13" t="s">
        <v>35</v>
      </c>
      <c r="AX186" s="13" t="s">
        <v>72</v>
      </c>
      <c r="AY186" s="273" t="s">
        <v>188</v>
      </c>
    </row>
    <row r="187" s="12" customFormat="1">
      <c r="B187" s="253"/>
      <c r="C187" s="254"/>
      <c r="D187" s="249" t="s">
        <v>200</v>
      </c>
      <c r="E187" s="255" t="s">
        <v>21</v>
      </c>
      <c r="F187" s="256" t="s">
        <v>1201</v>
      </c>
      <c r="G187" s="254"/>
      <c r="H187" s="257">
        <v>38.177999999999997</v>
      </c>
      <c r="I187" s="258"/>
      <c r="J187" s="254"/>
      <c r="K187" s="254"/>
      <c r="L187" s="259"/>
      <c r="M187" s="260"/>
      <c r="N187" s="261"/>
      <c r="O187" s="261"/>
      <c r="P187" s="261"/>
      <c r="Q187" s="261"/>
      <c r="R187" s="261"/>
      <c r="S187" s="261"/>
      <c r="T187" s="262"/>
      <c r="AT187" s="263" t="s">
        <v>200</v>
      </c>
      <c r="AU187" s="263" t="s">
        <v>81</v>
      </c>
      <c r="AV187" s="12" t="s">
        <v>81</v>
      </c>
      <c r="AW187" s="12" t="s">
        <v>35</v>
      </c>
      <c r="AX187" s="12" t="s">
        <v>72</v>
      </c>
      <c r="AY187" s="263" t="s">
        <v>188</v>
      </c>
    </row>
    <row r="188" s="14" customFormat="1">
      <c r="B188" s="274"/>
      <c r="C188" s="275"/>
      <c r="D188" s="249" t="s">
        <v>200</v>
      </c>
      <c r="E188" s="276" t="s">
        <v>21</v>
      </c>
      <c r="F188" s="277" t="s">
        <v>215</v>
      </c>
      <c r="G188" s="275"/>
      <c r="H188" s="278">
        <v>38.177999999999997</v>
      </c>
      <c r="I188" s="279"/>
      <c r="J188" s="275"/>
      <c r="K188" s="275"/>
      <c r="L188" s="280"/>
      <c r="M188" s="281"/>
      <c r="N188" s="282"/>
      <c r="O188" s="282"/>
      <c r="P188" s="282"/>
      <c r="Q188" s="282"/>
      <c r="R188" s="282"/>
      <c r="S188" s="282"/>
      <c r="T188" s="283"/>
      <c r="AT188" s="284" t="s">
        <v>200</v>
      </c>
      <c r="AU188" s="284" t="s">
        <v>81</v>
      </c>
      <c r="AV188" s="14" t="s">
        <v>194</v>
      </c>
      <c r="AW188" s="14" t="s">
        <v>35</v>
      </c>
      <c r="AX188" s="14" t="s">
        <v>79</v>
      </c>
      <c r="AY188" s="284" t="s">
        <v>188</v>
      </c>
    </row>
    <row r="189" s="1" customFormat="1" ht="16.5" customHeight="1">
      <c r="B189" s="47"/>
      <c r="C189" s="286" t="s">
        <v>296</v>
      </c>
      <c r="D189" s="286" t="s">
        <v>273</v>
      </c>
      <c r="E189" s="287" t="s">
        <v>297</v>
      </c>
      <c r="F189" s="288" t="s">
        <v>298</v>
      </c>
      <c r="G189" s="289" t="s">
        <v>120</v>
      </c>
      <c r="H189" s="290">
        <v>40.087000000000003</v>
      </c>
      <c r="I189" s="291"/>
      <c r="J189" s="292">
        <f>ROUND(I189*H189,2)</f>
        <v>0</v>
      </c>
      <c r="K189" s="288" t="s">
        <v>193</v>
      </c>
      <c r="L189" s="293"/>
      <c r="M189" s="294" t="s">
        <v>21</v>
      </c>
      <c r="N189" s="295" t="s">
        <v>43</v>
      </c>
      <c r="O189" s="48"/>
      <c r="P189" s="246">
        <f>O189*H189</f>
        <v>0</v>
      </c>
      <c r="Q189" s="246">
        <v>0.108</v>
      </c>
      <c r="R189" s="246">
        <f>Q189*H189</f>
        <v>4.329396</v>
      </c>
      <c r="S189" s="246">
        <v>0</v>
      </c>
      <c r="T189" s="247">
        <f>S189*H189</f>
        <v>0</v>
      </c>
      <c r="AR189" s="25" t="s">
        <v>240</v>
      </c>
      <c r="AT189" s="25" t="s">
        <v>273</v>
      </c>
      <c r="AU189" s="25" t="s">
        <v>81</v>
      </c>
      <c r="AY189" s="25" t="s">
        <v>188</v>
      </c>
      <c r="BE189" s="248">
        <f>IF(N189="základní",J189,0)</f>
        <v>0</v>
      </c>
      <c r="BF189" s="248">
        <f>IF(N189="snížená",J189,0)</f>
        <v>0</v>
      </c>
      <c r="BG189" s="248">
        <f>IF(N189="zákl. přenesená",J189,0)</f>
        <v>0</v>
      </c>
      <c r="BH189" s="248">
        <f>IF(N189="sníž. přenesená",J189,0)</f>
        <v>0</v>
      </c>
      <c r="BI189" s="248">
        <f>IF(N189="nulová",J189,0)</f>
        <v>0</v>
      </c>
      <c r="BJ189" s="25" t="s">
        <v>79</v>
      </c>
      <c r="BK189" s="248">
        <f>ROUND(I189*H189,2)</f>
        <v>0</v>
      </c>
      <c r="BL189" s="25" t="s">
        <v>194</v>
      </c>
      <c r="BM189" s="25" t="s">
        <v>1204</v>
      </c>
    </row>
    <row r="190" s="1" customFormat="1">
      <c r="B190" s="47"/>
      <c r="C190" s="75"/>
      <c r="D190" s="249" t="s">
        <v>196</v>
      </c>
      <c r="E190" s="75"/>
      <c r="F190" s="250" t="s">
        <v>298</v>
      </c>
      <c r="G190" s="75"/>
      <c r="H190" s="75"/>
      <c r="I190" s="205"/>
      <c r="J190" s="75"/>
      <c r="K190" s="75"/>
      <c r="L190" s="73"/>
      <c r="M190" s="251"/>
      <c r="N190" s="48"/>
      <c r="O190" s="48"/>
      <c r="P190" s="48"/>
      <c r="Q190" s="48"/>
      <c r="R190" s="48"/>
      <c r="S190" s="48"/>
      <c r="T190" s="96"/>
      <c r="AT190" s="25" t="s">
        <v>196</v>
      </c>
      <c r="AU190" s="25" t="s">
        <v>81</v>
      </c>
    </row>
    <row r="191" s="12" customFormat="1">
      <c r="B191" s="253"/>
      <c r="C191" s="254"/>
      <c r="D191" s="249" t="s">
        <v>200</v>
      </c>
      <c r="E191" s="254"/>
      <c r="F191" s="256" t="s">
        <v>1205</v>
      </c>
      <c r="G191" s="254"/>
      <c r="H191" s="257">
        <v>40.087000000000003</v>
      </c>
      <c r="I191" s="258"/>
      <c r="J191" s="254"/>
      <c r="K191" s="254"/>
      <c r="L191" s="259"/>
      <c r="M191" s="260"/>
      <c r="N191" s="261"/>
      <c r="O191" s="261"/>
      <c r="P191" s="261"/>
      <c r="Q191" s="261"/>
      <c r="R191" s="261"/>
      <c r="S191" s="261"/>
      <c r="T191" s="262"/>
      <c r="AT191" s="263" t="s">
        <v>200</v>
      </c>
      <c r="AU191" s="263" t="s">
        <v>81</v>
      </c>
      <c r="AV191" s="12" t="s">
        <v>81</v>
      </c>
      <c r="AW191" s="12" t="s">
        <v>6</v>
      </c>
      <c r="AX191" s="12" t="s">
        <v>79</v>
      </c>
      <c r="AY191" s="263" t="s">
        <v>188</v>
      </c>
    </row>
    <row r="192" s="11" customFormat="1" ht="29.88" customHeight="1">
      <c r="B192" s="221"/>
      <c r="C192" s="222"/>
      <c r="D192" s="223" t="s">
        <v>71</v>
      </c>
      <c r="E192" s="235" t="s">
        <v>229</v>
      </c>
      <c r="F192" s="235" t="s">
        <v>301</v>
      </c>
      <c r="G192" s="222"/>
      <c r="H192" s="222"/>
      <c r="I192" s="225"/>
      <c r="J192" s="236">
        <f>BK192</f>
        <v>0</v>
      </c>
      <c r="K192" s="222"/>
      <c r="L192" s="227"/>
      <c r="M192" s="228"/>
      <c r="N192" s="229"/>
      <c r="O192" s="229"/>
      <c r="P192" s="230">
        <f>P193+P355</f>
        <v>0</v>
      </c>
      <c r="Q192" s="229"/>
      <c r="R192" s="230">
        <f>R193+R355</f>
        <v>12.0190812986</v>
      </c>
      <c r="S192" s="229"/>
      <c r="T192" s="231">
        <f>T193+T355</f>
        <v>0</v>
      </c>
      <c r="AR192" s="232" t="s">
        <v>79</v>
      </c>
      <c r="AT192" s="233" t="s">
        <v>71</v>
      </c>
      <c r="AU192" s="233" t="s">
        <v>79</v>
      </c>
      <c r="AY192" s="232" t="s">
        <v>188</v>
      </c>
      <c r="BK192" s="234">
        <f>BK193+BK355</f>
        <v>0</v>
      </c>
    </row>
    <row r="193" s="11" customFormat="1" ht="14.88" customHeight="1">
      <c r="B193" s="221"/>
      <c r="C193" s="222"/>
      <c r="D193" s="223" t="s">
        <v>71</v>
      </c>
      <c r="E193" s="235" t="s">
        <v>302</v>
      </c>
      <c r="F193" s="235" t="s">
        <v>303</v>
      </c>
      <c r="G193" s="222"/>
      <c r="H193" s="222"/>
      <c r="I193" s="225"/>
      <c r="J193" s="236">
        <f>BK193</f>
        <v>0</v>
      </c>
      <c r="K193" s="222"/>
      <c r="L193" s="227"/>
      <c r="M193" s="228"/>
      <c r="N193" s="229"/>
      <c r="O193" s="229"/>
      <c r="P193" s="230">
        <f>SUM(P194:P354)</f>
        <v>0</v>
      </c>
      <c r="Q193" s="229"/>
      <c r="R193" s="230">
        <f>SUM(R194:R354)</f>
        <v>8.5430345786000004</v>
      </c>
      <c r="S193" s="229"/>
      <c r="T193" s="231">
        <f>SUM(T194:T354)</f>
        <v>0</v>
      </c>
      <c r="AR193" s="232" t="s">
        <v>79</v>
      </c>
      <c r="AT193" s="233" t="s">
        <v>71</v>
      </c>
      <c r="AU193" s="233" t="s">
        <v>81</v>
      </c>
      <c r="AY193" s="232" t="s">
        <v>188</v>
      </c>
      <c r="BK193" s="234">
        <f>SUM(BK194:BK354)</f>
        <v>0</v>
      </c>
    </row>
    <row r="194" s="1" customFormat="1" ht="16.5" customHeight="1">
      <c r="B194" s="47"/>
      <c r="C194" s="237" t="s">
        <v>304</v>
      </c>
      <c r="D194" s="237" t="s">
        <v>190</v>
      </c>
      <c r="E194" s="238" t="s">
        <v>305</v>
      </c>
      <c r="F194" s="239" t="s">
        <v>306</v>
      </c>
      <c r="G194" s="240" t="s">
        <v>120</v>
      </c>
      <c r="H194" s="241">
        <v>277.16899999999998</v>
      </c>
      <c r="I194" s="242"/>
      <c r="J194" s="243">
        <f>ROUND(I194*H194,2)</f>
        <v>0</v>
      </c>
      <c r="K194" s="239" t="s">
        <v>307</v>
      </c>
      <c r="L194" s="73"/>
      <c r="M194" s="244" t="s">
        <v>21</v>
      </c>
      <c r="N194" s="245" t="s">
        <v>43</v>
      </c>
      <c r="O194" s="48"/>
      <c r="P194" s="246">
        <f>O194*H194</f>
        <v>0</v>
      </c>
      <c r="Q194" s="246">
        <v>0.00046999999999999999</v>
      </c>
      <c r="R194" s="246">
        <f>Q194*H194</f>
        <v>0.13026942999999999</v>
      </c>
      <c r="S194" s="246">
        <v>0</v>
      </c>
      <c r="T194" s="247">
        <f>S194*H194</f>
        <v>0</v>
      </c>
      <c r="AR194" s="25" t="s">
        <v>194</v>
      </c>
      <c r="AT194" s="25" t="s">
        <v>190</v>
      </c>
      <c r="AU194" s="25" t="s">
        <v>207</v>
      </c>
      <c r="AY194" s="25" t="s">
        <v>188</v>
      </c>
      <c r="BE194" s="248">
        <f>IF(N194="základní",J194,0)</f>
        <v>0</v>
      </c>
      <c r="BF194" s="248">
        <f>IF(N194="snížená",J194,0)</f>
        <v>0</v>
      </c>
      <c r="BG194" s="248">
        <f>IF(N194="zákl. přenesená",J194,0)</f>
        <v>0</v>
      </c>
      <c r="BH194" s="248">
        <f>IF(N194="sníž. přenesená",J194,0)</f>
        <v>0</v>
      </c>
      <c r="BI194" s="248">
        <f>IF(N194="nulová",J194,0)</f>
        <v>0</v>
      </c>
      <c r="BJ194" s="25" t="s">
        <v>79</v>
      </c>
      <c r="BK194" s="248">
        <f>ROUND(I194*H194,2)</f>
        <v>0</v>
      </c>
      <c r="BL194" s="25" t="s">
        <v>194</v>
      </c>
      <c r="BM194" s="25" t="s">
        <v>1206</v>
      </c>
    </row>
    <row r="195" s="1" customFormat="1">
      <c r="B195" s="47"/>
      <c r="C195" s="75"/>
      <c r="D195" s="249" t="s">
        <v>196</v>
      </c>
      <c r="E195" s="75"/>
      <c r="F195" s="250" t="s">
        <v>309</v>
      </c>
      <c r="G195" s="75"/>
      <c r="H195" s="75"/>
      <c r="I195" s="205"/>
      <c r="J195" s="75"/>
      <c r="K195" s="75"/>
      <c r="L195" s="73"/>
      <c r="M195" s="251"/>
      <c r="N195" s="48"/>
      <c r="O195" s="48"/>
      <c r="P195" s="48"/>
      <c r="Q195" s="48"/>
      <c r="R195" s="48"/>
      <c r="S195" s="48"/>
      <c r="T195" s="96"/>
      <c r="AT195" s="25" t="s">
        <v>196</v>
      </c>
      <c r="AU195" s="25" t="s">
        <v>207</v>
      </c>
    </row>
    <row r="196" s="12" customFormat="1">
      <c r="B196" s="253"/>
      <c r="C196" s="254"/>
      <c r="D196" s="249" t="s">
        <v>200</v>
      </c>
      <c r="E196" s="255" t="s">
        <v>21</v>
      </c>
      <c r="F196" s="256" t="s">
        <v>1207</v>
      </c>
      <c r="G196" s="254"/>
      <c r="H196" s="257">
        <v>277.16899999999998</v>
      </c>
      <c r="I196" s="258"/>
      <c r="J196" s="254"/>
      <c r="K196" s="254"/>
      <c r="L196" s="259"/>
      <c r="M196" s="260"/>
      <c r="N196" s="261"/>
      <c r="O196" s="261"/>
      <c r="P196" s="261"/>
      <c r="Q196" s="261"/>
      <c r="R196" s="261"/>
      <c r="S196" s="261"/>
      <c r="T196" s="262"/>
      <c r="AT196" s="263" t="s">
        <v>200</v>
      </c>
      <c r="AU196" s="263" t="s">
        <v>207</v>
      </c>
      <c r="AV196" s="12" t="s">
        <v>81</v>
      </c>
      <c r="AW196" s="12" t="s">
        <v>35</v>
      </c>
      <c r="AX196" s="12" t="s">
        <v>79</v>
      </c>
      <c r="AY196" s="263" t="s">
        <v>188</v>
      </c>
    </row>
    <row r="197" s="1" customFormat="1" ht="25.5" customHeight="1">
      <c r="B197" s="47"/>
      <c r="C197" s="237" t="s">
        <v>315</v>
      </c>
      <c r="D197" s="237" t="s">
        <v>190</v>
      </c>
      <c r="E197" s="238" t="s">
        <v>316</v>
      </c>
      <c r="F197" s="239" t="s">
        <v>317</v>
      </c>
      <c r="G197" s="240" t="s">
        <v>120</v>
      </c>
      <c r="H197" s="241">
        <v>6.609</v>
      </c>
      <c r="I197" s="242"/>
      <c r="J197" s="243">
        <f>ROUND(I197*H197,2)</f>
        <v>0</v>
      </c>
      <c r="K197" s="239" t="s">
        <v>193</v>
      </c>
      <c r="L197" s="73"/>
      <c r="M197" s="244" t="s">
        <v>21</v>
      </c>
      <c r="N197" s="245" t="s">
        <v>43</v>
      </c>
      <c r="O197" s="48"/>
      <c r="P197" s="246">
        <f>O197*H197</f>
        <v>0</v>
      </c>
      <c r="Q197" s="246">
        <v>0.0082500000000000004</v>
      </c>
      <c r="R197" s="246">
        <f>Q197*H197</f>
        <v>0.054524250000000003</v>
      </c>
      <c r="S197" s="246">
        <v>0</v>
      </c>
      <c r="T197" s="247">
        <f>S197*H197</f>
        <v>0</v>
      </c>
      <c r="AR197" s="25" t="s">
        <v>194</v>
      </c>
      <c r="AT197" s="25" t="s">
        <v>190</v>
      </c>
      <c r="AU197" s="25" t="s">
        <v>207</v>
      </c>
      <c r="AY197" s="25" t="s">
        <v>188</v>
      </c>
      <c r="BE197" s="248">
        <f>IF(N197="základní",J197,0)</f>
        <v>0</v>
      </c>
      <c r="BF197" s="248">
        <f>IF(N197="snížená",J197,0)</f>
        <v>0</v>
      </c>
      <c r="BG197" s="248">
        <f>IF(N197="zákl. přenesená",J197,0)</f>
        <v>0</v>
      </c>
      <c r="BH197" s="248">
        <f>IF(N197="sníž. přenesená",J197,0)</f>
        <v>0</v>
      </c>
      <c r="BI197" s="248">
        <f>IF(N197="nulová",J197,0)</f>
        <v>0</v>
      </c>
      <c r="BJ197" s="25" t="s">
        <v>79</v>
      </c>
      <c r="BK197" s="248">
        <f>ROUND(I197*H197,2)</f>
        <v>0</v>
      </c>
      <c r="BL197" s="25" t="s">
        <v>194</v>
      </c>
      <c r="BM197" s="25" t="s">
        <v>1208</v>
      </c>
    </row>
    <row r="198" s="1" customFormat="1">
      <c r="B198" s="47"/>
      <c r="C198" s="75"/>
      <c r="D198" s="249" t="s">
        <v>196</v>
      </c>
      <c r="E198" s="75"/>
      <c r="F198" s="250" t="s">
        <v>319</v>
      </c>
      <c r="G198" s="75"/>
      <c r="H198" s="75"/>
      <c r="I198" s="205"/>
      <c r="J198" s="75"/>
      <c r="K198" s="75"/>
      <c r="L198" s="73"/>
      <c r="M198" s="251"/>
      <c r="N198" s="48"/>
      <c r="O198" s="48"/>
      <c r="P198" s="48"/>
      <c r="Q198" s="48"/>
      <c r="R198" s="48"/>
      <c r="S198" s="48"/>
      <c r="T198" s="96"/>
      <c r="AT198" s="25" t="s">
        <v>196</v>
      </c>
      <c r="AU198" s="25" t="s">
        <v>207</v>
      </c>
    </row>
    <row r="199" s="1" customFormat="1">
      <c r="B199" s="47"/>
      <c r="C199" s="75"/>
      <c r="D199" s="249" t="s">
        <v>198</v>
      </c>
      <c r="E199" s="75"/>
      <c r="F199" s="252" t="s">
        <v>320</v>
      </c>
      <c r="G199" s="75"/>
      <c r="H199" s="75"/>
      <c r="I199" s="205"/>
      <c r="J199" s="75"/>
      <c r="K199" s="75"/>
      <c r="L199" s="73"/>
      <c r="M199" s="251"/>
      <c r="N199" s="48"/>
      <c r="O199" s="48"/>
      <c r="P199" s="48"/>
      <c r="Q199" s="48"/>
      <c r="R199" s="48"/>
      <c r="S199" s="48"/>
      <c r="T199" s="96"/>
      <c r="AT199" s="25" t="s">
        <v>198</v>
      </c>
      <c r="AU199" s="25" t="s">
        <v>207</v>
      </c>
    </row>
    <row r="200" s="13" customFormat="1">
      <c r="B200" s="264"/>
      <c r="C200" s="265"/>
      <c r="D200" s="249" t="s">
        <v>200</v>
      </c>
      <c r="E200" s="266" t="s">
        <v>21</v>
      </c>
      <c r="F200" s="267" t="s">
        <v>1209</v>
      </c>
      <c r="G200" s="265"/>
      <c r="H200" s="266" t="s">
        <v>21</v>
      </c>
      <c r="I200" s="268"/>
      <c r="J200" s="265"/>
      <c r="K200" s="265"/>
      <c r="L200" s="269"/>
      <c r="M200" s="270"/>
      <c r="N200" s="271"/>
      <c r="O200" s="271"/>
      <c r="P200" s="271"/>
      <c r="Q200" s="271"/>
      <c r="R200" s="271"/>
      <c r="S200" s="271"/>
      <c r="T200" s="272"/>
      <c r="AT200" s="273" t="s">
        <v>200</v>
      </c>
      <c r="AU200" s="273" t="s">
        <v>207</v>
      </c>
      <c r="AV200" s="13" t="s">
        <v>79</v>
      </c>
      <c r="AW200" s="13" t="s">
        <v>35</v>
      </c>
      <c r="AX200" s="13" t="s">
        <v>72</v>
      </c>
      <c r="AY200" s="273" t="s">
        <v>188</v>
      </c>
    </row>
    <row r="201" s="12" customFormat="1">
      <c r="B201" s="253"/>
      <c r="C201" s="254"/>
      <c r="D201" s="249" t="s">
        <v>200</v>
      </c>
      <c r="E201" s="255" t="s">
        <v>21</v>
      </c>
      <c r="F201" s="256" t="s">
        <v>1210</v>
      </c>
      <c r="G201" s="254"/>
      <c r="H201" s="257">
        <v>6.609</v>
      </c>
      <c r="I201" s="258"/>
      <c r="J201" s="254"/>
      <c r="K201" s="254"/>
      <c r="L201" s="259"/>
      <c r="M201" s="260"/>
      <c r="N201" s="261"/>
      <c r="O201" s="261"/>
      <c r="P201" s="261"/>
      <c r="Q201" s="261"/>
      <c r="R201" s="261"/>
      <c r="S201" s="261"/>
      <c r="T201" s="262"/>
      <c r="AT201" s="263" t="s">
        <v>200</v>
      </c>
      <c r="AU201" s="263" t="s">
        <v>207</v>
      </c>
      <c r="AV201" s="12" t="s">
        <v>81</v>
      </c>
      <c r="AW201" s="12" t="s">
        <v>35</v>
      </c>
      <c r="AX201" s="12" t="s">
        <v>72</v>
      </c>
      <c r="AY201" s="263" t="s">
        <v>188</v>
      </c>
    </row>
    <row r="202" s="14" customFormat="1">
      <c r="B202" s="274"/>
      <c r="C202" s="275"/>
      <c r="D202" s="249" t="s">
        <v>200</v>
      </c>
      <c r="E202" s="276" t="s">
        <v>21</v>
      </c>
      <c r="F202" s="277" t="s">
        <v>215</v>
      </c>
      <c r="G202" s="275"/>
      <c r="H202" s="278">
        <v>6.609</v>
      </c>
      <c r="I202" s="279"/>
      <c r="J202" s="275"/>
      <c r="K202" s="275"/>
      <c r="L202" s="280"/>
      <c r="M202" s="281"/>
      <c r="N202" s="282"/>
      <c r="O202" s="282"/>
      <c r="P202" s="282"/>
      <c r="Q202" s="282"/>
      <c r="R202" s="282"/>
      <c r="S202" s="282"/>
      <c r="T202" s="283"/>
      <c r="AT202" s="284" t="s">
        <v>200</v>
      </c>
      <c r="AU202" s="284" t="s">
        <v>207</v>
      </c>
      <c r="AV202" s="14" t="s">
        <v>194</v>
      </c>
      <c r="AW202" s="14" t="s">
        <v>35</v>
      </c>
      <c r="AX202" s="14" t="s">
        <v>79</v>
      </c>
      <c r="AY202" s="284" t="s">
        <v>188</v>
      </c>
    </row>
    <row r="203" s="1" customFormat="1" ht="16.5" customHeight="1">
      <c r="B203" s="47"/>
      <c r="C203" s="286" t="s">
        <v>322</v>
      </c>
      <c r="D203" s="286" t="s">
        <v>273</v>
      </c>
      <c r="E203" s="287" t="s">
        <v>331</v>
      </c>
      <c r="F203" s="288" t="s">
        <v>332</v>
      </c>
      <c r="G203" s="289" t="s">
        <v>120</v>
      </c>
      <c r="H203" s="290">
        <v>6.9390000000000001</v>
      </c>
      <c r="I203" s="291"/>
      <c r="J203" s="292">
        <f>ROUND(I203*H203,2)</f>
        <v>0</v>
      </c>
      <c r="K203" s="288" t="s">
        <v>307</v>
      </c>
      <c r="L203" s="293"/>
      <c r="M203" s="294" t="s">
        <v>21</v>
      </c>
      <c r="N203" s="295" t="s">
        <v>43</v>
      </c>
      <c r="O203" s="48"/>
      <c r="P203" s="246">
        <f>O203*H203</f>
        <v>0</v>
      </c>
      <c r="Q203" s="246">
        <v>0.0011999999999999999</v>
      </c>
      <c r="R203" s="246">
        <f>Q203*H203</f>
        <v>0.0083267999999999988</v>
      </c>
      <c r="S203" s="246">
        <v>0</v>
      </c>
      <c r="T203" s="247">
        <f>S203*H203</f>
        <v>0</v>
      </c>
      <c r="AR203" s="25" t="s">
        <v>240</v>
      </c>
      <c r="AT203" s="25" t="s">
        <v>273</v>
      </c>
      <c r="AU203" s="25" t="s">
        <v>207</v>
      </c>
      <c r="AY203" s="25" t="s">
        <v>188</v>
      </c>
      <c r="BE203" s="248">
        <f>IF(N203="základní",J203,0)</f>
        <v>0</v>
      </c>
      <c r="BF203" s="248">
        <f>IF(N203="snížená",J203,0)</f>
        <v>0</v>
      </c>
      <c r="BG203" s="248">
        <f>IF(N203="zákl. přenesená",J203,0)</f>
        <v>0</v>
      </c>
      <c r="BH203" s="248">
        <f>IF(N203="sníž. přenesená",J203,0)</f>
        <v>0</v>
      </c>
      <c r="BI203" s="248">
        <f>IF(N203="nulová",J203,0)</f>
        <v>0</v>
      </c>
      <c r="BJ203" s="25" t="s">
        <v>79</v>
      </c>
      <c r="BK203" s="248">
        <f>ROUND(I203*H203,2)</f>
        <v>0</v>
      </c>
      <c r="BL203" s="25" t="s">
        <v>194</v>
      </c>
      <c r="BM203" s="25" t="s">
        <v>1211</v>
      </c>
    </row>
    <row r="204" s="1" customFormat="1">
      <c r="B204" s="47"/>
      <c r="C204" s="75"/>
      <c r="D204" s="249" t="s">
        <v>196</v>
      </c>
      <c r="E204" s="75"/>
      <c r="F204" s="250" t="s">
        <v>332</v>
      </c>
      <c r="G204" s="75"/>
      <c r="H204" s="75"/>
      <c r="I204" s="205"/>
      <c r="J204" s="75"/>
      <c r="K204" s="75"/>
      <c r="L204" s="73"/>
      <c r="M204" s="251"/>
      <c r="N204" s="48"/>
      <c r="O204" s="48"/>
      <c r="P204" s="48"/>
      <c r="Q204" s="48"/>
      <c r="R204" s="48"/>
      <c r="S204" s="48"/>
      <c r="T204" s="96"/>
      <c r="AT204" s="25" t="s">
        <v>196</v>
      </c>
      <c r="AU204" s="25" t="s">
        <v>207</v>
      </c>
    </row>
    <row r="205" s="12" customFormat="1">
      <c r="B205" s="253"/>
      <c r="C205" s="254"/>
      <c r="D205" s="249" t="s">
        <v>200</v>
      </c>
      <c r="E205" s="254"/>
      <c r="F205" s="256" t="s">
        <v>1212</v>
      </c>
      <c r="G205" s="254"/>
      <c r="H205" s="257">
        <v>6.9390000000000001</v>
      </c>
      <c r="I205" s="258"/>
      <c r="J205" s="254"/>
      <c r="K205" s="254"/>
      <c r="L205" s="259"/>
      <c r="M205" s="260"/>
      <c r="N205" s="261"/>
      <c r="O205" s="261"/>
      <c r="P205" s="261"/>
      <c r="Q205" s="261"/>
      <c r="R205" s="261"/>
      <c r="S205" s="261"/>
      <c r="T205" s="262"/>
      <c r="AT205" s="263" t="s">
        <v>200</v>
      </c>
      <c r="AU205" s="263" t="s">
        <v>207</v>
      </c>
      <c r="AV205" s="12" t="s">
        <v>81</v>
      </c>
      <c r="AW205" s="12" t="s">
        <v>6</v>
      </c>
      <c r="AX205" s="12" t="s">
        <v>79</v>
      </c>
      <c r="AY205" s="263" t="s">
        <v>188</v>
      </c>
    </row>
    <row r="206" s="1" customFormat="1" ht="25.5" customHeight="1">
      <c r="B206" s="47"/>
      <c r="C206" s="237" t="s">
        <v>9</v>
      </c>
      <c r="D206" s="237" t="s">
        <v>190</v>
      </c>
      <c r="E206" s="238" t="s">
        <v>336</v>
      </c>
      <c r="F206" s="239" t="s">
        <v>337</v>
      </c>
      <c r="G206" s="240" t="s">
        <v>120</v>
      </c>
      <c r="H206" s="241">
        <v>49.887</v>
      </c>
      <c r="I206" s="242"/>
      <c r="J206" s="243">
        <f>ROUND(I206*H206,2)</f>
        <v>0</v>
      </c>
      <c r="K206" s="239" t="s">
        <v>193</v>
      </c>
      <c r="L206" s="73"/>
      <c r="M206" s="244" t="s">
        <v>21</v>
      </c>
      <c r="N206" s="245" t="s">
        <v>43</v>
      </c>
      <c r="O206" s="48"/>
      <c r="P206" s="246">
        <f>O206*H206</f>
        <v>0</v>
      </c>
      <c r="Q206" s="246">
        <v>0.0083199999999999993</v>
      </c>
      <c r="R206" s="246">
        <f>Q206*H206</f>
        <v>0.41505983999999996</v>
      </c>
      <c r="S206" s="246">
        <v>0</v>
      </c>
      <c r="T206" s="247">
        <f>S206*H206</f>
        <v>0</v>
      </c>
      <c r="AR206" s="25" t="s">
        <v>194</v>
      </c>
      <c r="AT206" s="25" t="s">
        <v>190</v>
      </c>
      <c r="AU206" s="25" t="s">
        <v>207</v>
      </c>
      <c r="AY206" s="25" t="s">
        <v>188</v>
      </c>
      <c r="BE206" s="248">
        <f>IF(N206="základní",J206,0)</f>
        <v>0</v>
      </c>
      <c r="BF206" s="248">
        <f>IF(N206="snížená",J206,0)</f>
        <v>0</v>
      </c>
      <c r="BG206" s="248">
        <f>IF(N206="zákl. přenesená",J206,0)</f>
        <v>0</v>
      </c>
      <c r="BH206" s="248">
        <f>IF(N206="sníž. přenesená",J206,0)</f>
        <v>0</v>
      </c>
      <c r="BI206" s="248">
        <f>IF(N206="nulová",J206,0)</f>
        <v>0</v>
      </c>
      <c r="BJ206" s="25" t="s">
        <v>79</v>
      </c>
      <c r="BK206" s="248">
        <f>ROUND(I206*H206,2)</f>
        <v>0</v>
      </c>
      <c r="BL206" s="25" t="s">
        <v>194</v>
      </c>
      <c r="BM206" s="25" t="s">
        <v>1213</v>
      </c>
    </row>
    <row r="207" s="1" customFormat="1">
      <c r="B207" s="47"/>
      <c r="C207" s="75"/>
      <c r="D207" s="249" t="s">
        <v>196</v>
      </c>
      <c r="E207" s="75"/>
      <c r="F207" s="250" t="s">
        <v>339</v>
      </c>
      <c r="G207" s="75"/>
      <c r="H207" s="75"/>
      <c r="I207" s="205"/>
      <c r="J207" s="75"/>
      <c r="K207" s="75"/>
      <c r="L207" s="73"/>
      <c r="M207" s="251"/>
      <c r="N207" s="48"/>
      <c r="O207" s="48"/>
      <c r="P207" s="48"/>
      <c r="Q207" s="48"/>
      <c r="R207" s="48"/>
      <c r="S207" s="48"/>
      <c r="T207" s="96"/>
      <c r="AT207" s="25" t="s">
        <v>196</v>
      </c>
      <c r="AU207" s="25" t="s">
        <v>207</v>
      </c>
    </row>
    <row r="208" s="1" customFormat="1">
      <c r="B208" s="47"/>
      <c r="C208" s="75"/>
      <c r="D208" s="249" t="s">
        <v>198</v>
      </c>
      <c r="E208" s="75"/>
      <c r="F208" s="252" t="s">
        <v>320</v>
      </c>
      <c r="G208" s="75"/>
      <c r="H208" s="75"/>
      <c r="I208" s="205"/>
      <c r="J208" s="75"/>
      <c r="K208" s="75"/>
      <c r="L208" s="73"/>
      <c r="M208" s="251"/>
      <c r="N208" s="48"/>
      <c r="O208" s="48"/>
      <c r="P208" s="48"/>
      <c r="Q208" s="48"/>
      <c r="R208" s="48"/>
      <c r="S208" s="48"/>
      <c r="T208" s="96"/>
      <c r="AT208" s="25" t="s">
        <v>198</v>
      </c>
      <c r="AU208" s="25" t="s">
        <v>207</v>
      </c>
    </row>
    <row r="209" s="12" customFormat="1">
      <c r="B209" s="253"/>
      <c r="C209" s="254"/>
      <c r="D209" s="249" t="s">
        <v>200</v>
      </c>
      <c r="E209" s="255" t="s">
        <v>21</v>
      </c>
      <c r="F209" s="256" t="s">
        <v>1214</v>
      </c>
      <c r="G209" s="254"/>
      <c r="H209" s="257">
        <v>49.887</v>
      </c>
      <c r="I209" s="258"/>
      <c r="J209" s="254"/>
      <c r="K209" s="254"/>
      <c r="L209" s="259"/>
      <c r="M209" s="260"/>
      <c r="N209" s="261"/>
      <c r="O209" s="261"/>
      <c r="P209" s="261"/>
      <c r="Q209" s="261"/>
      <c r="R209" s="261"/>
      <c r="S209" s="261"/>
      <c r="T209" s="262"/>
      <c r="AT209" s="263" t="s">
        <v>200</v>
      </c>
      <c r="AU209" s="263" t="s">
        <v>207</v>
      </c>
      <c r="AV209" s="12" t="s">
        <v>81</v>
      </c>
      <c r="AW209" s="12" t="s">
        <v>35</v>
      </c>
      <c r="AX209" s="12" t="s">
        <v>72</v>
      </c>
      <c r="AY209" s="263" t="s">
        <v>188</v>
      </c>
    </row>
    <row r="210" s="14" customFormat="1">
      <c r="B210" s="274"/>
      <c r="C210" s="275"/>
      <c r="D210" s="249" t="s">
        <v>200</v>
      </c>
      <c r="E210" s="276" t="s">
        <v>135</v>
      </c>
      <c r="F210" s="277" t="s">
        <v>215</v>
      </c>
      <c r="G210" s="275"/>
      <c r="H210" s="278">
        <v>49.887</v>
      </c>
      <c r="I210" s="279"/>
      <c r="J210" s="275"/>
      <c r="K210" s="275"/>
      <c r="L210" s="280"/>
      <c r="M210" s="281"/>
      <c r="N210" s="282"/>
      <c r="O210" s="282"/>
      <c r="P210" s="282"/>
      <c r="Q210" s="282"/>
      <c r="R210" s="282"/>
      <c r="S210" s="282"/>
      <c r="T210" s="283"/>
      <c r="AT210" s="284" t="s">
        <v>200</v>
      </c>
      <c r="AU210" s="284" t="s">
        <v>207</v>
      </c>
      <c r="AV210" s="14" t="s">
        <v>194</v>
      </c>
      <c r="AW210" s="14" t="s">
        <v>35</v>
      </c>
      <c r="AX210" s="14" t="s">
        <v>79</v>
      </c>
      <c r="AY210" s="284" t="s">
        <v>188</v>
      </c>
    </row>
    <row r="211" s="1" customFormat="1" ht="25.5" customHeight="1">
      <c r="B211" s="47"/>
      <c r="C211" s="286" t="s">
        <v>330</v>
      </c>
      <c r="D211" s="286" t="s">
        <v>273</v>
      </c>
      <c r="E211" s="287" t="s">
        <v>343</v>
      </c>
      <c r="F211" s="288" t="s">
        <v>344</v>
      </c>
      <c r="G211" s="289" t="s">
        <v>120</v>
      </c>
      <c r="H211" s="290">
        <v>52.381</v>
      </c>
      <c r="I211" s="291"/>
      <c r="J211" s="292">
        <f>ROUND(I211*H211,2)</f>
        <v>0</v>
      </c>
      <c r="K211" s="288" t="s">
        <v>193</v>
      </c>
      <c r="L211" s="293"/>
      <c r="M211" s="294" t="s">
        <v>21</v>
      </c>
      <c r="N211" s="295" t="s">
        <v>43</v>
      </c>
      <c r="O211" s="48"/>
      <c r="P211" s="246">
        <f>O211*H211</f>
        <v>0</v>
      </c>
      <c r="Q211" s="246">
        <v>0.0032000000000000002</v>
      </c>
      <c r="R211" s="246">
        <f>Q211*H211</f>
        <v>0.1676192</v>
      </c>
      <c r="S211" s="246">
        <v>0</v>
      </c>
      <c r="T211" s="247">
        <f>S211*H211</f>
        <v>0</v>
      </c>
      <c r="AR211" s="25" t="s">
        <v>240</v>
      </c>
      <c r="AT211" s="25" t="s">
        <v>273</v>
      </c>
      <c r="AU211" s="25" t="s">
        <v>207</v>
      </c>
      <c r="AY211" s="25" t="s">
        <v>188</v>
      </c>
      <c r="BE211" s="248">
        <f>IF(N211="základní",J211,0)</f>
        <v>0</v>
      </c>
      <c r="BF211" s="248">
        <f>IF(N211="snížená",J211,0)</f>
        <v>0</v>
      </c>
      <c r="BG211" s="248">
        <f>IF(N211="zákl. přenesená",J211,0)</f>
        <v>0</v>
      </c>
      <c r="BH211" s="248">
        <f>IF(N211="sníž. přenesená",J211,0)</f>
        <v>0</v>
      </c>
      <c r="BI211" s="248">
        <f>IF(N211="nulová",J211,0)</f>
        <v>0</v>
      </c>
      <c r="BJ211" s="25" t="s">
        <v>79</v>
      </c>
      <c r="BK211" s="248">
        <f>ROUND(I211*H211,2)</f>
        <v>0</v>
      </c>
      <c r="BL211" s="25" t="s">
        <v>194</v>
      </c>
      <c r="BM211" s="25" t="s">
        <v>1215</v>
      </c>
    </row>
    <row r="212" s="1" customFormat="1">
      <c r="B212" s="47"/>
      <c r="C212" s="75"/>
      <c r="D212" s="249" t="s">
        <v>196</v>
      </c>
      <c r="E212" s="75"/>
      <c r="F212" s="250" t="s">
        <v>344</v>
      </c>
      <c r="G212" s="75"/>
      <c r="H212" s="75"/>
      <c r="I212" s="205"/>
      <c r="J212" s="75"/>
      <c r="K212" s="75"/>
      <c r="L212" s="73"/>
      <c r="M212" s="251"/>
      <c r="N212" s="48"/>
      <c r="O212" s="48"/>
      <c r="P212" s="48"/>
      <c r="Q212" s="48"/>
      <c r="R212" s="48"/>
      <c r="S212" s="48"/>
      <c r="T212" s="96"/>
      <c r="AT212" s="25" t="s">
        <v>196</v>
      </c>
      <c r="AU212" s="25" t="s">
        <v>207</v>
      </c>
    </row>
    <row r="213" s="12" customFormat="1">
      <c r="B213" s="253"/>
      <c r="C213" s="254"/>
      <c r="D213" s="249" t="s">
        <v>200</v>
      </c>
      <c r="E213" s="254"/>
      <c r="F213" s="256" t="s">
        <v>1216</v>
      </c>
      <c r="G213" s="254"/>
      <c r="H213" s="257">
        <v>52.381</v>
      </c>
      <c r="I213" s="258"/>
      <c r="J213" s="254"/>
      <c r="K213" s="254"/>
      <c r="L213" s="259"/>
      <c r="M213" s="260"/>
      <c r="N213" s="261"/>
      <c r="O213" s="261"/>
      <c r="P213" s="261"/>
      <c r="Q213" s="261"/>
      <c r="R213" s="261"/>
      <c r="S213" s="261"/>
      <c r="T213" s="262"/>
      <c r="AT213" s="263" t="s">
        <v>200</v>
      </c>
      <c r="AU213" s="263" t="s">
        <v>207</v>
      </c>
      <c r="AV213" s="12" t="s">
        <v>81</v>
      </c>
      <c r="AW213" s="12" t="s">
        <v>6</v>
      </c>
      <c r="AX213" s="12" t="s">
        <v>79</v>
      </c>
      <c r="AY213" s="263" t="s">
        <v>188</v>
      </c>
    </row>
    <row r="214" s="1" customFormat="1" ht="25.5" customHeight="1">
      <c r="B214" s="47"/>
      <c r="C214" s="237" t="s">
        <v>335</v>
      </c>
      <c r="D214" s="237" t="s">
        <v>190</v>
      </c>
      <c r="E214" s="238" t="s">
        <v>348</v>
      </c>
      <c r="F214" s="239" t="s">
        <v>349</v>
      </c>
      <c r="G214" s="240" t="s">
        <v>120</v>
      </c>
      <c r="H214" s="241">
        <v>177.84299999999999</v>
      </c>
      <c r="I214" s="242"/>
      <c r="J214" s="243">
        <f>ROUND(I214*H214,2)</f>
        <v>0</v>
      </c>
      <c r="K214" s="239" t="s">
        <v>193</v>
      </c>
      <c r="L214" s="73"/>
      <c r="M214" s="244" t="s">
        <v>21</v>
      </c>
      <c r="N214" s="245" t="s">
        <v>43</v>
      </c>
      <c r="O214" s="48"/>
      <c r="P214" s="246">
        <f>O214*H214</f>
        <v>0</v>
      </c>
      <c r="Q214" s="246">
        <v>0.0085000000000000006</v>
      </c>
      <c r="R214" s="246">
        <f>Q214*H214</f>
        <v>1.5116655000000001</v>
      </c>
      <c r="S214" s="246">
        <v>0</v>
      </c>
      <c r="T214" s="247">
        <f>S214*H214</f>
        <v>0</v>
      </c>
      <c r="AR214" s="25" t="s">
        <v>194</v>
      </c>
      <c r="AT214" s="25" t="s">
        <v>190</v>
      </c>
      <c r="AU214" s="25" t="s">
        <v>207</v>
      </c>
      <c r="AY214" s="25" t="s">
        <v>188</v>
      </c>
      <c r="BE214" s="248">
        <f>IF(N214="základní",J214,0)</f>
        <v>0</v>
      </c>
      <c r="BF214" s="248">
        <f>IF(N214="snížená",J214,0)</f>
        <v>0</v>
      </c>
      <c r="BG214" s="248">
        <f>IF(N214="zákl. přenesená",J214,0)</f>
        <v>0</v>
      </c>
      <c r="BH214" s="248">
        <f>IF(N214="sníž. přenesená",J214,0)</f>
        <v>0</v>
      </c>
      <c r="BI214" s="248">
        <f>IF(N214="nulová",J214,0)</f>
        <v>0</v>
      </c>
      <c r="BJ214" s="25" t="s">
        <v>79</v>
      </c>
      <c r="BK214" s="248">
        <f>ROUND(I214*H214,2)</f>
        <v>0</v>
      </c>
      <c r="BL214" s="25" t="s">
        <v>194</v>
      </c>
      <c r="BM214" s="25" t="s">
        <v>1217</v>
      </c>
    </row>
    <row r="215" s="1" customFormat="1">
      <c r="B215" s="47"/>
      <c r="C215" s="75"/>
      <c r="D215" s="249" t="s">
        <v>196</v>
      </c>
      <c r="E215" s="75"/>
      <c r="F215" s="250" t="s">
        <v>351</v>
      </c>
      <c r="G215" s="75"/>
      <c r="H215" s="75"/>
      <c r="I215" s="205"/>
      <c r="J215" s="75"/>
      <c r="K215" s="75"/>
      <c r="L215" s="73"/>
      <c r="M215" s="251"/>
      <c r="N215" s="48"/>
      <c r="O215" s="48"/>
      <c r="P215" s="48"/>
      <c r="Q215" s="48"/>
      <c r="R215" s="48"/>
      <c r="S215" s="48"/>
      <c r="T215" s="96"/>
      <c r="AT215" s="25" t="s">
        <v>196</v>
      </c>
      <c r="AU215" s="25" t="s">
        <v>207</v>
      </c>
    </row>
    <row r="216" s="1" customFormat="1">
      <c r="B216" s="47"/>
      <c r="C216" s="75"/>
      <c r="D216" s="249" t="s">
        <v>198</v>
      </c>
      <c r="E216" s="75"/>
      <c r="F216" s="252" t="s">
        <v>320</v>
      </c>
      <c r="G216" s="75"/>
      <c r="H216" s="75"/>
      <c r="I216" s="205"/>
      <c r="J216" s="75"/>
      <c r="K216" s="75"/>
      <c r="L216" s="73"/>
      <c r="M216" s="251"/>
      <c r="N216" s="48"/>
      <c r="O216" s="48"/>
      <c r="P216" s="48"/>
      <c r="Q216" s="48"/>
      <c r="R216" s="48"/>
      <c r="S216" s="48"/>
      <c r="T216" s="96"/>
      <c r="AT216" s="25" t="s">
        <v>198</v>
      </c>
      <c r="AU216" s="25" t="s">
        <v>207</v>
      </c>
    </row>
    <row r="217" s="13" customFormat="1">
      <c r="B217" s="264"/>
      <c r="C217" s="265"/>
      <c r="D217" s="249" t="s">
        <v>200</v>
      </c>
      <c r="E217" s="266" t="s">
        <v>21</v>
      </c>
      <c r="F217" s="267" t="s">
        <v>476</v>
      </c>
      <c r="G217" s="265"/>
      <c r="H217" s="266" t="s">
        <v>21</v>
      </c>
      <c r="I217" s="268"/>
      <c r="J217" s="265"/>
      <c r="K217" s="265"/>
      <c r="L217" s="269"/>
      <c r="M217" s="270"/>
      <c r="N217" s="271"/>
      <c r="O217" s="271"/>
      <c r="P217" s="271"/>
      <c r="Q217" s="271"/>
      <c r="R217" s="271"/>
      <c r="S217" s="271"/>
      <c r="T217" s="272"/>
      <c r="AT217" s="273" t="s">
        <v>200</v>
      </c>
      <c r="AU217" s="273" t="s">
        <v>207</v>
      </c>
      <c r="AV217" s="13" t="s">
        <v>79</v>
      </c>
      <c r="AW217" s="13" t="s">
        <v>35</v>
      </c>
      <c r="AX217" s="13" t="s">
        <v>72</v>
      </c>
      <c r="AY217" s="273" t="s">
        <v>188</v>
      </c>
    </row>
    <row r="218" s="12" customFormat="1">
      <c r="B218" s="253"/>
      <c r="C218" s="254"/>
      <c r="D218" s="249" t="s">
        <v>200</v>
      </c>
      <c r="E218" s="255" t="s">
        <v>21</v>
      </c>
      <c r="F218" s="256" t="s">
        <v>1218</v>
      </c>
      <c r="G218" s="254"/>
      <c r="H218" s="257">
        <v>235.34700000000001</v>
      </c>
      <c r="I218" s="258"/>
      <c r="J218" s="254"/>
      <c r="K218" s="254"/>
      <c r="L218" s="259"/>
      <c r="M218" s="260"/>
      <c r="N218" s="261"/>
      <c r="O218" s="261"/>
      <c r="P218" s="261"/>
      <c r="Q218" s="261"/>
      <c r="R218" s="261"/>
      <c r="S218" s="261"/>
      <c r="T218" s="262"/>
      <c r="AT218" s="263" t="s">
        <v>200</v>
      </c>
      <c r="AU218" s="263" t="s">
        <v>207</v>
      </c>
      <c r="AV218" s="12" t="s">
        <v>81</v>
      </c>
      <c r="AW218" s="12" t="s">
        <v>35</v>
      </c>
      <c r="AX218" s="12" t="s">
        <v>72</v>
      </c>
      <c r="AY218" s="263" t="s">
        <v>188</v>
      </c>
    </row>
    <row r="219" s="13" customFormat="1">
      <c r="B219" s="264"/>
      <c r="C219" s="265"/>
      <c r="D219" s="249" t="s">
        <v>200</v>
      </c>
      <c r="E219" s="266" t="s">
        <v>21</v>
      </c>
      <c r="F219" s="267" t="s">
        <v>1219</v>
      </c>
      <c r="G219" s="265"/>
      <c r="H219" s="266" t="s">
        <v>21</v>
      </c>
      <c r="I219" s="268"/>
      <c r="J219" s="265"/>
      <c r="K219" s="265"/>
      <c r="L219" s="269"/>
      <c r="M219" s="270"/>
      <c r="N219" s="271"/>
      <c r="O219" s="271"/>
      <c r="P219" s="271"/>
      <c r="Q219" s="271"/>
      <c r="R219" s="271"/>
      <c r="S219" s="271"/>
      <c r="T219" s="272"/>
      <c r="AT219" s="273" t="s">
        <v>200</v>
      </c>
      <c r="AU219" s="273" t="s">
        <v>207</v>
      </c>
      <c r="AV219" s="13" t="s">
        <v>79</v>
      </c>
      <c r="AW219" s="13" t="s">
        <v>35</v>
      </c>
      <c r="AX219" s="13" t="s">
        <v>72</v>
      </c>
      <c r="AY219" s="273" t="s">
        <v>188</v>
      </c>
    </row>
    <row r="220" s="12" customFormat="1">
      <c r="B220" s="253"/>
      <c r="C220" s="254"/>
      <c r="D220" s="249" t="s">
        <v>200</v>
      </c>
      <c r="E220" s="255" t="s">
        <v>21</v>
      </c>
      <c r="F220" s="256" t="s">
        <v>1220</v>
      </c>
      <c r="G220" s="254"/>
      <c r="H220" s="257">
        <v>-8.1899999999999995</v>
      </c>
      <c r="I220" s="258"/>
      <c r="J220" s="254"/>
      <c r="K220" s="254"/>
      <c r="L220" s="259"/>
      <c r="M220" s="260"/>
      <c r="N220" s="261"/>
      <c r="O220" s="261"/>
      <c r="P220" s="261"/>
      <c r="Q220" s="261"/>
      <c r="R220" s="261"/>
      <c r="S220" s="261"/>
      <c r="T220" s="262"/>
      <c r="AT220" s="263" t="s">
        <v>200</v>
      </c>
      <c r="AU220" s="263" t="s">
        <v>207</v>
      </c>
      <c r="AV220" s="12" t="s">
        <v>81</v>
      </c>
      <c r="AW220" s="12" t="s">
        <v>35</v>
      </c>
      <c r="AX220" s="12" t="s">
        <v>72</v>
      </c>
      <c r="AY220" s="263" t="s">
        <v>188</v>
      </c>
    </row>
    <row r="221" s="12" customFormat="1">
      <c r="B221" s="253"/>
      <c r="C221" s="254"/>
      <c r="D221" s="249" t="s">
        <v>200</v>
      </c>
      <c r="E221" s="255" t="s">
        <v>21</v>
      </c>
      <c r="F221" s="256" t="s">
        <v>1221</v>
      </c>
      <c r="G221" s="254"/>
      <c r="H221" s="257">
        <v>-1.8480000000000001</v>
      </c>
      <c r="I221" s="258"/>
      <c r="J221" s="254"/>
      <c r="K221" s="254"/>
      <c r="L221" s="259"/>
      <c r="M221" s="260"/>
      <c r="N221" s="261"/>
      <c r="O221" s="261"/>
      <c r="P221" s="261"/>
      <c r="Q221" s="261"/>
      <c r="R221" s="261"/>
      <c r="S221" s="261"/>
      <c r="T221" s="262"/>
      <c r="AT221" s="263" t="s">
        <v>200</v>
      </c>
      <c r="AU221" s="263" t="s">
        <v>207</v>
      </c>
      <c r="AV221" s="12" t="s">
        <v>81</v>
      </c>
      <c r="AW221" s="12" t="s">
        <v>35</v>
      </c>
      <c r="AX221" s="12" t="s">
        <v>72</v>
      </c>
      <c r="AY221" s="263" t="s">
        <v>188</v>
      </c>
    </row>
    <row r="222" s="12" customFormat="1">
      <c r="B222" s="253"/>
      <c r="C222" s="254"/>
      <c r="D222" s="249" t="s">
        <v>200</v>
      </c>
      <c r="E222" s="255" t="s">
        <v>21</v>
      </c>
      <c r="F222" s="256" t="s">
        <v>1222</v>
      </c>
      <c r="G222" s="254"/>
      <c r="H222" s="257">
        <v>-2.5960000000000001</v>
      </c>
      <c r="I222" s="258"/>
      <c r="J222" s="254"/>
      <c r="K222" s="254"/>
      <c r="L222" s="259"/>
      <c r="M222" s="260"/>
      <c r="N222" s="261"/>
      <c r="O222" s="261"/>
      <c r="P222" s="261"/>
      <c r="Q222" s="261"/>
      <c r="R222" s="261"/>
      <c r="S222" s="261"/>
      <c r="T222" s="262"/>
      <c r="AT222" s="263" t="s">
        <v>200</v>
      </c>
      <c r="AU222" s="263" t="s">
        <v>207</v>
      </c>
      <c r="AV222" s="12" t="s">
        <v>81</v>
      </c>
      <c r="AW222" s="12" t="s">
        <v>35</v>
      </c>
      <c r="AX222" s="12" t="s">
        <v>72</v>
      </c>
      <c r="AY222" s="263" t="s">
        <v>188</v>
      </c>
    </row>
    <row r="223" s="12" customFormat="1">
      <c r="B223" s="253"/>
      <c r="C223" s="254"/>
      <c r="D223" s="249" t="s">
        <v>200</v>
      </c>
      <c r="E223" s="255" t="s">
        <v>21</v>
      </c>
      <c r="F223" s="256" t="s">
        <v>1223</v>
      </c>
      <c r="G223" s="254"/>
      <c r="H223" s="257">
        <v>-5.5439999999999996</v>
      </c>
      <c r="I223" s="258"/>
      <c r="J223" s="254"/>
      <c r="K223" s="254"/>
      <c r="L223" s="259"/>
      <c r="M223" s="260"/>
      <c r="N223" s="261"/>
      <c r="O223" s="261"/>
      <c r="P223" s="261"/>
      <c r="Q223" s="261"/>
      <c r="R223" s="261"/>
      <c r="S223" s="261"/>
      <c r="T223" s="262"/>
      <c r="AT223" s="263" t="s">
        <v>200</v>
      </c>
      <c r="AU223" s="263" t="s">
        <v>207</v>
      </c>
      <c r="AV223" s="12" t="s">
        <v>81</v>
      </c>
      <c r="AW223" s="12" t="s">
        <v>35</v>
      </c>
      <c r="AX223" s="12" t="s">
        <v>72</v>
      </c>
      <c r="AY223" s="263" t="s">
        <v>188</v>
      </c>
    </row>
    <row r="224" s="12" customFormat="1">
      <c r="B224" s="253"/>
      <c r="C224" s="254"/>
      <c r="D224" s="249" t="s">
        <v>200</v>
      </c>
      <c r="E224" s="255" t="s">
        <v>21</v>
      </c>
      <c r="F224" s="256" t="s">
        <v>1224</v>
      </c>
      <c r="G224" s="254"/>
      <c r="H224" s="257">
        <v>-1.869</v>
      </c>
      <c r="I224" s="258"/>
      <c r="J224" s="254"/>
      <c r="K224" s="254"/>
      <c r="L224" s="259"/>
      <c r="M224" s="260"/>
      <c r="N224" s="261"/>
      <c r="O224" s="261"/>
      <c r="P224" s="261"/>
      <c r="Q224" s="261"/>
      <c r="R224" s="261"/>
      <c r="S224" s="261"/>
      <c r="T224" s="262"/>
      <c r="AT224" s="263" t="s">
        <v>200</v>
      </c>
      <c r="AU224" s="263" t="s">
        <v>207</v>
      </c>
      <c r="AV224" s="12" t="s">
        <v>81</v>
      </c>
      <c r="AW224" s="12" t="s">
        <v>35</v>
      </c>
      <c r="AX224" s="12" t="s">
        <v>72</v>
      </c>
      <c r="AY224" s="263" t="s">
        <v>188</v>
      </c>
    </row>
    <row r="225" s="12" customFormat="1">
      <c r="B225" s="253"/>
      <c r="C225" s="254"/>
      <c r="D225" s="249" t="s">
        <v>200</v>
      </c>
      <c r="E225" s="255" t="s">
        <v>21</v>
      </c>
      <c r="F225" s="256" t="s">
        <v>1225</v>
      </c>
      <c r="G225" s="254"/>
      <c r="H225" s="257">
        <v>-2.6259999999999999</v>
      </c>
      <c r="I225" s="258"/>
      <c r="J225" s="254"/>
      <c r="K225" s="254"/>
      <c r="L225" s="259"/>
      <c r="M225" s="260"/>
      <c r="N225" s="261"/>
      <c r="O225" s="261"/>
      <c r="P225" s="261"/>
      <c r="Q225" s="261"/>
      <c r="R225" s="261"/>
      <c r="S225" s="261"/>
      <c r="T225" s="262"/>
      <c r="AT225" s="263" t="s">
        <v>200</v>
      </c>
      <c r="AU225" s="263" t="s">
        <v>207</v>
      </c>
      <c r="AV225" s="12" t="s">
        <v>81</v>
      </c>
      <c r="AW225" s="12" t="s">
        <v>35</v>
      </c>
      <c r="AX225" s="12" t="s">
        <v>72</v>
      </c>
      <c r="AY225" s="263" t="s">
        <v>188</v>
      </c>
    </row>
    <row r="226" s="12" customFormat="1">
      <c r="B226" s="253"/>
      <c r="C226" s="254"/>
      <c r="D226" s="249" t="s">
        <v>200</v>
      </c>
      <c r="E226" s="255" t="s">
        <v>21</v>
      </c>
      <c r="F226" s="256" t="s">
        <v>1226</v>
      </c>
      <c r="G226" s="254"/>
      <c r="H226" s="257">
        <v>-7.476</v>
      </c>
      <c r="I226" s="258"/>
      <c r="J226" s="254"/>
      <c r="K226" s="254"/>
      <c r="L226" s="259"/>
      <c r="M226" s="260"/>
      <c r="N226" s="261"/>
      <c r="O226" s="261"/>
      <c r="P226" s="261"/>
      <c r="Q226" s="261"/>
      <c r="R226" s="261"/>
      <c r="S226" s="261"/>
      <c r="T226" s="262"/>
      <c r="AT226" s="263" t="s">
        <v>200</v>
      </c>
      <c r="AU226" s="263" t="s">
        <v>207</v>
      </c>
      <c r="AV226" s="12" t="s">
        <v>81</v>
      </c>
      <c r="AW226" s="12" t="s">
        <v>35</v>
      </c>
      <c r="AX226" s="12" t="s">
        <v>72</v>
      </c>
      <c r="AY226" s="263" t="s">
        <v>188</v>
      </c>
    </row>
    <row r="227" s="12" customFormat="1">
      <c r="B227" s="253"/>
      <c r="C227" s="254"/>
      <c r="D227" s="249" t="s">
        <v>200</v>
      </c>
      <c r="E227" s="255" t="s">
        <v>21</v>
      </c>
      <c r="F227" s="256" t="s">
        <v>1222</v>
      </c>
      <c r="G227" s="254"/>
      <c r="H227" s="257">
        <v>-2.5960000000000001</v>
      </c>
      <c r="I227" s="258"/>
      <c r="J227" s="254"/>
      <c r="K227" s="254"/>
      <c r="L227" s="259"/>
      <c r="M227" s="260"/>
      <c r="N227" s="261"/>
      <c r="O227" s="261"/>
      <c r="P227" s="261"/>
      <c r="Q227" s="261"/>
      <c r="R227" s="261"/>
      <c r="S227" s="261"/>
      <c r="T227" s="262"/>
      <c r="AT227" s="263" t="s">
        <v>200</v>
      </c>
      <c r="AU227" s="263" t="s">
        <v>207</v>
      </c>
      <c r="AV227" s="12" t="s">
        <v>81</v>
      </c>
      <c r="AW227" s="12" t="s">
        <v>35</v>
      </c>
      <c r="AX227" s="12" t="s">
        <v>72</v>
      </c>
      <c r="AY227" s="263" t="s">
        <v>188</v>
      </c>
    </row>
    <row r="228" s="12" customFormat="1">
      <c r="B228" s="253"/>
      <c r="C228" s="254"/>
      <c r="D228" s="249" t="s">
        <v>200</v>
      </c>
      <c r="E228" s="255" t="s">
        <v>21</v>
      </c>
      <c r="F228" s="256" t="s">
        <v>1221</v>
      </c>
      <c r="G228" s="254"/>
      <c r="H228" s="257">
        <v>-1.8480000000000001</v>
      </c>
      <c r="I228" s="258"/>
      <c r="J228" s="254"/>
      <c r="K228" s="254"/>
      <c r="L228" s="259"/>
      <c r="M228" s="260"/>
      <c r="N228" s="261"/>
      <c r="O228" s="261"/>
      <c r="P228" s="261"/>
      <c r="Q228" s="261"/>
      <c r="R228" s="261"/>
      <c r="S228" s="261"/>
      <c r="T228" s="262"/>
      <c r="AT228" s="263" t="s">
        <v>200</v>
      </c>
      <c r="AU228" s="263" t="s">
        <v>207</v>
      </c>
      <c r="AV228" s="12" t="s">
        <v>81</v>
      </c>
      <c r="AW228" s="12" t="s">
        <v>35</v>
      </c>
      <c r="AX228" s="12" t="s">
        <v>72</v>
      </c>
      <c r="AY228" s="263" t="s">
        <v>188</v>
      </c>
    </row>
    <row r="229" s="12" customFormat="1">
      <c r="B229" s="253"/>
      <c r="C229" s="254"/>
      <c r="D229" s="249" t="s">
        <v>200</v>
      </c>
      <c r="E229" s="255" t="s">
        <v>21</v>
      </c>
      <c r="F229" s="256" t="s">
        <v>1227</v>
      </c>
      <c r="G229" s="254"/>
      <c r="H229" s="257">
        <v>-1.29</v>
      </c>
      <c r="I229" s="258"/>
      <c r="J229" s="254"/>
      <c r="K229" s="254"/>
      <c r="L229" s="259"/>
      <c r="M229" s="260"/>
      <c r="N229" s="261"/>
      <c r="O229" s="261"/>
      <c r="P229" s="261"/>
      <c r="Q229" s="261"/>
      <c r="R229" s="261"/>
      <c r="S229" s="261"/>
      <c r="T229" s="262"/>
      <c r="AT229" s="263" t="s">
        <v>200</v>
      </c>
      <c r="AU229" s="263" t="s">
        <v>207</v>
      </c>
      <c r="AV229" s="12" t="s">
        <v>81</v>
      </c>
      <c r="AW229" s="12" t="s">
        <v>35</v>
      </c>
      <c r="AX229" s="12" t="s">
        <v>72</v>
      </c>
      <c r="AY229" s="263" t="s">
        <v>188</v>
      </c>
    </row>
    <row r="230" s="12" customFormat="1">
      <c r="B230" s="253"/>
      <c r="C230" s="254"/>
      <c r="D230" s="249" t="s">
        <v>200</v>
      </c>
      <c r="E230" s="255" t="s">
        <v>21</v>
      </c>
      <c r="F230" s="256" t="s">
        <v>1228</v>
      </c>
      <c r="G230" s="254"/>
      <c r="H230" s="257">
        <v>-2.8319999999999999</v>
      </c>
      <c r="I230" s="258"/>
      <c r="J230" s="254"/>
      <c r="K230" s="254"/>
      <c r="L230" s="259"/>
      <c r="M230" s="260"/>
      <c r="N230" s="261"/>
      <c r="O230" s="261"/>
      <c r="P230" s="261"/>
      <c r="Q230" s="261"/>
      <c r="R230" s="261"/>
      <c r="S230" s="261"/>
      <c r="T230" s="262"/>
      <c r="AT230" s="263" t="s">
        <v>200</v>
      </c>
      <c r="AU230" s="263" t="s">
        <v>207</v>
      </c>
      <c r="AV230" s="12" t="s">
        <v>81</v>
      </c>
      <c r="AW230" s="12" t="s">
        <v>35</v>
      </c>
      <c r="AX230" s="12" t="s">
        <v>72</v>
      </c>
      <c r="AY230" s="263" t="s">
        <v>188</v>
      </c>
    </row>
    <row r="231" s="12" customFormat="1">
      <c r="B231" s="253"/>
      <c r="C231" s="254"/>
      <c r="D231" s="249" t="s">
        <v>200</v>
      </c>
      <c r="E231" s="255" t="s">
        <v>21</v>
      </c>
      <c r="F231" s="256" t="s">
        <v>1229</v>
      </c>
      <c r="G231" s="254"/>
      <c r="H231" s="257">
        <v>-2.6400000000000001</v>
      </c>
      <c r="I231" s="258"/>
      <c r="J231" s="254"/>
      <c r="K231" s="254"/>
      <c r="L231" s="259"/>
      <c r="M231" s="260"/>
      <c r="N231" s="261"/>
      <c r="O231" s="261"/>
      <c r="P231" s="261"/>
      <c r="Q231" s="261"/>
      <c r="R231" s="261"/>
      <c r="S231" s="261"/>
      <c r="T231" s="262"/>
      <c r="AT231" s="263" t="s">
        <v>200</v>
      </c>
      <c r="AU231" s="263" t="s">
        <v>207</v>
      </c>
      <c r="AV231" s="12" t="s">
        <v>81</v>
      </c>
      <c r="AW231" s="12" t="s">
        <v>35</v>
      </c>
      <c r="AX231" s="12" t="s">
        <v>72</v>
      </c>
      <c r="AY231" s="263" t="s">
        <v>188</v>
      </c>
    </row>
    <row r="232" s="12" customFormat="1">
      <c r="B232" s="253"/>
      <c r="C232" s="254"/>
      <c r="D232" s="249" t="s">
        <v>200</v>
      </c>
      <c r="E232" s="255" t="s">
        <v>21</v>
      </c>
      <c r="F232" s="256" t="s">
        <v>1230</v>
      </c>
      <c r="G232" s="254"/>
      <c r="H232" s="257">
        <v>-7.3920000000000003</v>
      </c>
      <c r="I232" s="258"/>
      <c r="J232" s="254"/>
      <c r="K232" s="254"/>
      <c r="L232" s="259"/>
      <c r="M232" s="260"/>
      <c r="N232" s="261"/>
      <c r="O232" s="261"/>
      <c r="P232" s="261"/>
      <c r="Q232" s="261"/>
      <c r="R232" s="261"/>
      <c r="S232" s="261"/>
      <c r="T232" s="262"/>
      <c r="AT232" s="263" t="s">
        <v>200</v>
      </c>
      <c r="AU232" s="263" t="s">
        <v>207</v>
      </c>
      <c r="AV232" s="12" t="s">
        <v>81</v>
      </c>
      <c r="AW232" s="12" t="s">
        <v>35</v>
      </c>
      <c r="AX232" s="12" t="s">
        <v>72</v>
      </c>
      <c r="AY232" s="263" t="s">
        <v>188</v>
      </c>
    </row>
    <row r="233" s="12" customFormat="1">
      <c r="B233" s="253"/>
      <c r="C233" s="254"/>
      <c r="D233" s="249" t="s">
        <v>200</v>
      </c>
      <c r="E233" s="255" t="s">
        <v>21</v>
      </c>
      <c r="F233" s="256" t="s">
        <v>1231</v>
      </c>
      <c r="G233" s="254"/>
      <c r="H233" s="257">
        <v>-5.0609999999999999</v>
      </c>
      <c r="I233" s="258"/>
      <c r="J233" s="254"/>
      <c r="K233" s="254"/>
      <c r="L233" s="259"/>
      <c r="M233" s="260"/>
      <c r="N233" s="261"/>
      <c r="O233" s="261"/>
      <c r="P233" s="261"/>
      <c r="Q233" s="261"/>
      <c r="R233" s="261"/>
      <c r="S233" s="261"/>
      <c r="T233" s="262"/>
      <c r="AT233" s="263" t="s">
        <v>200</v>
      </c>
      <c r="AU233" s="263" t="s">
        <v>207</v>
      </c>
      <c r="AV233" s="12" t="s">
        <v>81</v>
      </c>
      <c r="AW233" s="12" t="s">
        <v>35</v>
      </c>
      <c r="AX233" s="12" t="s">
        <v>72</v>
      </c>
      <c r="AY233" s="263" t="s">
        <v>188</v>
      </c>
    </row>
    <row r="234" s="12" customFormat="1">
      <c r="B234" s="253"/>
      <c r="C234" s="254"/>
      <c r="D234" s="249" t="s">
        <v>200</v>
      </c>
      <c r="E234" s="255" t="s">
        <v>21</v>
      </c>
      <c r="F234" s="256" t="s">
        <v>1232</v>
      </c>
      <c r="G234" s="254"/>
      <c r="H234" s="257">
        <v>-3.6960000000000002</v>
      </c>
      <c r="I234" s="258"/>
      <c r="J234" s="254"/>
      <c r="K234" s="254"/>
      <c r="L234" s="259"/>
      <c r="M234" s="260"/>
      <c r="N234" s="261"/>
      <c r="O234" s="261"/>
      <c r="P234" s="261"/>
      <c r="Q234" s="261"/>
      <c r="R234" s="261"/>
      <c r="S234" s="261"/>
      <c r="T234" s="262"/>
      <c r="AT234" s="263" t="s">
        <v>200</v>
      </c>
      <c r="AU234" s="263" t="s">
        <v>207</v>
      </c>
      <c r="AV234" s="12" t="s">
        <v>81</v>
      </c>
      <c r="AW234" s="12" t="s">
        <v>35</v>
      </c>
      <c r="AX234" s="12" t="s">
        <v>72</v>
      </c>
      <c r="AY234" s="263" t="s">
        <v>188</v>
      </c>
    </row>
    <row r="235" s="14" customFormat="1">
      <c r="B235" s="274"/>
      <c r="C235" s="275"/>
      <c r="D235" s="249" t="s">
        <v>200</v>
      </c>
      <c r="E235" s="276" t="s">
        <v>119</v>
      </c>
      <c r="F235" s="277" t="s">
        <v>215</v>
      </c>
      <c r="G235" s="275"/>
      <c r="H235" s="278">
        <v>177.84299999999999</v>
      </c>
      <c r="I235" s="279"/>
      <c r="J235" s="275"/>
      <c r="K235" s="275"/>
      <c r="L235" s="280"/>
      <c r="M235" s="281"/>
      <c r="N235" s="282"/>
      <c r="O235" s="282"/>
      <c r="P235" s="282"/>
      <c r="Q235" s="282"/>
      <c r="R235" s="282"/>
      <c r="S235" s="282"/>
      <c r="T235" s="283"/>
      <c r="AT235" s="284" t="s">
        <v>200</v>
      </c>
      <c r="AU235" s="284" t="s">
        <v>207</v>
      </c>
      <c r="AV235" s="14" t="s">
        <v>194</v>
      </c>
      <c r="AW235" s="14" t="s">
        <v>35</v>
      </c>
      <c r="AX235" s="14" t="s">
        <v>79</v>
      </c>
      <c r="AY235" s="284" t="s">
        <v>188</v>
      </c>
    </row>
    <row r="236" s="1" customFormat="1" ht="16.5" customHeight="1">
      <c r="B236" s="47"/>
      <c r="C236" s="286" t="s">
        <v>342</v>
      </c>
      <c r="D236" s="286" t="s">
        <v>273</v>
      </c>
      <c r="E236" s="287" t="s">
        <v>359</v>
      </c>
      <c r="F236" s="288" t="s">
        <v>360</v>
      </c>
      <c r="G236" s="289" t="s">
        <v>120</v>
      </c>
      <c r="H236" s="290">
        <v>226.822</v>
      </c>
      <c r="I236" s="291"/>
      <c r="J236" s="292">
        <f>ROUND(I236*H236,2)</f>
        <v>0</v>
      </c>
      <c r="K236" s="288" t="s">
        <v>193</v>
      </c>
      <c r="L236" s="293"/>
      <c r="M236" s="294" t="s">
        <v>21</v>
      </c>
      <c r="N236" s="295" t="s">
        <v>43</v>
      </c>
      <c r="O236" s="48"/>
      <c r="P236" s="246">
        <f>O236*H236</f>
        <v>0</v>
      </c>
      <c r="Q236" s="246">
        <v>0.0020999999999999999</v>
      </c>
      <c r="R236" s="246">
        <f>Q236*H236</f>
        <v>0.47632619999999998</v>
      </c>
      <c r="S236" s="246">
        <v>0</v>
      </c>
      <c r="T236" s="247">
        <f>S236*H236</f>
        <v>0</v>
      </c>
      <c r="AR236" s="25" t="s">
        <v>240</v>
      </c>
      <c r="AT236" s="25" t="s">
        <v>273</v>
      </c>
      <c r="AU236" s="25" t="s">
        <v>207</v>
      </c>
      <c r="AY236" s="25" t="s">
        <v>188</v>
      </c>
      <c r="BE236" s="248">
        <f>IF(N236="základní",J236,0)</f>
        <v>0</v>
      </c>
      <c r="BF236" s="248">
        <f>IF(N236="snížená",J236,0)</f>
        <v>0</v>
      </c>
      <c r="BG236" s="248">
        <f>IF(N236="zákl. přenesená",J236,0)</f>
        <v>0</v>
      </c>
      <c r="BH236" s="248">
        <f>IF(N236="sníž. přenesená",J236,0)</f>
        <v>0</v>
      </c>
      <c r="BI236" s="248">
        <f>IF(N236="nulová",J236,0)</f>
        <v>0</v>
      </c>
      <c r="BJ236" s="25" t="s">
        <v>79</v>
      </c>
      <c r="BK236" s="248">
        <f>ROUND(I236*H236,2)</f>
        <v>0</v>
      </c>
      <c r="BL236" s="25" t="s">
        <v>194</v>
      </c>
      <c r="BM236" s="25" t="s">
        <v>1233</v>
      </c>
    </row>
    <row r="237" s="1" customFormat="1">
      <c r="B237" s="47"/>
      <c r="C237" s="75"/>
      <c r="D237" s="249" t="s">
        <v>196</v>
      </c>
      <c r="E237" s="75"/>
      <c r="F237" s="250" t="s">
        <v>360</v>
      </c>
      <c r="G237" s="75"/>
      <c r="H237" s="75"/>
      <c r="I237" s="205"/>
      <c r="J237" s="75"/>
      <c r="K237" s="75"/>
      <c r="L237" s="73"/>
      <c r="M237" s="251"/>
      <c r="N237" s="48"/>
      <c r="O237" s="48"/>
      <c r="P237" s="48"/>
      <c r="Q237" s="48"/>
      <c r="R237" s="48"/>
      <c r="S237" s="48"/>
      <c r="T237" s="96"/>
      <c r="AT237" s="25" t="s">
        <v>196</v>
      </c>
      <c r="AU237" s="25" t="s">
        <v>207</v>
      </c>
    </row>
    <row r="238" s="12" customFormat="1">
      <c r="B238" s="253"/>
      <c r="C238" s="254"/>
      <c r="D238" s="249" t="s">
        <v>200</v>
      </c>
      <c r="E238" s="255" t="s">
        <v>21</v>
      </c>
      <c r="F238" s="256" t="s">
        <v>1234</v>
      </c>
      <c r="G238" s="254"/>
      <c r="H238" s="257">
        <v>216.02099999999999</v>
      </c>
      <c r="I238" s="258"/>
      <c r="J238" s="254"/>
      <c r="K238" s="254"/>
      <c r="L238" s="259"/>
      <c r="M238" s="260"/>
      <c r="N238" s="261"/>
      <c r="O238" s="261"/>
      <c r="P238" s="261"/>
      <c r="Q238" s="261"/>
      <c r="R238" s="261"/>
      <c r="S238" s="261"/>
      <c r="T238" s="262"/>
      <c r="AT238" s="263" t="s">
        <v>200</v>
      </c>
      <c r="AU238" s="263" t="s">
        <v>207</v>
      </c>
      <c r="AV238" s="12" t="s">
        <v>81</v>
      </c>
      <c r="AW238" s="12" t="s">
        <v>35</v>
      </c>
      <c r="AX238" s="12" t="s">
        <v>79</v>
      </c>
      <c r="AY238" s="263" t="s">
        <v>188</v>
      </c>
    </row>
    <row r="239" s="12" customFormat="1">
      <c r="B239" s="253"/>
      <c r="C239" s="254"/>
      <c r="D239" s="249" t="s">
        <v>200</v>
      </c>
      <c r="E239" s="254"/>
      <c r="F239" s="256" t="s">
        <v>1235</v>
      </c>
      <c r="G239" s="254"/>
      <c r="H239" s="257">
        <v>226.822</v>
      </c>
      <c r="I239" s="258"/>
      <c r="J239" s="254"/>
      <c r="K239" s="254"/>
      <c r="L239" s="259"/>
      <c r="M239" s="260"/>
      <c r="N239" s="261"/>
      <c r="O239" s="261"/>
      <c r="P239" s="261"/>
      <c r="Q239" s="261"/>
      <c r="R239" s="261"/>
      <c r="S239" s="261"/>
      <c r="T239" s="262"/>
      <c r="AT239" s="263" t="s">
        <v>200</v>
      </c>
      <c r="AU239" s="263" t="s">
        <v>207</v>
      </c>
      <c r="AV239" s="12" t="s">
        <v>81</v>
      </c>
      <c r="AW239" s="12" t="s">
        <v>6</v>
      </c>
      <c r="AX239" s="12" t="s">
        <v>79</v>
      </c>
      <c r="AY239" s="263" t="s">
        <v>188</v>
      </c>
    </row>
    <row r="240" s="1" customFormat="1" ht="25.5" customHeight="1">
      <c r="B240" s="47"/>
      <c r="C240" s="237" t="s">
        <v>347</v>
      </c>
      <c r="D240" s="237" t="s">
        <v>190</v>
      </c>
      <c r="E240" s="238" t="s">
        <v>364</v>
      </c>
      <c r="F240" s="239" t="s">
        <v>365</v>
      </c>
      <c r="G240" s="240" t="s">
        <v>120</v>
      </c>
      <c r="H240" s="241">
        <v>38.177999999999997</v>
      </c>
      <c r="I240" s="242"/>
      <c r="J240" s="243">
        <f>ROUND(I240*H240,2)</f>
        <v>0</v>
      </c>
      <c r="K240" s="239" t="s">
        <v>193</v>
      </c>
      <c r="L240" s="73"/>
      <c r="M240" s="244" t="s">
        <v>21</v>
      </c>
      <c r="N240" s="245" t="s">
        <v>43</v>
      </c>
      <c r="O240" s="48"/>
      <c r="P240" s="246">
        <f>O240*H240</f>
        <v>0</v>
      </c>
      <c r="Q240" s="246">
        <v>0.0115</v>
      </c>
      <c r="R240" s="246">
        <f>Q240*H240</f>
        <v>0.43904699999999997</v>
      </c>
      <c r="S240" s="246">
        <v>0</v>
      </c>
      <c r="T240" s="247">
        <f>S240*H240</f>
        <v>0</v>
      </c>
      <c r="AR240" s="25" t="s">
        <v>194</v>
      </c>
      <c r="AT240" s="25" t="s">
        <v>190</v>
      </c>
      <c r="AU240" s="25" t="s">
        <v>207</v>
      </c>
      <c r="AY240" s="25" t="s">
        <v>188</v>
      </c>
      <c r="BE240" s="248">
        <f>IF(N240="základní",J240,0)</f>
        <v>0</v>
      </c>
      <c r="BF240" s="248">
        <f>IF(N240="snížená",J240,0)</f>
        <v>0</v>
      </c>
      <c r="BG240" s="248">
        <f>IF(N240="zákl. přenesená",J240,0)</f>
        <v>0</v>
      </c>
      <c r="BH240" s="248">
        <f>IF(N240="sníž. přenesená",J240,0)</f>
        <v>0</v>
      </c>
      <c r="BI240" s="248">
        <f>IF(N240="nulová",J240,0)</f>
        <v>0</v>
      </c>
      <c r="BJ240" s="25" t="s">
        <v>79</v>
      </c>
      <c r="BK240" s="248">
        <f>ROUND(I240*H240,2)</f>
        <v>0</v>
      </c>
      <c r="BL240" s="25" t="s">
        <v>194</v>
      </c>
      <c r="BM240" s="25" t="s">
        <v>1236</v>
      </c>
    </row>
    <row r="241" s="1" customFormat="1">
      <c r="B241" s="47"/>
      <c r="C241" s="75"/>
      <c r="D241" s="249" t="s">
        <v>196</v>
      </c>
      <c r="E241" s="75"/>
      <c r="F241" s="250" t="s">
        <v>367</v>
      </c>
      <c r="G241" s="75"/>
      <c r="H241" s="75"/>
      <c r="I241" s="205"/>
      <c r="J241" s="75"/>
      <c r="K241" s="75"/>
      <c r="L241" s="73"/>
      <c r="M241" s="251"/>
      <c r="N241" s="48"/>
      <c r="O241" s="48"/>
      <c r="P241" s="48"/>
      <c r="Q241" s="48"/>
      <c r="R241" s="48"/>
      <c r="S241" s="48"/>
      <c r="T241" s="96"/>
      <c r="AT241" s="25" t="s">
        <v>196</v>
      </c>
      <c r="AU241" s="25" t="s">
        <v>207</v>
      </c>
    </row>
    <row r="242" s="1" customFormat="1">
      <c r="B242" s="47"/>
      <c r="C242" s="75"/>
      <c r="D242" s="249" t="s">
        <v>198</v>
      </c>
      <c r="E242" s="75"/>
      <c r="F242" s="252" t="s">
        <v>320</v>
      </c>
      <c r="G242" s="75"/>
      <c r="H242" s="75"/>
      <c r="I242" s="205"/>
      <c r="J242" s="75"/>
      <c r="K242" s="75"/>
      <c r="L242" s="73"/>
      <c r="M242" s="251"/>
      <c r="N242" s="48"/>
      <c r="O242" s="48"/>
      <c r="P242" s="48"/>
      <c r="Q242" s="48"/>
      <c r="R242" s="48"/>
      <c r="S242" s="48"/>
      <c r="T242" s="96"/>
      <c r="AT242" s="25" t="s">
        <v>198</v>
      </c>
      <c r="AU242" s="25" t="s">
        <v>207</v>
      </c>
    </row>
    <row r="243" s="13" customFormat="1">
      <c r="B243" s="264"/>
      <c r="C243" s="265"/>
      <c r="D243" s="249" t="s">
        <v>200</v>
      </c>
      <c r="E243" s="266" t="s">
        <v>21</v>
      </c>
      <c r="F243" s="267" t="s">
        <v>1237</v>
      </c>
      <c r="G243" s="265"/>
      <c r="H243" s="266" t="s">
        <v>21</v>
      </c>
      <c r="I243" s="268"/>
      <c r="J243" s="265"/>
      <c r="K243" s="265"/>
      <c r="L243" s="269"/>
      <c r="M243" s="270"/>
      <c r="N243" s="271"/>
      <c r="O243" s="271"/>
      <c r="P243" s="271"/>
      <c r="Q243" s="271"/>
      <c r="R243" s="271"/>
      <c r="S243" s="271"/>
      <c r="T243" s="272"/>
      <c r="AT243" s="273" t="s">
        <v>200</v>
      </c>
      <c r="AU243" s="273" t="s">
        <v>207</v>
      </c>
      <c r="AV243" s="13" t="s">
        <v>79</v>
      </c>
      <c r="AW243" s="13" t="s">
        <v>35</v>
      </c>
      <c r="AX243" s="13" t="s">
        <v>72</v>
      </c>
      <c r="AY243" s="273" t="s">
        <v>188</v>
      </c>
    </row>
    <row r="244" s="12" customFormat="1">
      <c r="B244" s="253"/>
      <c r="C244" s="254"/>
      <c r="D244" s="249" t="s">
        <v>200</v>
      </c>
      <c r="E244" s="255" t="s">
        <v>21</v>
      </c>
      <c r="F244" s="256" t="s">
        <v>1238</v>
      </c>
      <c r="G244" s="254"/>
      <c r="H244" s="257">
        <v>38.177999999999997</v>
      </c>
      <c r="I244" s="258"/>
      <c r="J244" s="254"/>
      <c r="K244" s="254"/>
      <c r="L244" s="259"/>
      <c r="M244" s="260"/>
      <c r="N244" s="261"/>
      <c r="O244" s="261"/>
      <c r="P244" s="261"/>
      <c r="Q244" s="261"/>
      <c r="R244" s="261"/>
      <c r="S244" s="261"/>
      <c r="T244" s="262"/>
      <c r="AT244" s="263" t="s">
        <v>200</v>
      </c>
      <c r="AU244" s="263" t="s">
        <v>207</v>
      </c>
      <c r="AV244" s="12" t="s">
        <v>81</v>
      </c>
      <c r="AW244" s="12" t="s">
        <v>35</v>
      </c>
      <c r="AX244" s="12" t="s">
        <v>72</v>
      </c>
      <c r="AY244" s="263" t="s">
        <v>188</v>
      </c>
    </row>
    <row r="245" s="14" customFormat="1">
      <c r="B245" s="274"/>
      <c r="C245" s="275"/>
      <c r="D245" s="249" t="s">
        <v>200</v>
      </c>
      <c r="E245" s="276" t="s">
        <v>127</v>
      </c>
      <c r="F245" s="277" t="s">
        <v>215</v>
      </c>
      <c r="G245" s="275"/>
      <c r="H245" s="278">
        <v>38.177999999999997</v>
      </c>
      <c r="I245" s="279"/>
      <c r="J245" s="275"/>
      <c r="K245" s="275"/>
      <c r="L245" s="280"/>
      <c r="M245" s="281"/>
      <c r="N245" s="282"/>
      <c r="O245" s="282"/>
      <c r="P245" s="282"/>
      <c r="Q245" s="282"/>
      <c r="R245" s="282"/>
      <c r="S245" s="282"/>
      <c r="T245" s="283"/>
      <c r="AT245" s="284" t="s">
        <v>200</v>
      </c>
      <c r="AU245" s="284" t="s">
        <v>207</v>
      </c>
      <c r="AV245" s="14" t="s">
        <v>194</v>
      </c>
      <c r="AW245" s="14" t="s">
        <v>35</v>
      </c>
      <c r="AX245" s="14" t="s">
        <v>79</v>
      </c>
      <c r="AY245" s="284" t="s">
        <v>188</v>
      </c>
    </row>
    <row r="246" s="1" customFormat="1" ht="25.5" customHeight="1">
      <c r="B246" s="47"/>
      <c r="C246" s="286" t="s">
        <v>358</v>
      </c>
      <c r="D246" s="286" t="s">
        <v>273</v>
      </c>
      <c r="E246" s="287" t="s">
        <v>371</v>
      </c>
      <c r="F246" s="288" t="s">
        <v>372</v>
      </c>
      <c r="G246" s="289" t="s">
        <v>120</v>
      </c>
      <c r="H246" s="290">
        <v>40.087000000000003</v>
      </c>
      <c r="I246" s="291"/>
      <c r="J246" s="292">
        <f>ROUND(I246*H246,2)</f>
        <v>0</v>
      </c>
      <c r="K246" s="288" t="s">
        <v>193</v>
      </c>
      <c r="L246" s="293"/>
      <c r="M246" s="294" t="s">
        <v>21</v>
      </c>
      <c r="N246" s="295" t="s">
        <v>43</v>
      </c>
      <c r="O246" s="48"/>
      <c r="P246" s="246">
        <f>O246*H246</f>
        <v>0</v>
      </c>
      <c r="Q246" s="246">
        <v>0.010710000000000001</v>
      </c>
      <c r="R246" s="246">
        <f>Q246*H246</f>
        <v>0.42933177000000006</v>
      </c>
      <c r="S246" s="246">
        <v>0</v>
      </c>
      <c r="T246" s="247">
        <f>S246*H246</f>
        <v>0</v>
      </c>
      <c r="AR246" s="25" t="s">
        <v>240</v>
      </c>
      <c r="AT246" s="25" t="s">
        <v>273</v>
      </c>
      <c r="AU246" s="25" t="s">
        <v>207</v>
      </c>
      <c r="AY246" s="25" t="s">
        <v>188</v>
      </c>
      <c r="BE246" s="248">
        <f>IF(N246="základní",J246,0)</f>
        <v>0</v>
      </c>
      <c r="BF246" s="248">
        <f>IF(N246="snížená",J246,0)</f>
        <v>0</v>
      </c>
      <c r="BG246" s="248">
        <f>IF(N246="zákl. přenesená",J246,0)</f>
        <v>0</v>
      </c>
      <c r="BH246" s="248">
        <f>IF(N246="sníž. přenesená",J246,0)</f>
        <v>0</v>
      </c>
      <c r="BI246" s="248">
        <f>IF(N246="nulová",J246,0)</f>
        <v>0</v>
      </c>
      <c r="BJ246" s="25" t="s">
        <v>79</v>
      </c>
      <c r="BK246" s="248">
        <f>ROUND(I246*H246,2)</f>
        <v>0</v>
      </c>
      <c r="BL246" s="25" t="s">
        <v>194</v>
      </c>
      <c r="BM246" s="25" t="s">
        <v>1239</v>
      </c>
    </row>
    <row r="247" s="1" customFormat="1">
      <c r="B247" s="47"/>
      <c r="C247" s="75"/>
      <c r="D247" s="249" t="s">
        <v>196</v>
      </c>
      <c r="E247" s="75"/>
      <c r="F247" s="250" t="s">
        <v>372</v>
      </c>
      <c r="G247" s="75"/>
      <c r="H247" s="75"/>
      <c r="I247" s="205"/>
      <c r="J247" s="75"/>
      <c r="K247" s="75"/>
      <c r="L247" s="73"/>
      <c r="M247" s="251"/>
      <c r="N247" s="48"/>
      <c r="O247" s="48"/>
      <c r="P247" s="48"/>
      <c r="Q247" s="48"/>
      <c r="R247" s="48"/>
      <c r="S247" s="48"/>
      <c r="T247" s="96"/>
      <c r="AT247" s="25" t="s">
        <v>196</v>
      </c>
      <c r="AU247" s="25" t="s">
        <v>207</v>
      </c>
    </row>
    <row r="248" s="12" customFormat="1">
      <c r="B248" s="253"/>
      <c r="C248" s="254"/>
      <c r="D248" s="249" t="s">
        <v>200</v>
      </c>
      <c r="E248" s="255" t="s">
        <v>21</v>
      </c>
      <c r="F248" s="256" t="s">
        <v>127</v>
      </c>
      <c r="G248" s="254"/>
      <c r="H248" s="257">
        <v>38.177999999999997</v>
      </c>
      <c r="I248" s="258"/>
      <c r="J248" s="254"/>
      <c r="K248" s="254"/>
      <c r="L248" s="259"/>
      <c r="M248" s="260"/>
      <c r="N248" s="261"/>
      <c r="O248" s="261"/>
      <c r="P248" s="261"/>
      <c r="Q248" s="261"/>
      <c r="R248" s="261"/>
      <c r="S248" s="261"/>
      <c r="T248" s="262"/>
      <c r="AT248" s="263" t="s">
        <v>200</v>
      </c>
      <c r="AU248" s="263" t="s">
        <v>207</v>
      </c>
      <c r="AV248" s="12" t="s">
        <v>81</v>
      </c>
      <c r="AW248" s="12" t="s">
        <v>35</v>
      </c>
      <c r="AX248" s="12" t="s">
        <v>79</v>
      </c>
      <c r="AY248" s="263" t="s">
        <v>188</v>
      </c>
    </row>
    <row r="249" s="12" customFormat="1">
      <c r="B249" s="253"/>
      <c r="C249" s="254"/>
      <c r="D249" s="249" t="s">
        <v>200</v>
      </c>
      <c r="E249" s="254"/>
      <c r="F249" s="256" t="s">
        <v>1205</v>
      </c>
      <c r="G249" s="254"/>
      <c r="H249" s="257">
        <v>40.087000000000003</v>
      </c>
      <c r="I249" s="258"/>
      <c r="J249" s="254"/>
      <c r="K249" s="254"/>
      <c r="L249" s="259"/>
      <c r="M249" s="260"/>
      <c r="N249" s="261"/>
      <c r="O249" s="261"/>
      <c r="P249" s="261"/>
      <c r="Q249" s="261"/>
      <c r="R249" s="261"/>
      <c r="S249" s="261"/>
      <c r="T249" s="262"/>
      <c r="AT249" s="263" t="s">
        <v>200</v>
      </c>
      <c r="AU249" s="263" t="s">
        <v>207</v>
      </c>
      <c r="AV249" s="12" t="s">
        <v>81</v>
      </c>
      <c r="AW249" s="12" t="s">
        <v>6</v>
      </c>
      <c r="AX249" s="12" t="s">
        <v>79</v>
      </c>
      <c r="AY249" s="263" t="s">
        <v>188</v>
      </c>
    </row>
    <row r="250" s="1" customFormat="1" ht="25.5" customHeight="1">
      <c r="B250" s="47"/>
      <c r="C250" s="237" t="s">
        <v>363</v>
      </c>
      <c r="D250" s="237" t="s">
        <v>190</v>
      </c>
      <c r="E250" s="238" t="s">
        <v>376</v>
      </c>
      <c r="F250" s="239" t="s">
        <v>377</v>
      </c>
      <c r="G250" s="240" t="s">
        <v>378</v>
      </c>
      <c r="H250" s="241">
        <v>97.920000000000002</v>
      </c>
      <c r="I250" s="242"/>
      <c r="J250" s="243">
        <f>ROUND(I250*H250,2)</f>
        <v>0</v>
      </c>
      <c r="K250" s="239" t="s">
        <v>193</v>
      </c>
      <c r="L250" s="73"/>
      <c r="M250" s="244" t="s">
        <v>21</v>
      </c>
      <c r="N250" s="245" t="s">
        <v>43</v>
      </c>
      <c r="O250" s="48"/>
      <c r="P250" s="246">
        <f>O250*H250</f>
        <v>0</v>
      </c>
      <c r="Q250" s="246">
        <v>0.0017600000000000001</v>
      </c>
      <c r="R250" s="246">
        <f>Q250*H250</f>
        <v>0.1723392</v>
      </c>
      <c r="S250" s="246">
        <v>0</v>
      </c>
      <c r="T250" s="247">
        <f>S250*H250</f>
        <v>0</v>
      </c>
      <c r="AR250" s="25" t="s">
        <v>194</v>
      </c>
      <c r="AT250" s="25" t="s">
        <v>190</v>
      </c>
      <c r="AU250" s="25" t="s">
        <v>207</v>
      </c>
      <c r="AY250" s="25" t="s">
        <v>188</v>
      </c>
      <c r="BE250" s="248">
        <f>IF(N250="základní",J250,0)</f>
        <v>0</v>
      </c>
      <c r="BF250" s="248">
        <f>IF(N250="snížená",J250,0)</f>
        <v>0</v>
      </c>
      <c r="BG250" s="248">
        <f>IF(N250="zákl. přenesená",J250,0)</f>
        <v>0</v>
      </c>
      <c r="BH250" s="248">
        <f>IF(N250="sníž. přenesená",J250,0)</f>
        <v>0</v>
      </c>
      <c r="BI250" s="248">
        <f>IF(N250="nulová",J250,0)</f>
        <v>0</v>
      </c>
      <c r="BJ250" s="25" t="s">
        <v>79</v>
      </c>
      <c r="BK250" s="248">
        <f>ROUND(I250*H250,2)</f>
        <v>0</v>
      </c>
      <c r="BL250" s="25" t="s">
        <v>194</v>
      </c>
      <c r="BM250" s="25" t="s">
        <v>1240</v>
      </c>
    </row>
    <row r="251" s="1" customFormat="1">
      <c r="B251" s="47"/>
      <c r="C251" s="75"/>
      <c r="D251" s="249" t="s">
        <v>196</v>
      </c>
      <c r="E251" s="75"/>
      <c r="F251" s="250" t="s">
        <v>380</v>
      </c>
      <c r="G251" s="75"/>
      <c r="H251" s="75"/>
      <c r="I251" s="205"/>
      <c r="J251" s="75"/>
      <c r="K251" s="75"/>
      <c r="L251" s="73"/>
      <c r="M251" s="251"/>
      <c r="N251" s="48"/>
      <c r="O251" s="48"/>
      <c r="P251" s="48"/>
      <c r="Q251" s="48"/>
      <c r="R251" s="48"/>
      <c r="S251" s="48"/>
      <c r="T251" s="96"/>
      <c r="AT251" s="25" t="s">
        <v>196</v>
      </c>
      <c r="AU251" s="25" t="s">
        <v>207</v>
      </c>
    </row>
    <row r="252" s="1" customFormat="1">
      <c r="B252" s="47"/>
      <c r="C252" s="75"/>
      <c r="D252" s="249" t="s">
        <v>198</v>
      </c>
      <c r="E252" s="75"/>
      <c r="F252" s="252" t="s">
        <v>381</v>
      </c>
      <c r="G252" s="75"/>
      <c r="H252" s="75"/>
      <c r="I252" s="205"/>
      <c r="J252" s="75"/>
      <c r="K252" s="75"/>
      <c r="L252" s="73"/>
      <c r="M252" s="251"/>
      <c r="N252" s="48"/>
      <c r="O252" s="48"/>
      <c r="P252" s="48"/>
      <c r="Q252" s="48"/>
      <c r="R252" s="48"/>
      <c r="S252" s="48"/>
      <c r="T252" s="96"/>
      <c r="AT252" s="25" t="s">
        <v>198</v>
      </c>
      <c r="AU252" s="25" t="s">
        <v>207</v>
      </c>
    </row>
    <row r="253" s="12" customFormat="1">
      <c r="B253" s="253"/>
      <c r="C253" s="254"/>
      <c r="D253" s="249" t="s">
        <v>200</v>
      </c>
      <c r="E253" s="255" t="s">
        <v>21</v>
      </c>
      <c r="F253" s="256" t="s">
        <v>1241</v>
      </c>
      <c r="G253" s="254"/>
      <c r="H253" s="257">
        <v>12</v>
      </c>
      <c r="I253" s="258"/>
      <c r="J253" s="254"/>
      <c r="K253" s="254"/>
      <c r="L253" s="259"/>
      <c r="M253" s="260"/>
      <c r="N253" s="261"/>
      <c r="O253" s="261"/>
      <c r="P253" s="261"/>
      <c r="Q253" s="261"/>
      <c r="R253" s="261"/>
      <c r="S253" s="261"/>
      <c r="T253" s="262"/>
      <c r="AT253" s="263" t="s">
        <v>200</v>
      </c>
      <c r="AU253" s="263" t="s">
        <v>207</v>
      </c>
      <c r="AV253" s="12" t="s">
        <v>81</v>
      </c>
      <c r="AW253" s="12" t="s">
        <v>35</v>
      </c>
      <c r="AX253" s="12" t="s">
        <v>72</v>
      </c>
      <c r="AY253" s="263" t="s">
        <v>188</v>
      </c>
    </row>
    <row r="254" s="12" customFormat="1">
      <c r="B254" s="253"/>
      <c r="C254" s="254"/>
      <c r="D254" s="249" t="s">
        <v>200</v>
      </c>
      <c r="E254" s="255" t="s">
        <v>21</v>
      </c>
      <c r="F254" s="256" t="s">
        <v>1242</v>
      </c>
      <c r="G254" s="254"/>
      <c r="H254" s="257">
        <v>13.82</v>
      </c>
      <c r="I254" s="258"/>
      <c r="J254" s="254"/>
      <c r="K254" s="254"/>
      <c r="L254" s="259"/>
      <c r="M254" s="260"/>
      <c r="N254" s="261"/>
      <c r="O254" s="261"/>
      <c r="P254" s="261"/>
      <c r="Q254" s="261"/>
      <c r="R254" s="261"/>
      <c r="S254" s="261"/>
      <c r="T254" s="262"/>
      <c r="AT254" s="263" t="s">
        <v>200</v>
      </c>
      <c r="AU254" s="263" t="s">
        <v>207</v>
      </c>
      <c r="AV254" s="12" t="s">
        <v>81</v>
      </c>
      <c r="AW254" s="12" t="s">
        <v>35</v>
      </c>
      <c r="AX254" s="12" t="s">
        <v>72</v>
      </c>
      <c r="AY254" s="263" t="s">
        <v>188</v>
      </c>
    </row>
    <row r="255" s="12" customFormat="1">
      <c r="B255" s="253"/>
      <c r="C255" s="254"/>
      <c r="D255" s="249" t="s">
        <v>200</v>
      </c>
      <c r="E255" s="255" t="s">
        <v>21</v>
      </c>
      <c r="F255" s="256" t="s">
        <v>1243</v>
      </c>
      <c r="G255" s="254"/>
      <c r="H255" s="257">
        <v>15.69</v>
      </c>
      <c r="I255" s="258"/>
      <c r="J255" s="254"/>
      <c r="K255" s="254"/>
      <c r="L255" s="259"/>
      <c r="M255" s="260"/>
      <c r="N255" s="261"/>
      <c r="O255" s="261"/>
      <c r="P255" s="261"/>
      <c r="Q255" s="261"/>
      <c r="R255" s="261"/>
      <c r="S255" s="261"/>
      <c r="T255" s="262"/>
      <c r="AT255" s="263" t="s">
        <v>200</v>
      </c>
      <c r="AU255" s="263" t="s">
        <v>207</v>
      </c>
      <c r="AV255" s="12" t="s">
        <v>81</v>
      </c>
      <c r="AW255" s="12" t="s">
        <v>35</v>
      </c>
      <c r="AX255" s="12" t="s">
        <v>72</v>
      </c>
      <c r="AY255" s="263" t="s">
        <v>188</v>
      </c>
    </row>
    <row r="256" s="12" customFormat="1">
      <c r="B256" s="253"/>
      <c r="C256" s="254"/>
      <c r="D256" s="249" t="s">
        <v>200</v>
      </c>
      <c r="E256" s="255" t="s">
        <v>21</v>
      </c>
      <c r="F256" s="256" t="s">
        <v>1244</v>
      </c>
      <c r="G256" s="254"/>
      <c r="H256" s="257">
        <v>8.5399999999999991</v>
      </c>
      <c r="I256" s="258"/>
      <c r="J256" s="254"/>
      <c r="K256" s="254"/>
      <c r="L256" s="259"/>
      <c r="M256" s="260"/>
      <c r="N256" s="261"/>
      <c r="O256" s="261"/>
      <c r="P256" s="261"/>
      <c r="Q256" s="261"/>
      <c r="R256" s="261"/>
      <c r="S256" s="261"/>
      <c r="T256" s="262"/>
      <c r="AT256" s="263" t="s">
        <v>200</v>
      </c>
      <c r="AU256" s="263" t="s">
        <v>207</v>
      </c>
      <c r="AV256" s="12" t="s">
        <v>81</v>
      </c>
      <c r="AW256" s="12" t="s">
        <v>35</v>
      </c>
      <c r="AX256" s="12" t="s">
        <v>72</v>
      </c>
      <c r="AY256" s="263" t="s">
        <v>188</v>
      </c>
    </row>
    <row r="257" s="12" customFormat="1">
      <c r="B257" s="253"/>
      <c r="C257" s="254"/>
      <c r="D257" s="249" t="s">
        <v>200</v>
      </c>
      <c r="E257" s="255" t="s">
        <v>21</v>
      </c>
      <c r="F257" s="256" t="s">
        <v>1245</v>
      </c>
      <c r="G257" s="254"/>
      <c r="H257" s="257">
        <v>4.7199999999999998</v>
      </c>
      <c r="I257" s="258"/>
      <c r="J257" s="254"/>
      <c r="K257" s="254"/>
      <c r="L257" s="259"/>
      <c r="M257" s="260"/>
      <c r="N257" s="261"/>
      <c r="O257" s="261"/>
      <c r="P257" s="261"/>
      <c r="Q257" s="261"/>
      <c r="R257" s="261"/>
      <c r="S257" s="261"/>
      <c r="T257" s="262"/>
      <c r="AT257" s="263" t="s">
        <v>200</v>
      </c>
      <c r="AU257" s="263" t="s">
        <v>207</v>
      </c>
      <c r="AV257" s="12" t="s">
        <v>81</v>
      </c>
      <c r="AW257" s="12" t="s">
        <v>35</v>
      </c>
      <c r="AX257" s="12" t="s">
        <v>72</v>
      </c>
      <c r="AY257" s="263" t="s">
        <v>188</v>
      </c>
    </row>
    <row r="258" s="12" customFormat="1">
      <c r="B258" s="253"/>
      <c r="C258" s="254"/>
      <c r="D258" s="249" t="s">
        <v>200</v>
      </c>
      <c r="E258" s="255" t="s">
        <v>21</v>
      </c>
      <c r="F258" s="256" t="s">
        <v>1246</v>
      </c>
      <c r="G258" s="254"/>
      <c r="H258" s="257">
        <v>6.8600000000000003</v>
      </c>
      <c r="I258" s="258"/>
      <c r="J258" s="254"/>
      <c r="K258" s="254"/>
      <c r="L258" s="259"/>
      <c r="M258" s="260"/>
      <c r="N258" s="261"/>
      <c r="O258" s="261"/>
      <c r="P258" s="261"/>
      <c r="Q258" s="261"/>
      <c r="R258" s="261"/>
      <c r="S258" s="261"/>
      <c r="T258" s="262"/>
      <c r="AT258" s="263" t="s">
        <v>200</v>
      </c>
      <c r="AU258" s="263" t="s">
        <v>207</v>
      </c>
      <c r="AV258" s="12" t="s">
        <v>81</v>
      </c>
      <c r="AW258" s="12" t="s">
        <v>35</v>
      </c>
      <c r="AX258" s="12" t="s">
        <v>72</v>
      </c>
      <c r="AY258" s="263" t="s">
        <v>188</v>
      </c>
    </row>
    <row r="259" s="12" customFormat="1">
      <c r="B259" s="253"/>
      <c r="C259" s="254"/>
      <c r="D259" s="249" t="s">
        <v>200</v>
      </c>
      <c r="E259" s="255" t="s">
        <v>21</v>
      </c>
      <c r="F259" s="256" t="s">
        <v>1247</v>
      </c>
      <c r="G259" s="254"/>
      <c r="H259" s="257">
        <v>6.5199999999999996</v>
      </c>
      <c r="I259" s="258"/>
      <c r="J259" s="254"/>
      <c r="K259" s="254"/>
      <c r="L259" s="259"/>
      <c r="M259" s="260"/>
      <c r="N259" s="261"/>
      <c r="O259" s="261"/>
      <c r="P259" s="261"/>
      <c r="Q259" s="261"/>
      <c r="R259" s="261"/>
      <c r="S259" s="261"/>
      <c r="T259" s="262"/>
      <c r="AT259" s="263" t="s">
        <v>200</v>
      </c>
      <c r="AU259" s="263" t="s">
        <v>207</v>
      </c>
      <c r="AV259" s="12" t="s">
        <v>81</v>
      </c>
      <c r="AW259" s="12" t="s">
        <v>35</v>
      </c>
      <c r="AX259" s="12" t="s">
        <v>72</v>
      </c>
      <c r="AY259" s="263" t="s">
        <v>188</v>
      </c>
    </row>
    <row r="260" s="12" customFormat="1">
      <c r="B260" s="253"/>
      <c r="C260" s="254"/>
      <c r="D260" s="249" t="s">
        <v>200</v>
      </c>
      <c r="E260" s="255" t="s">
        <v>21</v>
      </c>
      <c r="F260" s="256" t="s">
        <v>1248</v>
      </c>
      <c r="G260" s="254"/>
      <c r="H260" s="257">
        <v>23.16</v>
      </c>
      <c r="I260" s="258"/>
      <c r="J260" s="254"/>
      <c r="K260" s="254"/>
      <c r="L260" s="259"/>
      <c r="M260" s="260"/>
      <c r="N260" s="261"/>
      <c r="O260" s="261"/>
      <c r="P260" s="261"/>
      <c r="Q260" s="261"/>
      <c r="R260" s="261"/>
      <c r="S260" s="261"/>
      <c r="T260" s="262"/>
      <c r="AT260" s="263" t="s">
        <v>200</v>
      </c>
      <c r="AU260" s="263" t="s">
        <v>207</v>
      </c>
      <c r="AV260" s="12" t="s">
        <v>81</v>
      </c>
      <c r="AW260" s="12" t="s">
        <v>35</v>
      </c>
      <c r="AX260" s="12" t="s">
        <v>72</v>
      </c>
      <c r="AY260" s="263" t="s">
        <v>188</v>
      </c>
    </row>
    <row r="261" s="12" customFormat="1">
      <c r="B261" s="253"/>
      <c r="C261" s="254"/>
      <c r="D261" s="249" t="s">
        <v>200</v>
      </c>
      <c r="E261" s="255" t="s">
        <v>21</v>
      </c>
      <c r="F261" s="256" t="s">
        <v>1249</v>
      </c>
      <c r="G261" s="254"/>
      <c r="H261" s="257">
        <v>6.6100000000000003</v>
      </c>
      <c r="I261" s="258"/>
      <c r="J261" s="254"/>
      <c r="K261" s="254"/>
      <c r="L261" s="259"/>
      <c r="M261" s="260"/>
      <c r="N261" s="261"/>
      <c r="O261" s="261"/>
      <c r="P261" s="261"/>
      <c r="Q261" s="261"/>
      <c r="R261" s="261"/>
      <c r="S261" s="261"/>
      <c r="T261" s="262"/>
      <c r="AT261" s="263" t="s">
        <v>200</v>
      </c>
      <c r="AU261" s="263" t="s">
        <v>207</v>
      </c>
      <c r="AV261" s="12" t="s">
        <v>81</v>
      </c>
      <c r="AW261" s="12" t="s">
        <v>35</v>
      </c>
      <c r="AX261" s="12" t="s">
        <v>72</v>
      </c>
      <c r="AY261" s="263" t="s">
        <v>188</v>
      </c>
    </row>
    <row r="262" s="14" customFormat="1">
      <c r="B262" s="274"/>
      <c r="C262" s="275"/>
      <c r="D262" s="249" t="s">
        <v>200</v>
      </c>
      <c r="E262" s="276" t="s">
        <v>21</v>
      </c>
      <c r="F262" s="277" t="s">
        <v>215</v>
      </c>
      <c r="G262" s="275"/>
      <c r="H262" s="278">
        <v>97.920000000000002</v>
      </c>
      <c r="I262" s="279"/>
      <c r="J262" s="275"/>
      <c r="K262" s="275"/>
      <c r="L262" s="280"/>
      <c r="M262" s="281"/>
      <c r="N262" s="282"/>
      <c r="O262" s="282"/>
      <c r="P262" s="282"/>
      <c r="Q262" s="282"/>
      <c r="R262" s="282"/>
      <c r="S262" s="282"/>
      <c r="T262" s="283"/>
      <c r="AT262" s="284" t="s">
        <v>200</v>
      </c>
      <c r="AU262" s="284" t="s">
        <v>207</v>
      </c>
      <c r="AV262" s="14" t="s">
        <v>194</v>
      </c>
      <c r="AW262" s="14" t="s">
        <v>35</v>
      </c>
      <c r="AX262" s="14" t="s">
        <v>79</v>
      </c>
      <c r="AY262" s="284" t="s">
        <v>188</v>
      </c>
    </row>
    <row r="263" s="1" customFormat="1" ht="16.5" customHeight="1">
      <c r="B263" s="47"/>
      <c r="C263" s="286" t="s">
        <v>370</v>
      </c>
      <c r="D263" s="286" t="s">
        <v>273</v>
      </c>
      <c r="E263" s="287" t="s">
        <v>323</v>
      </c>
      <c r="F263" s="288" t="s">
        <v>324</v>
      </c>
      <c r="G263" s="289" t="s">
        <v>120</v>
      </c>
      <c r="H263" s="290">
        <v>19.614999999999998</v>
      </c>
      <c r="I263" s="291"/>
      <c r="J263" s="292">
        <f>ROUND(I263*H263,2)</f>
        <v>0</v>
      </c>
      <c r="K263" s="288" t="s">
        <v>193</v>
      </c>
      <c r="L263" s="293"/>
      <c r="M263" s="294" t="s">
        <v>21</v>
      </c>
      <c r="N263" s="295" t="s">
        <v>43</v>
      </c>
      <c r="O263" s="48"/>
      <c r="P263" s="246">
        <f>O263*H263</f>
        <v>0</v>
      </c>
      <c r="Q263" s="246">
        <v>0.00044999999999999999</v>
      </c>
      <c r="R263" s="246">
        <f>Q263*H263</f>
        <v>0.0088267499999999995</v>
      </c>
      <c r="S263" s="246">
        <v>0</v>
      </c>
      <c r="T263" s="247">
        <f>S263*H263</f>
        <v>0</v>
      </c>
      <c r="AR263" s="25" t="s">
        <v>240</v>
      </c>
      <c r="AT263" s="25" t="s">
        <v>273</v>
      </c>
      <c r="AU263" s="25" t="s">
        <v>207</v>
      </c>
      <c r="AY263" s="25" t="s">
        <v>188</v>
      </c>
      <c r="BE263" s="248">
        <f>IF(N263="základní",J263,0)</f>
        <v>0</v>
      </c>
      <c r="BF263" s="248">
        <f>IF(N263="snížená",J263,0)</f>
        <v>0</v>
      </c>
      <c r="BG263" s="248">
        <f>IF(N263="zákl. přenesená",J263,0)</f>
        <v>0</v>
      </c>
      <c r="BH263" s="248">
        <f>IF(N263="sníž. přenesená",J263,0)</f>
        <v>0</v>
      </c>
      <c r="BI263" s="248">
        <f>IF(N263="nulová",J263,0)</f>
        <v>0</v>
      </c>
      <c r="BJ263" s="25" t="s">
        <v>79</v>
      </c>
      <c r="BK263" s="248">
        <f>ROUND(I263*H263,2)</f>
        <v>0</v>
      </c>
      <c r="BL263" s="25" t="s">
        <v>194</v>
      </c>
      <c r="BM263" s="25" t="s">
        <v>1250</v>
      </c>
    </row>
    <row r="264" s="1" customFormat="1">
      <c r="B264" s="47"/>
      <c r="C264" s="75"/>
      <c r="D264" s="249" t="s">
        <v>196</v>
      </c>
      <c r="E264" s="75"/>
      <c r="F264" s="250" t="s">
        <v>324</v>
      </c>
      <c r="G264" s="75"/>
      <c r="H264" s="75"/>
      <c r="I264" s="205"/>
      <c r="J264" s="75"/>
      <c r="K264" s="75"/>
      <c r="L264" s="73"/>
      <c r="M264" s="251"/>
      <c r="N264" s="48"/>
      <c r="O264" s="48"/>
      <c r="P264" s="48"/>
      <c r="Q264" s="48"/>
      <c r="R264" s="48"/>
      <c r="S264" s="48"/>
      <c r="T264" s="96"/>
      <c r="AT264" s="25" t="s">
        <v>196</v>
      </c>
      <c r="AU264" s="25" t="s">
        <v>207</v>
      </c>
    </row>
    <row r="265" s="12" customFormat="1">
      <c r="B265" s="253"/>
      <c r="C265" s="254"/>
      <c r="D265" s="249" t="s">
        <v>200</v>
      </c>
      <c r="E265" s="255" t="s">
        <v>21</v>
      </c>
      <c r="F265" s="256" t="s">
        <v>1251</v>
      </c>
      <c r="G265" s="254"/>
      <c r="H265" s="257">
        <v>19.614999999999998</v>
      </c>
      <c r="I265" s="258"/>
      <c r="J265" s="254"/>
      <c r="K265" s="254"/>
      <c r="L265" s="259"/>
      <c r="M265" s="260"/>
      <c r="N265" s="261"/>
      <c r="O265" s="261"/>
      <c r="P265" s="261"/>
      <c r="Q265" s="261"/>
      <c r="R265" s="261"/>
      <c r="S265" s="261"/>
      <c r="T265" s="262"/>
      <c r="AT265" s="263" t="s">
        <v>200</v>
      </c>
      <c r="AU265" s="263" t="s">
        <v>207</v>
      </c>
      <c r="AV265" s="12" t="s">
        <v>81</v>
      </c>
      <c r="AW265" s="12" t="s">
        <v>35</v>
      </c>
      <c r="AX265" s="12" t="s">
        <v>79</v>
      </c>
      <c r="AY265" s="263" t="s">
        <v>188</v>
      </c>
    </row>
    <row r="266" s="1" customFormat="1" ht="16.5" customHeight="1">
      <c r="B266" s="47"/>
      <c r="C266" s="286" t="s">
        <v>375</v>
      </c>
      <c r="D266" s="286" t="s">
        <v>273</v>
      </c>
      <c r="E266" s="287" t="s">
        <v>400</v>
      </c>
      <c r="F266" s="288" t="s">
        <v>401</v>
      </c>
      <c r="G266" s="289" t="s">
        <v>120</v>
      </c>
      <c r="H266" s="290">
        <v>5.6230000000000002</v>
      </c>
      <c r="I266" s="291"/>
      <c r="J266" s="292">
        <f>ROUND(I266*H266,2)</f>
        <v>0</v>
      </c>
      <c r="K266" s="288" t="s">
        <v>193</v>
      </c>
      <c r="L266" s="293"/>
      <c r="M266" s="294" t="s">
        <v>21</v>
      </c>
      <c r="N266" s="295" t="s">
        <v>43</v>
      </c>
      <c r="O266" s="48"/>
      <c r="P266" s="246">
        <f>O266*H266</f>
        <v>0</v>
      </c>
      <c r="Q266" s="246">
        <v>0.00089999999999999998</v>
      </c>
      <c r="R266" s="246">
        <f>Q266*H266</f>
        <v>0.0050607000000000004</v>
      </c>
      <c r="S266" s="246">
        <v>0</v>
      </c>
      <c r="T266" s="247">
        <f>S266*H266</f>
        <v>0</v>
      </c>
      <c r="AR266" s="25" t="s">
        <v>240</v>
      </c>
      <c r="AT266" s="25" t="s">
        <v>273</v>
      </c>
      <c r="AU266" s="25" t="s">
        <v>207</v>
      </c>
      <c r="AY266" s="25" t="s">
        <v>188</v>
      </c>
      <c r="BE266" s="248">
        <f>IF(N266="základní",J266,0)</f>
        <v>0</v>
      </c>
      <c r="BF266" s="248">
        <f>IF(N266="snížená",J266,0)</f>
        <v>0</v>
      </c>
      <c r="BG266" s="248">
        <f>IF(N266="zákl. přenesená",J266,0)</f>
        <v>0</v>
      </c>
      <c r="BH266" s="248">
        <f>IF(N266="sníž. přenesená",J266,0)</f>
        <v>0</v>
      </c>
      <c r="BI266" s="248">
        <f>IF(N266="nulová",J266,0)</f>
        <v>0</v>
      </c>
      <c r="BJ266" s="25" t="s">
        <v>79</v>
      </c>
      <c r="BK266" s="248">
        <f>ROUND(I266*H266,2)</f>
        <v>0</v>
      </c>
      <c r="BL266" s="25" t="s">
        <v>194</v>
      </c>
      <c r="BM266" s="25" t="s">
        <v>1252</v>
      </c>
    </row>
    <row r="267" s="1" customFormat="1">
      <c r="B267" s="47"/>
      <c r="C267" s="75"/>
      <c r="D267" s="249" t="s">
        <v>196</v>
      </c>
      <c r="E267" s="75"/>
      <c r="F267" s="250" t="s">
        <v>401</v>
      </c>
      <c r="G267" s="75"/>
      <c r="H267" s="75"/>
      <c r="I267" s="205"/>
      <c r="J267" s="75"/>
      <c r="K267" s="75"/>
      <c r="L267" s="73"/>
      <c r="M267" s="251"/>
      <c r="N267" s="48"/>
      <c r="O267" s="48"/>
      <c r="P267" s="48"/>
      <c r="Q267" s="48"/>
      <c r="R267" s="48"/>
      <c r="S267" s="48"/>
      <c r="T267" s="96"/>
      <c r="AT267" s="25" t="s">
        <v>196</v>
      </c>
      <c r="AU267" s="25" t="s">
        <v>207</v>
      </c>
    </row>
    <row r="268" s="12" customFormat="1">
      <c r="B268" s="253"/>
      <c r="C268" s="254"/>
      <c r="D268" s="249" t="s">
        <v>200</v>
      </c>
      <c r="E268" s="255" t="s">
        <v>21</v>
      </c>
      <c r="F268" s="256" t="s">
        <v>1253</v>
      </c>
      <c r="G268" s="254"/>
      <c r="H268" s="257">
        <v>5.3550000000000004</v>
      </c>
      <c r="I268" s="258"/>
      <c r="J268" s="254"/>
      <c r="K268" s="254"/>
      <c r="L268" s="259"/>
      <c r="M268" s="260"/>
      <c r="N268" s="261"/>
      <c r="O268" s="261"/>
      <c r="P268" s="261"/>
      <c r="Q268" s="261"/>
      <c r="R268" s="261"/>
      <c r="S268" s="261"/>
      <c r="T268" s="262"/>
      <c r="AT268" s="263" t="s">
        <v>200</v>
      </c>
      <c r="AU268" s="263" t="s">
        <v>207</v>
      </c>
      <c r="AV268" s="12" t="s">
        <v>81</v>
      </c>
      <c r="AW268" s="12" t="s">
        <v>35</v>
      </c>
      <c r="AX268" s="12" t="s">
        <v>79</v>
      </c>
      <c r="AY268" s="263" t="s">
        <v>188</v>
      </c>
    </row>
    <row r="269" s="12" customFormat="1">
      <c r="B269" s="253"/>
      <c r="C269" s="254"/>
      <c r="D269" s="249" t="s">
        <v>200</v>
      </c>
      <c r="E269" s="254"/>
      <c r="F269" s="256" t="s">
        <v>1254</v>
      </c>
      <c r="G269" s="254"/>
      <c r="H269" s="257">
        <v>5.6230000000000002</v>
      </c>
      <c r="I269" s="258"/>
      <c r="J269" s="254"/>
      <c r="K269" s="254"/>
      <c r="L269" s="259"/>
      <c r="M269" s="260"/>
      <c r="N269" s="261"/>
      <c r="O269" s="261"/>
      <c r="P269" s="261"/>
      <c r="Q269" s="261"/>
      <c r="R269" s="261"/>
      <c r="S269" s="261"/>
      <c r="T269" s="262"/>
      <c r="AT269" s="263" t="s">
        <v>200</v>
      </c>
      <c r="AU269" s="263" t="s">
        <v>207</v>
      </c>
      <c r="AV269" s="12" t="s">
        <v>81</v>
      </c>
      <c r="AW269" s="12" t="s">
        <v>6</v>
      </c>
      <c r="AX269" s="12" t="s">
        <v>79</v>
      </c>
      <c r="AY269" s="263" t="s">
        <v>188</v>
      </c>
    </row>
    <row r="270" s="1" customFormat="1" ht="25.5" customHeight="1">
      <c r="B270" s="47"/>
      <c r="C270" s="237" t="s">
        <v>395</v>
      </c>
      <c r="D270" s="237" t="s">
        <v>190</v>
      </c>
      <c r="E270" s="238" t="s">
        <v>406</v>
      </c>
      <c r="F270" s="239" t="s">
        <v>407</v>
      </c>
      <c r="G270" s="240" t="s">
        <v>120</v>
      </c>
      <c r="H270" s="241">
        <v>40.087000000000003</v>
      </c>
      <c r="I270" s="242"/>
      <c r="J270" s="243">
        <f>ROUND(I270*H270,2)</f>
        <v>0</v>
      </c>
      <c r="K270" s="239" t="s">
        <v>193</v>
      </c>
      <c r="L270" s="73"/>
      <c r="M270" s="244" t="s">
        <v>21</v>
      </c>
      <c r="N270" s="245" t="s">
        <v>43</v>
      </c>
      <c r="O270" s="48"/>
      <c r="P270" s="246">
        <f>O270*H270</f>
        <v>0</v>
      </c>
      <c r="Q270" s="246">
        <v>9.0000000000000006E-05</v>
      </c>
      <c r="R270" s="246">
        <f>Q270*H270</f>
        <v>0.0036078300000000007</v>
      </c>
      <c r="S270" s="246">
        <v>0</v>
      </c>
      <c r="T270" s="247">
        <f>S270*H270</f>
        <v>0</v>
      </c>
      <c r="AR270" s="25" t="s">
        <v>194</v>
      </c>
      <c r="AT270" s="25" t="s">
        <v>190</v>
      </c>
      <c r="AU270" s="25" t="s">
        <v>207</v>
      </c>
      <c r="AY270" s="25" t="s">
        <v>188</v>
      </c>
      <c r="BE270" s="248">
        <f>IF(N270="základní",J270,0)</f>
        <v>0</v>
      </c>
      <c r="BF270" s="248">
        <f>IF(N270="snížená",J270,0)</f>
        <v>0</v>
      </c>
      <c r="BG270" s="248">
        <f>IF(N270="zákl. přenesená",J270,0)</f>
        <v>0</v>
      </c>
      <c r="BH270" s="248">
        <f>IF(N270="sníž. přenesená",J270,0)</f>
        <v>0</v>
      </c>
      <c r="BI270" s="248">
        <f>IF(N270="nulová",J270,0)</f>
        <v>0</v>
      </c>
      <c r="BJ270" s="25" t="s">
        <v>79</v>
      </c>
      <c r="BK270" s="248">
        <f>ROUND(I270*H270,2)</f>
        <v>0</v>
      </c>
      <c r="BL270" s="25" t="s">
        <v>194</v>
      </c>
      <c r="BM270" s="25" t="s">
        <v>1255</v>
      </c>
    </row>
    <row r="271" s="1" customFormat="1">
      <c r="B271" s="47"/>
      <c r="C271" s="75"/>
      <c r="D271" s="249" t="s">
        <v>196</v>
      </c>
      <c r="E271" s="75"/>
      <c r="F271" s="250" t="s">
        <v>409</v>
      </c>
      <c r="G271" s="75"/>
      <c r="H271" s="75"/>
      <c r="I271" s="205"/>
      <c r="J271" s="75"/>
      <c r="K271" s="75"/>
      <c r="L271" s="73"/>
      <c r="M271" s="251"/>
      <c r="N271" s="48"/>
      <c r="O271" s="48"/>
      <c r="P271" s="48"/>
      <c r="Q271" s="48"/>
      <c r="R271" s="48"/>
      <c r="S271" s="48"/>
      <c r="T271" s="96"/>
      <c r="AT271" s="25" t="s">
        <v>196</v>
      </c>
      <c r="AU271" s="25" t="s">
        <v>207</v>
      </c>
    </row>
    <row r="272" s="1" customFormat="1">
      <c r="B272" s="47"/>
      <c r="C272" s="75"/>
      <c r="D272" s="249" t="s">
        <v>198</v>
      </c>
      <c r="E272" s="75"/>
      <c r="F272" s="252" t="s">
        <v>320</v>
      </c>
      <c r="G272" s="75"/>
      <c r="H272" s="75"/>
      <c r="I272" s="205"/>
      <c r="J272" s="75"/>
      <c r="K272" s="75"/>
      <c r="L272" s="73"/>
      <c r="M272" s="251"/>
      <c r="N272" s="48"/>
      <c r="O272" s="48"/>
      <c r="P272" s="48"/>
      <c r="Q272" s="48"/>
      <c r="R272" s="48"/>
      <c r="S272" s="48"/>
      <c r="T272" s="96"/>
      <c r="AT272" s="25" t="s">
        <v>198</v>
      </c>
      <c r="AU272" s="25" t="s">
        <v>207</v>
      </c>
    </row>
    <row r="273" s="12" customFormat="1">
      <c r="B273" s="253"/>
      <c r="C273" s="254"/>
      <c r="D273" s="249" t="s">
        <v>200</v>
      </c>
      <c r="E273" s="255" t="s">
        <v>21</v>
      </c>
      <c r="F273" s="256" t="s">
        <v>127</v>
      </c>
      <c r="G273" s="254"/>
      <c r="H273" s="257">
        <v>38.177999999999997</v>
      </c>
      <c r="I273" s="258"/>
      <c r="J273" s="254"/>
      <c r="K273" s="254"/>
      <c r="L273" s="259"/>
      <c r="M273" s="260"/>
      <c r="N273" s="261"/>
      <c r="O273" s="261"/>
      <c r="P273" s="261"/>
      <c r="Q273" s="261"/>
      <c r="R273" s="261"/>
      <c r="S273" s="261"/>
      <c r="T273" s="262"/>
      <c r="AT273" s="263" t="s">
        <v>200</v>
      </c>
      <c r="AU273" s="263" t="s">
        <v>207</v>
      </c>
      <c r="AV273" s="12" t="s">
        <v>81</v>
      </c>
      <c r="AW273" s="12" t="s">
        <v>35</v>
      </c>
      <c r="AX273" s="12" t="s">
        <v>79</v>
      </c>
      <c r="AY273" s="263" t="s">
        <v>188</v>
      </c>
    </row>
    <row r="274" s="12" customFormat="1">
      <c r="B274" s="253"/>
      <c r="C274" s="254"/>
      <c r="D274" s="249" t="s">
        <v>200</v>
      </c>
      <c r="E274" s="254"/>
      <c r="F274" s="256" t="s">
        <v>1205</v>
      </c>
      <c r="G274" s="254"/>
      <c r="H274" s="257">
        <v>40.087000000000003</v>
      </c>
      <c r="I274" s="258"/>
      <c r="J274" s="254"/>
      <c r="K274" s="254"/>
      <c r="L274" s="259"/>
      <c r="M274" s="260"/>
      <c r="N274" s="261"/>
      <c r="O274" s="261"/>
      <c r="P274" s="261"/>
      <c r="Q274" s="261"/>
      <c r="R274" s="261"/>
      <c r="S274" s="261"/>
      <c r="T274" s="262"/>
      <c r="AT274" s="263" t="s">
        <v>200</v>
      </c>
      <c r="AU274" s="263" t="s">
        <v>207</v>
      </c>
      <c r="AV274" s="12" t="s">
        <v>81</v>
      </c>
      <c r="AW274" s="12" t="s">
        <v>6</v>
      </c>
      <c r="AX274" s="12" t="s">
        <v>79</v>
      </c>
      <c r="AY274" s="263" t="s">
        <v>188</v>
      </c>
    </row>
    <row r="275" s="1" customFormat="1" ht="25.5" customHeight="1">
      <c r="B275" s="47"/>
      <c r="C275" s="237" t="s">
        <v>399</v>
      </c>
      <c r="D275" s="237" t="s">
        <v>190</v>
      </c>
      <c r="E275" s="238" t="s">
        <v>411</v>
      </c>
      <c r="F275" s="239" t="s">
        <v>412</v>
      </c>
      <c r="G275" s="240" t="s">
        <v>120</v>
      </c>
      <c r="H275" s="241">
        <v>227.72999999999999</v>
      </c>
      <c r="I275" s="242"/>
      <c r="J275" s="243">
        <f>ROUND(I275*H275,2)</f>
        <v>0</v>
      </c>
      <c r="K275" s="239" t="s">
        <v>193</v>
      </c>
      <c r="L275" s="73"/>
      <c r="M275" s="244" t="s">
        <v>21</v>
      </c>
      <c r="N275" s="245" t="s">
        <v>43</v>
      </c>
      <c r="O275" s="48"/>
      <c r="P275" s="246">
        <f>O275*H275</f>
        <v>0</v>
      </c>
      <c r="Q275" s="246">
        <v>6.0000000000000002E-05</v>
      </c>
      <c r="R275" s="246">
        <f>Q275*H275</f>
        <v>0.0136638</v>
      </c>
      <c r="S275" s="246">
        <v>0</v>
      </c>
      <c r="T275" s="247">
        <f>S275*H275</f>
        <v>0</v>
      </c>
      <c r="AR275" s="25" t="s">
        <v>194</v>
      </c>
      <c r="AT275" s="25" t="s">
        <v>190</v>
      </c>
      <c r="AU275" s="25" t="s">
        <v>207</v>
      </c>
      <c r="AY275" s="25" t="s">
        <v>188</v>
      </c>
      <c r="BE275" s="248">
        <f>IF(N275="základní",J275,0)</f>
        <v>0</v>
      </c>
      <c r="BF275" s="248">
        <f>IF(N275="snížená",J275,0)</f>
        <v>0</v>
      </c>
      <c r="BG275" s="248">
        <f>IF(N275="zákl. přenesená",J275,0)</f>
        <v>0</v>
      </c>
      <c r="BH275" s="248">
        <f>IF(N275="sníž. přenesená",J275,0)</f>
        <v>0</v>
      </c>
      <c r="BI275" s="248">
        <f>IF(N275="nulová",J275,0)</f>
        <v>0</v>
      </c>
      <c r="BJ275" s="25" t="s">
        <v>79</v>
      </c>
      <c r="BK275" s="248">
        <f>ROUND(I275*H275,2)</f>
        <v>0</v>
      </c>
      <c r="BL275" s="25" t="s">
        <v>194</v>
      </c>
      <c r="BM275" s="25" t="s">
        <v>1256</v>
      </c>
    </row>
    <row r="276" s="1" customFormat="1">
      <c r="B276" s="47"/>
      <c r="C276" s="75"/>
      <c r="D276" s="249" t="s">
        <v>196</v>
      </c>
      <c r="E276" s="75"/>
      <c r="F276" s="250" t="s">
        <v>414</v>
      </c>
      <c r="G276" s="75"/>
      <c r="H276" s="75"/>
      <c r="I276" s="205"/>
      <c r="J276" s="75"/>
      <c r="K276" s="75"/>
      <c r="L276" s="73"/>
      <c r="M276" s="251"/>
      <c r="N276" s="48"/>
      <c r="O276" s="48"/>
      <c r="P276" s="48"/>
      <c r="Q276" s="48"/>
      <c r="R276" s="48"/>
      <c r="S276" s="48"/>
      <c r="T276" s="96"/>
      <c r="AT276" s="25" t="s">
        <v>196</v>
      </c>
      <c r="AU276" s="25" t="s">
        <v>207</v>
      </c>
    </row>
    <row r="277" s="1" customFormat="1">
      <c r="B277" s="47"/>
      <c r="C277" s="75"/>
      <c r="D277" s="249" t="s">
        <v>198</v>
      </c>
      <c r="E277" s="75"/>
      <c r="F277" s="252" t="s">
        <v>320</v>
      </c>
      <c r="G277" s="75"/>
      <c r="H277" s="75"/>
      <c r="I277" s="205"/>
      <c r="J277" s="75"/>
      <c r="K277" s="75"/>
      <c r="L277" s="73"/>
      <c r="M277" s="251"/>
      <c r="N277" s="48"/>
      <c r="O277" s="48"/>
      <c r="P277" s="48"/>
      <c r="Q277" s="48"/>
      <c r="R277" s="48"/>
      <c r="S277" s="48"/>
      <c r="T277" s="96"/>
      <c r="AT277" s="25" t="s">
        <v>198</v>
      </c>
      <c r="AU277" s="25" t="s">
        <v>207</v>
      </c>
    </row>
    <row r="278" s="12" customFormat="1">
      <c r="B278" s="253"/>
      <c r="C278" s="254"/>
      <c r="D278" s="249" t="s">
        <v>200</v>
      </c>
      <c r="E278" s="255" t="s">
        <v>21</v>
      </c>
      <c r="F278" s="256" t="s">
        <v>1257</v>
      </c>
      <c r="G278" s="254"/>
      <c r="H278" s="257">
        <v>227.72999999999999</v>
      </c>
      <c r="I278" s="258"/>
      <c r="J278" s="254"/>
      <c r="K278" s="254"/>
      <c r="L278" s="259"/>
      <c r="M278" s="260"/>
      <c r="N278" s="261"/>
      <c r="O278" s="261"/>
      <c r="P278" s="261"/>
      <c r="Q278" s="261"/>
      <c r="R278" s="261"/>
      <c r="S278" s="261"/>
      <c r="T278" s="262"/>
      <c r="AT278" s="263" t="s">
        <v>200</v>
      </c>
      <c r="AU278" s="263" t="s">
        <v>207</v>
      </c>
      <c r="AV278" s="12" t="s">
        <v>81</v>
      </c>
      <c r="AW278" s="12" t="s">
        <v>35</v>
      </c>
      <c r="AX278" s="12" t="s">
        <v>79</v>
      </c>
      <c r="AY278" s="263" t="s">
        <v>188</v>
      </c>
    </row>
    <row r="279" s="1" customFormat="1" ht="16.5" customHeight="1">
      <c r="B279" s="47"/>
      <c r="C279" s="237" t="s">
        <v>405</v>
      </c>
      <c r="D279" s="237" t="s">
        <v>190</v>
      </c>
      <c r="E279" s="238" t="s">
        <v>416</v>
      </c>
      <c r="F279" s="239" t="s">
        <v>417</v>
      </c>
      <c r="G279" s="240" t="s">
        <v>378</v>
      </c>
      <c r="H279" s="241">
        <v>58.689999999999998</v>
      </c>
      <c r="I279" s="242"/>
      <c r="J279" s="243">
        <f>ROUND(I279*H279,2)</f>
        <v>0</v>
      </c>
      <c r="K279" s="239" t="s">
        <v>193</v>
      </c>
      <c r="L279" s="73"/>
      <c r="M279" s="244" t="s">
        <v>21</v>
      </c>
      <c r="N279" s="245" t="s">
        <v>43</v>
      </c>
      <c r="O279" s="48"/>
      <c r="P279" s="246">
        <f>O279*H279</f>
        <v>0</v>
      </c>
      <c r="Q279" s="246">
        <v>6.0000000000000002E-05</v>
      </c>
      <c r="R279" s="246">
        <f>Q279*H279</f>
        <v>0.0035214000000000001</v>
      </c>
      <c r="S279" s="246">
        <v>0</v>
      </c>
      <c r="T279" s="247">
        <f>S279*H279</f>
        <v>0</v>
      </c>
      <c r="AR279" s="25" t="s">
        <v>194</v>
      </c>
      <c r="AT279" s="25" t="s">
        <v>190</v>
      </c>
      <c r="AU279" s="25" t="s">
        <v>207</v>
      </c>
      <c r="AY279" s="25" t="s">
        <v>188</v>
      </c>
      <c r="BE279" s="248">
        <f>IF(N279="základní",J279,0)</f>
        <v>0</v>
      </c>
      <c r="BF279" s="248">
        <f>IF(N279="snížená",J279,0)</f>
        <v>0</v>
      </c>
      <c r="BG279" s="248">
        <f>IF(N279="zákl. přenesená",J279,0)</f>
        <v>0</v>
      </c>
      <c r="BH279" s="248">
        <f>IF(N279="sníž. přenesená",J279,0)</f>
        <v>0</v>
      </c>
      <c r="BI279" s="248">
        <f>IF(N279="nulová",J279,0)</f>
        <v>0</v>
      </c>
      <c r="BJ279" s="25" t="s">
        <v>79</v>
      </c>
      <c r="BK279" s="248">
        <f>ROUND(I279*H279,2)</f>
        <v>0</v>
      </c>
      <c r="BL279" s="25" t="s">
        <v>194</v>
      </c>
      <c r="BM279" s="25" t="s">
        <v>1258</v>
      </c>
    </row>
    <row r="280" s="1" customFormat="1">
      <c r="B280" s="47"/>
      <c r="C280" s="75"/>
      <c r="D280" s="249" t="s">
        <v>196</v>
      </c>
      <c r="E280" s="75"/>
      <c r="F280" s="250" t="s">
        <v>419</v>
      </c>
      <c r="G280" s="75"/>
      <c r="H280" s="75"/>
      <c r="I280" s="205"/>
      <c r="J280" s="75"/>
      <c r="K280" s="75"/>
      <c r="L280" s="73"/>
      <c r="M280" s="251"/>
      <c r="N280" s="48"/>
      <c r="O280" s="48"/>
      <c r="P280" s="48"/>
      <c r="Q280" s="48"/>
      <c r="R280" s="48"/>
      <c r="S280" s="48"/>
      <c r="T280" s="96"/>
      <c r="AT280" s="25" t="s">
        <v>196</v>
      </c>
      <c r="AU280" s="25" t="s">
        <v>207</v>
      </c>
    </row>
    <row r="281" s="1" customFormat="1">
      <c r="B281" s="47"/>
      <c r="C281" s="75"/>
      <c r="D281" s="249" t="s">
        <v>198</v>
      </c>
      <c r="E281" s="75"/>
      <c r="F281" s="252" t="s">
        <v>420</v>
      </c>
      <c r="G281" s="75"/>
      <c r="H281" s="75"/>
      <c r="I281" s="205"/>
      <c r="J281" s="75"/>
      <c r="K281" s="75"/>
      <c r="L281" s="73"/>
      <c r="M281" s="251"/>
      <c r="N281" s="48"/>
      <c r="O281" s="48"/>
      <c r="P281" s="48"/>
      <c r="Q281" s="48"/>
      <c r="R281" s="48"/>
      <c r="S281" s="48"/>
      <c r="T281" s="96"/>
      <c r="AT281" s="25" t="s">
        <v>198</v>
      </c>
      <c r="AU281" s="25" t="s">
        <v>207</v>
      </c>
    </row>
    <row r="282" s="12" customFormat="1">
      <c r="B282" s="253"/>
      <c r="C282" s="254"/>
      <c r="D282" s="249" t="s">
        <v>200</v>
      </c>
      <c r="E282" s="255" t="s">
        <v>21</v>
      </c>
      <c r="F282" s="256" t="s">
        <v>1259</v>
      </c>
      <c r="G282" s="254"/>
      <c r="H282" s="257">
        <v>58.689999999999998</v>
      </c>
      <c r="I282" s="258"/>
      <c r="J282" s="254"/>
      <c r="K282" s="254"/>
      <c r="L282" s="259"/>
      <c r="M282" s="260"/>
      <c r="N282" s="261"/>
      <c r="O282" s="261"/>
      <c r="P282" s="261"/>
      <c r="Q282" s="261"/>
      <c r="R282" s="261"/>
      <c r="S282" s="261"/>
      <c r="T282" s="262"/>
      <c r="AT282" s="263" t="s">
        <v>200</v>
      </c>
      <c r="AU282" s="263" t="s">
        <v>207</v>
      </c>
      <c r="AV282" s="12" t="s">
        <v>81</v>
      </c>
      <c r="AW282" s="12" t="s">
        <v>35</v>
      </c>
      <c r="AX282" s="12" t="s">
        <v>72</v>
      </c>
      <c r="AY282" s="263" t="s">
        <v>188</v>
      </c>
    </row>
    <row r="283" s="14" customFormat="1">
      <c r="B283" s="274"/>
      <c r="C283" s="275"/>
      <c r="D283" s="249" t="s">
        <v>200</v>
      </c>
      <c r="E283" s="276" t="s">
        <v>21</v>
      </c>
      <c r="F283" s="277" t="s">
        <v>215</v>
      </c>
      <c r="G283" s="275"/>
      <c r="H283" s="278">
        <v>58.689999999999998</v>
      </c>
      <c r="I283" s="279"/>
      <c r="J283" s="275"/>
      <c r="K283" s="275"/>
      <c r="L283" s="280"/>
      <c r="M283" s="281"/>
      <c r="N283" s="282"/>
      <c r="O283" s="282"/>
      <c r="P283" s="282"/>
      <c r="Q283" s="282"/>
      <c r="R283" s="282"/>
      <c r="S283" s="282"/>
      <c r="T283" s="283"/>
      <c r="AT283" s="284" t="s">
        <v>200</v>
      </c>
      <c r="AU283" s="284" t="s">
        <v>207</v>
      </c>
      <c r="AV283" s="14" t="s">
        <v>194</v>
      </c>
      <c r="AW283" s="14" t="s">
        <v>35</v>
      </c>
      <c r="AX283" s="14" t="s">
        <v>79</v>
      </c>
      <c r="AY283" s="284" t="s">
        <v>188</v>
      </c>
    </row>
    <row r="284" s="1" customFormat="1" ht="16.5" customHeight="1">
      <c r="B284" s="47"/>
      <c r="C284" s="286" t="s">
        <v>410</v>
      </c>
      <c r="D284" s="286" t="s">
        <v>273</v>
      </c>
      <c r="E284" s="287" t="s">
        <v>424</v>
      </c>
      <c r="F284" s="288" t="s">
        <v>425</v>
      </c>
      <c r="G284" s="289" t="s">
        <v>378</v>
      </c>
      <c r="H284" s="290">
        <v>61.625</v>
      </c>
      <c r="I284" s="291"/>
      <c r="J284" s="292">
        <f>ROUND(I284*H284,2)</f>
        <v>0</v>
      </c>
      <c r="K284" s="288" t="s">
        <v>193</v>
      </c>
      <c r="L284" s="293"/>
      <c r="M284" s="294" t="s">
        <v>21</v>
      </c>
      <c r="N284" s="295" t="s">
        <v>43</v>
      </c>
      <c r="O284" s="48"/>
      <c r="P284" s="246">
        <f>O284*H284</f>
        <v>0</v>
      </c>
      <c r="Q284" s="246">
        <v>0.00050000000000000001</v>
      </c>
      <c r="R284" s="246">
        <f>Q284*H284</f>
        <v>0.0308125</v>
      </c>
      <c r="S284" s="246">
        <v>0</v>
      </c>
      <c r="T284" s="247">
        <f>S284*H284</f>
        <v>0</v>
      </c>
      <c r="AR284" s="25" t="s">
        <v>240</v>
      </c>
      <c r="AT284" s="25" t="s">
        <v>273</v>
      </c>
      <c r="AU284" s="25" t="s">
        <v>207</v>
      </c>
      <c r="AY284" s="25" t="s">
        <v>188</v>
      </c>
      <c r="BE284" s="248">
        <f>IF(N284="základní",J284,0)</f>
        <v>0</v>
      </c>
      <c r="BF284" s="248">
        <f>IF(N284="snížená",J284,0)</f>
        <v>0</v>
      </c>
      <c r="BG284" s="248">
        <f>IF(N284="zákl. přenesená",J284,0)</f>
        <v>0</v>
      </c>
      <c r="BH284" s="248">
        <f>IF(N284="sníž. přenesená",J284,0)</f>
        <v>0</v>
      </c>
      <c r="BI284" s="248">
        <f>IF(N284="nulová",J284,0)</f>
        <v>0</v>
      </c>
      <c r="BJ284" s="25" t="s">
        <v>79</v>
      </c>
      <c r="BK284" s="248">
        <f>ROUND(I284*H284,2)</f>
        <v>0</v>
      </c>
      <c r="BL284" s="25" t="s">
        <v>194</v>
      </c>
      <c r="BM284" s="25" t="s">
        <v>1260</v>
      </c>
    </row>
    <row r="285" s="1" customFormat="1">
      <c r="B285" s="47"/>
      <c r="C285" s="75"/>
      <c r="D285" s="249" t="s">
        <v>196</v>
      </c>
      <c r="E285" s="75"/>
      <c r="F285" s="250" t="s">
        <v>425</v>
      </c>
      <c r="G285" s="75"/>
      <c r="H285" s="75"/>
      <c r="I285" s="205"/>
      <c r="J285" s="75"/>
      <c r="K285" s="75"/>
      <c r="L285" s="73"/>
      <c r="M285" s="251"/>
      <c r="N285" s="48"/>
      <c r="O285" s="48"/>
      <c r="P285" s="48"/>
      <c r="Q285" s="48"/>
      <c r="R285" s="48"/>
      <c r="S285" s="48"/>
      <c r="T285" s="96"/>
      <c r="AT285" s="25" t="s">
        <v>196</v>
      </c>
      <c r="AU285" s="25" t="s">
        <v>207</v>
      </c>
    </row>
    <row r="286" s="12" customFormat="1">
      <c r="B286" s="253"/>
      <c r="C286" s="254"/>
      <c r="D286" s="249" t="s">
        <v>200</v>
      </c>
      <c r="E286" s="254"/>
      <c r="F286" s="256" t="s">
        <v>1261</v>
      </c>
      <c r="G286" s="254"/>
      <c r="H286" s="257">
        <v>61.625</v>
      </c>
      <c r="I286" s="258"/>
      <c r="J286" s="254"/>
      <c r="K286" s="254"/>
      <c r="L286" s="259"/>
      <c r="M286" s="260"/>
      <c r="N286" s="261"/>
      <c r="O286" s="261"/>
      <c r="P286" s="261"/>
      <c r="Q286" s="261"/>
      <c r="R286" s="261"/>
      <c r="S286" s="261"/>
      <c r="T286" s="262"/>
      <c r="AT286" s="263" t="s">
        <v>200</v>
      </c>
      <c r="AU286" s="263" t="s">
        <v>207</v>
      </c>
      <c r="AV286" s="12" t="s">
        <v>81</v>
      </c>
      <c r="AW286" s="12" t="s">
        <v>6</v>
      </c>
      <c r="AX286" s="12" t="s">
        <v>79</v>
      </c>
      <c r="AY286" s="263" t="s">
        <v>188</v>
      </c>
    </row>
    <row r="287" s="1" customFormat="1" ht="16.5" customHeight="1">
      <c r="B287" s="47"/>
      <c r="C287" s="237" t="s">
        <v>415</v>
      </c>
      <c r="D287" s="237" t="s">
        <v>190</v>
      </c>
      <c r="E287" s="238" t="s">
        <v>429</v>
      </c>
      <c r="F287" s="239" t="s">
        <v>430</v>
      </c>
      <c r="G287" s="240" t="s">
        <v>378</v>
      </c>
      <c r="H287" s="241">
        <v>296.38</v>
      </c>
      <c r="I287" s="242"/>
      <c r="J287" s="243">
        <f>ROUND(I287*H287,2)</f>
        <v>0</v>
      </c>
      <c r="K287" s="239" t="s">
        <v>193</v>
      </c>
      <c r="L287" s="73"/>
      <c r="M287" s="244" t="s">
        <v>21</v>
      </c>
      <c r="N287" s="245" t="s">
        <v>43</v>
      </c>
      <c r="O287" s="48"/>
      <c r="P287" s="246">
        <f>O287*H287</f>
        <v>0</v>
      </c>
      <c r="Q287" s="246">
        <v>0.00025017000000000003</v>
      </c>
      <c r="R287" s="246">
        <f>Q287*H287</f>
        <v>0.074145384600000003</v>
      </c>
      <c r="S287" s="246">
        <v>0</v>
      </c>
      <c r="T287" s="247">
        <f>S287*H287</f>
        <v>0</v>
      </c>
      <c r="AR287" s="25" t="s">
        <v>194</v>
      </c>
      <c r="AT287" s="25" t="s">
        <v>190</v>
      </c>
      <c r="AU287" s="25" t="s">
        <v>207</v>
      </c>
      <c r="AY287" s="25" t="s">
        <v>188</v>
      </c>
      <c r="BE287" s="248">
        <f>IF(N287="základní",J287,0)</f>
        <v>0</v>
      </c>
      <c r="BF287" s="248">
        <f>IF(N287="snížená",J287,0)</f>
        <v>0</v>
      </c>
      <c r="BG287" s="248">
        <f>IF(N287="zákl. přenesená",J287,0)</f>
        <v>0</v>
      </c>
      <c r="BH287" s="248">
        <f>IF(N287="sníž. přenesená",J287,0)</f>
        <v>0</v>
      </c>
      <c r="BI287" s="248">
        <f>IF(N287="nulová",J287,0)</f>
        <v>0</v>
      </c>
      <c r="BJ287" s="25" t="s">
        <v>79</v>
      </c>
      <c r="BK287" s="248">
        <f>ROUND(I287*H287,2)</f>
        <v>0</v>
      </c>
      <c r="BL287" s="25" t="s">
        <v>194</v>
      </c>
      <c r="BM287" s="25" t="s">
        <v>1262</v>
      </c>
    </row>
    <row r="288" s="1" customFormat="1">
      <c r="B288" s="47"/>
      <c r="C288" s="75"/>
      <c r="D288" s="249" t="s">
        <v>196</v>
      </c>
      <c r="E288" s="75"/>
      <c r="F288" s="250" t="s">
        <v>432</v>
      </c>
      <c r="G288" s="75"/>
      <c r="H288" s="75"/>
      <c r="I288" s="205"/>
      <c r="J288" s="75"/>
      <c r="K288" s="75"/>
      <c r="L288" s="73"/>
      <c r="M288" s="251"/>
      <c r="N288" s="48"/>
      <c r="O288" s="48"/>
      <c r="P288" s="48"/>
      <c r="Q288" s="48"/>
      <c r="R288" s="48"/>
      <c r="S288" s="48"/>
      <c r="T288" s="96"/>
      <c r="AT288" s="25" t="s">
        <v>196</v>
      </c>
      <c r="AU288" s="25" t="s">
        <v>207</v>
      </c>
    </row>
    <row r="289" s="1" customFormat="1">
      <c r="B289" s="47"/>
      <c r="C289" s="75"/>
      <c r="D289" s="249" t="s">
        <v>198</v>
      </c>
      <c r="E289" s="75"/>
      <c r="F289" s="252" t="s">
        <v>420</v>
      </c>
      <c r="G289" s="75"/>
      <c r="H289" s="75"/>
      <c r="I289" s="205"/>
      <c r="J289" s="75"/>
      <c r="K289" s="75"/>
      <c r="L289" s="73"/>
      <c r="M289" s="251"/>
      <c r="N289" s="48"/>
      <c r="O289" s="48"/>
      <c r="P289" s="48"/>
      <c r="Q289" s="48"/>
      <c r="R289" s="48"/>
      <c r="S289" s="48"/>
      <c r="T289" s="96"/>
      <c r="AT289" s="25" t="s">
        <v>198</v>
      </c>
      <c r="AU289" s="25" t="s">
        <v>207</v>
      </c>
    </row>
    <row r="290" s="12" customFormat="1">
      <c r="B290" s="253"/>
      <c r="C290" s="254"/>
      <c r="D290" s="249" t="s">
        <v>200</v>
      </c>
      <c r="E290" s="255" t="s">
        <v>21</v>
      </c>
      <c r="F290" s="256" t="s">
        <v>1263</v>
      </c>
      <c r="G290" s="254"/>
      <c r="H290" s="257">
        <v>296.38</v>
      </c>
      <c r="I290" s="258"/>
      <c r="J290" s="254"/>
      <c r="K290" s="254"/>
      <c r="L290" s="259"/>
      <c r="M290" s="260"/>
      <c r="N290" s="261"/>
      <c r="O290" s="261"/>
      <c r="P290" s="261"/>
      <c r="Q290" s="261"/>
      <c r="R290" s="261"/>
      <c r="S290" s="261"/>
      <c r="T290" s="262"/>
      <c r="AT290" s="263" t="s">
        <v>200</v>
      </c>
      <c r="AU290" s="263" t="s">
        <v>207</v>
      </c>
      <c r="AV290" s="12" t="s">
        <v>81</v>
      </c>
      <c r="AW290" s="12" t="s">
        <v>35</v>
      </c>
      <c r="AX290" s="12" t="s">
        <v>79</v>
      </c>
      <c r="AY290" s="263" t="s">
        <v>188</v>
      </c>
    </row>
    <row r="291" s="1" customFormat="1" ht="16.5" customHeight="1">
      <c r="B291" s="47"/>
      <c r="C291" s="286" t="s">
        <v>423</v>
      </c>
      <c r="D291" s="286" t="s">
        <v>273</v>
      </c>
      <c r="E291" s="287" t="s">
        <v>435</v>
      </c>
      <c r="F291" s="288" t="s">
        <v>436</v>
      </c>
      <c r="G291" s="289" t="s">
        <v>378</v>
      </c>
      <c r="H291" s="290">
        <v>80.766000000000005</v>
      </c>
      <c r="I291" s="291"/>
      <c r="J291" s="292">
        <f>ROUND(I291*H291,2)</f>
        <v>0</v>
      </c>
      <c r="K291" s="288" t="s">
        <v>193</v>
      </c>
      <c r="L291" s="293"/>
      <c r="M291" s="294" t="s">
        <v>21</v>
      </c>
      <c r="N291" s="295" t="s">
        <v>43</v>
      </c>
      <c r="O291" s="48"/>
      <c r="P291" s="246">
        <f>O291*H291</f>
        <v>0</v>
      </c>
      <c r="Q291" s="246">
        <v>4.0000000000000003E-05</v>
      </c>
      <c r="R291" s="246">
        <f>Q291*H291</f>
        <v>0.0032306400000000003</v>
      </c>
      <c r="S291" s="246">
        <v>0</v>
      </c>
      <c r="T291" s="247">
        <f>S291*H291</f>
        <v>0</v>
      </c>
      <c r="AR291" s="25" t="s">
        <v>240</v>
      </c>
      <c r="AT291" s="25" t="s">
        <v>273</v>
      </c>
      <c r="AU291" s="25" t="s">
        <v>207</v>
      </c>
      <c r="AY291" s="25" t="s">
        <v>188</v>
      </c>
      <c r="BE291" s="248">
        <f>IF(N291="základní",J291,0)</f>
        <v>0</v>
      </c>
      <c r="BF291" s="248">
        <f>IF(N291="snížená",J291,0)</f>
        <v>0</v>
      </c>
      <c r="BG291" s="248">
        <f>IF(N291="zákl. přenesená",J291,0)</f>
        <v>0</v>
      </c>
      <c r="BH291" s="248">
        <f>IF(N291="sníž. přenesená",J291,0)</f>
        <v>0</v>
      </c>
      <c r="BI291" s="248">
        <f>IF(N291="nulová",J291,0)</f>
        <v>0</v>
      </c>
      <c r="BJ291" s="25" t="s">
        <v>79</v>
      </c>
      <c r="BK291" s="248">
        <f>ROUND(I291*H291,2)</f>
        <v>0</v>
      </c>
      <c r="BL291" s="25" t="s">
        <v>194</v>
      </c>
      <c r="BM291" s="25" t="s">
        <v>1264</v>
      </c>
    </row>
    <row r="292" s="1" customFormat="1">
      <c r="B292" s="47"/>
      <c r="C292" s="75"/>
      <c r="D292" s="249" t="s">
        <v>196</v>
      </c>
      <c r="E292" s="75"/>
      <c r="F292" s="250" t="s">
        <v>436</v>
      </c>
      <c r="G292" s="75"/>
      <c r="H292" s="75"/>
      <c r="I292" s="205"/>
      <c r="J292" s="75"/>
      <c r="K292" s="75"/>
      <c r="L292" s="73"/>
      <c r="M292" s="251"/>
      <c r="N292" s="48"/>
      <c r="O292" s="48"/>
      <c r="P292" s="48"/>
      <c r="Q292" s="48"/>
      <c r="R292" s="48"/>
      <c r="S292" s="48"/>
      <c r="T292" s="96"/>
      <c r="AT292" s="25" t="s">
        <v>196</v>
      </c>
      <c r="AU292" s="25" t="s">
        <v>207</v>
      </c>
    </row>
    <row r="293" s="12" customFormat="1">
      <c r="B293" s="253"/>
      <c r="C293" s="254"/>
      <c r="D293" s="249" t="s">
        <v>200</v>
      </c>
      <c r="E293" s="255" t="s">
        <v>21</v>
      </c>
      <c r="F293" s="256" t="s">
        <v>1265</v>
      </c>
      <c r="G293" s="254"/>
      <c r="H293" s="257">
        <v>76.920000000000002</v>
      </c>
      <c r="I293" s="258"/>
      <c r="J293" s="254"/>
      <c r="K293" s="254"/>
      <c r="L293" s="259"/>
      <c r="M293" s="260"/>
      <c r="N293" s="261"/>
      <c r="O293" s="261"/>
      <c r="P293" s="261"/>
      <c r="Q293" s="261"/>
      <c r="R293" s="261"/>
      <c r="S293" s="261"/>
      <c r="T293" s="262"/>
      <c r="AT293" s="263" t="s">
        <v>200</v>
      </c>
      <c r="AU293" s="263" t="s">
        <v>207</v>
      </c>
      <c r="AV293" s="12" t="s">
        <v>81</v>
      </c>
      <c r="AW293" s="12" t="s">
        <v>35</v>
      </c>
      <c r="AX293" s="12" t="s">
        <v>79</v>
      </c>
      <c r="AY293" s="263" t="s">
        <v>188</v>
      </c>
    </row>
    <row r="294" s="12" customFormat="1">
      <c r="B294" s="253"/>
      <c r="C294" s="254"/>
      <c r="D294" s="249" t="s">
        <v>200</v>
      </c>
      <c r="E294" s="254"/>
      <c r="F294" s="256" t="s">
        <v>1266</v>
      </c>
      <c r="G294" s="254"/>
      <c r="H294" s="257">
        <v>80.766000000000005</v>
      </c>
      <c r="I294" s="258"/>
      <c r="J294" s="254"/>
      <c r="K294" s="254"/>
      <c r="L294" s="259"/>
      <c r="M294" s="260"/>
      <c r="N294" s="261"/>
      <c r="O294" s="261"/>
      <c r="P294" s="261"/>
      <c r="Q294" s="261"/>
      <c r="R294" s="261"/>
      <c r="S294" s="261"/>
      <c r="T294" s="262"/>
      <c r="AT294" s="263" t="s">
        <v>200</v>
      </c>
      <c r="AU294" s="263" t="s">
        <v>207</v>
      </c>
      <c r="AV294" s="12" t="s">
        <v>81</v>
      </c>
      <c r="AW294" s="12" t="s">
        <v>6</v>
      </c>
      <c r="AX294" s="12" t="s">
        <v>79</v>
      </c>
      <c r="AY294" s="263" t="s">
        <v>188</v>
      </c>
    </row>
    <row r="295" s="1" customFormat="1" ht="16.5" customHeight="1">
      <c r="B295" s="47"/>
      <c r="C295" s="286" t="s">
        <v>428</v>
      </c>
      <c r="D295" s="286" t="s">
        <v>273</v>
      </c>
      <c r="E295" s="287" t="s">
        <v>441</v>
      </c>
      <c r="F295" s="288" t="s">
        <v>442</v>
      </c>
      <c r="G295" s="289" t="s">
        <v>378</v>
      </c>
      <c r="H295" s="290">
        <v>58.716000000000001</v>
      </c>
      <c r="I295" s="291"/>
      <c r="J295" s="292">
        <f>ROUND(I295*H295,2)</f>
        <v>0</v>
      </c>
      <c r="K295" s="288" t="s">
        <v>193</v>
      </c>
      <c r="L295" s="293"/>
      <c r="M295" s="294" t="s">
        <v>21</v>
      </c>
      <c r="N295" s="295" t="s">
        <v>43</v>
      </c>
      <c r="O295" s="48"/>
      <c r="P295" s="246">
        <f>O295*H295</f>
        <v>0</v>
      </c>
      <c r="Q295" s="246">
        <v>2.0000000000000002E-05</v>
      </c>
      <c r="R295" s="246">
        <f>Q295*H295</f>
        <v>0.0011743200000000002</v>
      </c>
      <c r="S295" s="246">
        <v>0</v>
      </c>
      <c r="T295" s="247">
        <f>S295*H295</f>
        <v>0</v>
      </c>
      <c r="AR295" s="25" t="s">
        <v>240</v>
      </c>
      <c r="AT295" s="25" t="s">
        <v>273</v>
      </c>
      <c r="AU295" s="25" t="s">
        <v>207</v>
      </c>
      <c r="AY295" s="25" t="s">
        <v>188</v>
      </c>
      <c r="BE295" s="248">
        <f>IF(N295="základní",J295,0)</f>
        <v>0</v>
      </c>
      <c r="BF295" s="248">
        <f>IF(N295="snížená",J295,0)</f>
        <v>0</v>
      </c>
      <c r="BG295" s="248">
        <f>IF(N295="zákl. přenesená",J295,0)</f>
        <v>0</v>
      </c>
      <c r="BH295" s="248">
        <f>IF(N295="sníž. přenesená",J295,0)</f>
        <v>0</v>
      </c>
      <c r="BI295" s="248">
        <f>IF(N295="nulová",J295,0)</f>
        <v>0</v>
      </c>
      <c r="BJ295" s="25" t="s">
        <v>79</v>
      </c>
      <c r="BK295" s="248">
        <f>ROUND(I295*H295,2)</f>
        <v>0</v>
      </c>
      <c r="BL295" s="25" t="s">
        <v>194</v>
      </c>
      <c r="BM295" s="25" t="s">
        <v>1267</v>
      </c>
    </row>
    <row r="296" s="1" customFormat="1">
      <c r="B296" s="47"/>
      <c r="C296" s="75"/>
      <c r="D296" s="249" t="s">
        <v>196</v>
      </c>
      <c r="E296" s="75"/>
      <c r="F296" s="250" t="s">
        <v>442</v>
      </c>
      <c r="G296" s="75"/>
      <c r="H296" s="75"/>
      <c r="I296" s="205"/>
      <c r="J296" s="75"/>
      <c r="K296" s="75"/>
      <c r="L296" s="73"/>
      <c r="M296" s="251"/>
      <c r="N296" s="48"/>
      <c r="O296" s="48"/>
      <c r="P296" s="48"/>
      <c r="Q296" s="48"/>
      <c r="R296" s="48"/>
      <c r="S296" s="48"/>
      <c r="T296" s="96"/>
      <c r="AT296" s="25" t="s">
        <v>196</v>
      </c>
      <c r="AU296" s="25" t="s">
        <v>207</v>
      </c>
    </row>
    <row r="297" s="12" customFormat="1">
      <c r="B297" s="253"/>
      <c r="C297" s="254"/>
      <c r="D297" s="249" t="s">
        <v>200</v>
      </c>
      <c r="E297" s="255" t="s">
        <v>21</v>
      </c>
      <c r="F297" s="256" t="s">
        <v>1268</v>
      </c>
      <c r="G297" s="254"/>
      <c r="H297" s="257">
        <v>55.920000000000002</v>
      </c>
      <c r="I297" s="258"/>
      <c r="J297" s="254"/>
      <c r="K297" s="254"/>
      <c r="L297" s="259"/>
      <c r="M297" s="260"/>
      <c r="N297" s="261"/>
      <c r="O297" s="261"/>
      <c r="P297" s="261"/>
      <c r="Q297" s="261"/>
      <c r="R297" s="261"/>
      <c r="S297" s="261"/>
      <c r="T297" s="262"/>
      <c r="AT297" s="263" t="s">
        <v>200</v>
      </c>
      <c r="AU297" s="263" t="s">
        <v>207</v>
      </c>
      <c r="AV297" s="12" t="s">
        <v>81</v>
      </c>
      <c r="AW297" s="12" t="s">
        <v>35</v>
      </c>
      <c r="AX297" s="12" t="s">
        <v>79</v>
      </c>
      <c r="AY297" s="263" t="s">
        <v>188</v>
      </c>
    </row>
    <row r="298" s="12" customFormat="1">
      <c r="B298" s="253"/>
      <c r="C298" s="254"/>
      <c r="D298" s="249" t="s">
        <v>200</v>
      </c>
      <c r="E298" s="254"/>
      <c r="F298" s="256" t="s">
        <v>1269</v>
      </c>
      <c r="G298" s="254"/>
      <c r="H298" s="257">
        <v>58.716000000000001</v>
      </c>
      <c r="I298" s="258"/>
      <c r="J298" s="254"/>
      <c r="K298" s="254"/>
      <c r="L298" s="259"/>
      <c r="M298" s="260"/>
      <c r="N298" s="261"/>
      <c r="O298" s="261"/>
      <c r="P298" s="261"/>
      <c r="Q298" s="261"/>
      <c r="R298" s="261"/>
      <c r="S298" s="261"/>
      <c r="T298" s="262"/>
      <c r="AT298" s="263" t="s">
        <v>200</v>
      </c>
      <c r="AU298" s="263" t="s">
        <v>207</v>
      </c>
      <c r="AV298" s="12" t="s">
        <v>81</v>
      </c>
      <c r="AW298" s="12" t="s">
        <v>6</v>
      </c>
      <c r="AX298" s="12" t="s">
        <v>79</v>
      </c>
      <c r="AY298" s="263" t="s">
        <v>188</v>
      </c>
    </row>
    <row r="299" s="1" customFormat="1" ht="16.5" customHeight="1">
      <c r="B299" s="47"/>
      <c r="C299" s="286" t="s">
        <v>434</v>
      </c>
      <c r="D299" s="286" t="s">
        <v>273</v>
      </c>
      <c r="E299" s="287" t="s">
        <v>447</v>
      </c>
      <c r="F299" s="288" t="s">
        <v>448</v>
      </c>
      <c r="G299" s="289" t="s">
        <v>378</v>
      </c>
      <c r="H299" s="290">
        <v>31.311</v>
      </c>
      <c r="I299" s="291"/>
      <c r="J299" s="292">
        <f>ROUND(I299*H299,2)</f>
        <v>0</v>
      </c>
      <c r="K299" s="288" t="s">
        <v>193</v>
      </c>
      <c r="L299" s="293"/>
      <c r="M299" s="294" t="s">
        <v>21</v>
      </c>
      <c r="N299" s="295" t="s">
        <v>43</v>
      </c>
      <c r="O299" s="48"/>
      <c r="P299" s="246">
        <f>O299*H299</f>
        <v>0</v>
      </c>
      <c r="Q299" s="246">
        <v>3.0000000000000001E-05</v>
      </c>
      <c r="R299" s="246">
        <f>Q299*H299</f>
        <v>0.00093933000000000005</v>
      </c>
      <c r="S299" s="246">
        <v>0</v>
      </c>
      <c r="T299" s="247">
        <f>S299*H299</f>
        <v>0</v>
      </c>
      <c r="AR299" s="25" t="s">
        <v>240</v>
      </c>
      <c r="AT299" s="25" t="s">
        <v>273</v>
      </c>
      <c r="AU299" s="25" t="s">
        <v>207</v>
      </c>
      <c r="AY299" s="25" t="s">
        <v>188</v>
      </c>
      <c r="BE299" s="248">
        <f>IF(N299="základní",J299,0)</f>
        <v>0</v>
      </c>
      <c r="BF299" s="248">
        <f>IF(N299="snížená",J299,0)</f>
        <v>0</v>
      </c>
      <c r="BG299" s="248">
        <f>IF(N299="zákl. přenesená",J299,0)</f>
        <v>0</v>
      </c>
      <c r="BH299" s="248">
        <f>IF(N299="sníž. přenesená",J299,0)</f>
        <v>0</v>
      </c>
      <c r="BI299" s="248">
        <f>IF(N299="nulová",J299,0)</f>
        <v>0</v>
      </c>
      <c r="BJ299" s="25" t="s">
        <v>79</v>
      </c>
      <c r="BK299" s="248">
        <f>ROUND(I299*H299,2)</f>
        <v>0</v>
      </c>
      <c r="BL299" s="25" t="s">
        <v>194</v>
      </c>
      <c r="BM299" s="25" t="s">
        <v>1270</v>
      </c>
    </row>
    <row r="300" s="1" customFormat="1">
      <c r="B300" s="47"/>
      <c r="C300" s="75"/>
      <c r="D300" s="249" t="s">
        <v>196</v>
      </c>
      <c r="E300" s="75"/>
      <c r="F300" s="250" t="s">
        <v>448</v>
      </c>
      <c r="G300" s="75"/>
      <c r="H300" s="75"/>
      <c r="I300" s="205"/>
      <c r="J300" s="75"/>
      <c r="K300" s="75"/>
      <c r="L300" s="73"/>
      <c r="M300" s="251"/>
      <c r="N300" s="48"/>
      <c r="O300" s="48"/>
      <c r="P300" s="48"/>
      <c r="Q300" s="48"/>
      <c r="R300" s="48"/>
      <c r="S300" s="48"/>
      <c r="T300" s="96"/>
      <c r="AT300" s="25" t="s">
        <v>196</v>
      </c>
      <c r="AU300" s="25" t="s">
        <v>207</v>
      </c>
    </row>
    <row r="301" s="12" customFormat="1">
      <c r="B301" s="253"/>
      <c r="C301" s="254"/>
      <c r="D301" s="249" t="s">
        <v>200</v>
      </c>
      <c r="E301" s="255" t="s">
        <v>21</v>
      </c>
      <c r="F301" s="256" t="s">
        <v>1271</v>
      </c>
      <c r="G301" s="254"/>
      <c r="H301" s="257">
        <v>29.82</v>
      </c>
      <c r="I301" s="258"/>
      <c r="J301" s="254"/>
      <c r="K301" s="254"/>
      <c r="L301" s="259"/>
      <c r="M301" s="260"/>
      <c r="N301" s="261"/>
      <c r="O301" s="261"/>
      <c r="P301" s="261"/>
      <c r="Q301" s="261"/>
      <c r="R301" s="261"/>
      <c r="S301" s="261"/>
      <c r="T301" s="262"/>
      <c r="AT301" s="263" t="s">
        <v>200</v>
      </c>
      <c r="AU301" s="263" t="s">
        <v>207</v>
      </c>
      <c r="AV301" s="12" t="s">
        <v>81</v>
      </c>
      <c r="AW301" s="12" t="s">
        <v>35</v>
      </c>
      <c r="AX301" s="12" t="s">
        <v>79</v>
      </c>
      <c r="AY301" s="263" t="s">
        <v>188</v>
      </c>
    </row>
    <row r="302" s="12" customFormat="1">
      <c r="B302" s="253"/>
      <c r="C302" s="254"/>
      <c r="D302" s="249" t="s">
        <v>200</v>
      </c>
      <c r="E302" s="254"/>
      <c r="F302" s="256" t="s">
        <v>1272</v>
      </c>
      <c r="G302" s="254"/>
      <c r="H302" s="257">
        <v>31.311</v>
      </c>
      <c r="I302" s="258"/>
      <c r="J302" s="254"/>
      <c r="K302" s="254"/>
      <c r="L302" s="259"/>
      <c r="M302" s="260"/>
      <c r="N302" s="261"/>
      <c r="O302" s="261"/>
      <c r="P302" s="261"/>
      <c r="Q302" s="261"/>
      <c r="R302" s="261"/>
      <c r="S302" s="261"/>
      <c r="T302" s="262"/>
      <c r="AT302" s="263" t="s">
        <v>200</v>
      </c>
      <c r="AU302" s="263" t="s">
        <v>207</v>
      </c>
      <c r="AV302" s="12" t="s">
        <v>81</v>
      </c>
      <c r="AW302" s="12" t="s">
        <v>6</v>
      </c>
      <c r="AX302" s="12" t="s">
        <v>79</v>
      </c>
      <c r="AY302" s="263" t="s">
        <v>188</v>
      </c>
    </row>
    <row r="303" s="1" customFormat="1" ht="16.5" customHeight="1">
      <c r="B303" s="47"/>
      <c r="C303" s="286" t="s">
        <v>440</v>
      </c>
      <c r="D303" s="286" t="s">
        <v>273</v>
      </c>
      <c r="E303" s="287" t="s">
        <v>454</v>
      </c>
      <c r="F303" s="288" t="s">
        <v>455</v>
      </c>
      <c r="G303" s="289" t="s">
        <v>378</v>
      </c>
      <c r="H303" s="290">
        <v>49.412999999999997</v>
      </c>
      <c r="I303" s="291"/>
      <c r="J303" s="292">
        <f>ROUND(I303*H303,2)</f>
        <v>0</v>
      </c>
      <c r="K303" s="288" t="s">
        <v>193</v>
      </c>
      <c r="L303" s="293"/>
      <c r="M303" s="294" t="s">
        <v>21</v>
      </c>
      <c r="N303" s="295" t="s">
        <v>43</v>
      </c>
      <c r="O303" s="48"/>
      <c r="P303" s="246">
        <f>O303*H303</f>
        <v>0</v>
      </c>
      <c r="Q303" s="246">
        <v>0.00029999999999999997</v>
      </c>
      <c r="R303" s="246">
        <f>Q303*H303</f>
        <v>0.014823899999999998</v>
      </c>
      <c r="S303" s="246">
        <v>0</v>
      </c>
      <c r="T303" s="247">
        <f>S303*H303</f>
        <v>0</v>
      </c>
      <c r="AR303" s="25" t="s">
        <v>240</v>
      </c>
      <c r="AT303" s="25" t="s">
        <v>273</v>
      </c>
      <c r="AU303" s="25" t="s">
        <v>207</v>
      </c>
      <c r="AY303" s="25" t="s">
        <v>188</v>
      </c>
      <c r="BE303" s="248">
        <f>IF(N303="základní",J303,0)</f>
        <v>0</v>
      </c>
      <c r="BF303" s="248">
        <f>IF(N303="snížená",J303,0)</f>
        <v>0</v>
      </c>
      <c r="BG303" s="248">
        <f>IF(N303="zákl. přenesená",J303,0)</f>
        <v>0</v>
      </c>
      <c r="BH303" s="248">
        <f>IF(N303="sníž. přenesená",J303,0)</f>
        <v>0</v>
      </c>
      <c r="BI303" s="248">
        <f>IF(N303="nulová",J303,0)</f>
        <v>0</v>
      </c>
      <c r="BJ303" s="25" t="s">
        <v>79</v>
      </c>
      <c r="BK303" s="248">
        <f>ROUND(I303*H303,2)</f>
        <v>0</v>
      </c>
      <c r="BL303" s="25" t="s">
        <v>194</v>
      </c>
      <c r="BM303" s="25" t="s">
        <v>1273</v>
      </c>
    </row>
    <row r="304" s="1" customFormat="1">
      <c r="B304" s="47"/>
      <c r="C304" s="75"/>
      <c r="D304" s="249" t="s">
        <v>196</v>
      </c>
      <c r="E304" s="75"/>
      <c r="F304" s="250" t="s">
        <v>455</v>
      </c>
      <c r="G304" s="75"/>
      <c r="H304" s="75"/>
      <c r="I304" s="205"/>
      <c r="J304" s="75"/>
      <c r="K304" s="75"/>
      <c r="L304" s="73"/>
      <c r="M304" s="251"/>
      <c r="N304" s="48"/>
      <c r="O304" s="48"/>
      <c r="P304" s="48"/>
      <c r="Q304" s="48"/>
      <c r="R304" s="48"/>
      <c r="S304" s="48"/>
      <c r="T304" s="96"/>
      <c r="AT304" s="25" t="s">
        <v>196</v>
      </c>
      <c r="AU304" s="25" t="s">
        <v>207</v>
      </c>
    </row>
    <row r="305" s="12" customFormat="1">
      <c r="B305" s="253"/>
      <c r="C305" s="254"/>
      <c r="D305" s="249" t="s">
        <v>200</v>
      </c>
      <c r="E305" s="255" t="s">
        <v>21</v>
      </c>
      <c r="F305" s="256" t="s">
        <v>1274</v>
      </c>
      <c r="G305" s="254"/>
      <c r="H305" s="257">
        <v>47.060000000000002</v>
      </c>
      <c r="I305" s="258"/>
      <c r="J305" s="254"/>
      <c r="K305" s="254"/>
      <c r="L305" s="259"/>
      <c r="M305" s="260"/>
      <c r="N305" s="261"/>
      <c r="O305" s="261"/>
      <c r="P305" s="261"/>
      <c r="Q305" s="261"/>
      <c r="R305" s="261"/>
      <c r="S305" s="261"/>
      <c r="T305" s="262"/>
      <c r="AT305" s="263" t="s">
        <v>200</v>
      </c>
      <c r="AU305" s="263" t="s">
        <v>207</v>
      </c>
      <c r="AV305" s="12" t="s">
        <v>81</v>
      </c>
      <c r="AW305" s="12" t="s">
        <v>35</v>
      </c>
      <c r="AX305" s="12" t="s">
        <v>79</v>
      </c>
      <c r="AY305" s="263" t="s">
        <v>188</v>
      </c>
    </row>
    <row r="306" s="12" customFormat="1">
      <c r="B306" s="253"/>
      <c r="C306" s="254"/>
      <c r="D306" s="249" t="s">
        <v>200</v>
      </c>
      <c r="E306" s="254"/>
      <c r="F306" s="256" t="s">
        <v>1275</v>
      </c>
      <c r="G306" s="254"/>
      <c r="H306" s="257">
        <v>49.412999999999997</v>
      </c>
      <c r="I306" s="258"/>
      <c r="J306" s="254"/>
      <c r="K306" s="254"/>
      <c r="L306" s="259"/>
      <c r="M306" s="260"/>
      <c r="N306" s="261"/>
      <c r="O306" s="261"/>
      <c r="P306" s="261"/>
      <c r="Q306" s="261"/>
      <c r="R306" s="261"/>
      <c r="S306" s="261"/>
      <c r="T306" s="262"/>
      <c r="AT306" s="263" t="s">
        <v>200</v>
      </c>
      <c r="AU306" s="263" t="s">
        <v>207</v>
      </c>
      <c r="AV306" s="12" t="s">
        <v>81</v>
      </c>
      <c r="AW306" s="12" t="s">
        <v>6</v>
      </c>
      <c r="AX306" s="12" t="s">
        <v>79</v>
      </c>
      <c r="AY306" s="263" t="s">
        <v>188</v>
      </c>
    </row>
    <row r="307" s="1" customFormat="1" ht="16.5" customHeight="1">
      <c r="B307" s="47"/>
      <c r="C307" s="286" t="s">
        <v>446</v>
      </c>
      <c r="D307" s="286" t="s">
        <v>273</v>
      </c>
      <c r="E307" s="287" t="s">
        <v>460</v>
      </c>
      <c r="F307" s="288" t="s">
        <v>461</v>
      </c>
      <c r="G307" s="289" t="s">
        <v>378</v>
      </c>
      <c r="H307" s="290">
        <v>90.992999999999995</v>
      </c>
      <c r="I307" s="291"/>
      <c r="J307" s="292">
        <f>ROUND(I307*H307,2)</f>
        <v>0</v>
      </c>
      <c r="K307" s="288" t="s">
        <v>307</v>
      </c>
      <c r="L307" s="293"/>
      <c r="M307" s="294" t="s">
        <v>21</v>
      </c>
      <c r="N307" s="295" t="s">
        <v>43</v>
      </c>
      <c r="O307" s="48"/>
      <c r="P307" s="246">
        <f>O307*H307</f>
        <v>0</v>
      </c>
      <c r="Q307" s="246">
        <v>0.00040000000000000002</v>
      </c>
      <c r="R307" s="246">
        <f>Q307*H307</f>
        <v>0.036397199999999998</v>
      </c>
      <c r="S307" s="246">
        <v>0</v>
      </c>
      <c r="T307" s="247">
        <f>S307*H307</f>
        <v>0</v>
      </c>
      <c r="AR307" s="25" t="s">
        <v>240</v>
      </c>
      <c r="AT307" s="25" t="s">
        <v>273</v>
      </c>
      <c r="AU307" s="25" t="s">
        <v>207</v>
      </c>
      <c r="AY307" s="25" t="s">
        <v>188</v>
      </c>
      <c r="BE307" s="248">
        <f>IF(N307="základní",J307,0)</f>
        <v>0</v>
      </c>
      <c r="BF307" s="248">
        <f>IF(N307="snížená",J307,0)</f>
        <v>0</v>
      </c>
      <c r="BG307" s="248">
        <f>IF(N307="zákl. přenesená",J307,0)</f>
        <v>0</v>
      </c>
      <c r="BH307" s="248">
        <f>IF(N307="sníž. přenesená",J307,0)</f>
        <v>0</v>
      </c>
      <c r="BI307" s="248">
        <f>IF(N307="nulová",J307,0)</f>
        <v>0</v>
      </c>
      <c r="BJ307" s="25" t="s">
        <v>79</v>
      </c>
      <c r="BK307" s="248">
        <f>ROUND(I307*H307,2)</f>
        <v>0</v>
      </c>
      <c r="BL307" s="25" t="s">
        <v>194</v>
      </c>
      <c r="BM307" s="25" t="s">
        <v>1276</v>
      </c>
    </row>
    <row r="308" s="1" customFormat="1">
      <c r="B308" s="47"/>
      <c r="C308" s="75"/>
      <c r="D308" s="249" t="s">
        <v>196</v>
      </c>
      <c r="E308" s="75"/>
      <c r="F308" s="250" t="s">
        <v>461</v>
      </c>
      <c r="G308" s="75"/>
      <c r="H308" s="75"/>
      <c r="I308" s="205"/>
      <c r="J308" s="75"/>
      <c r="K308" s="75"/>
      <c r="L308" s="73"/>
      <c r="M308" s="251"/>
      <c r="N308" s="48"/>
      <c r="O308" s="48"/>
      <c r="P308" s="48"/>
      <c r="Q308" s="48"/>
      <c r="R308" s="48"/>
      <c r="S308" s="48"/>
      <c r="T308" s="96"/>
      <c r="AT308" s="25" t="s">
        <v>196</v>
      </c>
      <c r="AU308" s="25" t="s">
        <v>207</v>
      </c>
    </row>
    <row r="309" s="12" customFormat="1">
      <c r="B309" s="253"/>
      <c r="C309" s="254"/>
      <c r="D309" s="249" t="s">
        <v>200</v>
      </c>
      <c r="E309" s="255" t="s">
        <v>21</v>
      </c>
      <c r="F309" s="256" t="s">
        <v>1277</v>
      </c>
      <c r="G309" s="254"/>
      <c r="H309" s="257">
        <v>21</v>
      </c>
      <c r="I309" s="258"/>
      <c r="J309" s="254"/>
      <c r="K309" s="254"/>
      <c r="L309" s="259"/>
      <c r="M309" s="260"/>
      <c r="N309" s="261"/>
      <c r="O309" s="261"/>
      <c r="P309" s="261"/>
      <c r="Q309" s="261"/>
      <c r="R309" s="261"/>
      <c r="S309" s="261"/>
      <c r="T309" s="262"/>
      <c r="AT309" s="263" t="s">
        <v>200</v>
      </c>
      <c r="AU309" s="263" t="s">
        <v>207</v>
      </c>
      <c r="AV309" s="12" t="s">
        <v>81</v>
      </c>
      <c r="AW309" s="12" t="s">
        <v>35</v>
      </c>
      <c r="AX309" s="12" t="s">
        <v>72</v>
      </c>
      <c r="AY309" s="263" t="s">
        <v>188</v>
      </c>
    </row>
    <row r="310" s="12" customFormat="1">
      <c r="B310" s="253"/>
      <c r="C310" s="254"/>
      <c r="D310" s="249" t="s">
        <v>200</v>
      </c>
      <c r="E310" s="255" t="s">
        <v>21</v>
      </c>
      <c r="F310" s="256" t="s">
        <v>1278</v>
      </c>
      <c r="G310" s="254"/>
      <c r="H310" s="257">
        <v>65.659999999999997</v>
      </c>
      <c r="I310" s="258"/>
      <c r="J310" s="254"/>
      <c r="K310" s="254"/>
      <c r="L310" s="259"/>
      <c r="M310" s="260"/>
      <c r="N310" s="261"/>
      <c r="O310" s="261"/>
      <c r="P310" s="261"/>
      <c r="Q310" s="261"/>
      <c r="R310" s="261"/>
      <c r="S310" s="261"/>
      <c r="T310" s="262"/>
      <c r="AT310" s="263" t="s">
        <v>200</v>
      </c>
      <c r="AU310" s="263" t="s">
        <v>207</v>
      </c>
      <c r="AV310" s="12" t="s">
        <v>81</v>
      </c>
      <c r="AW310" s="12" t="s">
        <v>35</v>
      </c>
      <c r="AX310" s="12" t="s">
        <v>72</v>
      </c>
      <c r="AY310" s="263" t="s">
        <v>188</v>
      </c>
    </row>
    <row r="311" s="14" customFormat="1">
      <c r="B311" s="274"/>
      <c r="C311" s="275"/>
      <c r="D311" s="249" t="s">
        <v>200</v>
      </c>
      <c r="E311" s="276" t="s">
        <v>21</v>
      </c>
      <c r="F311" s="277" t="s">
        <v>215</v>
      </c>
      <c r="G311" s="275"/>
      <c r="H311" s="278">
        <v>86.659999999999997</v>
      </c>
      <c r="I311" s="279"/>
      <c r="J311" s="275"/>
      <c r="K311" s="275"/>
      <c r="L311" s="280"/>
      <c r="M311" s="281"/>
      <c r="N311" s="282"/>
      <c r="O311" s="282"/>
      <c r="P311" s="282"/>
      <c r="Q311" s="282"/>
      <c r="R311" s="282"/>
      <c r="S311" s="282"/>
      <c r="T311" s="283"/>
      <c r="AT311" s="284" t="s">
        <v>200</v>
      </c>
      <c r="AU311" s="284" t="s">
        <v>207</v>
      </c>
      <c r="AV311" s="14" t="s">
        <v>194</v>
      </c>
      <c r="AW311" s="14" t="s">
        <v>35</v>
      </c>
      <c r="AX311" s="14" t="s">
        <v>79</v>
      </c>
      <c r="AY311" s="284" t="s">
        <v>188</v>
      </c>
    </row>
    <row r="312" s="12" customFormat="1">
      <c r="B312" s="253"/>
      <c r="C312" s="254"/>
      <c r="D312" s="249" t="s">
        <v>200</v>
      </c>
      <c r="E312" s="254"/>
      <c r="F312" s="256" t="s">
        <v>1279</v>
      </c>
      <c r="G312" s="254"/>
      <c r="H312" s="257">
        <v>90.992999999999995</v>
      </c>
      <c r="I312" s="258"/>
      <c r="J312" s="254"/>
      <c r="K312" s="254"/>
      <c r="L312" s="259"/>
      <c r="M312" s="260"/>
      <c r="N312" s="261"/>
      <c r="O312" s="261"/>
      <c r="P312" s="261"/>
      <c r="Q312" s="261"/>
      <c r="R312" s="261"/>
      <c r="S312" s="261"/>
      <c r="T312" s="262"/>
      <c r="AT312" s="263" t="s">
        <v>200</v>
      </c>
      <c r="AU312" s="263" t="s">
        <v>207</v>
      </c>
      <c r="AV312" s="12" t="s">
        <v>81</v>
      </c>
      <c r="AW312" s="12" t="s">
        <v>6</v>
      </c>
      <c r="AX312" s="12" t="s">
        <v>79</v>
      </c>
      <c r="AY312" s="263" t="s">
        <v>188</v>
      </c>
    </row>
    <row r="313" s="1" customFormat="1" ht="16.5" customHeight="1">
      <c r="B313" s="47"/>
      <c r="C313" s="237" t="s">
        <v>453</v>
      </c>
      <c r="D313" s="237" t="s">
        <v>190</v>
      </c>
      <c r="E313" s="238" t="s">
        <v>467</v>
      </c>
      <c r="F313" s="239" t="s">
        <v>468</v>
      </c>
      <c r="G313" s="240" t="s">
        <v>120</v>
      </c>
      <c r="H313" s="241">
        <v>38.177999999999997</v>
      </c>
      <c r="I313" s="242"/>
      <c r="J313" s="243">
        <f>ROUND(I313*H313,2)</f>
        <v>0</v>
      </c>
      <c r="K313" s="239" t="s">
        <v>193</v>
      </c>
      <c r="L313" s="73"/>
      <c r="M313" s="244" t="s">
        <v>21</v>
      </c>
      <c r="N313" s="245" t="s">
        <v>43</v>
      </c>
      <c r="O313" s="48"/>
      <c r="P313" s="246">
        <f>O313*H313</f>
        <v>0</v>
      </c>
      <c r="Q313" s="246">
        <v>0.01457</v>
      </c>
      <c r="R313" s="246">
        <f>Q313*H313</f>
        <v>0.55625345999999998</v>
      </c>
      <c r="S313" s="246">
        <v>0</v>
      </c>
      <c r="T313" s="247">
        <f>S313*H313</f>
        <v>0</v>
      </c>
      <c r="AR313" s="25" t="s">
        <v>194</v>
      </c>
      <c r="AT313" s="25" t="s">
        <v>190</v>
      </c>
      <c r="AU313" s="25" t="s">
        <v>207</v>
      </c>
      <c r="AY313" s="25" t="s">
        <v>188</v>
      </c>
      <c r="BE313" s="248">
        <f>IF(N313="základní",J313,0)</f>
        <v>0</v>
      </c>
      <c r="BF313" s="248">
        <f>IF(N313="snížená",J313,0)</f>
        <v>0</v>
      </c>
      <c r="BG313" s="248">
        <f>IF(N313="zákl. přenesená",J313,0)</f>
        <v>0</v>
      </c>
      <c r="BH313" s="248">
        <f>IF(N313="sníž. přenesená",J313,0)</f>
        <v>0</v>
      </c>
      <c r="BI313" s="248">
        <f>IF(N313="nulová",J313,0)</f>
        <v>0</v>
      </c>
      <c r="BJ313" s="25" t="s">
        <v>79</v>
      </c>
      <c r="BK313" s="248">
        <f>ROUND(I313*H313,2)</f>
        <v>0</v>
      </c>
      <c r="BL313" s="25" t="s">
        <v>194</v>
      </c>
      <c r="BM313" s="25" t="s">
        <v>1280</v>
      </c>
    </row>
    <row r="314" s="1" customFormat="1">
      <c r="B314" s="47"/>
      <c r="C314" s="75"/>
      <c r="D314" s="249" t="s">
        <v>196</v>
      </c>
      <c r="E314" s="75"/>
      <c r="F314" s="250" t="s">
        <v>470</v>
      </c>
      <c r="G314" s="75"/>
      <c r="H314" s="75"/>
      <c r="I314" s="205"/>
      <c r="J314" s="75"/>
      <c r="K314" s="75"/>
      <c r="L314" s="73"/>
      <c r="M314" s="251"/>
      <c r="N314" s="48"/>
      <c r="O314" s="48"/>
      <c r="P314" s="48"/>
      <c r="Q314" s="48"/>
      <c r="R314" s="48"/>
      <c r="S314" s="48"/>
      <c r="T314" s="96"/>
      <c r="AT314" s="25" t="s">
        <v>196</v>
      </c>
      <c r="AU314" s="25" t="s">
        <v>207</v>
      </c>
    </row>
    <row r="315" s="12" customFormat="1">
      <c r="B315" s="253"/>
      <c r="C315" s="254"/>
      <c r="D315" s="249" t="s">
        <v>200</v>
      </c>
      <c r="E315" s="255" t="s">
        <v>21</v>
      </c>
      <c r="F315" s="256" t="s">
        <v>127</v>
      </c>
      <c r="G315" s="254"/>
      <c r="H315" s="257">
        <v>38.177999999999997</v>
      </c>
      <c r="I315" s="258"/>
      <c r="J315" s="254"/>
      <c r="K315" s="254"/>
      <c r="L315" s="259"/>
      <c r="M315" s="260"/>
      <c r="N315" s="261"/>
      <c r="O315" s="261"/>
      <c r="P315" s="261"/>
      <c r="Q315" s="261"/>
      <c r="R315" s="261"/>
      <c r="S315" s="261"/>
      <c r="T315" s="262"/>
      <c r="AT315" s="263" t="s">
        <v>200</v>
      </c>
      <c r="AU315" s="263" t="s">
        <v>207</v>
      </c>
      <c r="AV315" s="12" t="s">
        <v>81</v>
      </c>
      <c r="AW315" s="12" t="s">
        <v>35</v>
      </c>
      <c r="AX315" s="12" t="s">
        <v>79</v>
      </c>
      <c r="AY315" s="263" t="s">
        <v>188</v>
      </c>
    </row>
    <row r="316" s="1" customFormat="1" ht="16.5" customHeight="1">
      <c r="B316" s="47"/>
      <c r="C316" s="237" t="s">
        <v>459</v>
      </c>
      <c r="D316" s="237" t="s">
        <v>190</v>
      </c>
      <c r="E316" s="238" t="s">
        <v>472</v>
      </c>
      <c r="F316" s="239" t="s">
        <v>473</v>
      </c>
      <c r="G316" s="240" t="s">
        <v>120</v>
      </c>
      <c r="H316" s="241">
        <v>238.99100000000001</v>
      </c>
      <c r="I316" s="242"/>
      <c r="J316" s="243">
        <f>ROUND(I316*H316,2)</f>
        <v>0</v>
      </c>
      <c r="K316" s="239" t="s">
        <v>193</v>
      </c>
      <c r="L316" s="73"/>
      <c r="M316" s="244" t="s">
        <v>21</v>
      </c>
      <c r="N316" s="245" t="s">
        <v>43</v>
      </c>
      <c r="O316" s="48"/>
      <c r="P316" s="246">
        <f>O316*H316</f>
        <v>0</v>
      </c>
      <c r="Q316" s="246">
        <v>0.01457</v>
      </c>
      <c r="R316" s="246">
        <f>Q316*H316</f>
        <v>3.4820988700000002</v>
      </c>
      <c r="S316" s="246">
        <v>0</v>
      </c>
      <c r="T316" s="247">
        <f>S316*H316</f>
        <v>0</v>
      </c>
      <c r="AR316" s="25" t="s">
        <v>194</v>
      </c>
      <c r="AT316" s="25" t="s">
        <v>190</v>
      </c>
      <c r="AU316" s="25" t="s">
        <v>207</v>
      </c>
      <c r="AY316" s="25" t="s">
        <v>188</v>
      </c>
      <c r="BE316" s="248">
        <f>IF(N316="základní",J316,0)</f>
        <v>0</v>
      </c>
      <c r="BF316" s="248">
        <f>IF(N316="snížená",J316,0)</f>
        <v>0</v>
      </c>
      <c r="BG316" s="248">
        <f>IF(N316="zákl. přenesená",J316,0)</f>
        <v>0</v>
      </c>
      <c r="BH316" s="248">
        <f>IF(N316="sníž. přenesená",J316,0)</f>
        <v>0</v>
      </c>
      <c r="BI316" s="248">
        <f>IF(N316="nulová",J316,0)</f>
        <v>0</v>
      </c>
      <c r="BJ316" s="25" t="s">
        <v>79</v>
      </c>
      <c r="BK316" s="248">
        <f>ROUND(I316*H316,2)</f>
        <v>0</v>
      </c>
      <c r="BL316" s="25" t="s">
        <v>194</v>
      </c>
      <c r="BM316" s="25" t="s">
        <v>1281</v>
      </c>
    </row>
    <row r="317" s="1" customFormat="1">
      <c r="B317" s="47"/>
      <c r="C317" s="75"/>
      <c r="D317" s="249" t="s">
        <v>196</v>
      </c>
      <c r="E317" s="75"/>
      <c r="F317" s="250" t="s">
        <v>475</v>
      </c>
      <c r="G317" s="75"/>
      <c r="H317" s="75"/>
      <c r="I317" s="205"/>
      <c r="J317" s="75"/>
      <c r="K317" s="75"/>
      <c r="L317" s="73"/>
      <c r="M317" s="251"/>
      <c r="N317" s="48"/>
      <c r="O317" s="48"/>
      <c r="P317" s="48"/>
      <c r="Q317" s="48"/>
      <c r="R317" s="48"/>
      <c r="S317" s="48"/>
      <c r="T317" s="96"/>
      <c r="AT317" s="25" t="s">
        <v>196</v>
      </c>
      <c r="AU317" s="25" t="s">
        <v>207</v>
      </c>
    </row>
    <row r="318" s="12" customFormat="1">
      <c r="B318" s="253"/>
      <c r="C318" s="254"/>
      <c r="D318" s="249" t="s">
        <v>200</v>
      </c>
      <c r="E318" s="255" t="s">
        <v>21</v>
      </c>
      <c r="F318" s="256" t="s">
        <v>1282</v>
      </c>
      <c r="G318" s="254"/>
      <c r="H318" s="257">
        <v>238.99100000000001</v>
      </c>
      <c r="I318" s="258"/>
      <c r="J318" s="254"/>
      <c r="K318" s="254"/>
      <c r="L318" s="259"/>
      <c r="M318" s="260"/>
      <c r="N318" s="261"/>
      <c r="O318" s="261"/>
      <c r="P318" s="261"/>
      <c r="Q318" s="261"/>
      <c r="R318" s="261"/>
      <c r="S318" s="261"/>
      <c r="T318" s="262"/>
      <c r="AT318" s="263" t="s">
        <v>200</v>
      </c>
      <c r="AU318" s="263" t="s">
        <v>207</v>
      </c>
      <c r="AV318" s="12" t="s">
        <v>81</v>
      </c>
      <c r="AW318" s="12" t="s">
        <v>35</v>
      </c>
      <c r="AX318" s="12" t="s">
        <v>79</v>
      </c>
      <c r="AY318" s="263" t="s">
        <v>188</v>
      </c>
    </row>
    <row r="319" s="1" customFormat="1" ht="25.5" customHeight="1">
      <c r="B319" s="47"/>
      <c r="C319" s="237" t="s">
        <v>466</v>
      </c>
      <c r="D319" s="237" t="s">
        <v>190</v>
      </c>
      <c r="E319" s="238" t="s">
        <v>479</v>
      </c>
      <c r="F319" s="239" t="s">
        <v>480</v>
      </c>
      <c r="G319" s="240" t="s">
        <v>120</v>
      </c>
      <c r="H319" s="241">
        <v>14.673</v>
      </c>
      <c r="I319" s="242"/>
      <c r="J319" s="243">
        <f>ROUND(I319*H319,2)</f>
        <v>0</v>
      </c>
      <c r="K319" s="239" t="s">
        <v>193</v>
      </c>
      <c r="L319" s="73"/>
      <c r="M319" s="244" t="s">
        <v>21</v>
      </c>
      <c r="N319" s="245" t="s">
        <v>43</v>
      </c>
      <c r="O319" s="48"/>
      <c r="P319" s="246">
        <f>O319*H319</f>
        <v>0</v>
      </c>
      <c r="Q319" s="246">
        <v>0.00628</v>
      </c>
      <c r="R319" s="246">
        <f>Q319*H319</f>
        <v>0.092146439999999996</v>
      </c>
      <c r="S319" s="246">
        <v>0</v>
      </c>
      <c r="T319" s="247">
        <f>S319*H319</f>
        <v>0</v>
      </c>
      <c r="AR319" s="25" t="s">
        <v>194</v>
      </c>
      <c r="AT319" s="25" t="s">
        <v>190</v>
      </c>
      <c r="AU319" s="25" t="s">
        <v>207</v>
      </c>
      <c r="AY319" s="25" t="s">
        <v>188</v>
      </c>
      <c r="BE319" s="248">
        <f>IF(N319="základní",J319,0)</f>
        <v>0</v>
      </c>
      <c r="BF319" s="248">
        <f>IF(N319="snížená",J319,0)</f>
        <v>0</v>
      </c>
      <c r="BG319" s="248">
        <f>IF(N319="zákl. přenesená",J319,0)</f>
        <v>0</v>
      </c>
      <c r="BH319" s="248">
        <f>IF(N319="sníž. přenesená",J319,0)</f>
        <v>0</v>
      </c>
      <c r="BI319" s="248">
        <f>IF(N319="nulová",J319,0)</f>
        <v>0</v>
      </c>
      <c r="BJ319" s="25" t="s">
        <v>79</v>
      </c>
      <c r="BK319" s="248">
        <f>ROUND(I319*H319,2)</f>
        <v>0</v>
      </c>
      <c r="BL319" s="25" t="s">
        <v>194</v>
      </c>
      <c r="BM319" s="25" t="s">
        <v>1283</v>
      </c>
    </row>
    <row r="320" s="1" customFormat="1">
      <c r="B320" s="47"/>
      <c r="C320" s="75"/>
      <c r="D320" s="249" t="s">
        <v>196</v>
      </c>
      <c r="E320" s="75"/>
      <c r="F320" s="250" t="s">
        <v>482</v>
      </c>
      <c r="G320" s="75"/>
      <c r="H320" s="75"/>
      <c r="I320" s="205"/>
      <c r="J320" s="75"/>
      <c r="K320" s="75"/>
      <c r="L320" s="73"/>
      <c r="M320" s="251"/>
      <c r="N320" s="48"/>
      <c r="O320" s="48"/>
      <c r="P320" s="48"/>
      <c r="Q320" s="48"/>
      <c r="R320" s="48"/>
      <c r="S320" s="48"/>
      <c r="T320" s="96"/>
      <c r="AT320" s="25" t="s">
        <v>196</v>
      </c>
      <c r="AU320" s="25" t="s">
        <v>207</v>
      </c>
    </row>
    <row r="321" s="13" customFormat="1">
      <c r="B321" s="264"/>
      <c r="C321" s="265"/>
      <c r="D321" s="249" t="s">
        <v>200</v>
      </c>
      <c r="E321" s="266" t="s">
        <v>21</v>
      </c>
      <c r="F321" s="267" t="s">
        <v>483</v>
      </c>
      <c r="G321" s="265"/>
      <c r="H321" s="266" t="s">
        <v>21</v>
      </c>
      <c r="I321" s="268"/>
      <c r="J321" s="265"/>
      <c r="K321" s="265"/>
      <c r="L321" s="269"/>
      <c r="M321" s="270"/>
      <c r="N321" s="271"/>
      <c r="O321" s="271"/>
      <c r="P321" s="271"/>
      <c r="Q321" s="271"/>
      <c r="R321" s="271"/>
      <c r="S321" s="271"/>
      <c r="T321" s="272"/>
      <c r="AT321" s="273" t="s">
        <v>200</v>
      </c>
      <c r="AU321" s="273" t="s">
        <v>207</v>
      </c>
      <c r="AV321" s="13" t="s">
        <v>79</v>
      </c>
      <c r="AW321" s="13" t="s">
        <v>35</v>
      </c>
      <c r="AX321" s="13" t="s">
        <v>72</v>
      </c>
      <c r="AY321" s="273" t="s">
        <v>188</v>
      </c>
    </row>
    <row r="322" s="12" customFormat="1">
      <c r="B322" s="253"/>
      <c r="C322" s="254"/>
      <c r="D322" s="249" t="s">
        <v>200</v>
      </c>
      <c r="E322" s="255" t="s">
        <v>21</v>
      </c>
      <c r="F322" s="256" t="s">
        <v>1284</v>
      </c>
      <c r="G322" s="254"/>
      <c r="H322" s="257">
        <v>14.673</v>
      </c>
      <c r="I322" s="258"/>
      <c r="J322" s="254"/>
      <c r="K322" s="254"/>
      <c r="L322" s="259"/>
      <c r="M322" s="260"/>
      <c r="N322" s="261"/>
      <c r="O322" s="261"/>
      <c r="P322" s="261"/>
      <c r="Q322" s="261"/>
      <c r="R322" s="261"/>
      <c r="S322" s="261"/>
      <c r="T322" s="262"/>
      <c r="AT322" s="263" t="s">
        <v>200</v>
      </c>
      <c r="AU322" s="263" t="s">
        <v>207</v>
      </c>
      <c r="AV322" s="12" t="s">
        <v>81</v>
      </c>
      <c r="AW322" s="12" t="s">
        <v>35</v>
      </c>
      <c r="AX322" s="12" t="s">
        <v>72</v>
      </c>
      <c r="AY322" s="263" t="s">
        <v>188</v>
      </c>
    </row>
    <row r="323" s="14" customFormat="1">
      <c r="B323" s="274"/>
      <c r="C323" s="275"/>
      <c r="D323" s="249" t="s">
        <v>200</v>
      </c>
      <c r="E323" s="276" t="s">
        <v>21</v>
      </c>
      <c r="F323" s="277" t="s">
        <v>215</v>
      </c>
      <c r="G323" s="275"/>
      <c r="H323" s="278">
        <v>14.673</v>
      </c>
      <c r="I323" s="279"/>
      <c r="J323" s="275"/>
      <c r="K323" s="275"/>
      <c r="L323" s="280"/>
      <c r="M323" s="281"/>
      <c r="N323" s="282"/>
      <c r="O323" s="282"/>
      <c r="P323" s="282"/>
      <c r="Q323" s="282"/>
      <c r="R323" s="282"/>
      <c r="S323" s="282"/>
      <c r="T323" s="283"/>
      <c r="AT323" s="284" t="s">
        <v>200</v>
      </c>
      <c r="AU323" s="284" t="s">
        <v>207</v>
      </c>
      <c r="AV323" s="14" t="s">
        <v>194</v>
      </c>
      <c r="AW323" s="14" t="s">
        <v>35</v>
      </c>
      <c r="AX323" s="14" t="s">
        <v>79</v>
      </c>
      <c r="AY323" s="284" t="s">
        <v>188</v>
      </c>
    </row>
    <row r="324" s="1" customFormat="1" ht="25.5" customHeight="1">
      <c r="B324" s="47"/>
      <c r="C324" s="237" t="s">
        <v>471</v>
      </c>
      <c r="D324" s="237" t="s">
        <v>190</v>
      </c>
      <c r="E324" s="238" t="s">
        <v>486</v>
      </c>
      <c r="F324" s="239" t="s">
        <v>487</v>
      </c>
      <c r="G324" s="240" t="s">
        <v>120</v>
      </c>
      <c r="H324" s="241">
        <v>38.177999999999997</v>
      </c>
      <c r="I324" s="242"/>
      <c r="J324" s="243">
        <f>ROUND(I324*H324,2)</f>
        <v>0</v>
      </c>
      <c r="K324" s="239" t="s">
        <v>193</v>
      </c>
      <c r="L324" s="73"/>
      <c r="M324" s="244" t="s">
        <v>21</v>
      </c>
      <c r="N324" s="245" t="s">
        <v>43</v>
      </c>
      <c r="O324" s="48"/>
      <c r="P324" s="246">
        <f>O324*H324</f>
        <v>0</v>
      </c>
      <c r="Q324" s="246">
        <v>0.0016800000000000001</v>
      </c>
      <c r="R324" s="246">
        <f>Q324*H324</f>
        <v>0.064139039999999994</v>
      </c>
      <c r="S324" s="246">
        <v>0</v>
      </c>
      <c r="T324" s="247">
        <f>S324*H324</f>
        <v>0</v>
      </c>
      <c r="AR324" s="25" t="s">
        <v>194</v>
      </c>
      <c r="AT324" s="25" t="s">
        <v>190</v>
      </c>
      <c r="AU324" s="25" t="s">
        <v>207</v>
      </c>
      <c r="AY324" s="25" t="s">
        <v>188</v>
      </c>
      <c r="BE324" s="248">
        <f>IF(N324="základní",J324,0)</f>
        <v>0</v>
      </c>
      <c r="BF324" s="248">
        <f>IF(N324="snížená",J324,0)</f>
        <v>0</v>
      </c>
      <c r="BG324" s="248">
        <f>IF(N324="zákl. přenesená",J324,0)</f>
        <v>0</v>
      </c>
      <c r="BH324" s="248">
        <f>IF(N324="sníž. přenesená",J324,0)</f>
        <v>0</v>
      </c>
      <c r="BI324" s="248">
        <f>IF(N324="nulová",J324,0)</f>
        <v>0</v>
      </c>
      <c r="BJ324" s="25" t="s">
        <v>79</v>
      </c>
      <c r="BK324" s="248">
        <f>ROUND(I324*H324,2)</f>
        <v>0</v>
      </c>
      <c r="BL324" s="25" t="s">
        <v>194</v>
      </c>
      <c r="BM324" s="25" t="s">
        <v>1285</v>
      </c>
    </row>
    <row r="325" s="1" customFormat="1">
      <c r="B325" s="47"/>
      <c r="C325" s="75"/>
      <c r="D325" s="249" t="s">
        <v>196</v>
      </c>
      <c r="E325" s="75"/>
      <c r="F325" s="250" t="s">
        <v>489</v>
      </c>
      <c r="G325" s="75"/>
      <c r="H325" s="75"/>
      <c r="I325" s="205"/>
      <c r="J325" s="75"/>
      <c r="K325" s="75"/>
      <c r="L325" s="73"/>
      <c r="M325" s="251"/>
      <c r="N325" s="48"/>
      <c r="O325" s="48"/>
      <c r="P325" s="48"/>
      <c r="Q325" s="48"/>
      <c r="R325" s="48"/>
      <c r="S325" s="48"/>
      <c r="T325" s="96"/>
      <c r="AT325" s="25" t="s">
        <v>196</v>
      </c>
      <c r="AU325" s="25" t="s">
        <v>207</v>
      </c>
    </row>
    <row r="326" s="12" customFormat="1">
      <c r="B326" s="253"/>
      <c r="C326" s="254"/>
      <c r="D326" s="249" t="s">
        <v>200</v>
      </c>
      <c r="E326" s="255" t="s">
        <v>21</v>
      </c>
      <c r="F326" s="256" t="s">
        <v>127</v>
      </c>
      <c r="G326" s="254"/>
      <c r="H326" s="257">
        <v>38.177999999999997</v>
      </c>
      <c r="I326" s="258"/>
      <c r="J326" s="254"/>
      <c r="K326" s="254"/>
      <c r="L326" s="259"/>
      <c r="M326" s="260"/>
      <c r="N326" s="261"/>
      <c r="O326" s="261"/>
      <c r="P326" s="261"/>
      <c r="Q326" s="261"/>
      <c r="R326" s="261"/>
      <c r="S326" s="261"/>
      <c r="T326" s="262"/>
      <c r="AT326" s="263" t="s">
        <v>200</v>
      </c>
      <c r="AU326" s="263" t="s">
        <v>207</v>
      </c>
      <c r="AV326" s="12" t="s">
        <v>81</v>
      </c>
      <c r="AW326" s="12" t="s">
        <v>35</v>
      </c>
      <c r="AX326" s="12" t="s">
        <v>79</v>
      </c>
      <c r="AY326" s="263" t="s">
        <v>188</v>
      </c>
    </row>
    <row r="327" s="1" customFormat="1" ht="25.5" customHeight="1">
      <c r="B327" s="47"/>
      <c r="C327" s="237" t="s">
        <v>478</v>
      </c>
      <c r="D327" s="237" t="s">
        <v>190</v>
      </c>
      <c r="E327" s="238" t="s">
        <v>491</v>
      </c>
      <c r="F327" s="239" t="s">
        <v>492</v>
      </c>
      <c r="G327" s="240" t="s">
        <v>120</v>
      </c>
      <c r="H327" s="241">
        <v>202.81299999999999</v>
      </c>
      <c r="I327" s="242"/>
      <c r="J327" s="243">
        <f>ROUND(I327*H327,2)</f>
        <v>0</v>
      </c>
      <c r="K327" s="239" t="s">
        <v>193</v>
      </c>
      <c r="L327" s="73"/>
      <c r="M327" s="244" t="s">
        <v>21</v>
      </c>
      <c r="N327" s="245" t="s">
        <v>43</v>
      </c>
      <c r="O327" s="48"/>
      <c r="P327" s="246">
        <f>O327*H327</f>
        <v>0</v>
      </c>
      <c r="Q327" s="246">
        <v>0.0016800000000000001</v>
      </c>
      <c r="R327" s="246">
        <f>Q327*H327</f>
        <v>0.34072584</v>
      </c>
      <c r="S327" s="246">
        <v>0</v>
      </c>
      <c r="T327" s="247">
        <f>S327*H327</f>
        <v>0</v>
      </c>
      <c r="AR327" s="25" t="s">
        <v>194</v>
      </c>
      <c r="AT327" s="25" t="s">
        <v>190</v>
      </c>
      <c r="AU327" s="25" t="s">
        <v>207</v>
      </c>
      <c r="AY327" s="25" t="s">
        <v>188</v>
      </c>
      <c r="BE327" s="248">
        <f>IF(N327="základní",J327,0)</f>
        <v>0</v>
      </c>
      <c r="BF327" s="248">
        <f>IF(N327="snížená",J327,0)</f>
        <v>0</v>
      </c>
      <c r="BG327" s="248">
        <f>IF(N327="zákl. přenesená",J327,0)</f>
        <v>0</v>
      </c>
      <c r="BH327" s="248">
        <f>IF(N327="sníž. přenesená",J327,0)</f>
        <v>0</v>
      </c>
      <c r="BI327" s="248">
        <f>IF(N327="nulová",J327,0)</f>
        <v>0</v>
      </c>
      <c r="BJ327" s="25" t="s">
        <v>79</v>
      </c>
      <c r="BK327" s="248">
        <f>ROUND(I327*H327,2)</f>
        <v>0</v>
      </c>
      <c r="BL327" s="25" t="s">
        <v>194</v>
      </c>
      <c r="BM327" s="25" t="s">
        <v>1286</v>
      </c>
    </row>
    <row r="328" s="1" customFormat="1">
      <c r="B328" s="47"/>
      <c r="C328" s="75"/>
      <c r="D328" s="249" t="s">
        <v>196</v>
      </c>
      <c r="E328" s="75"/>
      <c r="F328" s="250" t="s">
        <v>494</v>
      </c>
      <c r="G328" s="75"/>
      <c r="H328" s="75"/>
      <c r="I328" s="205"/>
      <c r="J328" s="75"/>
      <c r="K328" s="75"/>
      <c r="L328" s="73"/>
      <c r="M328" s="251"/>
      <c r="N328" s="48"/>
      <c r="O328" s="48"/>
      <c r="P328" s="48"/>
      <c r="Q328" s="48"/>
      <c r="R328" s="48"/>
      <c r="S328" s="48"/>
      <c r="T328" s="96"/>
      <c r="AT328" s="25" t="s">
        <v>196</v>
      </c>
      <c r="AU328" s="25" t="s">
        <v>207</v>
      </c>
    </row>
    <row r="329" s="12" customFormat="1">
      <c r="B329" s="253"/>
      <c r="C329" s="254"/>
      <c r="D329" s="249" t="s">
        <v>200</v>
      </c>
      <c r="E329" s="255" t="s">
        <v>21</v>
      </c>
      <c r="F329" s="256" t="s">
        <v>119</v>
      </c>
      <c r="G329" s="254"/>
      <c r="H329" s="257">
        <v>177.84299999999999</v>
      </c>
      <c r="I329" s="258"/>
      <c r="J329" s="254"/>
      <c r="K329" s="254"/>
      <c r="L329" s="259"/>
      <c r="M329" s="260"/>
      <c r="N329" s="261"/>
      <c r="O329" s="261"/>
      <c r="P329" s="261"/>
      <c r="Q329" s="261"/>
      <c r="R329" s="261"/>
      <c r="S329" s="261"/>
      <c r="T329" s="262"/>
      <c r="AT329" s="263" t="s">
        <v>200</v>
      </c>
      <c r="AU329" s="263" t="s">
        <v>207</v>
      </c>
      <c r="AV329" s="12" t="s">
        <v>81</v>
      </c>
      <c r="AW329" s="12" t="s">
        <v>35</v>
      </c>
      <c r="AX329" s="12" t="s">
        <v>72</v>
      </c>
      <c r="AY329" s="263" t="s">
        <v>188</v>
      </c>
    </row>
    <row r="330" s="12" customFormat="1">
      <c r="B330" s="253"/>
      <c r="C330" s="254"/>
      <c r="D330" s="249" t="s">
        <v>200</v>
      </c>
      <c r="E330" s="255" t="s">
        <v>21</v>
      </c>
      <c r="F330" s="256" t="s">
        <v>1287</v>
      </c>
      <c r="G330" s="254"/>
      <c r="H330" s="257">
        <v>24.969999999999999</v>
      </c>
      <c r="I330" s="258"/>
      <c r="J330" s="254"/>
      <c r="K330" s="254"/>
      <c r="L330" s="259"/>
      <c r="M330" s="260"/>
      <c r="N330" s="261"/>
      <c r="O330" s="261"/>
      <c r="P330" s="261"/>
      <c r="Q330" s="261"/>
      <c r="R330" s="261"/>
      <c r="S330" s="261"/>
      <c r="T330" s="262"/>
      <c r="AT330" s="263" t="s">
        <v>200</v>
      </c>
      <c r="AU330" s="263" t="s">
        <v>207</v>
      </c>
      <c r="AV330" s="12" t="s">
        <v>81</v>
      </c>
      <c r="AW330" s="12" t="s">
        <v>35</v>
      </c>
      <c r="AX330" s="12" t="s">
        <v>72</v>
      </c>
      <c r="AY330" s="263" t="s">
        <v>188</v>
      </c>
    </row>
    <row r="331" s="14" customFormat="1">
      <c r="B331" s="274"/>
      <c r="C331" s="275"/>
      <c r="D331" s="249" t="s">
        <v>200</v>
      </c>
      <c r="E331" s="276" t="s">
        <v>21</v>
      </c>
      <c r="F331" s="277" t="s">
        <v>215</v>
      </c>
      <c r="G331" s="275"/>
      <c r="H331" s="278">
        <v>202.81299999999999</v>
      </c>
      <c r="I331" s="279"/>
      <c r="J331" s="275"/>
      <c r="K331" s="275"/>
      <c r="L331" s="280"/>
      <c r="M331" s="281"/>
      <c r="N331" s="282"/>
      <c r="O331" s="282"/>
      <c r="P331" s="282"/>
      <c r="Q331" s="282"/>
      <c r="R331" s="282"/>
      <c r="S331" s="282"/>
      <c r="T331" s="283"/>
      <c r="AT331" s="284" t="s">
        <v>200</v>
      </c>
      <c r="AU331" s="284" t="s">
        <v>207</v>
      </c>
      <c r="AV331" s="14" t="s">
        <v>194</v>
      </c>
      <c r="AW331" s="14" t="s">
        <v>35</v>
      </c>
      <c r="AX331" s="14" t="s">
        <v>79</v>
      </c>
      <c r="AY331" s="284" t="s">
        <v>188</v>
      </c>
    </row>
    <row r="332" s="1" customFormat="1" ht="16.5" customHeight="1">
      <c r="B332" s="47"/>
      <c r="C332" s="237" t="s">
        <v>485</v>
      </c>
      <c r="D332" s="237" t="s">
        <v>190</v>
      </c>
      <c r="E332" s="238" t="s">
        <v>497</v>
      </c>
      <c r="F332" s="239" t="s">
        <v>498</v>
      </c>
      <c r="G332" s="240" t="s">
        <v>120</v>
      </c>
      <c r="H332" s="241">
        <v>57.503999999999998</v>
      </c>
      <c r="I332" s="242"/>
      <c r="J332" s="243">
        <f>ROUND(I332*H332,2)</f>
        <v>0</v>
      </c>
      <c r="K332" s="239" t="s">
        <v>193</v>
      </c>
      <c r="L332" s="73"/>
      <c r="M332" s="244" t="s">
        <v>21</v>
      </c>
      <c r="N332" s="245" t="s">
        <v>43</v>
      </c>
      <c r="O332" s="48"/>
      <c r="P332" s="246">
        <f>O332*H332</f>
        <v>0</v>
      </c>
      <c r="Q332" s="246">
        <v>0.000121</v>
      </c>
      <c r="R332" s="246">
        <f>Q332*H332</f>
        <v>0.0069579839999999995</v>
      </c>
      <c r="S332" s="246">
        <v>0</v>
      </c>
      <c r="T332" s="247">
        <f>S332*H332</f>
        <v>0</v>
      </c>
      <c r="AR332" s="25" t="s">
        <v>194</v>
      </c>
      <c r="AT332" s="25" t="s">
        <v>190</v>
      </c>
      <c r="AU332" s="25" t="s">
        <v>207</v>
      </c>
      <c r="AY332" s="25" t="s">
        <v>188</v>
      </c>
      <c r="BE332" s="248">
        <f>IF(N332="základní",J332,0)</f>
        <v>0</v>
      </c>
      <c r="BF332" s="248">
        <f>IF(N332="snížená",J332,0)</f>
        <v>0</v>
      </c>
      <c r="BG332" s="248">
        <f>IF(N332="zákl. přenesená",J332,0)</f>
        <v>0</v>
      </c>
      <c r="BH332" s="248">
        <f>IF(N332="sníž. přenesená",J332,0)</f>
        <v>0</v>
      </c>
      <c r="BI332" s="248">
        <f>IF(N332="nulová",J332,0)</f>
        <v>0</v>
      </c>
      <c r="BJ332" s="25" t="s">
        <v>79</v>
      </c>
      <c r="BK332" s="248">
        <f>ROUND(I332*H332,2)</f>
        <v>0</v>
      </c>
      <c r="BL332" s="25" t="s">
        <v>194</v>
      </c>
      <c r="BM332" s="25" t="s">
        <v>1288</v>
      </c>
    </row>
    <row r="333" s="1" customFormat="1">
      <c r="B333" s="47"/>
      <c r="C333" s="75"/>
      <c r="D333" s="249" t="s">
        <v>196</v>
      </c>
      <c r="E333" s="75"/>
      <c r="F333" s="250" t="s">
        <v>500</v>
      </c>
      <c r="G333" s="75"/>
      <c r="H333" s="75"/>
      <c r="I333" s="205"/>
      <c r="J333" s="75"/>
      <c r="K333" s="75"/>
      <c r="L333" s="73"/>
      <c r="M333" s="251"/>
      <c r="N333" s="48"/>
      <c r="O333" s="48"/>
      <c r="P333" s="48"/>
      <c r="Q333" s="48"/>
      <c r="R333" s="48"/>
      <c r="S333" s="48"/>
      <c r="T333" s="96"/>
      <c r="AT333" s="25" t="s">
        <v>196</v>
      </c>
      <c r="AU333" s="25" t="s">
        <v>207</v>
      </c>
    </row>
    <row r="334" s="1" customFormat="1">
      <c r="B334" s="47"/>
      <c r="C334" s="75"/>
      <c r="D334" s="249" t="s">
        <v>198</v>
      </c>
      <c r="E334" s="75"/>
      <c r="F334" s="252" t="s">
        <v>501</v>
      </c>
      <c r="G334" s="75"/>
      <c r="H334" s="75"/>
      <c r="I334" s="205"/>
      <c r="J334" s="75"/>
      <c r="K334" s="75"/>
      <c r="L334" s="73"/>
      <c r="M334" s="251"/>
      <c r="N334" s="48"/>
      <c r="O334" s="48"/>
      <c r="P334" s="48"/>
      <c r="Q334" s="48"/>
      <c r="R334" s="48"/>
      <c r="S334" s="48"/>
      <c r="T334" s="96"/>
      <c r="AT334" s="25" t="s">
        <v>198</v>
      </c>
      <c r="AU334" s="25" t="s">
        <v>207</v>
      </c>
    </row>
    <row r="335" s="13" customFormat="1">
      <c r="B335" s="264"/>
      <c r="C335" s="265"/>
      <c r="D335" s="249" t="s">
        <v>200</v>
      </c>
      <c r="E335" s="266" t="s">
        <v>21</v>
      </c>
      <c r="F335" s="267" t="s">
        <v>1289</v>
      </c>
      <c r="G335" s="265"/>
      <c r="H335" s="266" t="s">
        <v>21</v>
      </c>
      <c r="I335" s="268"/>
      <c r="J335" s="265"/>
      <c r="K335" s="265"/>
      <c r="L335" s="269"/>
      <c r="M335" s="270"/>
      <c r="N335" s="271"/>
      <c r="O335" s="271"/>
      <c r="P335" s="271"/>
      <c r="Q335" s="271"/>
      <c r="R335" s="271"/>
      <c r="S335" s="271"/>
      <c r="T335" s="272"/>
      <c r="AT335" s="273" t="s">
        <v>200</v>
      </c>
      <c r="AU335" s="273" t="s">
        <v>207</v>
      </c>
      <c r="AV335" s="13" t="s">
        <v>79</v>
      </c>
      <c r="AW335" s="13" t="s">
        <v>35</v>
      </c>
      <c r="AX335" s="13" t="s">
        <v>72</v>
      </c>
      <c r="AY335" s="273" t="s">
        <v>188</v>
      </c>
    </row>
    <row r="336" s="12" customFormat="1">
      <c r="B336" s="253"/>
      <c r="C336" s="254"/>
      <c r="D336" s="249" t="s">
        <v>200</v>
      </c>
      <c r="E336" s="255" t="s">
        <v>21</v>
      </c>
      <c r="F336" s="256" t="s">
        <v>1290</v>
      </c>
      <c r="G336" s="254"/>
      <c r="H336" s="257">
        <v>8.1899999999999995</v>
      </c>
      <c r="I336" s="258"/>
      <c r="J336" s="254"/>
      <c r="K336" s="254"/>
      <c r="L336" s="259"/>
      <c r="M336" s="260"/>
      <c r="N336" s="261"/>
      <c r="O336" s="261"/>
      <c r="P336" s="261"/>
      <c r="Q336" s="261"/>
      <c r="R336" s="261"/>
      <c r="S336" s="261"/>
      <c r="T336" s="262"/>
      <c r="AT336" s="263" t="s">
        <v>200</v>
      </c>
      <c r="AU336" s="263" t="s">
        <v>207</v>
      </c>
      <c r="AV336" s="12" t="s">
        <v>81</v>
      </c>
      <c r="AW336" s="12" t="s">
        <v>35</v>
      </c>
      <c r="AX336" s="12" t="s">
        <v>72</v>
      </c>
      <c r="AY336" s="263" t="s">
        <v>188</v>
      </c>
    </row>
    <row r="337" s="12" customFormat="1">
      <c r="B337" s="253"/>
      <c r="C337" s="254"/>
      <c r="D337" s="249" t="s">
        <v>200</v>
      </c>
      <c r="E337" s="255" t="s">
        <v>21</v>
      </c>
      <c r="F337" s="256" t="s">
        <v>516</v>
      </c>
      <c r="G337" s="254"/>
      <c r="H337" s="257">
        <v>1.8480000000000001</v>
      </c>
      <c r="I337" s="258"/>
      <c r="J337" s="254"/>
      <c r="K337" s="254"/>
      <c r="L337" s="259"/>
      <c r="M337" s="260"/>
      <c r="N337" s="261"/>
      <c r="O337" s="261"/>
      <c r="P337" s="261"/>
      <c r="Q337" s="261"/>
      <c r="R337" s="261"/>
      <c r="S337" s="261"/>
      <c r="T337" s="262"/>
      <c r="AT337" s="263" t="s">
        <v>200</v>
      </c>
      <c r="AU337" s="263" t="s">
        <v>207</v>
      </c>
      <c r="AV337" s="12" t="s">
        <v>81</v>
      </c>
      <c r="AW337" s="12" t="s">
        <v>35</v>
      </c>
      <c r="AX337" s="12" t="s">
        <v>72</v>
      </c>
      <c r="AY337" s="263" t="s">
        <v>188</v>
      </c>
    </row>
    <row r="338" s="12" customFormat="1">
      <c r="B338" s="253"/>
      <c r="C338" s="254"/>
      <c r="D338" s="249" t="s">
        <v>200</v>
      </c>
      <c r="E338" s="255" t="s">
        <v>21</v>
      </c>
      <c r="F338" s="256" t="s">
        <v>513</v>
      </c>
      <c r="G338" s="254"/>
      <c r="H338" s="257">
        <v>2.5960000000000001</v>
      </c>
      <c r="I338" s="258"/>
      <c r="J338" s="254"/>
      <c r="K338" s="254"/>
      <c r="L338" s="259"/>
      <c r="M338" s="260"/>
      <c r="N338" s="261"/>
      <c r="O338" s="261"/>
      <c r="P338" s="261"/>
      <c r="Q338" s="261"/>
      <c r="R338" s="261"/>
      <c r="S338" s="261"/>
      <c r="T338" s="262"/>
      <c r="AT338" s="263" t="s">
        <v>200</v>
      </c>
      <c r="AU338" s="263" t="s">
        <v>207</v>
      </c>
      <c r="AV338" s="12" t="s">
        <v>81</v>
      </c>
      <c r="AW338" s="12" t="s">
        <v>35</v>
      </c>
      <c r="AX338" s="12" t="s">
        <v>72</v>
      </c>
      <c r="AY338" s="263" t="s">
        <v>188</v>
      </c>
    </row>
    <row r="339" s="12" customFormat="1">
      <c r="B339" s="253"/>
      <c r="C339" s="254"/>
      <c r="D339" s="249" t="s">
        <v>200</v>
      </c>
      <c r="E339" s="255" t="s">
        <v>21</v>
      </c>
      <c r="F339" s="256" t="s">
        <v>1291</v>
      </c>
      <c r="G339" s="254"/>
      <c r="H339" s="257">
        <v>5.5439999999999996</v>
      </c>
      <c r="I339" s="258"/>
      <c r="J339" s="254"/>
      <c r="K339" s="254"/>
      <c r="L339" s="259"/>
      <c r="M339" s="260"/>
      <c r="N339" s="261"/>
      <c r="O339" s="261"/>
      <c r="P339" s="261"/>
      <c r="Q339" s="261"/>
      <c r="R339" s="261"/>
      <c r="S339" s="261"/>
      <c r="T339" s="262"/>
      <c r="AT339" s="263" t="s">
        <v>200</v>
      </c>
      <c r="AU339" s="263" t="s">
        <v>207</v>
      </c>
      <c r="AV339" s="12" t="s">
        <v>81</v>
      </c>
      <c r="AW339" s="12" t="s">
        <v>35</v>
      </c>
      <c r="AX339" s="12" t="s">
        <v>72</v>
      </c>
      <c r="AY339" s="263" t="s">
        <v>188</v>
      </c>
    </row>
    <row r="340" s="12" customFormat="1">
      <c r="B340" s="253"/>
      <c r="C340" s="254"/>
      <c r="D340" s="249" t="s">
        <v>200</v>
      </c>
      <c r="E340" s="255" t="s">
        <v>21</v>
      </c>
      <c r="F340" s="256" t="s">
        <v>1292</v>
      </c>
      <c r="G340" s="254"/>
      <c r="H340" s="257">
        <v>1.869</v>
      </c>
      <c r="I340" s="258"/>
      <c r="J340" s="254"/>
      <c r="K340" s="254"/>
      <c r="L340" s="259"/>
      <c r="M340" s="260"/>
      <c r="N340" s="261"/>
      <c r="O340" s="261"/>
      <c r="P340" s="261"/>
      <c r="Q340" s="261"/>
      <c r="R340" s="261"/>
      <c r="S340" s="261"/>
      <c r="T340" s="262"/>
      <c r="AT340" s="263" t="s">
        <v>200</v>
      </c>
      <c r="AU340" s="263" t="s">
        <v>207</v>
      </c>
      <c r="AV340" s="12" t="s">
        <v>81</v>
      </c>
      <c r="AW340" s="12" t="s">
        <v>35</v>
      </c>
      <c r="AX340" s="12" t="s">
        <v>72</v>
      </c>
      <c r="AY340" s="263" t="s">
        <v>188</v>
      </c>
    </row>
    <row r="341" s="12" customFormat="1">
      <c r="B341" s="253"/>
      <c r="C341" s="254"/>
      <c r="D341" s="249" t="s">
        <v>200</v>
      </c>
      <c r="E341" s="255" t="s">
        <v>21</v>
      </c>
      <c r="F341" s="256" t="s">
        <v>510</v>
      </c>
      <c r="G341" s="254"/>
      <c r="H341" s="257">
        <v>2.6259999999999999</v>
      </c>
      <c r="I341" s="258"/>
      <c r="J341" s="254"/>
      <c r="K341" s="254"/>
      <c r="L341" s="259"/>
      <c r="M341" s="260"/>
      <c r="N341" s="261"/>
      <c r="O341" s="261"/>
      <c r="P341" s="261"/>
      <c r="Q341" s="261"/>
      <c r="R341" s="261"/>
      <c r="S341" s="261"/>
      <c r="T341" s="262"/>
      <c r="AT341" s="263" t="s">
        <v>200</v>
      </c>
      <c r="AU341" s="263" t="s">
        <v>207</v>
      </c>
      <c r="AV341" s="12" t="s">
        <v>81</v>
      </c>
      <c r="AW341" s="12" t="s">
        <v>35</v>
      </c>
      <c r="AX341" s="12" t="s">
        <v>72</v>
      </c>
      <c r="AY341" s="263" t="s">
        <v>188</v>
      </c>
    </row>
    <row r="342" s="12" customFormat="1">
      <c r="B342" s="253"/>
      <c r="C342" s="254"/>
      <c r="D342" s="249" t="s">
        <v>200</v>
      </c>
      <c r="E342" s="255" t="s">
        <v>21</v>
      </c>
      <c r="F342" s="256" t="s">
        <v>1293</v>
      </c>
      <c r="G342" s="254"/>
      <c r="H342" s="257">
        <v>7.476</v>
      </c>
      <c r="I342" s="258"/>
      <c r="J342" s="254"/>
      <c r="K342" s="254"/>
      <c r="L342" s="259"/>
      <c r="M342" s="260"/>
      <c r="N342" s="261"/>
      <c r="O342" s="261"/>
      <c r="P342" s="261"/>
      <c r="Q342" s="261"/>
      <c r="R342" s="261"/>
      <c r="S342" s="261"/>
      <c r="T342" s="262"/>
      <c r="AT342" s="263" t="s">
        <v>200</v>
      </c>
      <c r="AU342" s="263" t="s">
        <v>207</v>
      </c>
      <c r="AV342" s="12" t="s">
        <v>81</v>
      </c>
      <c r="AW342" s="12" t="s">
        <v>35</v>
      </c>
      <c r="AX342" s="12" t="s">
        <v>72</v>
      </c>
      <c r="AY342" s="263" t="s">
        <v>188</v>
      </c>
    </row>
    <row r="343" s="12" customFormat="1">
      <c r="B343" s="253"/>
      <c r="C343" s="254"/>
      <c r="D343" s="249" t="s">
        <v>200</v>
      </c>
      <c r="E343" s="255" t="s">
        <v>21</v>
      </c>
      <c r="F343" s="256" t="s">
        <v>513</v>
      </c>
      <c r="G343" s="254"/>
      <c r="H343" s="257">
        <v>2.5960000000000001</v>
      </c>
      <c r="I343" s="258"/>
      <c r="J343" s="254"/>
      <c r="K343" s="254"/>
      <c r="L343" s="259"/>
      <c r="M343" s="260"/>
      <c r="N343" s="261"/>
      <c r="O343" s="261"/>
      <c r="P343" s="261"/>
      <c r="Q343" s="261"/>
      <c r="R343" s="261"/>
      <c r="S343" s="261"/>
      <c r="T343" s="262"/>
      <c r="AT343" s="263" t="s">
        <v>200</v>
      </c>
      <c r="AU343" s="263" t="s">
        <v>207</v>
      </c>
      <c r="AV343" s="12" t="s">
        <v>81</v>
      </c>
      <c r="AW343" s="12" t="s">
        <v>35</v>
      </c>
      <c r="AX343" s="12" t="s">
        <v>72</v>
      </c>
      <c r="AY343" s="263" t="s">
        <v>188</v>
      </c>
    </row>
    <row r="344" s="12" customFormat="1">
      <c r="B344" s="253"/>
      <c r="C344" s="254"/>
      <c r="D344" s="249" t="s">
        <v>200</v>
      </c>
      <c r="E344" s="255" t="s">
        <v>21</v>
      </c>
      <c r="F344" s="256" t="s">
        <v>516</v>
      </c>
      <c r="G344" s="254"/>
      <c r="H344" s="257">
        <v>1.8480000000000001</v>
      </c>
      <c r="I344" s="258"/>
      <c r="J344" s="254"/>
      <c r="K344" s="254"/>
      <c r="L344" s="259"/>
      <c r="M344" s="260"/>
      <c r="N344" s="261"/>
      <c r="O344" s="261"/>
      <c r="P344" s="261"/>
      <c r="Q344" s="261"/>
      <c r="R344" s="261"/>
      <c r="S344" s="261"/>
      <c r="T344" s="262"/>
      <c r="AT344" s="263" t="s">
        <v>200</v>
      </c>
      <c r="AU344" s="263" t="s">
        <v>207</v>
      </c>
      <c r="AV344" s="12" t="s">
        <v>81</v>
      </c>
      <c r="AW344" s="12" t="s">
        <v>35</v>
      </c>
      <c r="AX344" s="12" t="s">
        <v>72</v>
      </c>
      <c r="AY344" s="263" t="s">
        <v>188</v>
      </c>
    </row>
    <row r="345" s="12" customFormat="1">
      <c r="B345" s="253"/>
      <c r="C345" s="254"/>
      <c r="D345" s="249" t="s">
        <v>200</v>
      </c>
      <c r="E345" s="255" t="s">
        <v>21</v>
      </c>
      <c r="F345" s="256" t="s">
        <v>1294</v>
      </c>
      <c r="G345" s="254"/>
      <c r="H345" s="257">
        <v>1.29</v>
      </c>
      <c r="I345" s="258"/>
      <c r="J345" s="254"/>
      <c r="K345" s="254"/>
      <c r="L345" s="259"/>
      <c r="M345" s="260"/>
      <c r="N345" s="261"/>
      <c r="O345" s="261"/>
      <c r="P345" s="261"/>
      <c r="Q345" s="261"/>
      <c r="R345" s="261"/>
      <c r="S345" s="261"/>
      <c r="T345" s="262"/>
      <c r="AT345" s="263" t="s">
        <v>200</v>
      </c>
      <c r="AU345" s="263" t="s">
        <v>207</v>
      </c>
      <c r="AV345" s="12" t="s">
        <v>81</v>
      </c>
      <c r="AW345" s="12" t="s">
        <v>35</v>
      </c>
      <c r="AX345" s="12" t="s">
        <v>72</v>
      </c>
      <c r="AY345" s="263" t="s">
        <v>188</v>
      </c>
    </row>
    <row r="346" s="12" customFormat="1">
      <c r="B346" s="253"/>
      <c r="C346" s="254"/>
      <c r="D346" s="249" t="s">
        <v>200</v>
      </c>
      <c r="E346" s="255" t="s">
        <v>21</v>
      </c>
      <c r="F346" s="256" t="s">
        <v>1295</v>
      </c>
      <c r="G346" s="254"/>
      <c r="H346" s="257">
        <v>2.8319999999999999</v>
      </c>
      <c r="I346" s="258"/>
      <c r="J346" s="254"/>
      <c r="K346" s="254"/>
      <c r="L346" s="259"/>
      <c r="M346" s="260"/>
      <c r="N346" s="261"/>
      <c r="O346" s="261"/>
      <c r="P346" s="261"/>
      <c r="Q346" s="261"/>
      <c r="R346" s="261"/>
      <c r="S346" s="261"/>
      <c r="T346" s="262"/>
      <c r="AT346" s="263" t="s">
        <v>200</v>
      </c>
      <c r="AU346" s="263" t="s">
        <v>207</v>
      </c>
      <c r="AV346" s="12" t="s">
        <v>81</v>
      </c>
      <c r="AW346" s="12" t="s">
        <v>35</v>
      </c>
      <c r="AX346" s="12" t="s">
        <v>72</v>
      </c>
      <c r="AY346" s="263" t="s">
        <v>188</v>
      </c>
    </row>
    <row r="347" s="12" customFormat="1">
      <c r="B347" s="253"/>
      <c r="C347" s="254"/>
      <c r="D347" s="249" t="s">
        <v>200</v>
      </c>
      <c r="E347" s="255" t="s">
        <v>21</v>
      </c>
      <c r="F347" s="256" t="s">
        <v>504</v>
      </c>
      <c r="G347" s="254"/>
      <c r="H347" s="257">
        <v>2.6400000000000001</v>
      </c>
      <c r="I347" s="258"/>
      <c r="J347" s="254"/>
      <c r="K347" s="254"/>
      <c r="L347" s="259"/>
      <c r="M347" s="260"/>
      <c r="N347" s="261"/>
      <c r="O347" s="261"/>
      <c r="P347" s="261"/>
      <c r="Q347" s="261"/>
      <c r="R347" s="261"/>
      <c r="S347" s="261"/>
      <c r="T347" s="262"/>
      <c r="AT347" s="263" t="s">
        <v>200</v>
      </c>
      <c r="AU347" s="263" t="s">
        <v>207</v>
      </c>
      <c r="AV347" s="12" t="s">
        <v>81</v>
      </c>
      <c r="AW347" s="12" t="s">
        <v>35</v>
      </c>
      <c r="AX347" s="12" t="s">
        <v>72</v>
      </c>
      <c r="AY347" s="263" t="s">
        <v>188</v>
      </c>
    </row>
    <row r="348" s="12" customFormat="1">
      <c r="B348" s="253"/>
      <c r="C348" s="254"/>
      <c r="D348" s="249" t="s">
        <v>200</v>
      </c>
      <c r="E348" s="255" t="s">
        <v>21</v>
      </c>
      <c r="F348" s="256" t="s">
        <v>503</v>
      </c>
      <c r="G348" s="254"/>
      <c r="H348" s="257">
        <v>7.3920000000000003</v>
      </c>
      <c r="I348" s="258"/>
      <c r="J348" s="254"/>
      <c r="K348" s="254"/>
      <c r="L348" s="259"/>
      <c r="M348" s="260"/>
      <c r="N348" s="261"/>
      <c r="O348" s="261"/>
      <c r="P348" s="261"/>
      <c r="Q348" s="261"/>
      <c r="R348" s="261"/>
      <c r="S348" s="261"/>
      <c r="T348" s="262"/>
      <c r="AT348" s="263" t="s">
        <v>200</v>
      </c>
      <c r="AU348" s="263" t="s">
        <v>207</v>
      </c>
      <c r="AV348" s="12" t="s">
        <v>81</v>
      </c>
      <c r="AW348" s="12" t="s">
        <v>35</v>
      </c>
      <c r="AX348" s="12" t="s">
        <v>72</v>
      </c>
      <c r="AY348" s="263" t="s">
        <v>188</v>
      </c>
    </row>
    <row r="349" s="12" customFormat="1">
      <c r="B349" s="253"/>
      <c r="C349" s="254"/>
      <c r="D349" s="249" t="s">
        <v>200</v>
      </c>
      <c r="E349" s="255" t="s">
        <v>21</v>
      </c>
      <c r="F349" s="256" t="s">
        <v>1296</v>
      </c>
      <c r="G349" s="254"/>
      <c r="H349" s="257">
        <v>5.0609999999999999</v>
      </c>
      <c r="I349" s="258"/>
      <c r="J349" s="254"/>
      <c r="K349" s="254"/>
      <c r="L349" s="259"/>
      <c r="M349" s="260"/>
      <c r="N349" s="261"/>
      <c r="O349" s="261"/>
      <c r="P349" s="261"/>
      <c r="Q349" s="261"/>
      <c r="R349" s="261"/>
      <c r="S349" s="261"/>
      <c r="T349" s="262"/>
      <c r="AT349" s="263" t="s">
        <v>200</v>
      </c>
      <c r="AU349" s="263" t="s">
        <v>207</v>
      </c>
      <c r="AV349" s="12" t="s">
        <v>81</v>
      </c>
      <c r="AW349" s="12" t="s">
        <v>35</v>
      </c>
      <c r="AX349" s="12" t="s">
        <v>72</v>
      </c>
      <c r="AY349" s="263" t="s">
        <v>188</v>
      </c>
    </row>
    <row r="350" s="12" customFormat="1">
      <c r="B350" s="253"/>
      <c r="C350" s="254"/>
      <c r="D350" s="249" t="s">
        <v>200</v>
      </c>
      <c r="E350" s="255" t="s">
        <v>21</v>
      </c>
      <c r="F350" s="256" t="s">
        <v>508</v>
      </c>
      <c r="G350" s="254"/>
      <c r="H350" s="257">
        <v>3.6960000000000002</v>
      </c>
      <c r="I350" s="258"/>
      <c r="J350" s="254"/>
      <c r="K350" s="254"/>
      <c r="L350" s="259"/>
      <c r="M350" s="260"/>
      <c r="N350" s="261"/>
      <c r="O350" s="261"/>
      <c r="P350" s="261"/>
      <c r="Q350" s="261"/>
      <c r="R350" s="261"/>
      <c r="S350" s="261"/>
      <c r="T350" s="262"/>
      <c r="AT350" s="263" t="s">
        <v>200</v>
      </c>
      <c r="AU350" s="263" t="s">
        <v>207</v>
      </c>
      <c r="AV350" s="12" t="s">
        <v>81</v>
      </c>
      <c r="AW350" s="12" t="s">
        <v>35</v>
      </c>
      <c r="AX350" s="12" t="s">
        <v>72</v>
      </c>
      <c r="AY350" s="263" t="s">
        <v>188</v>
      </c>
    </row>
    <row r="351" s="14" customFormat="1">
      <c r="B351" s="274"/>
      <c r="C351" s="275"/>
      <c r="D351" s="249" t="s">
        <v>200</v>
      </c>
      <c r="E351" s="276" t="s">
        <v>21</v>
      </c>
      <c r="F351" s="277" t="s">
        <v>215</v>
      </c>
      <c r="G351" s="275"/>
      <c r="H351" s="278">
        <v>57.503999999999998</v>
      </c>
      <c r="I351" s="279"/>
      <c r="J351" s="275"/>
      <c r="K351" s="275"/>
      <c r="L351" s="280"/>
      <c r="M351" s="281"/>
      <c r="N351" s="282"/>
      <c r="O351" s="282"/>
      <c r="P351" s="282"/>
      <c r="Q351" s="282"/>
      <c r="R351" s="282"/>
      <c r="S351" s="282"/>
      <c r="T351" s="283"/>
      <c r="AT351" s="284" t="s">
        <v>200</v>
      </c>
      <c r="AU351" s="284" t="s">
        <v>207</v>
      </c>
      <c r="AV351" s="14" t="s">
        <v>194</v>
      </c>
      <c r="AW351" s="14" t="s">
        <v>35</v>
      </c>
      <c r="AX351" s="14" t="s">
        <v>79</v>
      </c>
      <c r="AY351" s="284" t="s">
        <v>188</v>
      </c>
    </row>
    <row r="352" s="1" customFormat="1" ht="16.5" customHeight="1">
      <c r="B352" s="47"/>
      <c r="C352" s="237" t="s">
        <v>490</v>
      </c>
      <c r="D352" s="237" t="s">
        <v>190</v>
      </c>
      <c r="E352" s="238" t="s">
        <v>519</v>
      </c>
      <c r="F352" s="239" t="s">
        <v>520</v>
      </c>
      <c r="G352" s="240" t="s">
        <v>120</v>
      </c>
      <c r="H352" s="241">
        <v>277.16899999999998</v>
      </c>
      <c r="I352" s="242"/>
      <c r="J352" s="243">
        <f>ROUND(I352*H352,2)</f>
        <v>0</v>
      </c>
      <c r="K352" s="239" t="s">
        <v>193</v>
      </c>
      <c r="L352" s="73"/>
      <c r="M352" s="244" t="s">
        <v>21</v>
      </c>
      <c r="N352" s="245" t="s">
        <v>43</v>
      </c>
      <c r="O352" s="48"/>
      <c r="P352" s="246">
        <f>O352*H352</f>
        <v>0</v>
      </c>
      <c r="Q352" s="246">
        <v>0</v>
      </c>
      <c r="R352" s="246">
        <f>Q352*H352</f>
        <v>0</v>
      </c>
      <c r="S352" s="246">
        <v>0</v>
      </c>
      <c r="T352" s="247">
        <f>S352*H352</f>
        <v>0</v>
      </c>
      <c r="AR352" s="25" t="s">
        <v>194</v>
      </c>
      <c r="AT352" s="25" t="s">
        <v>190</v>
      </c>
      <c r="AU352" s="25" t="s">
        <v>207</v>
      </c>
      <c r="AY352" s="25" t="s">
        <v>188</v>
      </c>
      <c r="BE352" s="248">
        <f>IF(N352="základní",J352,0)</f>
        <v>0</v>
      </c>
      <c r="BF352" s="248">
        <f>IF(N352="snížená",J352,0)</f>
        <v>0</v>
      </c>
      <c r="BG352" s="248">
        <f>IF(N352="zákl. přenesená",J352,0)</f>
        <v>0</v>
      </c>
      <c r="BH352" s="248">
        <f>IF(N352="sníž. přenesená",J352,0)</f>
        <v>0</v>
      </c>
      <c r="BI352" s="248">
        <f>IF(N352="nulová",J352,0)</f>
        <v>0</v>
      </c>
      <c r="BJ352" s="25" t="s">
        <v>79</v>
      </c>
      <c r="BK352" s="248">
        <f>ROUND(I352*H352,2)</f>
        <v>0</v>
      </c>
      <c r="BL352" s="25" t="s">
        <v>194</v>
      </c>
      <c r="BM352" s="25" t="s">
        <v>1297</v>
      </c>
    </row>
    <row r="353" s="1" customFormat="1">
      <c r="B353" s="47"/>
      <c r="C353" s="75"/>
      <c r="D353" s="249" t="s">
        <v>196</v>
      </c>
      <c r="E353" s="75"/>
      <c r="F353" s="250" t="s">
        <v>522</v>
      </c>
      <c r="G353" s="75"/>
      <c r="H353" s="75"/>
      <c r="I353" s="205"/>
      <c r="J353" s="75"/>
      <c r="K353" s="75"/>
      <c r="L353" s="73"/>
      <c r="M353" s="251"/>
      <c r="N353" s="48"/>
      <c r="O353" s="48"/>
      <c r="P353" s="48"/>
      <c r="Q353" s="48"/>
      <c r="R353" s="48"/>
      <c r="S353" s="48"/>
      <c r="T353" s="96"/>
      <c r="AT353" s="25" t="s">
        <v>196</v>
      </c>
      <c r="AU353" s="25" t="s">
        <v>207</v>
      </c>
    </row>
    <row r="354" s="12" customFormat="1">
      <c r="B354" s="253"/>
      <c r="C354" s="254"/>
      <c r="D354" s="249" t="s">
        <v>200</v>
      </c>
      <c r="E354" s="255" t="s">
        <v>21</v>
      </c>
      <c r="F354" s="256" t="s">
        <v>1207</v>
      </c>
      <c r="G354" s="254"/>
      <c r="H354" s="257">
        <v>277.16899999999998</v>
      </c>
      <c r="I354" s="258"/>
      <c r="J354" s="254"/>
      <c r="K354" s="254"/>
      <c r="L354" s="259"/>
      <c r="M354" s="260"/>
      <c r="N354" s="261"/>
      <c r="O354" s="261"/>
      <c r="P354" s="261"/>
      <c r="Q354" s="261"/>
      <c r="R354" s="261"/>
      <c r="S354" s="261"/>
      <c r="T354" s="262"/>
      <c r="AT354" s="263" t="s">
        <v>200</v>
      </c>
      <c r="AU354" s="263" t="s">
        <v>207</v>
      </c>
      <c r="AV354" s="12" t="s">
        <v>81</v>
      </c>
      <c r="AW354" s="12" t="s">
        <v>35</v>
      </c>
      <c r="AX354" s="12" t="s">
        <v>79</v>
      </c>
      <c r="AY354" s="263" t="s">
        <v>188</v>
      </c>
    </row>
    <row r="355" s="11" customFormat="1" ht="22.32" customHeight="1">
      <c r="B355" s="221"/>
      <c r="C355" s="222"/>
      <c r="D355" s="223" t="s">
        <v>71</v>
      </c>
      <c r="E355" s="235" t="s">
        <v>523</v>
      </c>
      <c r="F355" s="235" t="s">
        <v>524</v>
      </c>
      <c r="G355" s="222"/>
      <c r="H355" s="222"/>
      <c r="I355" s="225"/>
      <c r="J355" s="236">
        <f>BK355</f>
        <v>0</v>
      </c>
      <c r="K355" s="222"/>
      <c r="L355" s="227"/>
      <c r="M355" s="228"/>
      <c r="N355" s="229"/>
      <c r="O355" s="229"/>
      <c r="P355" s="230">
        <f>SUM(P356:P360)</f>
        <v>0</v>
      </c>
      <c r="Q355" s="229"/>
      <c r="R355" s="230">
        <f>SUM(R356:R360)</f>
        <v>3.4760467199999998</v>
      </c>
      <c r="S355" s="229"/>
      <c r="T355" s="231">
        <f>SUM(T356:T360)</f>
        <v>0</v>
      </c>
      <c r="AR355" s="232" t="s">
        <v>79</v>
      </c>
      <c r="AT355" s="233" t="s">
        <v>71</v>
      </c>
      <c r="AU355" s="233" t="s">
        <v>81</v>
      </c>
      <c r="AY355" s="232" t="s">
        <v>188</v>
      </c>
      <c r="BK355" s="234">
        <f>SUM(BK356:BK360)</f>
        <v>0</v>
      </c>
    </row>
    <row r="356" s="1" customFormat="1" ht="25.5" customHeight="1">
      <c r="B356" s="47"/>
      <c r="C356" s="237" t="s">
        <v>496</v>
      </c>
      <c r="D356" s="237" t="s">
        <v>190</v>
      </c>
      <c r="E356" s="238" t="s">
        <v>526</v>
      </c>
      <c r="F356" s="239" t="s">
        <v>527</v>
      </c>
      <c r="G356" s="240" t="s">
        <v>120</v>
      </c>
      <c r="H356" s="241">
        <v>12.256</v>
      </c>
      <c r="I356" s="242"/>
      <c r="J356" s="243">
        <f>ROUND(I356*H356,2)</f>
        <v>0</v>
      </c>
      <c r="K356" s="239" t="s">
        <v>193</v>
      </c>
      <c r="L356" s="73"/>
      <c r="M356" s="244" t="s">
        <v>21</v>
      </c>
      <c r="N356" s="245" t="s">
        <v>43</v>
      </c>
      <c r="O356" s="48"/>
      <c r="P356" s="246">
        <f>O356*H356</f>
        <v>0</v>
      </c>
      <c r="Q356" s="246">
        <v>0.28361999999999998</v>
      </c>
      <c r="R356" s="246">
        <f>Q356*H356</f>
        <v>3.4760467199999998</v>
      </c>
      <c r="S356" s="246">
        <v>0</v>
      </c>
      <c r="T356" s="247">
        <f>S356*H356</f>
        <v>0</v>
      </c>
      <c r="AR356" s="25" t="s">
        <v>194</v>
      </c>
      <c r="AT356" s="25" t="s">
        <v>190</v>
      </c>
      <c r="AU356" s="25" t="s">
        <v>207</v>
      </c>
      <c r="AY356" s="25" t="s">
        <v>188</v>
      </c>
      <c r="BE356" s="248">
        <f>IF(N356="základní",J356,0)</f>
        <v>0</v>
      </c>
      <c r="BF356" s="248">
        <f>IF(N356="snížená",J356,0)</f>
        <v>0</v>
      </c>
      <c r="BG356" s="248">
        <f>IF(N356="zákl. přenesená",J356,0)</f>
        <v>0</v>
      </c>
      <c r="BH356" s="248">
        <f>IF(N356="sníž. přenesená",J356,0)</f>
        <v>0</v>
      </c>
      <c r="BI356" s="248">
        <f>IF(N356="nulová",J356,0)</f>
        <v>0</v>
      </c>
      <c r="BJ356" s="25" t="s">
        <v>79</v>
      </c>
      <c r="BK356" s="248">
        <f>ROUND(I356*H356,2)</f>
        <v>0</v>
      </c>
      <c r="BL356" s="25" t="s">
        <v>194</v>
      </c>
      <c r="BM356" s="25" t="s">
        <v>1298</v>
      </c>
    </row>
    <row r="357" s="1" customFormat="1">
      <c r="B357" s="47"/>
      <c r="C357" s="75"/>
      <c r="D357" s="249" t="s">
        <v>196</v>
      </c>
      <c r="E357" s="75"/>
      <c r="F357" s="250" t="s">
        <v>529</v>
      </c>
      <c r="G357" s="75"/>
      <c r="H357" s="75"/>
      <c r="I357" s="205"/>
      <c r="J357" s="75"/>
      <c r="K357" s="75"/>
      <c r="L357" s="73"/>
      <c r="M357" s="251"/>
      <c r="N357" s="48"/>
      <c r="O357" s="48"/>
      <c r="P357" s="48"/>
      <c r="Q357" s="48"/>
      <c r="R357" s="48"/>
      <c r="S357" s="48"/>
      <c r="T357" s="96"/>
      <c r="AT357" s="25" t="s">
        <v>196</v>
      </c>
      <c r="AU357" s="25" t="s">
        <v>207</v>
      </c>
    </row>
    <row r="358" s="13" customFormat="1">
      <c r="B358" s="264"/>
      <c r="C358" s="265"/>
      <c r="D358" s="249" t="s">
        <v>200</v>
      </c>
      <c r="E358" s="266" t="s">
        <v>21</v>
      </c>
      <c r="F358" s="267" t="s">
        <v>1175</v>
      </c>
      <c r="G358" s="265"/>
      <c r="H358" s="266" t="s">
        <v>21</v>
      </c>
      <c r="I358" s="268"/>
      <c r="J358" s="265"/>
      <c r="K358" s="265"/>
      <c r="L358" s="269"/>
      <c r="M358" s="270"/>
      <c r="N358" s="271"/>
      <c r="O358" s="271"/>
      <c r="P358" s="271"/>
      <c r="Q358" s="271"/>
      <c r="R358" s="271"/>
      <c r="S358" s="271"/>
      <c r="T358" s="272"/>
      <c r="AT358" s="273" t="s">
        <v>200</v>
      </c>
      <c r="AU358" s="273" t="s">
        <v>207</v>
      </c>
      <c r="AV358" s="13" t="s">
        <v>79</v>
      </c>
      <c r="AW358" s="13" t="s">
        <v>35</v>
      </c>
      <c r="AX358" s="13" t="s">
        <v>72</v>
      </c>
      <c r="AY358" s="273" t="s">
        <v>188</v>
      </c>
    </row>
    <row r="359" s="12" customFormat="1">
      <c r="B359" s="253"/>
      <c r="C359" s="254"/>
      <c r="D359" s="249" t="s">
        <v>200</v>
      </c>
      <c r="E359" s="255" t="s">
        <v>21</v>
      </c>
      <c r="F359" s="256" t="s">
        <v>1176</v>
      </c>
      <c r="G359" s="254"/>
      <c r="H359" s="257">
        <v>12.256</v>
      </c>
      <c r="I359" s="258"/>
      <c r="J359" s="254"/>
      <c r="K359" s="254"/>
      <c r="L359" s="259"/>
      <c r="M359" s="260"/>
      <c r="N359" s="261"/>
      <c r="O359" s="261"/>
      <c r="P359" s="261"/>
      <c r="Q359" s="261"/>
      <c r="R359" s="261"/>
      <c r="S359" s="261"/>
      <c r="T359" s="262"/>
      <c r="AT359" s="263" t="s">
        <v>200</v>
      </c>
      <c r="AU359" s="263" t="s">
        <v>207</v>
      </c>
      <c r="AV359" s="12" t="s">
        <v>81</v>
      </c>
      <c r="AW359" s="12" t="s">
        <v>35</v>
      </c>
      <c r="AX359" s="12" t="s">
        <v>72</v>
      </c>
      <c r="AY359" s="263" t="s">
        <v>188</v>
      </c>
    </row>
    <row r="360" s="14" customFormat="1">
      <c r="B360" s="274"/>
      <c r="C360" s="275"/>
      <c r="D360" s="249" t="s">
        <v>200</v>
      </c>
      <c r="E360" s="276" t="s">
        <v>21</v>
      </c>
      <c r="F360" s="277" t="s">
        <v>215</v>
      </c>
      <c r="G360" s="275"/>
      <c r="H360" s="278">
        <v>12.256</v>
      </c>
      <c r="I360" s="279"/>
      <c r="J360" s="275"/>
      <c r="K360" s="275"/>
      <c r="L360" s="280"/>
      <c r="M360" s="281"/>
      <c r="N360" s="282"/>
      <c r="O360" s="282"/>
      <c r="P360" s="282"/>
      <c r="Q360" s="282"/>
      <c r="R360" s="282"/>
      <c r="S360" s="282"/>
      <c r="T360" s="283"/>
      <c r="AT360" s="284" t="s">
        <v>200</v>
      </c>
      <c r="AU360" s="284" t="s">
        <v>207</v>
      </c>
      <c r="AV360" s="14" t="s">
        <v>194</v>
      </c>
      <c r="AW360" s="14" t="s">
        <v>35</v>
      </c>
      <c r="AX360" s="14" t="s">
        <v>79</v>
      </c>
      <c r="AY360" s="284" t="s">
        <v>188</v>
      </c>
    </row>
    <row r="361" s="11" customFormat="1" ht="29.88" customHeight="1">
      <c r="B361" s="221"/>
      <c r="C361" s="222"/>
      <c r="D361" s="223" t="s">
        <v>71</v>
      </c>
      <c r="E361" s="235" t="s">
        <v>246</v>
      </c>
      <c r="F361" s="235" t="s">
        <v>530</v>
      </c>
      <c r="G361" s="222"/>
      <c r="H361" s="222"/>
      <c r="I361" s="225"/>
      <c r="J361" s="236">
        <f>BK361</f>
        <v>0</v>
      </c>
      <c r="K361" s="222"/>
      <c r="L361" s="227"/>
      <c r="M361" s="228"/>
      <c r="N361" s="229"/>
      <c r="O361" s="229"/>
      <c r="P361" s="230">
        <f>P362+P370+P397+P402+P435+P447</f>
        <v>0</v>
      </c>
      <c r="Q361" s="229"/>
      <c r="R361" s="230">
        <f>R362+R370+R397+R402+R435+R447</f>
        <v>8.3849894999999997</v>
      </c>
      <c r="S361" s="229"/>
      <c r="T361" s="231">
        <f>T362+T370+T397+T402+T435+T447</f>
        <v>19.075561999999998</v>
      </c>
      <c r="AR361" s="232" t="s">
        <v>79</v>
      </c>
      <c r="AT361" s="233" t="s">
        <v>71</v>
      </c>
      <c r="AU361" s="233" t="s">
        <v>79</v>
      </c>
      <c r="AY361" s="232" t="s">
        <v>188</v>
      </c>
      <c r="BK361" s="234">
        <f>BK362+BK370+BK397+BK402+BK435+BK447</f>
        <v>0</v>
      </c>
    </row>
    <row r="362" s="11" customFormat="1" ht="14.88" customHeight="1">
      <c r="B362" s="221"/>
      <c r="C362" s="222"/>
      <c r="D362" s="223" t="s">
        <v>71</v>
      </c>
      <c r="E362" s="235" t="s">
        <v>531</v>
      </c>
      <c r="F362" s="235" t="s">
        <v>532</v>
      </c>
      <c r="G362" s="222"/>
      <c r="H362" s="222"/>
      <c r="I362" s="225"/>
      <c r="J362" s="236">
        <f>BK362</f>
        <v>0</v>
      </c>
      <c r="K362" s="222"/>
      <c r="L362" s="227"/>
      <c r="M362" s="228"/>
      <c r="N362" s="229"/>
      <c r="O362" s="229"/>
      <c r="P362" s="230">
        <f>SUM(P363:P369)</f>
        <v>0</v>
      </c>
      <c r="Q362" s="229"/>
      <c r="R362" s="230">
        <f>SUM(R363:R369)</f>
        <v>8.3849894999999997</v>
      </c>
      <c r="S362" s="229"/>
      <c r="T362" s="231">
        <f>SUM(T363:T369)</f>
        <v>0</v>
      </c>
      <c r="AR362" s="232" t="s">
        <v>79</v>
      </c>
      <c r="AT362" s="233" t="s">
        <v>71</v>
      </c>
      <c r="AU362" s="233" t="s">
        <v>81</v>
      </c>
      <c r="AY362" s="232" t="s">
        <v>188</v>
      </c>
      <c r="BK362" s="234">
        <f>SUM(BK363:BK369)</f>
        <v>0</v>
      </c>
    </row>
    <row r="363" s="1" customFormat="1" ht="25.5" customHeight="1">
      <c r="B363" s="47"/>
      <c r="C363" s="237" t="s">
        <v>518</v>
      </c>
      <c r="D363" s="237" t="s">
        <v>190</v>
      </c>
      <c r="E363" s="238" t="s">
        <v>534</v>
      </c>
      <c r="F363" s="239" t="s">
        <v>535</v>
      </c>
      <c r="G363" s="240" t="s">
        <v>378</v>
      </c>
      <c r="H363" s="241">
        <v>47.405000000000001</v>
      </c>
      <c r="I363" s="242"/>
      <c r="J363" s="243">
        <f>ROUND(I363*H363,2)</f>
        <v>0</v>
      </c>
      <c r="K363" s="239" t="s">
        <v>193</v>
      </c>
      <c r="L363" s="73"/>
      <c r="M363" s="244" t="s">
        <v>21</v>
      </c>
      <c r="N363" s="245" t="s">
        <v>43</v>
      </c>
      <c r="O363" s="48"/>
      <c r="P363" s="246">
        <f>O363*H363</f>
        <v>0</v>
      </c>
      <c r="Q363" s="246">
        <v>0.1295</v>
      </c>
      <c r="R363" s="246">
        <f>Q363*H363</f>
        <v>6.1389475000000004</v>
      </c>
      <c r="S363" s="246">
        <v>0</v>
      </c>
      <c r="T363" s="247">
        <f>S363*H363</f>
        <v>0</v>
      </c>
      <c r="AR363" s="25" t="s">
        <v>194</v>
      </c>
      <c r="AT363" s="25" t="s">
        <v>190</v>
      </c>
      <c r="AU363" s="25" t="s">
        <v>207</v>
      </c>
      <c r="AY363" s="25" t="s">
        <v>188</v>
      </c>
      <c r="BE363" s="248">
        <f>IF(N363="základní",J363,0)</f>
        <v>0</v>
      </c>
      <c r="BF363" s="248">
        <f>IF(N363="snížená",J363,0)</f>
        <v>0</v>
      </c>
      <c r="BG363" s="248">
        <f>IF(N363="zákl. přenesená",J363,0)</f>
        <v>0</v>
      </c>
      <c r="BH363" s="248">
        <f>IF(N363="sníž. přenesená",J363,0)</f>
        <v>0</v>
      </c>
      <c r="BI363" s="248">
        <f>IF(N363="nulová",J363,0)</f>
        <v>0</v>
      </c>
      <c r="BJ363" s="25" t="s">
        <v>79</v>
      </c>
      <c r="BK363" s="248">
        <f>ROUND(I363*H363,2)</f>
        <v>0</v>
      </c>
      <c r="BL363" s="25" t="s">
        <v>194</v>
      </c>
      <c r="BM363" s="25" t="s">
        <v>1299</v>
      </c>
    </row>
    <row r="364" s="1" customFormat="1">
      <c r="B364" s="47"/>
      <c r="C364" s="75"/>
      <c r="D364" s="249" t="s">
        <v>196</v>
      </c>
      <c r="E364" s="75"/>
      <c r="F364" s="250" t="s">
        <v>537</v>
      </c>
      <c r="G364" s="75"/>
      <c r="H364" s="75"/>
      <c r="I364" s="205"/>
      <c r="J364" s="75"/>
      <c r="K364" s="75"/>
      <c r="L364" s="73"/>
      <c r="M364" s="251"/>
      <c r="N364" s="48"/>
      <c r="O364" s="48"/>
      <c r="P364" s="48"/>
      <c r="Q364" s="48"/>
      <c r="R364" s="48"/>
      <c r="S364" s="48"/>
      <c r="T364" s="96"/>
      <c r="AT364" s="25" t="s">
        <v>196</v>
      </c>
      <c r="AU364" s="25" t="s">
        <v>207</v>
      </c>
    </row>
    <row r="365" s="1" customFormat="1">
      <c r="B365" s="47"/>
      <c r="C365" s="75"/>
      <c r="D365" s="249" t="s">
        <v>198</v>
      </c>
      <c r="E365" s="75"/>
      <c r="F365" s="252" t="s">
        <v>538</v>
      </c>
      <c r="G365" s="75"/>
      <c r="H365" s="75"/>
      <c r="I365" s="205"/>
      <c r="J365" s="75"/>
      <c r="K365" s="75"/>
      <c r="L365" s="73"/>
      <c r="M365" s="251"/>
      <c r="N365" s="48"/>
      <c r="O365" s="48"/>
      <c r="P365" s="48"/>
      <c r="Q365" s="48"/>
      <c r="R365" s="48"/>
      <c r="S365" s="48"/>
      <c r="T365" s="96"/>
      <c r="AT365" s="25" t="s">
        <v>198</v>
      </c>
      <c r="AU365" s="25" t="s">
        <v>207</v>
      </c>
    </row>
    <row r="366" s="12" customFormat="1">
      <c r="B366" s="253"/>
      <c r="C366" s="254"/>
      <c r="D366" s="249" t="s">
        <v>200</v>
      </c>
      <c r="E366" s="255" t="s">
        <v>21</v>
      </c>
      <c r="F366" s="256" t="s">
        <v>1300</v>
      </c>
      <c r="G366" s="254"/>
      <c r="H366" s="257">
        <v>47.405000000000001</v>
      </c>
      <c r="I366" s="258"/>
      <c r="J366" s="254"/>
      <c r="K366" s="254"/>
      <c r="L366" s="259"/>
      <c r="M366" s="260"/>
      <c r="N366" s="261"/>
      <c r="O366" s="261"/>
      <c r="P366" s="261"/>
      <c r="Q366" s="261"/>
      <c r="R366" s="261"/>
      <c r="S366" s="261"/>
      <c r="T366" s="262"/>
      <c r="AT366" s="263" t="s">
        <v>200</v>
      </c>
      <c r="AU366" s="263" t="s">
        <v>207</v>
      </c>
      <c r="AV366" s="12" t="s">
        <v>81</v>
      </c>
      <c r="AW366" s="12" t="s">
        <v>35</v>
      </c>
      <c r="AX366" s="12" t="s">
        <v>79</v>
      </c>
      <c r="AY366" s="263" t="s">
        <v>188</v>
      </c>
    </row>
    <row r="367" s="1" customFormat="1" ht="16.5" customHeight="1">
      <c r="B367" s="47"/>
      <c r="C367" s="286" t="s">
        <v>525</v>
      </c>
      <c r="D367" s="286" t="s">
        <v>273</v>
      </c>
      <c r="E367" s="287" t="s">
        <v>541</v>
      </c>
      <c r="F367" s="288" t="s">
        <v>542</v>
      </c>
      <c r="G367" s="289" t="s">
        <v>378</v>
      </c>
      <c r="H367" s="290">
        <v>48.826999999999998</v>
      </c>
      <c r="I367" s="291"/>
      <c r="J367" s="292">
        <f>ROUND(I367*H367,2)</f>
        <v>0</v>
      </c>
      <c r="K367" s="288" t="s">
        <v>193</v>
      </c>
      <c r="L367" s="293"/>
      <c r="M367" s="294" t="s">
        <v>21</v>
      </c>
      <c r="N367" s="295" t="s">
        <v>43</v>
      </c>
      <c r="O367" s="48"/>
      <c r="P367" s="246">
        <f>O367*H367</f>
        <v>0</v>
      </c>
      <c r="Q367" s="246">
        <v>0.045999999999999999</v>
      </c>
      <c r="R367" s="246">
        <f>Q367*H367</f>
        <v>2.2460420000000001</v>
      </c>
      <c r="S367" s="246">
        <v>0</v>
      </c>
      <c r="T367" s="247">
        <f>S367*H367</f>
        <v>0</v>
      </c>
      <c r="AR367" s="25" t="s">
        <v>240</v>
      </c>
      <c r="AT367" s="25" t="s">
        <v>273</v>
      </c>
      <c r="AU367" s="25" t="s">
        <v>207</v>
      </c>
      <c r="AY367" s="25" t="s">
        <v>188</v>
      </c>
      <c r="BE367" s="248">
        <f>IF(N367="základní",J367,0)</f>
        <v>0</v>
      </c>
      <c r="BF367" s="248">
        <f>IF(N367="snížená",J367,0)</f>
        <v>0</v>
      </c>
      <c r="BG367" s="248">
        <f>IF(N367="zákl. přenesená",J367,0)</f>
        <v>0</v>
      </c>
      <c r="BH367" s="248">
        <f>IF(N367="sníž. přenesená",J367,0)</f>
        <v>0</v>
      </c>
      <c r="BI367" s="248">
        <f>IF(N367="nulová",J367,0)</f>
        <v>0</v>
      </c>
      <c r="BJ367" s="25" t="s">
        <v>79</v>
      </c>
      <c r="BK367" s="248">
        <f>ROUND(I367*H367,2)</f>
        <v>0</v>
      </c>
      <c r="BL367" s="25" t="s">
        <v>194</v>
      </c>
      <c r="BM367" s="25" t="s">
        <v>1301</v>
      </c>
    </row>
    <row r="368" s="1" customFormat="1">
      <c r="B368" s="47"/>
      <c r="C368" s="75"/>
      <c r="D368" s="249" t="s">
        <v>196</v>
      </c>
      <c r="E368" s="75"/>
      <c r="F368" s="250" t="s">
        <v>542</v>
      </c>
      <c r="G368" s="75"/>
      <c r="H368" s="75"/>
      <c r="I368" s="205"/>
      <c r="J368" s="75"/>
      <c r="K368" s="75"/>
      <c r="L368" s="73"/>
      <c r="M368" s="251"/>
      <c r="N368" s="48"/>
      <c r="O368" s="48"/>
      <c r="P368" s="48"/>
      <c r="Q368" s="48"/>
      <c r="R368" s="48"/>
      <c r="S368" s="48"/>
      <c r="T368" s="96"/>
      <c r="AT368" s="25" t="s">
        <v>196</v>
      </c>
      <c r="AU368" s="25" t="s">
        <v>207</v>
      </c>
    </row>
    <row r="369" s="12" customFormat="1">
      <c r="B369" s="253"/>
      <c r="C369" s="254"/>
      <c r="D369" s="249" t="s">
        <v>200</v>
      </c>
      <c r="E369" s="254"/>
      <c r="F369" s="256" t="s">
        <v>1302</v>
      </c>
      <c r="G369" s="254"/>
      <c r="H369" s="257">
        <v>48.826999999999998</v>
      </c>
      <c r="I369" s="258"/>
      <c r="J369" s="254"/>
      <c r="K369" s="254"/>
      <c r="L369" s="259"/>
      <c r="M369" s="260"/>
      <c r="N369" s="261"/>
      <c r="O369" s="261"/>
      <c r="P369" s="261"/>
      <c r="Q369" s="261"/>
      <c r="R369" s="261"/>
      <c r="S369" s="261"/>
      <c r="T369" s="262"/>
      <c r="AT369" s="263" t="s">
        <v>200</v>
      </c>
      <c r="AU369" s="263" t="s">
        <v>207</v>
      </c>
      <c r="AV369" s="12" t="s">
        <v>81</v>
      </c>
      <c r="AW369" s="12" t="s">
        <v>6</v>
      </c>
      <c r="AX369" s="12" t="s">
        <v>79</v>
      </c>
      <c r="AY369" s="263" t="s">
        <v>188</v>
      </c>
    </row>
    <row r="370" s="11" customFormat="1" ht="22.32" customHeight="1">
      <c r="B370" s="221"/>
      <c r="C370" s="222"/>
      <c r="D370" s="223" t="s">
        <v>71</v>
      </c>
      <c r="E370" s="235" t="s">
        <v>545</v>
      </c>
      <c r="F370" s="235" t="s">
        <v>546</v>
      </c>
      <c r="G370" s="222"/>
      <c r="H370" s="222"/>
      <c r="I370" s="225"/>
      <c r="J370" s="236">
        <f>BK370</f>
        <v>0</v>
      </c>
      <c r="K370" s="222"/>
      <c r="L370" s="227"/>
      <c r="M370" s="228"/>
      <c r="N370" s="229"/>
      <c r="O370" s="229"/>
      <c r="P370" s="230">
        <f>SUM(P371:P396)</f>
        <v>0</v>
      </c>
      <c r="Q370" s="229"/>
      <c r="R370" s="230">
        <f>SUM(R371:R396)</f>
        <v>0</v>
      </c>
      <c r="S370" s="229"/>
      <c r="T370" s="231">
        <f>SUM(T371:T396)</f>
        <v>0</v>
      </c>
      <c r="AR370" s="232" t="s">
        <v>79</v>
      </c>
      <c r="AT370" s="233" t="s">
        <v>71</v>
      </c>
      <c r="AU370" s="233" t="s">
        <v>81</v>
      </c>
      <c r="AY370" s="232" t="s">
        <v>188</v>
      </c>
      <c r="BK370" s="234">
        <f>SUM(BK371:BK396)</f>
        <v>0</v>
      </c>
    </row>
    <row r="371" s="1" customFormat="1" ht="25.5" customHeight="1">
      <c r="B371" s="47"/>
      <c r="C371" s="237" t="s">
        <v>533</v>
      </c>
      <c r="D371" s="237" t="s">
        <v>190</v>
      </c>
      <c r="E371" s="238" t="s">
        <v>548</v>
      </c>
      <c r="F371" s="239" t="s">
        <v>549</v>
      </c>
      <c r="G371" s="240" t="s">
        <v>120</v>
      </c>
      <c r="H371" s="241">
        <v>244.673</v>
      </c>
      <c r="I371" s="242"/>
      <c r="J371" s="243">
        <f>ROUND(I371*H371,2)</f>
        <v>0</v>
      </c>
      <c r="K371" s="239" t="s">
        <v>193</v>
      </c>
      <c r="L371" s="73"/>
      <c r="M371" s="244" t="s">
        <v>21</v>
      </c>
      <c r="N371" s="245" t="s">
        <v>43</v>
      </c>
      <c r="O371" s="48"/>
      <c r="P371" s="246">
        <f>O371*H371</f>
        <v>0</v>
      </c>
      <c r="Q371" s="246">
        <v>0</v>
      </c>
      <c r="R371" s="246">
        <f>Q371*H371</f>
        <v>0</v>
      </c>
      <c r="S371" s="246">
        <v>0</v>
      </c>
      <c r="T371" s="247">
        <f>S371*H371</f>
        <v>0</v>
      </c>
      <c r="AR371" s="25" t="s">
        <v>194</v>
      </c>
      <c r="AT371" s="25" t="s">
        <v>190</v>
      </c>
      <c r="AU371" s="25" t="s">
        <v>207</v>
      </c>
      <c r="AY371" s="25" t="s">
        <v>188</v>
      </c>
      <c r="BE371" s="248">
        <f>IF(N371="základní",J371,0)</f>
        <v>0</v>
      </c>
      <c r="BF371" s="248">
        <f>IF(N371="snížená",J371,0)</f>
        <v>0</v>
      </c>
      <c r="BG371" s="248">
        <f>IF(N371="zákl. přenesená",J371,0)</f>
        <v>0</v>
      </c>
      <c r="BH371" s="248">
        <f>IF(N371="sníž. přenesená",J371,0)</f>
        <v>0</v>
      </c>
      <c r="BI371" s="248">
        <f>IF(N371="nulová",J371,0)</f>
        <v>0</v>
      </c>
      <c r="BJ371" s="25" t="s">
        <v>79</v>
      </c>
      <c r="BK371" s="248">
        <f>ROUND(I371*H371,2)</f>
        <v>0</v>
      </c>
      <c r="BL371" s="25" t="s">
        <v>194</v>
      </c>
      <c r="BM371" s="25" t="s">
        <v>1303</v>
      </c>
    </row>
    <row r="372" s="1" customFormat="1">
      <c r="B372" s="47"/>
      <c r="C372" s="75"/>
      <c r="D372" s="249" t="s">
        <v>196</v>
      </c>
      <c r="E372" s="75"/>
      <c r="F372" s="250" t="s">
        <v>551</v>
      </c>
      <c r="G372" s="75"/>
      <c r="H372" s="75"/>
      <c r="I372" s="205"/>
      <c r="J372" s="75"/>
      <c r="K372" s="75"/>
      <c r="L372" s="73"/>
      <c r="M372" s="251"/>
      <c r="N372" s="48"/>
      <c r="O372" s="48"/>
      <c r="P372" s="48"/>
      <c r="Q372" s="48"/>
      <c r="R372" s="48"/>
      <c r="S372" s="48"/>
      <c r="T372" s="96"/>
      <c r="AT372" s="25" t="s">
        <v>196</v>
      </c>
      <c r="AU372" s="25" t="s">
        <v>207</v>
      </c>
    </row>
    <row r="373" s="1" customFormat="1">
      <c r="B373" s="47"/>
      <c r="C373" s="75"/>
      <c r="D373" s="249" t="s">
        <v>198</v>
      </c>
      <c r="E373" s="75"/>
      <c r="F373" s="252" t="s">
        <v>552</v>
      </c>
      <c r="G373" s="75"/>
      <c r="H373" s="75"/>
      <c r="I373" s="205"/>
      <c r="J373" s="75"/>
      <c r="K373" s="75"/>
      <c r="L373" s="73"/>
      <c r="M373" s="251"/>
      <c r="N373" s="48"/>
      <c r="O373" s="48"/>
      <c r="P373" s="48"/>
      <c r="Q373" s="48"/>
      <c r="R373" s="48"/>
      <c r="S373" s="48"/>
      <c r="T373" s="96"/>
      <c r="AT373" s="25" t="s">
        <v>198</v>
      </c>
      <c r="AU373" s="25" t="s">
        <v>207</v>
      </c>
    </row>
    <row r="374" s="12" customFormat="1">
      <c r="B374" s="253"/>
      <c r="C374" s="254"/>
      <c r="D374" s="249" t="s">
        <v>200</v>
      </c>
      <c r="E374" s="255" t="s">
        <v>21</v>
      </c>
      <c r="F374" s="256" t="s">
        <v>1304</v>
      </c>
      <c r="G374" s="254"/>
      <c r="H374" s="257">
        <v>244.673</v>
      </c>
      <c r="I374" s="258"/>
      <c r="J374" s="254"/>
      <c r="K374" s="254"/>
      <c r="L374" s="259"/>
      <c r="M374" s="260"/>
      <c r="N374" s="261"/>
      <c r="O374" s="261"/>
      <c r="P374" s="261"/>
      <c r="Q374" s="261"/>
      <c r="R374" s="261"/>
      <c r="S374" s="261"/>
      <c r="T374" s="262"/>
      <c r="AT374" s="263" t="s">
        <v>200</v>
      </c>
      <c r="AU374" s="263" t="s">
        <v>207</v>
      </c>
      <c r="AV374" s="12" t="s">
        <v>81</v>
      </c>
      <c r="AW374" s="12" t="s">
        <v>35</v>
      </c>
      <c r="AX374" s="12" t="s">
        <v>72</v>
      </c>
      <c r="AY374" s="263" t="s">
        <v>188</v>
      </c>
    </row>
    <row r="375" s="14" customFormat="1">
      <c r="B375" s="274"/>
      <c r="C375" s="275"/>
      <c r="D375" s="249" t="s">
        <v>200</v>
      </c>
      <c r="E375" s="276" t="s">
        <v>125</v>
      </c>
      <c r="F375" s="277" t="s">
        <v>215</v>
      </c>
      <c r="G375" s="275"/>
      <c r="H375" s="278">
        <v>244.673</v>
      </c>
      <c r="I375" s="279"/>
      <c r="J375" s="275"/>
      <c r="K375" s="275"/>
      <c r="L375" s="280"/>
      <c r="M375" s="281"/>
      <c r="N375" s="282"/>
      <c r="O375" s="282"/>
      <c r="P375" s="282"/>
      <c r="Q375" s="282"/>
      <c r="R375" s="282"/>
      <c r="S375" s="282"/>
      <c r="T375" s="283"/>
      <c r="AT375" s="284" t="s">
        <v>200</v>
      </c>
      <c r="AU375" s="284" t="s">
        <v>207</v>
      </c>
      <c r="AV375" s="14" t="s">
        <v>194</v>
      </c>
      <c r="AW375" s="14" t="s">
        <v>35</v>
      </c>
      <c r="AX375" s="14" t="s">
        <v>79</v>
      </c>
      <c r="AY375" s="284" t="s">
        <v>188</v>
      </c>
    </row>
    <row r="376" s="1" customFormat="1" ht="25.5" customHeight="1">
      <c r="B376" s="47"/>
      <c r="C376" s="237" t="s">
        <v>540</v>
      </c>
      <c r="D376" s="237" t="s">
        <v>190</v>
      </c>
      <c r="E376" s="238" t="s">
        <v>557</v>
      </c>
      <c r="F376" s="239" t="s">
        <v>558</v>
      </c>
      <c r="G376" s="240" t="s">
        <v>120</v>
      </c>
      <c r="H376" s="241">
        <v>9786.9200000000001</v>
      </c>
      <c r="I376" s="242"/>
      <c r="J376" s="243">
        <f>ROUND(I376*H376,2)</f>
        <v>0</v>
      </c>
      <c r="K376" s="239" t="s">
        <v>193</v>
      </c>
      <c r="L376" s="73"/>
      <c r="M376" s="244" t="s">
        <v>21</v>
      </c>
      <c r="N376" s="245" t="s">
        <v>43</v>
      </c>
      <c r="O376" s="48"/>
      <c r="P376" s="246">
        <f>O376*H376</f>
        <v>0</v>
      </c>
      <c r="Q376" s="246">
        <v>0</v>
      </c>
      <c r="R376" s="246">
        <f>Q376*H376</f>
        <v>0</v>
      </c>
      <c r="S376" s="246">
        <v>0</v>
      </c>
      <c r="T376" s="247">
        <f>S376*H376</f>
        <v>0</v>
      </c>
      <c r="AR376" s="25" t="s">
        <v>194</v>
      </c>
      <c r="AT376" s="25" t="s">
        <v>190</v>
      </c>
      <c r="AU376" s="25" t="s">
        <v>207</v>
      </c>
      <c r="AY376" s="25" t="s">
        <v>188</v>
      </c>
      <c r="BE376" s="248">
        <f>IF(N376="základní",J376,0)</f>
        <v>0</v>
      </c>
      <c r="BF376" s="248">
        <f>IF(N376="snížená",J376,0)</f>
        <v>0</v>
      </c>
      <c r="BG376" s="248">
        <f>IF(N376="zákl. přenesená",J376,0)</f>
        <v>0</v>
      </c>
      <c r="BH376" s="248">
        <f>IF(N376="sníž. přenesená",J376,0)</f>
        <v>0</v>
      </c>
      <c r="BI376" s="248">
        <f>IF(N376="nulová",J376,0)</f>
        <v>0</v>
      </c>
      <c r="BJ376" s="25" t="s">
        <v>79</v>
      </c>
      <c r="BK376" s="248">
        <f>ROUND(I376*H376,2)</f>
        <v>0</v>
      </c>
      <c r="BL376" s="25" t="s">
        <v>194</v>
      </c>
      <c r="BM376" s="25" t="s">
        <v>1305</v>
      </c>
    </row>
    <row r="377" s="1" customFormat="1">
      <c r="B377" s="47"/>
      <c r="C377" s="75"/>
      <c r="D377" s="249" t="s">
        <v>196</v>
      </c>
      <c r="E377" s="75"/>
      <c r="F377" s="250" t="s">
        <v>560</v>
      </c>
      <c r="G377" s="75"/>
      <c r="H377" s="75"/>
      <c r="I377" s="205"/>
      <c r="J377" s="75"/>
      <c r="K377" s="75"/>
      <c r="L377" s="73"/>
      <c r="M377" s="251"/>
      <c r="N377" s="48"/>
      <c r="O377" s="48"/>
      <c r="P377" s="48"/>
      <c r="Q377" s="48"/>
      <c r="R377" s="48"/>
      <c r="S377" s="48"/>
      <c r="T377" s="96"/>
      <c r="AT377" s="25" t="s">
        <v>196</v>
      </c>
      <c r="AU377" s="25" t="s">
        <v>207</v>
      </c>
    </row>
    <row r="378" s="1" customFormat="1">
      <c r="B378" s="47"/>
      <c r="C378" s="75"/>
      <c r="D378" s="249" t="s">
        <v>198</v>
      </c>
      <c r="E378" s="75"/>
      <c r="F378" s="252" t="s">
        <v>552</v>
      </c>
      <c r="G378" s="75"/>
      <c r="H378" s="75"/>
      <c r="I378" s="205"/>
      <c r="J378" s="75"/>
      <c r="K378" s="75"/>
      <c r="L378" s="73"/>
      <c r="M378" s="251"/>
      <c r="N378" s="48"/>
      <c r="O378" s="48"/>
      <c r="P378" s="48"/>
      <c r="Q378" s="48"/>
      <c r="R378" s="48"/>
      <c r="S378" s="48"/>
      <c r="T378" s="96"/>
      <c r="AT378" s="25" t="s">
        <v>198</v>
      </c>
      <c r="AU378" s="25" t="s">
        <v>207</v>
      </c>
    </row>
    <row r="379" s="12" customFormat="1">
      <c r="B379" s="253"/>
      <c r="C379" s="254"/>
      <c r="D379" s="249" t="s">
        <v>200</v>
      </c>
      <c r="E379" s="255" t="s">
        <v>21</v>
      </c>
      <c r="F379" s="256" t="s">
        <v>125</v>
      </c>
      <c r="G379" s="254"/>
      <c r="H379" s="257">
        <v>244.673</v>
      </c>
      <c r="I379" s="258"/>
      <c r="J379" s="254"/>
      <c r="K379" s="254"/>
      <c r="L379" s="259"/>
      <c r="M379" s="260"/>
      <c r="N379" s="261"/>
      <c r="O379" s="261"/>
      <c r="P379" s="261"/>
      <c r="Q379" s="261"/>
      <c r="R379" s="261"/>
      <c r="S379" s="261"/>
      <c r="T379" s="262"/>
      <c r="AT379" s="263" t="s">
        <v>200</v>
      </c>
      <c r="AU379" s="263" t="s">
        <v>207</v>
      </c>
      <c r="AV379" s="12" t="s">
        <v>81</v>
      </c>
      <c r="AW379" s="12" t="s">
        <v>35</v>
      </c>
      <c r="AX379" s="12" t="s">
        <v>79</v>
      </c>
      <c r="AY379" s="263" t="s">
        <v>188</v>
      </c>
    </row>
    <row r="380" s="12" customFormat="1">
      <c r="B380" s="253"/>
      <c r="C380" s="254"/>
      <c r="D380" s="249" t="s">
        <v>200</v>
      </c>
      <c r="E380" s="254"/>
      <c r="F380" s="256" t="s">
        <v>1306</v>
      </c>
      <c r="G380" s="254"/>
      <c r="H380" s="257">
        <v>9786.9200000000001</v>
      </c>
      <c r="I380" s="258"/>
      <c r="J380" s="254"/>
      <c r="K380" s="254"/>
      <c r="L380" s="259"/>
      <c r="M380" s="260"/>
      <c r="N380" s="261"/>
      <c r="O380" s="261"/>
      <c r="P380" s="261"/>
      <c r="Q380" s="261"/>
      <c r="R380" s="261"/>
      <c r="S380" s="261"/>
      <c r="T380" s="262"/>
      <c r="AT380" s="263" t="s">
        <v>200</v>
      </c>
      <c r="AU380" s="263" t="s">
        <v>207</v>
      </c>
      <c r="AV380" s="12" t="s">
        <v>81</v>
      </c>
      <c r="AW380" s="12" t="s">
        <v>6</v>
      </c>
      <c r="AX380" s="12" t="s">
        <v>79</v>
      </c>
      <c r="AY380" s="263" t="s">
        <v>188</v>
      </c>
    </row>
    <row r="381" s="1" customFormat="1" ht="25.5" customHeight="1">
      <c r="B381" s="47"/>
      <c r="C381" s="237" t="s">
        <v>547</v>
      </c>
      <c r="D381" s="237" t="s">
        <v>190</v>
      </c>
      <c r="E381" s="238" t="s">
        <v>563</v>
      </c>
      <c r="F381" s="239" t="s">
        <v>564</v>
      </c>
      <c r="G381" s="240" t="s">
        <v>120</v>
      </c>
      <c r="H381" s="241">
        <v>244.673</v>
      </c>
      <c r="I381" s="242"/>
      <c r="J381" s="243">
        <f>ROUND(I381*H381,2)</f>
        <v>0</v>
      </c>
      <c r="K381" s="239" t="s">
        <v>193</v>
      </c>
      <c r="L381" s="73"/>
      <c r="M381" s="244" t="s">
        <v>21</v>
      </c>
      <c r="N381" s="245" t="s">
        <v>43</v>
      </c>
      <c r="O381" s="48"/>
      <c r="P381" s="246">
        <f>O381*H381</f>
        <v>0</v>
      </c>
      <c r="Q381" s="246">
        <v>0</v>
      </c>
      <c r="R381" s="246">
        <f>Q381*H381</f>
        <v>0</v>
      </c>
      <c r="S381" s="246">
        <v>0</v>
      </c>
      <c r="T381" s="247">
        <f>S381*H381</f>
        <v>0</v>
      </c>
      <c r="AR381" s="25" t="s">
        <v>194</v>
      </c>
      <c r="AT381" s="25" t="s">
        <v>190</v>
      </c>
      <c r="AU381" s="25" t="s">
        <v>207</v>
      </c>
      <c r="AY381" s="25" t="s">
        <v>188</v>
      </c>
      <c r="BE381" s="248">
        <f>IF(N381="základní",J381,0)</f>
        <v>0</v>
      </c>
      <c r="BF381" s="248">
        <f>IF(N381="snížená",J381,0)</f>
        <v>0</v>
      </c>
      <c r="BG381" s="248">
        <f>IF(N381="zákl. přenesená",J381,0)</f>
        <v>0</v>
      </c>
      <c r="BH381" s="248">
        <f>IF(N381="sníž. přenesená",J381,0)</f>
        <v>0</v>
      </c>
      <c r="BI381" s="248">
        <f>IF(N381="nulová",J381,0)</f>
        <v>0</v>
      </c>
      <c r="BJ381" s="25" t="s">
        <v>79</v>
      </c>
      <c r="BK381" s="248">
        <f>ROUND(I381*H381,2)</f>
        <v>0</v>
      </c>
      <c r="BL381" s="25" t="s">
        <v>194</v>
      </c>
      <c r="BM381" s="25" t="s">
        <v>1307</v>
      </c>
    </row>
    <row r="382" s="1" customFormat="1">
      <c r="B382" s="47"/>
      <c r="C382" s="75"/>
      <c r="D382" s="249" t="s">
        <v>196</v>
      </c>
      <c r="E382" s="75"/>
      <c r="F382" s="250" t="s">
        <v>566</v>
      </c>
      <c r="G382" s="75"/>
      <c r="H382" s="75"/>
      <c r="I382" s="205"/>
      <c r="J382" s="75"/>
      <c r="K382" s="75"/>
      <c r="L382" s="73"/>
      <c r="M382" s="251"/>
      <c r="N382" s="48"/>
      <c r="O382" s="48"/>
      <c r="P382" s="48"/>
      <c r="Q382" s="48"/>
      <c r="R382" s="48"/>
      <c r="S382" s="48"/>
      <c r="T382" s="96"/>
      <c r="AT382" s="25" t="s">
        <v>196</v>
      </c>
      <c r="AU382" s="25" t="s">
        <v>207</v>
      </c>
    </row>
    <row r="383" s="1" customFormat="1">
      <c r="B383" s="47"/>
      <c r="C383" s="75"/>
      <c r="D383" s="249" t="s">
        <v>198</v>
      </c>
      <c r="E383" s="75"/>
      <c r="F383" s="252" t="s">
        <v>567</v>
      </c>
      <c r="G383" s="75"/>
      <c r="H383" s="75"/>
      <c r="I383" s="205"/>
      <c r="J383" s="75"/>
      <c r="K383" s="75"/>
      <c r="L383" s="73"/>
      <c r="M383" s="251"/>
      <c r="N383" s="48"/>
      <c r="O383" s="48"/>
      <c r="P383" s="48"/>
      <c r="Q383" s="48"/>
      <c r="R383" s="48"/>
      <c r="S383" s="48"/>
      <c r="T383" s="96"/>
      <c r="AT383" s="25" t="s">
        <v>198</v>
      </c>
      <c r="AU383" s="25" t="s">
        <v>207</v>
      </c>
    </row>
    <row r="384" s="12" customFormat="1">
      <c r="B384" s="253"/>
      <c r="C384" s="254"/>
      <c r="D384" s="249" t="s">
        <v>200</v>
      </c>
      <c r="E384" s="255" t="s">
        <v>21</v>
      </c>
      <c r="F384" s="256" t="s">
        <v>125</v>
      </c>
      <c r="G384" s="254"/>
      <c r="H384" s="257">
        <v>244.673</v>
      </c>
      <c r="I384" s="258"/>
      <c r="J384" s="254"/>
      <c r="K384" s="254"/>
      <c r="L384" s="259"/>
      <c r="M384" s="260"/>
      <c r="N384" s="261"/>
      <c r="O384" s="261"/>
      <c r="P384" s="261"/>
      <c r="Q384" s="261"/>
      <c r="R384" s="261"/>
      <c r="S384" s="261"/>
      <c r="T384" s="262"/>
      <c r="AT384" s="263" t="s">
        <v>200</v>
      </c>
      <c r="AU384" s="263" t="s">
        <v>207</v>
      </c>
      <c r="AV384" s="12" t="s">
        <v>81</v>
      </c>
      <c r="AW384" s="12" t="s">
        <v>35</v>
      </c>
      <c r="AX384" s="12" t="s">
        <v>79</v>
      </c>
      <c r="AY384" s="263" t="s">
        <v>188</v>
      </c>
    </row>
    <row r="385" s="1" customFormat="1" ht="16.5" customHeight="1">
      <c r="B385" s="47"/>
      <c r="C385" s="237" t="s">
        <v>556</v>
      </c>
      <c r="D385" s="237" t="s">
        <v>190</v>
      </c>
      <c r="E385" s="238" t="s">
        <v>569</v>
      </c>
      <c r="F385" s="239" t="s">
        <v>570</v>
      </c>
      <c r="G385" s="240" t="s">
        <v>120</v>
      </c>
      <c r="H385" s="241">
        <v>244.673</v>
      </c>
      <c r="I385" s="242"/>
      <c r="J385" s="243">
        <f>ROUND(I385*H385,2)</f>
        <v>0</v>
      </c>
      <c r="K385" s="239" t="s">
        <v>193</v>
      </c>
      <c r="L385" s="73"/>
      <c r="M385" s="244" t="s">
        <v>21</v>
      </c>
      <c r="N385" s="245" t="s">
        <v>43</v>
      </c>
      <c r="O385" s="48"/>
      <c r="P385" s="246">
        <f>O385*H385</f>
        <v>0</v>
      </c>
      <c r="Q385" s="246">
        <v>0</v>
      </c>
      <c r="R385" s="246">
        <f>Q385*H385</f>
        <v>0</v>
      </c>
      <c r="S385" s="246">
        <v>0</v>
      </c>
      <c r="T385" s="247">
        <f>S385*H385</f>
        <v>0</v>
      </c>
      <c r="AR385" s="25" t="s">
        <v>194</v>
      </c>
      <c r="AT385" s="25" t="s">
        <v>190</v>
      </c>
      <c r="AU385" s="25" t="s">
        <v>207</v>
      </c>
      <c r="AY385" s="25" t="s">
        <v>188</v>
      </c>
      <c r="BE385" s="248">
        <f>IF(N385="základní",J385,0)</f>
        <v>0</v>
      </c>
      <c r="BF385" s="248">
        <f>IF(N385="snížená",J385,0)</f>
        <v>0</v>
      </c>
      <c r="BG385" s="248">
        <f>IF(N385="zákl. přenesená",J385,0)</f>
        <v>0</v>
      </c>
      <c r="BH385" s="248">
        <f>IF(N385="sníž. přenesená",J385,0)</f>
        <v>0</v>
      </c>
      <c r="BI385" s="248">
        <f>IF(N385="nulová",J385,0)</f>
        <v>0</v>
      </c>
      <c r="BJ385" s="25" t="s">
        <v>79</v>
      </c>
      <c r="BK385" s="248">
        <f>ROUND(I385*H385,2)</f>
        <v>0</v>
      </c>
      <c r="BL385" s="25" t="s">
        <v>194</v>
      </c>
      <c r="BM385" s="25" t="s">
        <v>1308</v>
      </c>
    </row>
    <row r="386" s="1" customFormat="1">
      <c r="B386" s="47"/>
      <c r="C386" s="75"/>
      <c r="D386" s="249" t="s">
        <v>196</v>
      </c>
      <c r="E386" s="75"/>
      <c r="F386" s="250" t="s">
        <v>572</v>
      </c>
      <c r="G386" s="75"/>
      <c r="H386" s="75"/>
      <c r="I386" s="205"/>
      <c r="J386" s="75"/>
      <c r="K386" s="75"/>
      <c r="L386" s="73"/>
      <c r="M386" s="251"/>
      <c r="N386" s="48"/>
      <c r="O386" s="48"/>
      <c r="P386" s="48"/>
      <c r="Q386" s="48"/>
      <c r="R386" s="48"/>
      <c r="S386" s="48"/>
      <c r="T386" s="96"/>
      <c r="AT386" s="25" t="s">
        <v>196</v>
      </c>
      <c r="AU386" s="25" t="s">
        <v>207</v>
      </c>
    </row>
    <row r="387" s="1" customFormat="1">
      <c r="B387" s="47"/>
      <c r="C387" s="75"/>
      <c r="D387" s="249" t="s">
        <v>198</v>
      </c>
      <c r="E387" s="75"/>
      <c r="F387" s="252" t="s">
        <v>573</v>
      </c>
      <c r="G387" s="75"/>
      <c r="H387" s="75"/>
      <c r="I387" s="205"/>
      <c r="J387" s="75"/>
      <c r="K387" s="75"/>
      <c r="L387" s="73"/>
      <c r="M387" s="251"/>
      <c r="N387" s="48"/>
      <c r="O387" s="48"/>
      <c r="P387" s="48"/>
      <c r="Q387" s="48"/>
      <c r="R387" s="48"/>
      <c r="S387" s="48"/>
      <c r="T387" s="96"/>
      <c r="AT387" s="25" t="s">
        <v>198</v>
      </c>
      <c r="AU387" s="25" t="s">
        <v>207</v>
      </c>
    </row>
    <row r="388" s="12" customFormat="1">
      <c r="B388" s="253"/>
      <c r="C388" s="254"/>
      <c r="D388" s="249" t="s">
        <v>200</v>
      </c>
      <c r="E388" s="255" t="s">
        <v>21</v>
      </c>
      <c r="F388" s="256" t="s">
        <v>125</v>
      </c>
      <c r="G388" s="254"/>
      <c r="H388" s="257">
        <v>244.673</v>
      </c>
      <c r="I388" s="258"/>
      <c r="J388" s="254"/>
      <c r="K388" s="254"/>
      <c r="L388" s="259"/>
      <c r="M388" s="260"/>
      <c r="N388" s="261"/>
      <c r="O388" s="261"/>
      <c r="P388" s="261"/>
      <c r="Q388" s="261"/>
      <c r="R388" s="261"/>
      <c r="S388" s="261"/>
      <c r="T388" s="262"/>
      <c r="AT388" s="263" t="s">
        <v>200</v>
      </c>
      <c r="AU388" s="263" t="s">
        <v>207</v>
      </c>
      <c r="AV388" s="12" t="s">
        <v>81</v>
      </c>
      <c r="AW388" s="12" t="s">
        <v>35</v>
      </c>
      <c r="AX388" s="12" t="s">
        <v>79</v>
      </c>
      <c r="AY388" s="263" t="s">
        <v>188</v>
      </c>
    </row>
    <row r="389" s="1" customFormat="1" ht="16.5" customHeight="1">
      <c r="B389" s="47"/>
      <c r="C389" s="237" t="s">
        <v>562</v>
      </c>
      <c r="D389" s="237" t="s">
        <v>190</v>
      </c>
      <c r="E389" s="238" t="s">
        <v>575</v>
      </c>
      <c r="F389" s="239" t="s">
        <v>576</v>
      </c>
      <c r="G389" s="240" t="s">
        <v>120</v>
      </c>
      <c r="H389" s="241">
        <v>9786.9200000000001</v>
      </c>
      <c r="I389" s="242"/>
      <c r="J389" s="243">
        <f>ROUND(I389*H389,2)</f>
        <v>0</v>
      </c>
      <c r="K389" s="239" t="s">
        <v>193</v>
      </c>
      <c r="L389" s="73"/>
      <c r="M389" s="244" t="s">
        <v>21</v>
      </c>
      <c r="N389" s="245" t="s">
        <v>43</v>
      </c>
      <c r="O389" s="48"/>
      <c r="P389" s="246">
        <f>O389*H389</f>
        <v>0</v>
      </c>
      <c r="Q389" s="246">
        <v>0</v>
      </c>
      <c r="R389" s="246">
        <f>Q389*H389</f>
        <v>0</v>
      </c>
      <c r="S389" s="246">
        <v>0</v>
      </c>
      <c r="T389" s="247">
        <f>S389*H389</f>
        <v>0</v>
      </c>
      <c r="AR389" s="25" t="s">
        <v>194</v>
      </c>
      <c r="AT389" s="25" t="s">
        <v>190</v>
      </c>
      <c r="AU389" s="25" t="s">
        <v>207</v>
      </c>
      <c r="AY389" s="25" t="s">
        <v>188</v>
      </c>
      <c r="BE389" s="248">
        <f>IF(N389="základní",J389,0)</f>
        <v>0</v>
      </c>
      <c r="BF389" s="248">
        <f>IF(N389="snížená",J389,0)</f>
        <v>0</v>
      </c>
      <c r="BG389" s="248">
        <f>IF(N389="zákl. přenesená",J389,0)</f>
        <v>0</v>
      </c>
      <c r="BH389" s="248">
        <f>IF(N389="sníž. přenesená",J389,0)</f>
        <v>0</v>
      </c>
      <c r="BI389" s="248">
        <f>IF(N389="nulová",J389,0)</f>
        <v>0</v>
      </c>
      <c r="BJ389" s="25" t="s">
        <v>79</v>
      </c>
      <c r="BK389" s="248">
        <f>ROUND(I389*H389,2)</f>
        <v>0</v>
      </c>
      <c r="BL389" s="25" t="s">
        <v>194</v>
      </c>
      <c r="BM389" s="25" t="s">
        <v>1309</v>
      </c>
    </row>
    <row r="390" s="1" customFormat="1">
      <c r="B390" s="47"/>
      <c r="C390" s="75"/>
      <c r="D390" s="249" t="s">
        <v>196</v>
      </c>
      <c r="E390" s="75"/>
      <c r="F390" s="250" t="s">
        <v>578</v>
      </c>
      <c r="G390" s="75"/>
      <c r="H390" s="75"/>
      <c r="I390" s="205"/>
      <c r="J390" s="75"/>
      <c r="K390" s="75"/>
      <c r="L390" s="73"/>
      <c r="M390" s="251"/>
      <c r="N390" s="48"/>
      <c r="O390" s="48"/>
      <c r="P390" s="48"/>
      <c r="Q390" s="48"/>
      <c r="R390" s="48"/>
      <c r="S390" s="48"/>
      <c r="T390" s="96"/>
      <c r="AT390" s="25" t="s">
        <v>196</v>
      </c>
      <c r="AU390" s="25" t="s">
        <v>207</v>
      </c>
    </row>
    <row r="391" s="1" customFormat="1">
      <c r="B391" s="47"/>
      <c r="C391" s="75"/>
      <c r="D391" s="249" t="s">
        <v>198</v>
      </c>
      <c r="E391" s="75"/>
      <c r="F391" s="252" t="s">
        <v>573</v>
      </c>
      <c r="G391" s="75"/>
      <c r="H391" s="75"/>
      <c r="I391" s="205"/>
      <c r="J391" s="75"/>
      <c r="K391" s="75"/>
      <c r="L391" s="73"/>
      <c r="M391" s="251"/>
      <c r="N391" s="48"/>
      <c r="O391" s="48"/>
      <c r="P391" s="48"/>
      <c r="Q391" s="48"/>
      <c r="R391" s="48"/>
      <c r="S391" s="48"/>
      <c r="T391" s="96"/>
      <c r="AT391" s="25" t="s">
        <v>198</v>
      </c>
      <c r="AU391" s="25" t="s">
        <v>207</v>
      </c>
    </row>
    <row r="392" s="12" customFormat="1">
      <c r="B392" s="253"/>
      <c r="C392" s="254"/>
      <c r="D392" s="249" t="s">
        <v>200</v>
      </c>
      <c r="E392" s="255" t="s">
        <v>21</v>
      </c>
      <c r="F392" s="256" t="s">
        <v>125</v>
      </c>
      <c r="G392" s="254"/>
      <c r="H392" s="257">
        <v>244.673</v>
      </c>
      <c r="I392" s="258"/>
      <c r="J392" s="254"/>
      <c r="K392" s="254"/>
      <c r="L392" s="259"/>
      <c r="M392" s="260"/>
      <c r="N392" s="261"/>
      <c r="O392" s="261"/>
      <c r="P392" s="261"/>
      <c r="Q392" s="261"/>
      <c r="R392" s="261"/>
      <c r="S392" s="261"/>
      <c r="T392" s="262"/>
      <c r="AT392" s="263" t="s">
        <v>200</v>
      </c>
      <c r="AU392" s="263" t="s">
        <v>207</v>
      </c>
      <c r="AV392" s="12" t="s">
        <v>81</v>
      </c>
      <c r="AW392" s="12" t="s">
        <v>35</v>
      </c>
      <c r="AX392" s="12" t="s">
        <v>79</v>
      </c>
      <c r="AY392" s="263" t="s">
        <v>188</v>
      </c>
    </row>
    <row r="393" s="12" customFormat="1">
      <c r="B393" s="253"/>
      <c r="C393" s="254"/>
      <c r="D393" s="249" t="s">
        <v>200</v>
      </c>
      <c r="E393" s="254"/>
      <c r="F393" s="256" t="s">
        <v>1306</v>
      </c>
      <c r="G393" s="254"/>
      <c r="H393" s="257">
        <v>9786.9200000000001</v>
      </c>
      <c r="I393" s="258"/>
      <c r="J393" s="254"/>
      <c r="K393" s="254"/>
      <c r="L393" s="259"/>
      <c r="M393" s="260"/>
      <c r="N393" s="261"/>
      <c r="O393" s="261"/>
      <c r="P393" s="261"/>
      <c r="Q393" s="261"/>
      <c r="R393" s="261"/>
      <c r="S393" s="261"/>
      <c r="T393" s="262"/>
      <c r="AT393" s="263" t="s">
        <v>200</v>
      </c>
      <c r="AU393" s="263" t="s">
        <v>207</v>
      </c>
      <c r="AV393" s="12" t="s">
        <v>81</v>
      </c>
      <c r="AW393" s="12" t="s">
        <v>6</v>
      </c>
      <c r="AX393" s="12" t="s">
        <v>79</v>
      </c>
      <c r="AY393" s="263" t="s">
        <v>188</v>
      </c>
    </row>
    <row r="394" s="1" customFormat="1" ht="16.5" customHeight="1">
      <c r="B394" s="47"/>
      <c r="C394" s="237" t="s">
        <v>568</v>
      </c>
      <c r="D394" s="237" t="s">
        <v>190</v>
      </c>
      <c r="E394" s="238" t="s">
        <v>580</v>
      </c>
      <c r="F394" s="239" t="s">
        <v>581</v>
      </c>
      <c r="G394" s="240" t="s">
        <v>120</v>
      </c>
      <c r="H394" s="241">
        <v>244.673</v>
      </c>
      <c r="I394" s="242"/>
      <c r="J394" s="243">
        <f>ROUND(I394*H394,2)</f>
        <v>0</v>
      </c>
      <c r="K394" s="239" t="s">
        <v>193</v>
      </c>
      <c r="L394" s="73"/>
      <c r="M394" s="244" t="s">
        <v>21</v>
      </c>
      <c r="N394" s="245" t="s">
        <v>43</v>
      </c>
      <c r="O394" s="48"/>
      <c r="P394" s="246">
        <f>O394*H394</f>
        <v>0</v>
      </c>
      <c r="Q394" s="246">
        <v>0</v>
      </c>
      <c r="R394" s="246">
        <f>Q394*H394</f>
        <v>0</v>
      </c>
      <c r="S394" s="246">
        <v>0</v>
      </c>
      <c r="T394" s="247">
        <f>S394*H394</f>
        <v>0</v>
      </c>
      <c r="AR394" s="25" t="s">
        <v>194</v>
      </c>
      <c r="AT394" s="25" t="s">
        <v>190</v>
      </c>
      <c r="AU394" s="25" t="s">
        <v>207</v>
      </c>
      <c r="AY394" s="25" t="s">
        <v>188</v>
      </c>
      <c r="BE394" s="248">
        <f>IF(N394="základní",J394,0)</f>
        <v>0</v>
      </c>
      <c r="BF394" s="248">
        <f>IF(N394="snížená",J394,0)</f>
        <v>0</v>
      </c>
      <c r="BG394" s="248">
        <f>IF(N394="zákl. přenesená",J394,0)</f>
        <v>0</v>
      </c>
      <c r="BH394" s="248">
        <f>IF(N394="sníž. přenesená",J394,0)</f>
        <v>0</v>
      </c>
      <c r="BI394" s="248">
        <f>IF(N394="nulová",J394,0)</f>
        <v>0</v>
      </c>
      <c r="BJ394" s="25" t="s">
        <v>79</v>
      </c>
      <c r="BK394" s="248">
        <f>ROUND(I394*H394,2)</f>
        <v>0</v>
      </c>
      <c r="BL394" s="25" t="s">
        <v>194</v>
      </c>
      <c r="BM394" s="25" t="s">
        <v>1310</v>
      </c>
    </row>
    <row r="395" s="1" customFormat="1">
      <c r="B395" s="47"/>
      <c r="C395" s="75"/>
      <c r="D395" s="249" t="s">
        <v>196</v>
      </c>
      <c r="E395" s="75"/>
      <c r="F395" s="250" t="s">
        <v>583</v>
      </c>
      <c r="G395" s="75"/>
      <c r="H395" s="75"/>
      <c r="I395" s="205"/>
      <c r="J395" s="75"/>
      <c r="K395" s="75"/>
      <c r="L395" s="73"/>
      <c r="M395" s="251"/>
      <c r="N395" s="48"/>
      <c r="O395" s="48"/>
      <c r="P395" s="48"/>
      <c r="Q395" s="48"/>
      <c r="R395" s="48"/>
      <c r="S395" s="48"/>
      <c r="T395" s="96"/>
      <c r="AT395" s="25" t="s">
        <v>196</v>
      </c>
      <c r="AU395" s="25" t="s">
        <v>207</v>
      </c>
    </row>
    <row r="396" s="12" customFormat="1">
      <c r="B396" s="253"/>
      <c r="C396" s="254"/>
      <c r="D396" s="249" t="s">
        <v>200</v>
      </c>
      <c r="E396" s="255" t="s">
        <v>21</v>
      </c>
      <c r="F396" s="256" t="s">
        <v>125</v>
      </c>
      <c r="G396" s="254"/>
      <c r="H396" s="257">
        <v>244.673</v>
      </c>
      <c r="I396" s="258"/>
      <c r="J396" s="254"/>
      <c r="K396" s="254"/>
      <c r="L396" s="259"/>
      <c r="M396" s="260"/>
      <c r="N396" s="261"/>
      <c r="O396" s="261"/>
      <c r="P396" s="261"/>
      <c r="Q396" s="261"/>
      <c r="R396" s="261"/>
      <c r="S396" s="261"/>
      <c r="T396" s="262"/>
      <c r="AT396" s="263" t="s">
        <v>200</v>
      </c>
      <c r="AU396" s="263" t="s">
        <v>207</v>
      </c>
      <c r="AV396" s="12" t="s">
        <v>81</v>
      </c>
      <c r="AW396" s="12" t="s">
        <v>35</v>
      </c>
      <c r="AX396" s="12" t="s">
        <v>79</v>
      </c>
      <c r="AY396" s="263" t="s">
        <v>188</v>
      </c>
    </row>
    <row r="397" s="11" customFormat="1" ht="22.32" customHeight="1">
      <c r="B397" s="221"/>
      <c r="C397" s="222"/>
      <c r="D397" s="223" t="s">
        <v>71</v>
      </c>
      <c r="E397" s="235" t="s">
        <v>584</v>
      </c>
      <c r="F397" s="235" t="s">
        <v>585</v>
      </c>
      <c r="G397" s="222"/>
      <c r="H397" s="222"/>
      <c r="I397" s="225"/>
      <c r="J397" s="236">
        <f>BK397</f>
        <v>0</v>
      </c>
      <c r="K397" s="222"/>
      <c r="L397" s="227"/>
      <c r="M397" s="228"/>
      <c r="N397" s="229"/>
      <c r="O397" s="229"/>
      <c r="P397" s="230">
        <f>SUM(P398:P401)</f>
        <v>0</v>
      </c>
      <c r="Q397" s="229"/>
      <c r="R397" s="230">
        <f>SUM(R398:R401)</f>
        <v>0</v>
      </c>
      <c r="S397" s="229"/>
      <c r="T397" s="231">
        <f>SUM(T398:T401)</f>
        <v>0</v>
      </c>
      <c r="AR397" s="232" t="s">
        <v>79</v>
      </c>
      <c r="AT397" s="233" t="s">
        <v>71</v>
      </c>
      <c r="AU397" s="233" t="s">
        <v>81</v>
      </c>
      <c r="AY397" s="232" t="s">
        <v>188</v>
      </c>
      <c r="BK397" s="234">
        <f>SUM(BK398:BK401)</f>
        <v>0</v>
      </c>
    </row>
    <row r="398" s="1" customFormat="1" ht="16.5" customHeight="1">
      <c r="B398" s="47"/>
      <c r="C398" s="237" t="s">
        <v>574</v>
      </c>
      <c r="D398" s="237" t="s">
        <v>190</v>
      </c>
      <c r="E398" s="238" t="s">
        <v>587</v>
      </c>
      <c r="F398" s="239" t="s">
        <v>588</v>
      </c>
      <c r="G398" s="240" t="s">
        <v>120</v>
      </c>
      <c r="H398" s="241">
        <v>234.803</v>
      </c>
      <c r="I398" s="242"/>
      <c r="J398" s="243">
        <f>ROUND(I398*H398,2)</f>
        <v>0</v>
      </c>
      <c r="K398" s="239" t="s">
        <v>193</v>
      </c>
      <c r="L398" s="73"/>
      <c r="M398" s="244" t="s">
        <v>21</v>
      </c>
      <c r="N398" s="245" t="s">
        <v>43</v>
      </c>
      <c r="O398" s="48"/>
      <c r="P398" s="246">
        <f>O398*H398</f>
        <v>0</v>
      </c>
      <c r="Q398" s="246">
        <v>0</v>
      </c>
      <c r="R398" s="246">
        <f>Q398*H398</f>
        <v>0</v>
      </c>
      <c r="S398" s="246">
        <v>0</v>
      </c>
      <c r="T398" s="247">
        <f>S398*H398</f>
        <v>0</v>
      </c>
      <c r="AR398" s="25" t="s">
        <v>194</v>
      </c>
      <c r="AT398" s="25" t="s">
        <v>190</v>
      </c>
      <c r="AU398" s="25" t="s">
        <v>207</v>
      </c>
      <c r="AY398" s="25" t="s">
        <v>188</v>
      </c>
      <c r="BE398" s="248">
        <f>IF(N398="základní",J398,0)</f>
        <v>0</v>
      </c>
      <c r="BF398" s="248">
        <f>IF(N398="snížená",J398,0)</f>
        <v>0</v>
      </c>
      <c r="BG398" s="248">
        <f>IF(N398="zákl. přenesená",J398,0)</f>
        <v>0</v>
      </c>
      <c r="BH398" s="248">
        <f>IF(N398="sníž. přenesená",J398,0)</f>
        <v>0</v>
      </c>
      <c r="BI398" s="248">
        <f>IF(N398="nulová",J398,0)</f>
        <v>0</v>
      </c>
      <c r="BJ398" s="25" t="s">
        <v>79</v>
      </c>
      <c r="BK398" s="248">
        <f>ROUND(I398*H398,2)</f>
        <v>0</v>
      </c>
      <c r="BL398" s="25" t="s">
        <v>194</v>
      </c>
      <c r="BM398" s="25" t="s">
        <v>1311</v>
      </c>
    </row>
    <row r="399" s="1" customFormat="1">
      <c r="B399" s="47"/>
      <c r="C399" s="75"/>
      <c r="D399" s="249" t="s">
        <v>196</v>
      </c>
      <c r="E399" s="75"/>
      <c r="F399" s="250" t="s">
        <v>590</v>
      </c>
      <c r="G399" s="75"/>
      <c r="H399" s="75"/>
      <c r="I399" s="205"/>
      <c r="J399" s="75"/>
      <c r="K399" s="75"/>
      <c r="L399" s="73"/>
      <c r="M399" s="251"/>
      <c r="N399" s="48"/>
      <c r="O399" s="48"/>
      <c r="P399" s="48"/>
      <c r="Q399" s="48"/>
      <c r="R399" s="48"/>
      <c r="S399" s="48"/>
      <c r="T399" s="96"/>
      <c r="AT399" s="25" t="s">
        <v>196</v>
      </c>
      <c r="AU399" s="25" t="s">
        <v>207</v>
      </c>
    </row>
    <row r="400" s="1" customFormat="1">
      <c r="B400" s="47"/>
      <c r="C400" s="75"/>
      <c r="D400" s="249" t="s">
        <v>198</v>
      </c>
      <c r="E400" s="75"/>
      <c r="F400" s="252" t="s">
        <v>591</v>
      </c>
      <c r="G400" s="75"/>
      <c r="H400" s="75"/>
      <c r="I400" s="205"/>
      <c r="J400" s="75"/>
      <c r="K400" s="75"/>
      <c r="L400" s="73"/>
      <c r="M400" s="251"/>
      <c r="N400" s="48"/>
      <c r="O400" s="48"/>
      <c r="P400" s="48"/>
      <c r="Q400" s="48"/>
      <c r="R400" s="48"/>
      <c r="S400" s="48"/>
      <c r="T400" s="96"/>
      <c r="AT400" s="25" t="s">
        <v>198</v>
      </c>
      <c r="AU400" s="25" t="s">
        <v>207</v>
      </c>
    </row>
    <row r="401" s="12" customFormat="1">
      <c r="B401" s="253"/>
      <c r="C401" s="254"/>
      <c r="D401" s="249" t="s">
        <v>200</v>
      </c>
      <c r="E401" s="255" t="s">
        <v>21</v>
      </c>
      <c r="F401" s="256" t="s">
        <v>132</v>
      </c>
      <c r="G401" s="254"/>
      <c r="H401" s="257">
        <v>234.803</v>
      </c>
      <c r="I401" s="258"/>
      <c r="J401" s="254"/>
      <c r="K401" s="254"/>
      <c r="L401" s="259"/>
      <c r="M401" s="260"/>
      <c r="N401" s="261"/>
      <c r="O401" s="261"/>
      <c r="P401" s="261"/>
      <c r="Q401" s="261"/>
      <c r="R401" s="261"/>
      <c r="S401" s="261"/>
      <c r="T401" s="262"/>
      <c r="AT401" s="263" t="s">
        <v>200</v>
      </c>
      <c r="AU401" s="263" t="s">
        <v>207</v>
      </c>
      <c r="AV401" s="12" t="s">
        <v>81</v>
      </c>
      <c r="AW401" s="12" t="s">
        <v>35</v>
      </c>
      <c r="AX401" s="12" t="s">
        <v>79</v>
      </c>
      <c r="AY401" s="263" t="s">
        <v>188</v>
      </c>
    </row>
    <row r="402" s="11" customFormat="1" ht="22.32" customHeight="1">
      <c r="B402" s="221"/>
      <c r="C402" s="222"/>
      <c r="D402" s="223" t="s">
        <v>71</v>
      </c>
      <c r="E402" s="235" t="s">
        <v>592</v>
      </c>
      <c r="F402" s="235" t="s">
        <v>593</v>
      </c>
      <c r="G402" s="222"/>
      <c r="H402" s="222"/>
      <c r="I402" s="225"/>
      <c r="J402" s="236">
        <f>BK402</f>
        <v>0</v>
      </c>
      <c r="K402" s="222"/>
      <c r="L402" s="227"/>
      <c r="M402" s="228"/>
      <c r="N402" s="229"/>
      <c r="O402" s="229"/>
      <c r="P402" s="230">
        <f>SUM(P403:P434)</f>
        <v>0</v>
      </c>
      <c r="Q402" s="229"/>
      <c r="R402" s="230">
        <f>SUM(R403:R434)</f>
        <v>0</v>
      </c>
      <c r="S402" s="229"/>
      <c r="T402" s="231">
        <f>SUM(T403:T434)</f>
        <v>14.997975</v>
      </c>
      <c r="AR402" s="232" t="s">
        <v>79</v>
      </c>
      <c r="AT402" s="233" t="s">
        <v>71</v>
      </c>
      <c r="AU402" s="233" t="s">
        <v>81</v>
      </c>
      <c r="AY402" s="232" t="s">
        <v>188</v>
      </c>
      <c r="BK402" s="234">
        <f>SUM(BK403:BK434)</f>
        <v>0</v>
      </c>
    </row>
    <row r="403" s="1" customFormat="1" ht="25.5" customHeight="1">
      <c r="B403" s="47"/>
      <c r="C403" s="237" t="s">
        <v>579</v>
      </c>
      <c r="D403" s="237" t="s">
        <v>190</v>
      </c>
      <c r="E403" s="238" t="s">
        <v>595</v>
      </c>
      <c r="F403" s="239" t="s">
        <v>596</v>
      </c>
      <c r="G403" s="240" t="s">
        <v>130</v>
      </c>
      <c r="H403" s="241">
        <v>5.7270000000000003</v>
      </c>
      <c r="I403" s="242"/>
      <c r="J403" s="243">
        <f>ROUND(I403*H403,2)</f>
        <v>0</v>
      </c>
      <c r="K403" s="239" t="s">
        <v>193</v>
      </c>
      <c r="L403" s="73"/>
      <c r="M403" s="244" t="s">
        <v>21</v>
      </c>
      <c r="N403" s="245" t="s">
        <v>43</v>
      </c>
      <c r="O403" s="48"/>
      <c r="P403" s="246">
        <f>O403*H403</f>
        <v>0</v>
      </c>
      <c r="Q403" s="246">
        <v>0</v>
      </c>
      <c r="R403" s="246">
        <f>Q403*H403</f>
        <v>0</v>
      </c>
      <c r="S403" s="246">
        <v>2.2000000000000002</v>
      </c>
      <c r="T403" s="247">
        <f>S403*H403</f>
        <v>12.599400000000001</v>
      </c>
      <c r="AR403" s="25" t="s">
        <v>194</v>
      </c>
      <c r="AT403" s="25" t="s">
        <v>190</v>
      </c>
      <c r="AU403" s="25" t="s">
        <v>207</v>
      </c>
      <c r="AY403" s="25" t="s">
        <v>188</v>
      </c>
      <c r="BE403" s="248">
        <f>IF(N403="základní",J403,0)</f>
        <v>0</v>
      </c>
      <c r="BF403" s="248">
        <f>IF(N403="snížená",J403,0)</f>
        <v>0</v>
      </c>
      <c r="BG403" s="248">
        <f>IF(N403="zákl. přenesená",J403,0)</f>
        <v>0</v>
      </c>
      <c r="BH403" s="248">
        <f>IF(N403="sníž. přenesená",J403,0)</f>
        <v>0</v>
      </c>
      <c r="BI403" s="248">
        <f>IF(N403="nulová",J403,0)</f>
        <v>0</v>
      </c>
      <c r="BJ403" s="25" t="s">
        <v>79</v>
      </c>
      <c r="BK403" s="248">
        <f>ROUND(I403*H403,2)</f>
        <v>0</v>
      </c>
      <c r="BL403" s="25" t="s">
        <v>194</v>
      </c>
      <c r="BM403" s="25" t="s">
        <v>1312</v>
      </c>
    </row>
    <row r="404" s="1" customFormat="1">
      <c r="B404" s="47"/>
      <c r="C404" s="75"/>
      <c r="D404" s="249" t="s">
        <v>196</v>
      </c>
      <c r="E404" s="75"/>
      <c r="F404" s="250" t="s">
        <v>598</v>
      </c>
      <c r="G404" s="75"/>
      <c r="H404" s="75"/>
      <c r="I404" s="205"/>
      <c r="J404" s="75"/>
      <c r="K404" s="75"/>
      <c r="L404" s="73"/>
      <c r="M404" s="251"/>
      <c r="N404" s="48"/>
      <c r="O404" s="48"/>
      <c r="P404" s="48"/>
      <c r="Q404" s="48"/>
      <c r="R404" s="48"/>
      <c r="S404" s="48"/>
      <c r="T404" s="96"/>
      <c r="AT404" s="25" t="s">
        <v>196</v>
      </c>
      <c r="AU404" s="25" t="s">
        <v>207</v>
      </c>
    </row>
    <row r="405" s="13" customFormat="1">
      <c r="B405" s="264"/>
      <c r="C405" s="265"/>
      <c r="D405" s="249" t="s">
        <v>200</v>
      </c>
      <c r="E405" s="266" t="s">
        <v>21</v>
      </c>
      <c r="F405" s="267" t="s">
        <v>1313</v>
      </c>
      <c r="G405" s="265"/>
      <c r="H405" s="266" t="s">
        <v>21</v>
      </c>
      <c r="I405" s="268"/>
      <c r="J405" s="265"/>
      <c r="K405" s="265"/>
      <c r="L405" s="269"/>
      <c r="M405" s="270"/>
      <c r="N405" s="271"/>
      <c r="O405" s="271"/>
      <c r="P405" s="271"/>
      <c r="Q405" s="271"/>
      <c r="R405" s="271"/>
      <c r="S405" s="271"/>
      <c r="T405" s="272"/>
      <c r="AT405" s="273" t="s">
        <v>200</v>
      </c>
      <c r="AU405" s="273" t="s">
        <v>207</v>
      </c>
      <c r="AV405" s="13" t="s">
        <v>79</v>
      </c>
      <c r="AW405" s="13" t="s">
        <v>35</v>
      </c>
      <c r="AX405" s="13" t="s">
        <v>72</v>
      </c>
      <c r="AY405" s="273" t="s">
        <v>188</v>
      </c>
    </row>
    <row r="406" s="12" customFormat="1">
      <c r="B406" s="253"/>
      <c r="C406" s="254"/>
      <c r="D406" s="249" t="s">
        <v>200</v>
      </c>
      <c r="E406" s="255" t="s">
        <v>21</v>
      </c>
      <c r="F406" s="256" t="s">
        <v>1314</v>
      </c>
      <c r="G406" s="254"/>
      <c r="H406" s="257">
        <v>5.7270000000000003</v>
      </c>
      <c r="I406" s="258"/>
      <c r="J406" s="254"/>
      <c r="K406" s="254"/>
      <c r="L406" s="259"/>
      <c r="M406" s="260"/>
      <c r="N406" s="261"/>
      <c r="O406" s="261"/>
      <c r="P406" s="261"/>
      <c r="Q406" s="261"/>
      <c r="R406" s="261"/>
      <c r="S406" s="261"/>
      <c r="T406" s="262"/>
      <c r="AT406" s="263" t="s">
        <v>200</v>
      </c>
      <c r="AU406" s="263" t="s">
        <v>207</v>
      </c>
      <c r="AV406" s="12" t="s">
        <v>81</v>
      </c>
      <c r="AW406" s="12" t="s">
        <v>35</v>
      </c>
      <c r="AX406" s="12" t="s">
        <v>72</v>
      </c>
      <c r="AY406" s="263" t="s">
        <v>188</v>
      </c>
    </row>
    <row r="407" s="14" customFormat="1">
      <c r="B407" s="274"/>
      <c r="C407" s="275"/>
      <c r="D407" s="249" t="s">
        <v>200</v>
      </c>
      <c r="E407" s="276" t="s">
        <v>21</v>
      </c>
      <c r="F407" s="277" t="s">
        <v>215</v>
      </c>
      <c r="G407" s="275"/>
      <c r="H407" s="278">
        <v>5.7270000000000003</v>
      </c>
      <c r="I407" s="279"/>
      <c r="J407" s="275"/>
      <c r="K407" s="275"/>
      <c r="L407" s="280"/>
      <c r="M407" s="281"/>
      <c r="N407" s="282"/>
      <c r="O407" s="282"/>
      <c r="P407" s="282"/>
      <c r="Q407" s="282"/>
      <c r="R407" s="282"/>
      <c r="S407" s="282"/>
      <c r="T407" s="283"/>
      <c r="AT407" s="284" t="s">
        <v>200</v>
      </c>
      <c r="AU407" s="284" t="s">
        <v>207</v>
      </c>
      <c r="AV407" s="14" t="s">
        <v>194</v>
      </c>
      <c r="AW407" s="14" t="s">
        <v>35</v>
      </c>
      <c r="AX407" s="14" t="s">
        <v>79</v>
      </c>
      <c r="AY407" s="284" t="s">
        <v>188</v>
      </c>
    </row>
    <row r="408" s="1" customFormat="1" ht="25.5" customHeight="1">
      <c r="B408" s="47"/>
      <c r="C408" s="237" t="s">
        <v>586</v>
      </c>
      <c r="D408" s="237" t="s">
        <v>190</v>
      </c>
      <c r="E408" s="238" t="s">
        <v>601</v>
      </c>
      <c r="F408" s="239" t="s">
        <v>602</v>
      </c>
      <c r="G408" s="240" t="s">
        <v>130</v>
      </c>
      <c r="H408" s="241">
        <v>5.7270000000000003</v>
      </c>
      <c r="I408" s="242"/>
      <c r="J408" s="243">
        <f>ROUND(I408*H408,2)</f>
        <v>0</v>
      </c>
      <c r="K408" s="239" t="s">
        <v>193</v>
      </c>
      <c r="L408" s="73"/>
      <c r="M408" s="244" t="s">
        <v>21</v>
      </c>
      <c r="N408" s="245" t="s">
        <v>43</v>
      </c>
      <c r="O408" s="48"/>
      <c r="P408" s="246">
        <f>O408*H408</f>
        <v>0</v>
      </c>
      <c r="Q408" s="246">
        <v>0</v>
      </c>
      <c r="R408" s="246">
        <f>Q408*H408</f>
        <v>0</v>
      </c>
      <c r="S408" s="246">
        <v>0.029000000000000001</v>
      </c>
      <c r="T408" s="247">
        <f>S408*H408</f>
        <v>0.16608300000000001</v>
      </c>
      <c r="AR408" s="25" t="s">
        <v>194</v>
      </c>
      <c r="AT408" s="25" t="s">
        <v>190</v>
      </c>
      <c r="AU408" s="25" t="s">
        <v>207</v>
      </c>
      <c r="AY408" s="25" t="s">
        <v>188</v>
      </c>
      <c r="BE408" s="248">
        <f>IF(N408="základní",J408,0)</f>
        <v>0</v>
      </c>
      <c r="BF408" s="248">
        <f>IF(N408="snížená",J408,0)</f>
        <v>0</v>
      </c>
      <c r="BG408" s="248">
        <f>IF(N408="zákl. přenesená",J408,0)</f>
        <v>0</v>
      </c>
      <c r="BH408" s="248">
        <f>IF(N408="sníž. přenesená",J408,0)</f>
        <v>0</v>
      </c>
      <c r="BI408" s="248">
        <f>IF(N408="nulová",J408,0)</f>
        <v>0</v>
      </c>
      <c r="BJ408" s="25" t="s">
        <v>79</v>
      </c>
      <c r="BK408" s="248">
        <f>ROUND(I408*H408,2)</f>
        <v>0</v>
      </c>
      <c r="BL408" s="25" t="s">
        <v>194</v>
      </c>
      <c r="BM408" s="25" t="s">
        <v>1315</v>
      </c>
    </row>
    <row r="409" s="1" customFormat="1">
      <c r="B409" s="47"/>
      <c r="C409" s="75"/>
      <c r="D409" s="249" t="s">
        <v>196</v>
      </c>
      <c r="E409" s="75"/>
      <c r="F409" s="250" t="s">
        <v>604</v>
      </c>
      <c r="G409" s="75"/>
      <c r="H409" s="75"/>
      <c r="I409" s="205"/>
      <c r="J409" s="75"/>
      <c r="K409" s="75"/>
      <c r="L409" s="73"/>
      <c r="M409" s="251"/>
      <c r="N409" s="48"/>
      <c r="O409" s="48"/>
      <c r="P409" s="48"/>
      <c r="Q409" s="48"/>
      <c r="R409" s="48"/>
      <c r="S409" s="48"/>
      <c r="T409" s="96"/>
      <c r="AT409" s="25" t="s">
        <v>196</v>
      </c>
      <c r="AU409" s="25" t="s">
        <v>207</v>
      </c>
    </row>
    <row r="410" s="1" customFormat="1" ht="16.5" customHeight="1">
      <c r="B410" s="47"/>
      <c r="C410" s="237" t="s">
        <v>594</v>
      </c>
      <c r="D410" s="237" t="s">
        <v>190</v>
      </c>
      <c r="E410" s="238" t="s">
        <v>606</v>
      </c>
      <c r="F410" s="239" t="s">
        <v>607</v>
      </c>
      <c r="G410" s="240" t="s">
        <v>120</v>
      </c>
      <c r="H410" s="241">
        <v>5.0369999999999999</v>
      </c>
      <c r="I410" s="242"/>
      <c r="J410" s="243">
        <f>ROUND(I410*H410,2)</f>
        <v>0</v>
      </c>
      <c r="K410" s="239" t="s">
        <v>193</v>
      </c>
      <c r="L410" s="73"/>
      <c r="M410" s="244" t="s">
        <v>21</v>
      </c>
      <c r="N410" s="245" t="s">
        <v>43</v>
      </c>
      <c r="O410" s="48"/>
      <c r="P410" s="246">
        <f>O410*H410</f>
        <v>0</v>
      </c>
      <c r="Q410" s="246">
        <v>0</v>
      </c>
      <c r="R410" s="246">
        <f>Q410*H410</f>
        <v>0</v>
      </c>
      <c r="S410" s="246">
        <v>0.060999999999999999</v>
      </c>
      <c r="T410" s="247">
        <f>S410*H410</f>
        <v>0.307257</v>
      </c>
      <c r="AR410" s="25" t="s">
        <v>194</v>
      </c>
      <c r="AT410" s="25" t="s">
        <v>190</v>
      </c>
      <c r="AU410" s="25" t="s">
        <v>207</v>
      </c>
      <c r="AY410" s="25" t="s">
        <v>188</v>
      </c>
      <c r="BE410" s="248">
        <f>IF(N410="základní",J410,0)</f>
        <v>0</v>
      </c>
      <c r="BF410" s="248">
        <f>IF(N410="snížená",J410,0)</f>
        <v>0</v>
      </c>
      <c r="BG410" s="248">
        <f>IF(N410="zákl. přenesená",J410,0)</f>
        <v>0</v>
      </c>
      <c r="BH410" s="248">
        <f>IF(N410="sníž. přenesená",J410,0)</f>
        <v>0</v>
      </c>
      <c r="BI410" s="248">
        <f>IF(N410="nulová",J410,0)</f>
        <v>0</v>
      </c>
      <c r="BJ410" s="25" t="s">
        <v>79</v>
      </c>
      <c r="BK410" s="248">
        <f>ROUND(I410*H410,2)</f>
        <v>0</v>
      </c>
      <c r="BL410" s="25" t="s">
        <v>194</v>
      </c>
      <c r="BM410" s="25" t="s">
        <v>1316</v>
      </c>
    </row>
    <row r="411" s="1" customFormat="1">
      <c r="B411" s="47"/>
      <c r="C411" s="75"/>
      <c r="D411" s="249" t="s">
        <v>196</v>
      </c>
      <c r="E411" s="75"/>
      <c r="F411" s="250" t="s">
        <v>609</v>
      </c>
      <c r="G411" s="75"/>
      <c r="H411" s="75"/>
      <c r="I411" s="205"/>
      <c r="J411" s="75"/>
      <c r="K411" s="75"/>
      <c r="L411" s="73"/>
      <c r="M411" s="251"/>
      <c r="N411" s="48"/>
      <c r="O411" s="48"/>
      <c r="P411" s="48"/>
      <c r="Q411" s="48"/>
      <c r="R411" s="48"/>
      <c r="S411" s="48"/>
      <c r="T411" s="96"/>
      <c r="AT411" s="25" t="s">
        <v>196</v>
      </c>
      <c r="AU411" s="25" t="s">
        <v>207</v>
      </c>
    </row>
    <row r="412" s="1" customFormat="1">
      <c r="B412" s="47"/>
      <c r="C412" s="75"/>
      <c r="D412" s="249" t="s">
        <v>198</v>
      </c>
      <c r="E412" s="75"/>
      <c r="F412" s="252" t="s">
        <v>610</v>
      </c>
      <c r="G412" s="75"/>
      <c r="H412" s="75"/>
      <c r="I412" s="205"/>
      <c r="J412" s="75"/>
      <c r="K412" s="75"/>
      <c r="L412" s="73"/>
      <c r="M412" s="251"/>
      <c r="N412" s="48"/>
      <c r="O412" s="48"/>
      <c r="P412" s="48"/>
      <c r="Q412" s="48"/>
      <c r="R412" s="48"/>
      <c r="S412" s="48"/>
      <c r="T412" s="96"/>
      <c r="AT412" s="25" t="s">
        <v>198</v>
      </c>
      <c r="AU412" s="25" t="s">
        <v>207</v>
      </c>
    </row>
    <row r="413" s="12" customFormat="1">
      <c r="B413" s="253"/>
      <c r="C413" s="254"/>
      <c r="D413" s="249" t="s">
        <v>200</v>
      </c>
      <c r="E413" s="255" t="s">
        <v>21</v>
      </c>
      <c r="F413" s="256" t="s">
        <v>1292</v>
      </c>
      <c r="G413" s="254"/>
      <c r="H413" s="257">
        <v>1.869</v>
      </c>
      <c r="I413" s="258"/>
      <c r="J413" s="254"/>
      <c r="K413" s="254"/>
      <c r="L413" s="259"/>
      <c r="M413" s="260"/>
      <c r="N413" s="261"/>
      <c r="O413" s="261"/>
      <c r="P413" s="261"/>
      <c r="Q413" s="261"/>
      <c r="R413" s="261"/>
      <c r="S413" s="261"/>
      <c r="T413" s="262"/>
      <c r="AT413" s="263" t="s">
        <v>200</v>
      </c>
      <c r="AU413" s="263" t="s">
        <v>207</v>
      </c>
      <c r="AV413" s="12" t="s">
        <v>81</v>
      </c>
      <c r="AW413" s="12" t="s">
        <v>35</v>
      </c>
      <c r="AX413" s="12" t="s">
        <v>72</v>
      </c>
      <c r="AY413" s="263" t="s">
        <v>188</v>
      </c>
    </row>
    <row r="414" s="12" customFormat="1">
      <c r="B414" s="253"/>
      <c r="C414" s="254"/>
      <c r="D414" s="249" t="s">
        <v>200</v>
      </c>
      <c r="E414" s="255" t="s">
        <v>21</v>
      </c>
      <c r="F414" s="256" t="s">
        <v>516</v>
      </c>
      <c r="G414" s="254"/>
      <c r="H414" s="257">
        <v>1.8480000000000001</v>
      </c>
      <c r="I414" s="258"/>
      <c r="J414" s="254"/>
      <c r="K414" s="254"/>
      <c r="L414" s="259"/>
      <c r="M414" s="260"/>
      <c r="N414" s="261"/>
      <c r="O414" s="261"/>
      <c r="P414" s="261"/>
      <c r="Q414" s="261"/>
      <c r="R414" s="261"/>
      <c r="S414" s="261"/>
      <c r="T414" s="262"/>
      <c r="AT414" s="263" t="s">
        <v>200</v>
      </c>
      <c r="AU414" s="263" t="s">
        <v>207</v>
      </c>
      <c r="AV414" s="12" t="s">
        <v>81</v>
      </c>
      <c r="AW414" s="12" t="s">
        <v>35</v>
      </c>
      <c r="AX414" s="12" t="s">
        <v>72</v>
      </c>
      <c r="AY414" s="263" t="s">
        <v>188</v>
      </c>
    </row>
    <row r="415" s="12" customFormat="1">
      <c r="B415" s="253"/>
      <c r="C415" s="254"/>
      <c r="D415" s="249" t="s">
        <v>200</v>
      </c>
      <c r="E415" s="255" t="s">
        <v>21</v>
      </c>
      <c r="F415" s="256" t="s">
        <v>506</v>
      </c>
      <c r="G415" s="254"/>
      <c r="H415" s="257">
        <v>1.3200000000000001</v>
      </c>
      <c r="I415" s="258"/>
      <c r="J415" s="254"/>
      <c r="K415" s="254"/>
      <c r="L415" s="259"/>
      <c r="M415" s="260"/>
      <c r="N415" s="261"/>
      <c r="O415" s="261"/>
      <c r="P415" s="261"/>
      <c r="Q415" s="261"/>
      <c r="R415" s="261"/>
      <c r="S415" s="261"/>
      <c r="T415" s="262"/>
      <c r="AT415" s="263" t="s">
        <v>200</v>
      </c>
      <c r="AU415" s="263" t="s">
        <v>207</v>
      </c>
      <c r="AV415" s="12" t="s">
        <v>81</v>
      </c>
      <c r="AW415" s="12" t="s">
        <v>35</v>
      </c>
      <c r="AX415" s="12" t="s">
        <v>72</v>
      </c>
      <c r="AY415" s="263" t="s">
        <v>188</v>
      </c>
    </row>
    <row r="416" s="14" customFormat="1">
      <c r="B416" s="274"/>
      <c r="C416" s="275"/>
      <c r="D416" s="249" t="s">
        <v>200</v>
      </c>
      <c r="E416" s="276" t="s">
        <v>21</v>
      </c>
      <c r="F416" s="277" t="s">
        <v>215</v>
      </c>
      <c r="G416" s="275"/>
      <c r="H416" s="278">
        <v>5.0369999999999999</v>
      </c>
      <c r="I416" s="279"/>
      <c r="J416" s="275"/>
      <c r="K416" s="275"/>
      <c r="L416" s="280"/>
      <c r="M416" s="281"/>
      <c r="N416" s="282"/>
      <c r="O416" s="282"/>
      <c r="P416" s="282"/>
      <c r="Q416" s="282"/>
      <c r="R416" s="282"/>
      <c r="S416" s="282"/>
      <c r="T416" s="283"/>
      <c r="AT416" s="284" t="s">
        <v>200</v>
      </c>
      <c r="AU416" s="284" t="s">
        <v>207</v>
      </c>
      <c r="AV416" s="14" t="s">
        <v>194</v>
      </c>
      <c r="AW416" s="14" t="s">
        <v>35</v>
      </c>
      <c r="AX416" s="14" t="s">
        <v>79</v>
      </c>
      <c r="AY416" s="284" t="s">
        <v>188</v>
      </c>
    </row>
    <row r="417" s="1" customFormat="1" ht="16.5" customHeight="1">
      <c r="B417" s="47"/>
      <c r="C417" s="237" t="s">
        <v>600</v>
      </c>
      <c r="D417" s="237" t="s">
        <v>190</v>
      </c>
      <c r="E417" s="238" t="s">
        <v>612</v>
      </c>
      <c r="F417" s="239" t="s">
        <v>613</v>
      </c>
      <c r="G417" s="240" t="s">
        <v>120</v>
      </c>
      <c r="H417" s="241">
        <v>13.728</v>
      </c>
      <c r="I417" s="242"/>
      <c r="J417" s="243">
        <f>ROUND(I417*H417,2)</f>
        <v>0</v>
      </c>
      <c r="K417" s="239" t="s">
        <v>193</v>
      </c>
      <c r="L417" s="73"/>
      <c r="M417" s="244" t="s">
        <v>21</v>
      </c>
      <c r="N417" s="245" t="s">
        <v>43</v>
      </c>
      <c r="O417" s="48"/>
      <c r="P417" s="246">
        <f>O417*H417</f>
        <v>0</v>
      </c>
      <c r="Q417" s="246">
        <v>0</v>
      </c>
      <c r="R417" s="246">
        <f>Q417*H417</f>
        <v>0</v>
      </c>
      <c r="S417" s="246">
        <v>0.052999999999999998</v>
      </c>
      <c r="T417" s="247">
        <f>S417*H417</f>
        <v>0.72758400000000001</v>
      </c>
      <c r="AR417" s="25" t="s">
        <v>194</v>
      </c>
      <c r="AT417" s="25" t="s">
        <v>190</v>
      </c>
      <c r="AU417" s="25" t="s">
        <v>207</v>
      </c>
      <c r="AY417" s="25" t="s">
        <v>188</v>
      </c>
      <c r="BE417" s="248">
        <f>IF(N417="základní",J417,0)</f>
        <v>0</v>
      </c>
      <c r="BF417" s="248">
        <f>IF(N417="snížená",J417,0)</f>
        <v>0</v>
      </c>
      <c r="BG417" s="248">
        <f>IF(N417="zákl. přenesená",J417,0)</f>
        <v>0</v>
      </c>
      <c r="BH417" s="248">
        <f>IF(N417="sníž. přenesená",J417,0)</f>
        <v>0</v>
      </c>
      <c r="BI417" s="248">
        <f>IF(N417="nulová",J417,0)</f>
        <v>0</v>
      </c>
      <c r="BJ417" s="25" t="s">
        <v>79</v>
      </c>
      <c r="BK417" s="248">
        <f>ROUND(I417*H417,2)</f>
        <v>0</v>
      </c>
      <c r="BL417" s="25" t="s">
        <v>194</v>
      </c>
      <c r="BM417" s="25" t="s">
        <v>1317</v>
      </c>
    </row>
    <row r="418" s="1" customFormat="1">
      <c r="B418" s="47"/>
      <c r="C418" s="75"/>
      <c r="D418" s="249" t="s">
        <v>196</v>
      </c>
      <c r="E418" s="75"/>
      <c r="F418" s="250" t="s">
        <v>615</v>
      </c>
      <c r="G418" s="75"/>
      <c r="H418" s="75"/>
      <c r="I418" s="205"/>
      <c r="J418" s="75"/>
      <c r="K418" s="75"/>
      <c r="L418" s="73"/>
      <c r="M418" s="251"/>
      <c r="N418" s="48"/>
      <c r="O418" s="48"/>
      <c r="P418" s="48"/>
      <c r="Q418" s="48"/>
      <c r="R418" s="48"/>
      <c r="S418" s="48"/>
      <c r="T418" s="96"/>
      <c r="AT418" s="25" t="s">
        <v>196</v>
      </c>
      <c r="AU418" s="25" t="s">
        <v>207</v>
      </c>
    </row>
    <row r="419" s="1" customFormat="1">
      <c r="B419" s="47"/>
      <c r="C419" s="75"/>
      <c r="D419" s="249" t="s">
        <v>198</v>
      </c>
      <c r="E419" s="75"/>
      <c r="F419" s="252" t="s">
        <v>610</v>
      </c>
      <c r="G419" s="75"/>
      <c r="H419" s="75"/>
      <c r="I419" s="205"/>
      <c r="J419" s="75"/>
      <c r="K419" s="75"/>
      <c r="L419" s="73"/>
      <c r="M419" s="251"/>
      <c r="N419" s="48"/>
      <c r="O419" s="48"/>
      <c r="P419" s="48"/>
      <c r="Q419" s="48"/>
      <c r="R419" s="48"/>
      <c r="S419" s="48"/>
      <c r="T419" s="96"/>
      <c r="AT419" s="25" t="s">
        <v>198</v>
      </c>
      <c r="AU419" s="25" t="s">
        <v>207</v>
      </c>
    </row>
    <row r="420" s="12" customFormat="1">
      <c r="B420" s="253"/>
      <c r="C420" s="254"/>
      <c r="D420" s="249" t="s">
        <v>200</v>
      </c>
      <c r="E420" s="255" t="s">
        <v>21</v>
      </c>
      <c r="F420" s="256" t="s">
        <v>1318</v>
      </c>
      <c r="G420" s="254"/>
      <c r="H420" s="257">
        <v>11.087999999999999</v>
      </c>
      <c r="I420" s="258"/>
      <c r="J420" s="254"/>
      <c r="K420" s="254"/>
      <c r="L420" s="259"/>
      <c r="M420" s="260"/>
      <c r="N420" s="261"/>
      <c r="O420" s="261"/>
      <c r="P420" s="261"/>
      <c r="Q420" s="261"/>
      <c r="R420" s="261"/>
      <c r="S420" s="261"/>
      <c r="T420" s="262"/>
      <c r="AT420" s="263" t="s">
        <v>200</v>
      </c>
      <c r="AU420" s="263" t="s">
        <v>207</v>
      </c>
      <c r="AV420" s="12" t="s">
        <v>81</v>
      </c>
      <c r="AW420" s="12" t="s">
        <v>35</v>
      </c>
      <c r="AX420" s="12" t="s">
        <v>72</v>
      </c>
      <c r="AY420" s="263" t="s">
        <v>188</v>
      </c>
    </row>
    <row r="421" s="12" customFormat="1">
      <c r="B421" s="253"/>
      <c r="C421" s="254"/>
      <c r="D421" s="249" t="s">
        <v>200</v>
      </c>
      <c r="E421" s="255" t="s">
        <v>21</v>
      </c>
      <c r="F421" s="256" t="s">
        <v>1319</v>
      </c>
      <c r="G421" s="254"/>
      <c r="H421" s="257">
        <v>2.6400000000000001</v>
      </c>
      <c r="I421" s="258"/>
      <c r="J421" s="254"/>
      <c r="K421" s="254"/>
      <c r="L421" s="259"/>
      <c r="M421" s="260"/>
      <c r="N421" s="261"/>
      <c r="O421" s="261"/>
      <c r="P421" s="261"/>
      <c r="Q421" s="261"/>
      <c r="R421" s="261"/>
      <c r="S421" s="261"/>
      <c r="T421" s="262"/>
      <c r="AT421" s="263" t="s">
        <v>200</v>
      </c>
      <c r="AU421" s="263" t="s">
        <v>207</v>
      </c>
      <c r="AV421" s="12" t="s">
        <v>81</v>
      </c>
      <c r="AW421" s="12" t="s">
        <v>35</v>
      </c>
      <c r="AX421" s="12" t="s">
        <v>72</v>
      </c>
      <c r="AY421" s="263" t="s">
        <v>188</v>
      </c>
    </row>
    <row r="422" s="14" customFormat="1">
      <c r="B422" s="274"/>
      <c r="C422" s="275"/>
      <c r="D422" s="249" t="s">
        <v>200</v>
      </c>
      <c r="E422" s="276" t="s">
        <v>21</v>
      </c>
      <c r="F422" s="277" t="s">
        <v>215</v>
      </c>
      <c r="G422" s="275"/>
      <c r="H422" s="278">
        <v>13.728</v>
      </c>
      <c r="I422" s="279"/>
      <c r="J422" s="275"/>
      <c r="K422" s="275"/>
      <c r="L422" s="280"/>
      <c r="M422" s="281"/>
      <c r="N422" s="282"/>
      <c r="O422" s="282"/>
      <c r="P422" s="282"/>
      <c r="Q422" s="282"/>
      <c r="R422" s="282"/>
      <c r="S422" s="282"/>
      <c r="T422" s="283"/>
      <c r="AT422" s="284" t="s">
        <v>200</v>
      </c>
      <c r="AU422" s="284" t="s">
        <v>207</v>
      </c>
      <c r="AV422" s="14" t="s">
        <v>194</v>
      </c>
      <c r="AW422" s="14" t="s">
        <v>35</v>
      </c>
      <c r="AX422" s="14" t="s">
        <v>79</v>
      </c>
      <c r="AY422" s="284" t="s">
        <v>188</v>
      </c>
    </row>
    <row r="423" s="1" customFormat="1" ht="16.5" customHeight="1">
      <c r="B423" s="47"/>
      <c r="C423" s="237" t="s">
        <v>605</v>
      </c>
      <c r="D423" s="237" t="s">
        <v>190</v>
      </c>
      <c r="E423" s="238" t="s">
        <v>1320</v>
      </c>
      <c r="F423" s="239" t="s">
        <v>1321</v>
      </c>
      <c r="G423" s="240" t="s">
        <v>120</v>
      </c>
      <c r="H423" s="241">
        <v>7.476</v>
      </c>
      <c r="I423" s="242"/>
      <c r="J423" s="243">
        <f>ROUND(I423*H423,2)</f>
        <v>0</v>
      </c>
      <c r="K423" s="239" t="s">
        <v>193</v>
      </c>
      <c r="L423" s="73"/>
      <c r="M423" s="244" t="s">
        <v>21</v>
      </c>
      <c r="N423" s="245" t="s">
        <v>43</v>
      </c>
      <c r="O423" s="48"/>
      <c r="P423" s="246">
        <f>O423*H423</f>
        <v>0</v>
      </c>
      <c r="Q423" s="246">
        <v>0</v>
      </c>
      <c r="R423" s="246">
        <f>Q423*H423</f>
        <v>0</v>
      </c>
      <c r="S423" s="246">
        <v>0.050000000000000003</v>
      </c>
      <c r="T423" s="247">
        <f>S423*H423</f>
        <v>0.37380000000000002</v>
      </c>
      <c r="AR423" s="25" t="s">
        <v>194</v>
      </c>
      <c r="AT423" s="25" t="s">
        <v>190</v>
      </c>
      <c r="AU423" s="25" t="s">
        <v>207</v>
      </c>
      <c r="AY423" s="25" t="s">
        <v>188</v>
      </c>
      <c r="BE423" s="248">
        <f>IF(N423="základní",J423,0)</f>
        <v>0</v>
      </c>
      <c r="BF423" s="248">
        <f>IF(N423="snížená",J423,0)</f>
        <v>0</v>
      </c>
      <c r="BG423" s="248">
        <f>IF(N423="zákl. přenesená",J423,0)</f>
        <v>0</v>
      </c>
      <c r="BH423" s="248">
        <f>IF(N423="sníž. přenesená",J423,0)</f>
        <v>0</v>
      </c>
      <c r="BI423" s="248">
        <f>IF(N423="nulová",J423,0)</f>
        <v>0</v>
      </c>
      <c r="BJ423" s="25" t="s">
        <v>79</v>
      </c>
      <c r="BK423" s="248">
        <f>ROUND(I423*H423,2)</f>
        <v>0</v>
      </c>
      <c r="BL423" s="25" t="s">
        <v>194</v>
      </c>
      <c r="BM423" s="25" t="s">
        <v>1322</v>
      </c>
    </row>
    <row r="424" s="1" customFormat="1">
      <c r="B424" s="47"/>
      <c r="C424" s="75"/>
      <c r="D424" s="249" t="s">
        <v>196</v>
      </c>
      <c r="E424" s="75"/>
      <c r="F424" s="250" t="s">
        <v>1323</v>
      </c>
      <c r="G424" s="75"/>
      <c r="H424" s="75"/>
      <c r="I424" s="205"/>
      <c r="J424" s="75"/>
      <c r="K424" s="75"/>
      <c r="L424" s="73"/>
      <c r="M424" s="251"/>
      <c r="N424" s="48"/>
      <c r="O424" s="48"/>
      <c r="P424" s="48"/>
      <c r="Q424" s="48"/>
      <c r="R424" s="48"/>
      <c r="S424" s="48"/>
      <c r="T424" s="96"/>
      <c r="AT424" s="25" t="s">
        <v>196</v>
      </c>
      <c r="AU424" s="25" t="s">
        <v>207</v>
      </c>
    </row>
    <row r="425" s="1" customFormat="1">
      <c r="B425" s="47"/>
      <c r="C425" s="75"/>
      <c r="D425" s="249" t="s">
        <v>198</v>
      </c>
      <c r="E425" s="75"/>
      <c r="F425" s="252" t="s">
        <v>610</v>
      </c>
      <c r="G425" s="75"/>
      <c r="H425" s="75"/>
      <c r="I425" s="205"/>
      <c r="J425" s="75"/>
      <c r="K425" s="75"/>
      <c r="L425" s="73"/>
      <c r="M425" s="251"/>
      <c r="N425" s="48"/>
      <c r="O425" s="48"/>
      <c r="P425" s="48"/>
      <c r="Q425" s="48"/>
      <c r="R425" s="48"/>
      <c r="S425" s="48"/>
      <c r="T425" s="96"/>
      <c r="AT425" s="25" t="s">
        <v>198</v>
      </c>
      <c r="AU425" s="25" t="s">
        <v>207</v>
      </c>
    </row>
    <row r="426" s="12" customFormat="1">
      <c r="B426" s="253"/>
      <c r="C426" s="254"/>
      <c r="D426" s="249" t="s">
        <v>200</v>
      </c>
      <c r="E426" s="255" t="s">
        <v>21</v>
      </c>
      <c r="F426" s="256" t="s">
        <v>1324</v>
      </c>
      <c r="G426" s="254"/>
      <c r="H426" s="257">
        <v>7.476</v>
      </c>
      <c r="I426" s="258"/>
      <c r="J426" s="254"/>
      <c r="K426" s="254"/>
      <c r="L426" s="259"/>
      <c r="M426" s="260"/>
      <c r="N426" s="261"/>
      <c r="O426" s="261"/>
      <c r="P426" s="261"/>
      <c r="Q426" s="261"/>
      <c r="R426" s="261"/>
      <c r="S426" s="261"/>
      <c r="T426" s="262"/>
      <c r="AT426" s="263" t="s">
        <v>200</v>
      </c>
      <c r="AU426" s="263" t="s">
        <v>207</v>
      </c>
      <c r="AV426" s="12" t="s">
        <v>81</v>
      </c>
      <c r="AW426" s="12" t="s">
        <v>35</v>
      </c>
      <c r="AX426" s="12" t="s">
        <v>79</v>
      </c>
      <c r="AY426" s="263" t="s">
        <v>188</v>
      </c>
    </row>
    <row r="427" s="1" customFormat="1" ht="16.5" customHeight="1">
      <c r="B427" s="47"/>
      <c r="C427" s="237" t="s">
        <v>302</v>
      </c>
      <c r="D427" s="237" t="s">
        <v>190</v>
      </c>
      <c r="E427" s="238" t="s">
        <v>618</v>
      </c>
      <c r="F427" s="239" t="s">
        <v>619</v>
      </c>
      <c r="G427" s="240" t="s">
        <v>120</v>
      </c>
      <c r="H427" s="241">
        <v>13.077</v>
      </c>
      <c r="I427" s="242"/>
      <c r="J427" s="243">
        <f>ROUND(I427*H427,2)</f>
        <v>0</v>
      </c>
      <c r="K427" s="239" t="s">
        <v>193</v>
      </c>
      <c r="L427" s="73"/>
      <c r="M427" s="244" t="s">
        <v>21</v>
      </c>
      <c r="N427" s="245" t="s">
        <v>43</v>
      </c>
      <c r="O427" s="48"/>
      <c r="P427" s="246">
        <f>O427*H427</f>
        <v>0</v>
      </c>
      <c r="Q427" s="246">
        <v>0</v>
      </c>
      <c r="R427" s="246">
        <f>Q427*H427</f>
        <v>0</v>
      </c>
      <c r="S427" s="246">
        <v>0.063</v>
      </c>
      <c r="T427" s="247">
        <f>S427*H427</f>
        <v>0.823851</v>
      </c>
      <c r="AR427" s="25" t="s">
        <v>194</v>
      </c>
      <c r="AT427" s="25" t="s">
        <v>190</v>
      </c>
      <c r="AU427" s="25" t="s">
        <v>207</v>
      </c>
      <c r="AY427" s="25" t="s">
        <v>188</v>
      </c>
      <c r="BE427" s="248">
        <f>IF(N427="základní",J427,0)</f>
        <v>0</v>
      </c>
      <c r="BF427" s="248">
        <f>IF(N427="snížená",J427,0)</f>
        <v>0</v>
      </c>
      <c r="BG427" s="248">
        <f>IF(N427="zákl. přenesená",J427,0)</f>
        <v>0</v>
      </c>
      <c r="BH427" s="248">
        <f>IF(N427="sníž. přenesená",J427,0)</f>
        <v>0</v>
      </c>
      <c r="BI427" s="248">
        <f>IF(N427="nulová",J427,0)</f>
        <v>0</v>
      </c>
      <c r="BJ427" s="25" t="s">
        <v>79</v>
      </c>
      <c r="BK427" s="248">
        <f>ROUND(I427*H427,2)</f>
        <v>0</v>
      </c>
      <c r="BL427" s="25" t="s">
        <v>194</v>
      </c>
      <c r="BM427" s="25" t="s">
        <v>1325</v>
      </c>
    </row>
    <row r="428" s="1" customFormat="1">
      <c r="B428" s="47"/>
      <c r="C428" s="75"/>
      <c r="D428" s="249" t="s">
        <v>196</v>
      </c>
      <c r="E428" s="75"/>
      <c r="F428" s="250" t="s">
        <v>621</v>
      </c>
      <c r="G428" s="75"/>
      <c r="H428" s="75"/>
      <c r="I428" s="205"/>
      <c r="J428" s="75"/>
      <c r="K428" s="75"/>
      <c r="L428" s="73"/>
      <c r="M428" s="251"/>
      <c r="N428" s="48"/>
      <c r="O428" s="48"/>
      <c r="P428" s="48"/>
      <c r="Q428" s="48"/>
      <c r="R428" s="48"/>
      <c r="S428" s="48"/>
      <c r="T428" s="96"/>
      <c r="AT428" s="25" t="s">
        <v>196</v>
      </c>
      <c r="AU428" s="25" t="s">
        <v>207</v>
      </c>
    </row>
    <row r="429" s="1" customFormat="1">
      <c r="B429" s="47"/>
      <c r="C429" s="75"/>
      <c r="D429" s="249" t="s">
        <v>198</v>
      </c>
      <c r="E429" s="75"/>
      <c r="F429" s="252" t="s">
        <v>610</v>
      </c>
      <c r="G429" s="75"/>
      <c r="H429" s="75"/>
      <c r="I429" s="205"/>
      <c r="J429" s="75"/>
      <c r="K429" s="75"/>
      <c r="L429" s="73"/>
      <c r="M429" s="251"/>
      <c r="N429" s="48"/>
      <c r="O429" s="48"/>
      <c r="P429" s="48"/>
      <c r="Q429" s="48"/>
      <c r="R429" s="48"/>
      <c r="S429" s="48"/>
      <c r="T429" s="96"/>
      <c r="AT429" s="25" t="s">
        <v>198</v>
      </c>
      <c r="AU429" s="25" t="s">
        <v>207</v>
      </c>
    </row>
    <row r="430" s="12" customFormat="1">
      <c r="B430" s="253"/>
      <c r="C430" s="254"/>
      <c r="D430" s="249" t="s">
        <v>200</v>
      </c>
      <c r="E430" s="255" t="s">
        <v>21</v>
      </c>
      <c r="F430" s="256" t="s">
        <v>1296</v>
      </c>
      <c r="G430" s="254"/>
      <c r="H430" s="257">
        <v>5.0609999999999999</v>
      </c>
      <c r="I430" s="258"/>
      <c r="J430" s="254"/>
      <c r="K430" s="254"/>
      <c r="L430" s="259"/>
      <c r="M430" s="260"/>
      <c r="N430" s="261"/>
      <c r="O430" s="261"/>
      <c r="P430" s="261"/>
      <c r="Q430" s="261"/>
      <c r="R430" s="261"/>
      <c r="S430" s="261"/>
      <c r="T430" s="262"/>
      <c r="AT430" s="263" t="s">
        <v>200</v>
      </c>
      <c r="AU430" s="263" t="s">
        <v>207</v>
      </c>
      <c r="AV430" s="12" t="s">
        <v>81</v>
      </c>
      <c r="AW430" s="12" t="s">
        <v>35</v>
      </c>
      <c r="AX430" s="12" t="s">
        <v>72</v>
      </c>
      <c r="AY430" s="263" t="s">
        <v>188</v>
      </c>
    </row>
    <row r="431" s="12" customFormat="1">
      <c r="B431" s="253"/>
      <c r="C431" s="254"/>
      <c r="D431" s="249" t="s">
        <v>200</v>
      </c>
      <c r="E431" s="255" t="s">
        <v>21</v>
      </c>
      <c r="F431" s="256" t="s">
        <v>1326</v>
      </c>
      <c r="G431" s="254"/>
      <c r="H431" s="257">
        <v>2.621</v>
      </c>
      <c r="I431" s="258"/>
      <c r="J431" s="254"/>
      <c r="K431" s="254"/>
      <c r="L431" s="259"/>
      <c r="M431" s="260"/>
      <c r="N431" s="261"/>
      <c r="O431" s="261"/>
      <c r="P431" s="261"/>
      <c r="Q431" s="261"/>
      <c r="R431" s="261"/>
      <c r="S431" s="261"/>
      <c r="T431" s="262"/>
      <c r="AT431" s="263" t="s">
        <v>200</v>
      </c>
      <c r="AU431" s="263" t="s">
        <v>207</v>
      </c>
      <c r="AV431" s="12" t="s">
        <v>81</v>
      </c>
      <c r="AW431" s="12" t="s">
        <v>35</v>
      </c>
      <c r="AX431" s="12" t="s">
        <v>72</v>
      </c>
      <c r="AY431" s="263" t="s">
        <v>188</v>
      </c>
    </row>
    <row r="432" s="12" customFormat="1">
      <c r="B432" s="253"/>
      <c r="C432" s="254"/>
      <c r="D432" s="249" t="s">
        <v>200</v>
      </c>
      <c r="E432" s="255" t="s">
        <v>21</v>
      </c>
      <c r="F432" s="256" t="s">
        <v>1327</v>
      </c>
      <c r="G432" s="254"/>
      <c r="H432" s="257">
        <v>2.5920000000000001</v>
      </c>
      <c r="I432" s="258"/>
      <c r="J432" s="254"/>
      <c r="K432" s="254"/>
      <c r="L432" s="259"/>
      <c r="M432" s="260"/>
      <c r="N432" s="261"/>
      <c r="O432" s="261"/>
      <c r="P432" s="261"/>
      <c r="Q432" s="261"/>
      <c r="R432" s="261"/>
      <c r="S432" s="261"/>
      <c r="T432" s="262"/>
      <c r="AT432" s="263" t="s">
        <v>200</v>
      </c>
      <c r="AU432" s="263" t="s">
        <v>207</v>
      </c>
      <c r="AV432" s="12" t="s">
        <v>81</v>
      </c>
      <c r="AW432" s="12" t="s">
        <v>35</v>
      </c>
      <c r="AX432" s="12" t="s">
        <v>72</v>
      </c>
      <c r="AY432" s="263" t="s">
        <v>188</v>
      </c>
    </row>
    <row r="433" s="12" customFormat="1">
      <c r="B433" s="253"/>
      <c r="C433" s="254"/>
      <c r="D433" s="249" t="s">
        <v>200</v>
      </c>
      <c r="E433" s="255" t="s">
        <v>21</v>
      </c>
      <c r="F433" s="256" t="s">
        <v>1328</v>
      </c>
      <c r="G433" s="254"/>
      <c r="H433" s="257">
        <v>2.8029999999999999</v>
      </c>
      <c r="I433" s="258"/>
      <c r="J433" s="254"/>
      <c r="K433" s="254"/>
      <c r="L433" s="259"/>
      <c r="M433" s="260"/>
      <c r="N433" s="261"/>
      <c r="O433" s="261"/>
      <c r="P433" s="261"/>
      <c r="Q433" s="261"/>
      <c r="R433" s="261"/>
      <c r="S433" s="261"/>
      <c r="T433" s="262"/>
      <c r="AT433" s="263" t="s">
        <v>200</v>
      </c>
      <c r="AU433" s="263" t="s">
        <v>207</v>
      </c>
      <c r="AV433" s="12" t="s">
        <v>81</v>
      </c>
      <c r="AW433" s="12" t="s">
        <v>35</v>
      </c>
      <c r="AX433" s="12" t="s">
        <v>72</v>
      </c>
      <c r="AY433" s="263" t="s">
        <v>188</v>
      </c>
    </row>
    <row r="434" s="14" customFormat="1">
      <c r="B434" s="274"/>
      <c r="C434" s="275"/>
      <c r="D434" s="249" t="s">
        <v>200</v>
      </c>
      <c r="E434" s="276" t="s">
        <v>21</v>
      </c>
      <c r="F434" s="277" t="s">
        <v>215</v>
      </c>
      <c r="G434" s="275"/>
      <c r="H434" s="278">
        <v>13.077</v>
      </c>
      <c r="I434" s="279"/>
      <c r="J434" s="275"/>
      <c r="K434" s="275"/>
      <c r="L434" s="280"/>
      <c r="M434" s="281"/>
      <c r="N434" s="282"/>
      <c r="O434" s="282"/>
      <c r="P434" s="282"/>
      <c r="Q434" s="282"/>
      <c r="R434" s="282"/>
      <c r="S434" s="282"/>
      <c r="T434" s="283"/>
      <c r="AT434" s="284" t="s">
        <v>200</v>
      </c>
      <c r="AU434" s="284" t="s">
        <v>207</v>
      </c>
      <c r="AV434" s="14" t="s">
        <v>194</v>
      </c>
      <c r="AW434" s="14" t="s">
        <v>35</v>
      </c>
      <c r="AX434" s="14" t="s">
        <v>79</v>
      </c>
      <c r="AY434" s="284" t="s">
        <v>188</v>
      </c>
    </row>
    <row r="435" s="11" customFormat="1" ht="22.32" customHeight="1">
      <c r="B435" s="221"/>
      <c r="C435" s="222"/>
      <c r="D435" s="223" t="s">
        <v>71</v>
      </c>
      <c r="E435" s="235" t="s">
        <v>622</v>
      </c>
      <c r="F435" s="235" t="s">
        <v>623</v>
      </c>
      <c r="G435" s="222"/>
      <c r="H435" s="222"/>
      <c r="I435" s="225"/>
      <c r="J435" s="236">
        <f>BK435</f>
        <v>0</v>
      </c>
      <c r="K435" s="222"/>
      <c r="L435" s="227"/>
      <c r="M435" s="228"/>
      <c r="N435" s="229"/>
      <c r="O435" s="229"/>
      <c r="P435" s="230">
        <f>SUM(P436:P446)</f>
        <v>0</v>
      </c>
      <c r="Q435" s="229"/>
      <c r="R435" s="230">
        <f>SUM(R436:R446)</f>
        <v>0</v>
      </c>
      <c r="S435" s="229"/>
      <c r="T435" s="231">
        <f>SUM(T436:T446)</f>
        <v>4.0775869999999994</v>
      </c>
      <c r="AR435" s="232" t="s">
        <v>79</v>
      </c>
      <c r="AT435" s="233" t="s">
        <v>71</v>
      </c>
      <c r="AU435" s="233" t="s">
        <v>81</v>
      </c>
      <c r="AY435" s="232" t="s">
        <v>188</v>
      </c>
      <c r="BK435" s="234">
        <f>SUM(BK436:BK446)</f>
        <v>0</v>
      </c>
    </row>
    <row r="436" s="1" customFormat="1" ht="16.5" customHeight="1">
      <c r="B436" s="47"/>
      <c r="C436" s="237" t="s">
        <v>523</v>
      </c>
      <c r="D436" s="237" t="s">
        <v>190</v>
      </c>
      <c r="E436" s="238" t="s">
        <v>632</v>
      </c>
      <c r="F436" s="239" t="s">
        <v>633</v>
      </c>
      <c r="G436" s="240" t="s">
        <v>120</v>
      </c>
      <c r="H436" s="241">
        <v>277.16899999999998</v>
      </c>
      <c r="I436" s="242"/>
      <c r="J436" s="243">
        <f>ROUND(I436*H436,2)</f>
        <v>0</v>
      </c>
      <c r="K436" s="239" t="s">
        <v>193</v>
      </c>
      <c r="L436" s="73"/>
      <c r="M436" s="244" t="s">
        <v>21</v>
      </c>
      <c r="N436" s="245" t="s">
        <v>43</v>
      </c>
      <c r="O436" s="48"/>
      <c r="P436" s="246">
        <f>O436*H436</f>
        <v>0</v>
      </c>
      <c r="Q436" s="246">
        <v>0</v>
      </c>
      <c r="R436" s="246">
        <f>Q436*H436</f>
        <v>0</v>
      </c>
      <c r="S436" s="246">
        <v>0.01</v>
      </c>
      <c r="T436" s="247">
        <f>S436*H436</f>
        <v>2.77169</v>
      </c>
      <c r="AR436" s="25" t="s">
        <v>194</v>
      </c>
      <c r="AT436" s="25" t="s">
        <v>190</v>
      </c>
      <c r="AU436" s="25" t="s">
        <v>207</v>
      </c>
      <c r="AY436" s="25" t="s">
        <v>188</v>
      </c>
      <c r="BE436" s="248">
        <f>IF(N436="základní",J436,0)</f>
        <v>0</v>
      </c>
      <c r="BF436" s="248">
        <f>IF(N436="snížená",J436,0)</f>
        <v>0</v>
      </c>
      <c r="BG436" s="248">
        <f>IF(N436="zákl. přenesená",J436,0)</f>
        <v>0</v>
      </c>
      <c r="BH436" s="248">
        <f>IF(N436="sníž. přenesená",J436,0)</f>
        <v>0</v>
      </c>
      <c r="BI436" s="248">
        <f>IF(N436="nulová",J436,0)</f>
        <v>0</v>
      </c>
      <c r="BJ436" s="25" t="s">
        <v>79</v>
      </c>
      <c r="BK436" s="248">
        <f>ROUND(I436*H436,2)</f>
        <v>0</v>
      </c>
      <c r="BL436" s="25" t="s">
        <v>194</v>
      </c>
      <c r="BM436" s="25" t="s">
        <v>1329</v>
      </c>
    </row>
    <row r="437" s="1" customFormat="1">
      <c r="B437" s="47"/>
      <c r="C437" s="75"/>
      <c r="D437" s="249" t="s">
        <v>196</v>
      </c>
      <c r="E437" s="75"/>
      <c r="F437" s="250" t="s">
        <v>635</v>
      </c>
      <c r="G437" s="75"/>
      <c r="H437" s="75"/>
      <c r="I437" s="205"/>
      <c r="J437" s="75"/>
      <c r="K437" s="75"/>
      <c r="L437" s="73"/>
      <c r="M437" s="251"/>
      <c r="N437" s="48"/>
      <c r="O437" s="48"/>
      <c r="P437" s="48"/>
      <c r="Q437" s="48"/>
      <c r="R437" s="48"/>
      <c r="S437" s="48"/>
      <c r="T437" s="96"/>
      <c r="AT437" s="25" t="s">
        <v>196</v>
      </c>
      <c r="AU437" s="25" t="s">
        <v>207</v>
      </c>
    </row>
    <row r="438" s="12" customFormat="1">
      <c r="B438" s="253"/>
      <c r="C438" s="254"/>
      <c r="D438" s="249" t="s">
        <v>200</v>
      </c>
      <c r="E438" s="255" t="s">
        <v>21</v>
      </c>
      <c r="F438" s="256" t="s">
        <v>127</v>
      </c>
      <c r="G438" s="254"/>
      <c r="H438" s="257">
        <v>38.177999999999997</v>
      </c>
      <c r="I438" s="258"/>
      <c r="J438" s="254"/>
      <c r="K438" s="254"/>
      <c r="L438" s="259"/>
      <c r="M438" s="260"/>
      <c r="N438" s="261"/>
      <c r="O438" s="261"/>
      <c r="P438" s="261"/>
      <c r="Q438" s="261"/>
      <c r="R438" s="261"/>
      <c r="S438" s="261"/>
      <c r="T438" s="262"/>
      <c r="AT438" s="263" t="s">
        <v>200</v>
      </c>
      <c r="AU438" s="263" t="s">
        <v>207</v>
      </c>
      <c r="AV438" s="12" t="s">
        <v>81</v>
      </c>
      <c r="AW438" s="12" t="s">
        <v>35</v>
      </c>
      <c r="AX438" s="12" t="s">
        <v>72</v>
      </c>
      <c r="AY438" s="263" t="s">
        <v>188</v>
      </c>
    </row>
    <row r="439" s="12" customFormat="1">
      <c r="B439" s="253"/>
      <c r="C439" s="254"/>
      <c r="D439" s="249" t="s">
        <v>200</v>
      </c>
      <c r="E439" s="255" t="s">
        <v>21</v>
      </c>
      <c r="F439" s="256" t="s">
        <v>1282</v>
      </c>
      <c r="G439" s="254"/>
      <c r="H439" s="257">
        <v>238.99100000000001</v>
      </c>
      <c r="I439" s="258"/>
      <c r="J439" s="254"/>
      <c r="K439" s="254"/>
      <c r="L439" s="259"/>
      <c r="M439" s="260"/>
      <c r="N439" s="261"/>
      <c r="O439" s="261"/>
      <c r="P439" s="261"/>
      <c r="Q439" s="261"/>
      <c r="R439" s="261"/>
      <c r="S439" s="261"/>
      <c r="T439" s="262"/>
      <c r="AT439" s="263" t="s">
        <v>200</v>
      </c>
      <c r="AU439" s="263" t="s">
        <v>207</v>
      </c>
      <c r="AV439" s="12" t="s">
        <v>81</v>
      </c>
      <c r="AW439" s="12" t="s">
        <v>35</v>
      </c>
      <c r="AX439" s="12" t="s">
        <v>72</v>
      </c>
      <c r="AY439" s="263" t="s">
        <v>188</v>
      </c>
    </row>
    <row r="440" s="14" customFormat="1">
      <c r="B440" s="274"/>
      <c r="C440" s="275"/>
      <c r="D440" s="249" t="s">
        <v>200</v>
      </c>
      <c r="E440" s="276" t="s">
        <v>21</v>
      </c>
      <c r="F440" s="277" t="s">
        <v>215</v>
      </c>
      <c r="G440" s="275"/>
      <c r="H440" s="278">
        <v>277.16899999999998</v>
      </c>
      <c r="I440" s="279"/>
      <c r="J440" s="275"/>
      <c r="K440" s="275"/>
      <c r="L440" s="280"/>
      <c r="M440" s="281"/>
      <c r="N440" s="282"/>
      <c r="O440" s="282"/>
      <c r="P440" s="282"/>
      <c r="Q440" s="282"/>
      <c r="R440" s="282"/>
      <c r="S440" s="282"/>
      <c r="T440" s="283"/>
      <c r="AT440" s="284" t="s">
        <v>200</v>
      </c>
      <c r="AU440" s="284" t="s">
        <v>207</v>
      </c>
      <c r="AV440" s="14" t="s">
        <v>194</v>
      </c>
      <c r="AW440" s="14" t="s">
        <v>35</v>
      </c>
      <c r="AX440" s="14" t="s">
        <v>79</v>
      </c>
      <c r="AY440" s="284" t="s">
        <v>188</v>
      </c>
    </row>
    <row r="441" s="1" customFormat="1" ht="16.5" customHeight="1">
      <c r="B441" s="47"/>
      <c r="C441" s="237" t="s">
        <v>624</v>
      </c>
      <c r="D441" s="237" t="s">
        <v>190</v>
      </c>
      <c r="E441" s="238" t="s">
        <v>637</v>
      </c>
      <c r="F441" s="239" t="s">
        <v>638</v>
      </c>
      <c r="G441" s="240" t="s">
        <v>120</v>
      </c>
      <c r="H441" s="241">
        <v>14.673</v>
      </c>
      <c r="I441" s="242"/>
      <c r="J441" s="243">
        <f>ROUND(I441*H441,2)</f>
        <v>0</v>
      </c>
      <c r="K441" s="239" t="s">
        <v>193</v>
      </c>
      <c r="L441" s="73"/>
      <c r="M441" s="244" t="s">
        <v>21</v>
      </c>
      <c r="N441" s="245" t="s">
        <v>43</v>
      </c>
      <c r="O441" s="48"/>
      <c r="P441" s="246">
        <f>O441*H441</f>
        <v>0</v>
      </c>
      <c r="Q441" s="246">
        <v>0</v>
      </c>
      <c r="R441" s="246">
        <f>Q441*H441</f>
        <v>0</v>
      </c>
      <c r="S441" s="246">
        <v>0.088999999999999996</v>
      </c>
      <c r="T441" s="247">
        <f>S441*H441</f>
        <v>1.3058969999999999</v>
      </c>
      <c r="AR441" s="25" t="s">
        <v>194</v>
      </c>
      <c r="AT441" s="25" t="s">
        <v>190</v>
      </c>
      <c r="AU441" s="25" t="s">
        <v>207</v>
      </c>
      <c r="AY441" s="25" t="s">
        <v>188</v>
      </c>
      <c r="BE441" s="248">
        <f>IF(N441="základní",J441,0)</f>
        <v>0</v>
      </c>
      <c r="BF441" s="248">
        <f>IF(N441="snížená",J441,0)</f>
        <v>0</v>
      </c>
      <c r="BG441" s="248">
        <f>IF(N441="zákl. přenesená",J441,0)</f>
        <v>0</v>
      </c>
      <c r="BH441" s="248">
        <f>IF(N441="sníž. přenesená",J441,0)</f>
        <v>0</v>
      </c>
      <c r="BI441" s="248">
        <f>IF(N441="nulová",J441,0)</f>
        <v>0</v>
      </c>
      <c r="BJ441" s="25" t="s">
        <v>79</v>
      </c>
      <c r="BK441" s="248">
        <f>ROUND(I441*H441,2)</f>
        <v>0</v>
      </c>
      <c r="BL441" s="25" t="s">
        <v>194</v>
      </c>
      <c r="BM441" s="25" t="s">
        <v>1330</v>
      </c>
    </row>
    <row r="442" s="1" customFormat="1">
      <c r="B442" s="47"/>
      <c r="C442" s="75"/>
      <c r="D442" s="249" t="s">
        <v>196</v>
      </c>
      <c r="E442" s="75"/>
      <c r="F442" s="250" t="s">
        <v>640</v>
      </c>
      <c r="G442" s="75"/>
      <c r="H442" s="75"/>
      <c r="I442" s="205"/>
      <c r="J442" s="75"/>
      <c r="K442" s="75"/>
      <c r="L442" s="73"/>
      <c r="M442" s="251"/>
      <c r="N442" s="48"/>
      <c r="O442" s="48"/>
      <c r="P442" s="48"/>
      <c r="Q442" s="48"/>
      <c r="R442" s="48"/>
      <c r="S442" s="48"/>
      <c r="T442" s="96"/>
      <c r="AT442" s="25" t="s">
        <v>196</v>
      </c>
      <c r="AU442" s="25" t="s">
        <v>207</v>
      </c>
    </row>
    <row r="443" s="1" customFormat="1">
      <c r="B443" s="47"/>
      <c r="C443" s="75"/>
      <c r="D443" s="249" t="s">
        <v>198</v>
      </c>
      <c r="E443" s="75"/>
      <c r="F443" s="252" t="s">
        <v>641</v>
      </c>
      <c r="G443" s="75"/>
      <c r="H443" s="75"/>
      <c r="I443" s="205"/>
      <c r="J443" s="75"/>
      <c r="K443" s="75"/>
      <c r="L443" s="73"/>
      <c r="M443" s="251"/>
      <c r="N443" s="48"/>
      <c r="O443" s="48"/>
      <c r="P443" s="48"/>
      <c r="Q443" s="48"/>
      <c r="R443" s="48"/>
      <c r="S443" s="48"/>
      <c r="T443" s="96"/>
      <c r="AT443" s="25" t="s">
        <v>198</v>
      </c>
      <c r="AU443" s="25" t="s">
        <v>207</v>
      </c>
    </row>
    <row r="444" s="13" customFormat="1">
      <c r="B444" s="264"/>
      <c r="C444" s="265"/>
      <c r="D444" s="249" t="s">
        <v>200</v>
      </c>
      <c r="E444" s="266" t="s">
        <v>21</v>
      </c>
      <c r="F444" s="267" t="s">
        <v>483</v>
      </c>
      <c r="G444" s="265"/>
      <c r="H444" s="266" t="s">
        <v>21</v>
      </c>
      <c r="I444" s="268"/>
      <c r="J444" s="265"/>
      <c r="K444" s="265"/>
      <c r="L444" s="269"/>
      <c r="M444" s="270"/>
      <c r="N444" s="271"/>
      <c r="O444" s="271"/>
      <c r="P444" s="271"/>
      <c r="Q444" s="271"/>
      <c r="R444" s="271"/>
      <c r="S444" s="271"/>
      <c r="T444" s="272"/>
      <c r="AT444" s="273" t="s">
        <v>200</v>
      </c>
      <c r="AU444" s="273" t="s">
        <v>207</v>
      </c>
      <c r="AV444" s="13" t="s">
        <v>79</v>
      </c>
      <c r="AW444" s="13" t="s">
        <v>35</v>
      </c>
      <c r="AX444" s="13" t="s">
        <v>72</v>
      </c>
      <c r="AY444" s="273" t="s">
        <v>188</v>
      </c>
    </row>
    <row r="445" s="12" customFormat="1">
      <c r="B445" s="253"/>
      <c r="C445" s="254"/>
      <c r="D445" s="249" t="s">
        <v>200</v>
      </c>
      <c r="E445" s="255" t="s">
        <v>21</v>
      </c>
      <c r="F445" s="256" t="s">
        <v>1284</v>
      </c>
      <c r="G445" s="254"/>
      <c r="H445" s="257">
        <v>14.673</v>
      </c>
      <c r="I445" s="258"/>
      <c r="J445" s="254"/>
      <c r="K445" s="254"/>
      <c r="L445" s="259"/>
      <c r="M445" s="260"/>
      <c r="N445" s="261"/>
      <c r="O445" s="261"/>
      <c r="P445" s="261"/>
      <c r="Q445" s="261"/>
      <c r="R445" s="261"/>
      <c r="S445" s="261"/>
      <c r="T445" s="262"/>
      <c r="AT445" s="263" t="s">
        <v>200</v>
      </c>
      <c r="AU445" s="263" t="s">
        <v>207</v>
      </c>
      <c r="AV445" s="12" t="s">
        <v>81</v>
      </c>
      <c r="AW445" s="12" t="s">
        <v>35</v>
      </c>
      <c r="AX445" s="12" t="s">
        <v>72</v>
      </c>
      <c r="AY445" s="263" t="s">
        <v>188</v>
      </c>
    </row>
    <row r="446" s="14" customFormat="1">
      <c r="B446" s="274"/>
      <c r="C446" s="275"/>
      <c r="D446" s="249" t="s">
        <v>200</v>
      </c>
      <c r="E446" s="276" t="s">
        <v>21</v>
      </c>
      <c r="F446" s="277" t="s">
        <v>215</v>
      </c>
      <c r="G446" s="275"/>
      <c r="H446" s="278">
        <v>14.673</v>
      </c>
      <c r="I446" s="279"/>
      <c r="J446" s="275"/>
      <c r="K446" s="275"/>
      <c r="L446" s="280"/>
      <c r="M446" s="281"/>
      <c r="N446" s="282"/>
      <c r="O446" s="282"/>
      <c r="P446" s="282"/>
      <c r="Q446" s="282"/>
      <c r="R446" s="282"/>
      <c r="S446" s="282"/>
      <c r="T446" s="283"/>
      <c r="AT446" s="284" t="s">
        <v>200</v>
      </c>
      <c r="AU446" s="284" t="s">
        <v>207</v>
      </c>
      <c r="AV446" s="14" t="s">
        <v>194</v>
      </c>
      <c r="AW446" s="14" t="s">
        <v>35</v>
      </c>
      <c r="AX446" s="14" t="s">
        <v>79</v>
      </c>
      <c r="AY446" s="284" t="s">
        <v>188</v>
      </c>
    </row>
    <row r="447" s="11" customFormat="1" ht="22.32" customHeight="1">
      <c r="B447" s="221"/>
      <c r="C447" s="222"/>
      <c r="D447" s="223" t="s">
        <v>71</v>
      </c>
      <c r="E447" s="235" t="s">
        <v>642</v>
      </c>
      <c r="F447" s="235" t="s">
        <v>643</v>
      </c>
      <c r="G447" s="222"/>
      <c r="H447" s="222"/>
      <c r="I447" s="225"/>
      <c r="J447" s="236">
        <f>BK447</f>
        <v>0</v>
      </c>
      <c r="K447" s="222"/>
      <c r="L447" s="227"/>
      <c r="M447" s="228"/>
      <c r="N447" s="229"/>
      <c r="O447" s="229"/>
      <c r="P447" s="230">
        <f>P448+P462</f>
        <v>0</v>
      </c>
      <c r="Q447" s="229"/>
      <c r="R447" s="230">
        <f>R448+R462</f>
        <v>0</v>
      </c>
      <c r="S447" s="229"/>
      <c r="T447" s="231">
        <f>T448+T462</f>
        <v>0</v>
      </c>
      <c r="AR447" s="232" t="s">
        <v>79</v>
      </c>
      <c r="AT447" s="233" t="s">
        <v>71</v>
      </c>
      <c r="AU447" s="233" t="s">
        <v>81</v>
      </c>
      <c r="AY447" s="232" t="s">
        <v>188</v>
      </c>
      <c r="BK447" s="234">
        <f>BK448+BK462</f>
        <v>0</v>
      </c>
    </row>
    <row r="448" s="15" customFormat="1" ht="14.4" customHeight="1">
      <c r="B448" s="296"/>
      <c r="C448" s="297"/>
      <c r="D448" s="298" t="s">
        <v>71</v>
      </c>
      <c r="E448" s="298" t="s">
        <v>644</v>
      </c>
      <c r="F448" s="298" t="s">
        <v>645</v>
      </c>
      <c r="G448" s="297"/>
      <c r="H448" s="297"/>
      <c r="I448" s="299"/>
      <c r="J448" s="300">
        <f>BK448</f>
        <v>0</v>
      </c>
      <c r="K448" s="297"/>
      <c r="L448" s="301"/>
      <c r="M448" s="302"/>
      <c r="N448" s="303"/>
      <c r="O448" s="303"/>
      <c r="P448" s="304">
        <f>SUM(P449:P461)</f>
        <v>0</v>
      </c>
      <c r="Q448" s="303"/>
      <c r="R448" s="304">
        <f>SUM(R449:R461)</f>
        <v>0</v>
      </c>
      <c r="S448" s="303"/>
      <c r="T448" s="305">
        <f>SUM(T449:T461)</f>
        <v>0</v>
      </c>
      <c r="AR448" s="306" t="s">
        <v>79</v>
      </c>
      <c r="AT448" s="307" t="s">
        <v>71</v>
      </c>
      <c r="AU448" s="307" t="s">
        <v>207</v>
      </c>
      <c r="AY448" s="306" t="s">
        <v>188</v>
      </c>
      <c r="BK448" s="308">
        <f>SUM(BK449:BK461)</f>
        <v>0</v>
      </c>
    </row>
    <row r="449" s="1" customFormat="1" ht="25.5" customHeight="1">
      <c r="B449" s="47"/>
      <c r="C449" s="237" t="s">
        <v>631</v>
      </c>
      <c r="D449" s="237" t="s">
        <v>190</v>
      </c>
      <c r="E449" s="238" t="s">
        <v>1331</v>
      </c>
      <c r="F449" s="239" t="s">
        <v>1332</v>
      </c>
      <c r="G449" s="240" t="s">
        <v>261</v>
      </c>
      <c r="H449" s="241">
        <v>59.353999999999999</v>
      </c>
      <c r="I449" s="242"/>
      <c r="J449" s="243">
        <f>ROUND(I449*H449,2)</f>
        <v>0</v>
      </c>
      <c r="K449" s="239" t="s">
        <v>193</v>
      </c>
      <c r="L449" s="73"/>
      <c r="M449" s="244" t="s">
        <v>21</v>
      </c>
      <c r="N449" s="245" t="s">
        <v>43</v>
      </c>
      <c r="O449" s="48"/>
      <c r="P449" s="246">
        <f>O449*H449</f>
        <v>0</v>
      </c>
      <c r="Q449" s="246">
        <v>0</v>
      </c>
      <c r="R449" s="246">
        <f>Q449*H449</f>
        <v>0</v>
      </c>
      <c r="S449" s="246">
        <v>0</v>
      </c>
      <c r="T449" s="247">
        <f>S449*H449</f>
        <v>0</v>
      </c>
      <c r="AR449" s="25" t="s">
        <v>194</v>
      </c>
      <c r="AT449" s="25" t="s">
        <v>190</v>
      </c>
      <c r="AU449" s="25" t="s">
        <v>194</v>
      </c>
      <c r="AY449" s="25" t="s">
        <v>188</v>
      </c>
      <c r="BE449" s="248">
        <f>IF(N449="základní",J449,0)</f>
        <v>0</v>
      </c>
      <c r="BF449" s="248">
        <f>IF(N449="snížená",J449,0)</f>
        <v>0</v>
      </c>
      <c r="BG449" s="248">
        <f>IF(N449="zákl. přenesená",J449,0)</f>
        <v>0</v>
      </c>
      <c r="BH449" s="248">
        <f>IF(N449="sníž. přenesená",J449,0)</f>
        <v>0</v>
      </c>
      <c r="BI449" s="248">
        <f>IF(N449="nulová",J449,0)</f>
        <v>0</v>
      </c>
      <c r="BJ449" s="25" t="s">
        <v>79</v>
      </c>
      <c r="BK449" s="248">
        <f>ROUND(I449*H449,2)</f>
        <v>0</v>
      </c>
      <c r="BL449" s="25" t="s">
        <v>194</v>
      </c>
      <c r="BM449" s="25" t="s">
        <v>1333</v>
      </c>
    </row>
    <row r="450" s="1" customFormat="1">
      <c r="B450" s="47"/>
      <c r="C450" s="75"/>
      <c r="D450" s="249" t="s">
        <v>196</v>
      </c>
      <c r="E450" s="75"/>
      <c r="F450" s="250" t="s">
        <v>1334</v>
      </c>
      <c r="G450" s="75"/>
      <c r="H450" s="75"/>
      <c r="I450" s="205"/>
      <c r="J450" s="75"/>
      <c r="K450" s="75"/>
      <c r="L450" s="73"/>
      <c r="M450" s="251"/>
      <c r="N450" s="48"/>
      <c r="O450" s="48"/>
      <c r="P450" s="48"/>
      <c r="Q450" s="48"/>
      <c r="R450" s="48"/>
      <c r="S450" s="48"/>
      <c r="T450" s="96"/>
      <c r="AT450" s="25" t="s">
        <v>196</v>
      </c>
      <c r="AU450" s="25" t="s">
        <v>194</v>
      </c>
    </row>
    <row r="451" s="1" customFormat="1">
      <c r="B451" s="47"/>
      <c r="C451" s="75"/>
      <c r="D451" s="249" t="s">
        <v>198</v>
      </c>
      <c r="E451" s="75"/>
      <c r="F451" s="252" t="s">
        <v>651</v>
      </c>
      <c r="G451" s="75"/>
      <c r="H451" s="75"/>
      <c r="I451" s="205"/>
      <c r="J451" s="75"/>
      <c r="K451" s="75"/>
      <c r="L451" s="73"/>
      <c r="M451" s="251"/>
      <c r="N451" s="48"/>
      <c r="O451" s="48"/>
      <c r="P451" s="48"/>
      <c r="Q451" s="48"/>
      <c r="R451" s="48"/>
      <c r="S451" s="48"/>
      <c r="T451" s="96"/>
      <c r="AT451" s="25" t="s">
        <v>198</v>
      </c>
      <c r="AU451" s="25" t="s">
        <v>194</v>
      </c>
    </row>
    <row r="452" s="1" customFormat="1" ht="25.5" customHeight="1">
      <c r="B452" s="47"/>
      <c r="C452" s="237" t="s">
        <v>636</v>
      </c>
      <c r="D452" s="237" t="s">
        <v>190</v>
      </c>
      <c r="E452" s="238" t="s">
        <v>653</v>
      </c>
      <c r="F452" s="239" t="s">
        <v>654</v>
      </c>
      <c r="G452" s="240" t="s">
        <v>261</v>
      </c>
      <c r="H452" s="241">
        <v>59.353999999999999</v>
      </c>
      <c r="I452" s="242"/>
      <c r="J452" s="243">
        <f>ROUND(I452*H452,2)</f>
        <v>0</v>
      </c>
      <c r="K452" s="239" t="s">
        <v>193</v>
      </c>
      <c r="L452" s="73"/>
      <c r="M452" s="244" t="s">
        <v>21</v>
      </c>
      <c r="N452" s="245" t="s">
        <v>43</v>
      </c>
      <c r="O452" s="48"/>
      <c r="P452" s="246">
        <f>O452*H452</f>
        <v>0</v>
      </c>
      <c r="Q452" s="246">
        <v>0</v>
      </c>
      <c r="R452" s="246">
        <f>Q452*H452</f>
        <v>0</v>
      </c>
      <c r="S452" s="246">
        <v>0</v>
      </c>
      <c r="T452" s="247">
        <f>S452*H452</f>
        <v>0</v>
      </c>
      <c r="AR452" s="25" t="s">
        <v>194</v>
      </c>
      <c r="AT452" s="25" t="s">
        <v>190</v>
      </c>
      <c r="AU452" s="25" t="s">
        <v>194</v>
      </c>
      <c r="AY452" s="25" t="s">
        <v>188</v>
      </c>
      <c r="BE452" s="248">
        <f>IF(N452="základní",J452,0)</f>
        <v>0</v>
      </c>
      <c r="BF452" s="248">
        <f>IF(N452="snížená",J452,0)</f>
        <v>0</v>
      </c>
      <c r="BG452" s="248">
        <f>IF(N452="zákl. přenesená",J452,0)</f>
        <v>0</v>
      </c>
      <c r="BH452" s="248">
        <f>IF(N452="sníž. přenesená",J452,0)</f>
        <v>0</v>
      </c>
      <c r="BI452" s="248">
        <f>IF(N452="nulová",J452,0)</f>
        <v>0</v>
      </c>
      <c r="BJ452" s="25" t="s">
        <v>79</v>
      </c>
      <c r="BK452" s="248">
        <f>ROUND(I452*H452,2)</f>
        <v>0</v>
      </c>
      <c r="BL452" s="25" t="s">
        <v>194</v>
      </c>
      <c r="BM452" s="25" t="s">
        <v>1335</v>
      </c>
    </row>
    <row r="453" s="1" customFormat="1">
      <c r="B453" s="47"/>
      <c r="C453" s="75"/>
      <c r="D453" s="249" t="s">
        <v>196</v>
      </c>
      <c r="E453" s="75"/>
      <c r="F453" s="250" t="s">
        <v>656</v>
      </c>
      <c r="G453" s="75"/>
      <c r="H453" s="75"/>
      <c r="I453" s="205"/>
      <c r="J453" s="75"/>
      <c r="K453" s="75"/>
      <c r="L453" s="73"/>
      <c r="M453" s="251"/>
      <c r="N453" s="48"/>
      <c r="O453" s="48"/>
      <c r="P453" s="48"/>
      <c r="Q453" s="48"/>
      <c r="R453" s="48"/>
      <c r="S453" s="48"/>
      <c r="T453" s="96"/>
      <c r="AT453" s="25" t="s">
        <v>196</v>
      </c>
      <c r="AU453" s="25" t="s">
        <v>194</v>
      </c>
    </row>
    <row r="454" s="1" customFormat="1">
      <c r="B454" s="47"/>
      <c r="C454" s="75"/>
      <c r="D454" s="249" t="s">
        <v>198</v>
      </c>
      <c r="E454" s="75"/>
      <c r="F454" s="252" t="s">
        <v>657</v>
      </c>
      <c r="G454" s="75"/>
      <c r="H454" s="75"/>
      <c r="I454" s="205"/>
      <c r="J454" s="75"/>
      <c r="K454" s="75"/>
      <c r="L454" s="73"/>
      <c r="M454" s="251"/>
      <c r="N454" s="48"/>
      <c r="O454" s="48"/>
      <c r="P454" s="48"/>
      <c r="Q454" s="48"/>
      <c r="R454" s="48"/>
      <c r="S454" s="48"/>
      <c r="T454" s="96"/>
      <c r="AT454" s="25" t="s">
        <v>198</v>
      </c>
      <c r="AU454" s="25" t="s">
        <v>194</v>
      </c>
    </row>
    <row r="455" s="1" customFormat="1" ht="25.5" customHeight="1">
      <c r="B455" s="47"/>
      <c r="C455" s="237" t="s">
        <v>646</v>
      </c>
      <c r="D455" s="237" t="s">
        <v>190</v>
      </c>
      <c r="E455" s="238" t="s">
        <v>659</v>
      </c>
      <c r="F455" s="239" t="s">
        <v>660</v>
      </c>
      <c r="G455" s="240" t="s">
        <v>261</v>
      </c>
      <c r="H455" s="241">
        <v>1424.4960000000001</v>
      </c>
      <c r="I455" s="242"/>
      <c r="J455" s="243">
        <f>ROUND(I455*H455,2)</f>
        <v>0</v>
      </c>
      <c r="K455" s="239" t="s">
        <v>193</v>
      </c>
      <c r="L455" s="73"/>
      <c r="M455" s="244" t="s">
        <v>21</v>
      </c>
      <c r="N455" s="245" t="s">
        <v>43</v>
      </c>
      <c r="O455" s="48"/>
      <c r="P455" s="246">
        <f>O455*H455</f>
        <v>0</v>
      </c>
      <c r="Q455" s="246">
        <v>0</v>
      </c>
      <c r="R455" s="246">
        <f>Q455*H455</f>
        <v>0</v>
      </c>
      <c r="S455" s="246">
        <v>0</v>
      </c>
      <c r="T455" s="247">
        <f>S455*H455</f>
        <v>0</v>
      </c>
      <c r="AR455" s="25" t="s">
        <v>194</v>
      </c>
      <c r="AT455" s="25" t="s">
        <v>190</v>
      </c>
      <c r="AU455" s="25" t="s">
        <v>194</v>
      </c>
      <c r="AY455" s="25" t="s">
        <v>188</v>
      </c>
      <c r="BE455" s="248">
        <f>IF(N455="základní",J455,0)</f>
        <v>0</v>
      </c>
      <c r="BF455" s="248">
        <f>IF(N455="snížená",J455,0)</f>
        <v>0</v>
      </c>
      <c r="BG455" s="248">
        <f>IF(N455="zákl. přenesená",J455,0)</f>
        <v>0</v>
      </c>
      <c r="BH455" s="248">
        <f>IF(N455="sníž. přenesená",J455,0)</f>
        <v>0</v>
      </c>
      <c r="BI455" s="248">
        <f>IF(N455="nulová",J455,0)</f>
        <v>0</v>
      </c>
      <c r="BJ455" s="25" t="s">
        <v>79</v>
      </c>
      <c r="BK455" s="248">
        <f>ROUND(I455*H455,2)</f>
        <v>0</v>
      </c>
      <c r="BL455" s="25" t="s">
        <v>194</v>
      </c>
      <c r="BM455" s="25" t="s">
        <v>1336</v>
      </c>
    </row>
    <row r="456" s="1" customFormat="1">
      <c r="B456" s="47"/>
      <c r="C456" s="75"/>
      <c r="D456" s="249" t="s">
        <v>196</v>
      </c>
      <c r="E456" s="75"/>
      <c r="F456" s="250" t="s">
        <v>662</v>
      </c>
      <c r="G456" s="75"/>
      <c r="H456" s="75"/>
      <c r="I456" s="205"/>
      <c r="J456" s="75"/>
      <c r="K456" s="75"/>
      <c r="L456" s="73"/>
      <c r="M456" s="251"/>
      <c r="N456" s="48"/>
      <c r="O456" s="48"/>
      <c r="P456" s="48"/>
      <c r="Q456" s="48"/>
      <c r="R456" s="48"/>
      <c r="S456" s="48"/>
      <c r="T456" s="96"/>
      <c r="AT456" s="25" t="s">
        <v>196</v>
      </c>
      <c r="AU456" s="25" t="s">
        <v>194</v>
      </c>
    </row>
    <row r="457" s="1" customFormat="1">
      <c r="B457" s="47"/>
      <c r="C457" s="75"/>
      <c r="D457" s="249" t="s">
        <v>198</v>
      </c>
      <c r="E457" s="75"/>
      <c r="F457" s="252" t="s">
        <v>657</v>
      </c>
      <c r="G457" s="75"/>
      <c r="H457" s="75"/>
      <c r="I457" s="205"/>
      <c r="J457" s="75"/>
      <c r="K457" s="75"/>
      <c r="L457" s="73"/>
      <c r="M457" s="251"/>
      <c r="N457" s="48"/>
      <c r="O457" s="48"/>
      <c r="P457" s="48"/>
      <c r="Q457" s="48"/>
      <c r="R457" s="48"/>
      <c r="S457" s="48"/>
      <c r="T457" s="96"/>
      <c r="AT457" s="25" t="s">
        <v>198</v>
      </c>
      <c r="AU457" s="25" t="s">
        <v>194</v>
      </c>
    </row>
    <row r="458" s="12" customFormat="1">
      <c r="B458" s="253"/>
      <c r="C458" s="254"/>
      <c r="D458" s="249" t="s">
        <v>200</v>
      </c>
      <c r="E458" s="254"/>
      <c r="F458" s="256" t="s">
        <v>1337</v>
      </c>
      <c r="G458" s="254"/>
      <c r="H458" s="257">
        <v>1424.4960000000001</v>
      </c>
      <c r="I458" s="258"/>
      <c r="J458" s="254"/>
      <c r="K458" s="254"/>
      <c r="L458" s="259"/>
      <c r="M458" s="260"/>
      <c r="N458" s="261"/>
      <c r="O458" s="261"/>
      <c r="P458" s="261"/>
      <c r="Q458" s="261"/>
      <c r="R458" s="261"/>
      <c r="S458" s="261"/>
      <c r="T458" s="262"/>
      <c r="AT458" s="263" t="s">
        <v>200</v>
      </c>
      <c r="AU458" s="263" t="s">
        <v>194</v>
      </c>
      <c r="AV458" s="12" t="s">
        <v>81</v>
      </c>
      <c r="AW458" s="12" t="s">
        <v>6</v>
      </c>
      <c r="AX458" s="12" t="s">
        <v>79</v>
      </c>
      <c r="AY458" s="263" t="s">
        <v>188</v>
      </c>
    </row>
    <row r="459" s="1" customFormat="1" ht="25.5" customHeight="1">
      <c r="B459" s="47"/>
      <c r="C459" s="237" t="s">
        <v>652</v>
      </c>
      <c r="D459" s="237" t="s">
        <v>190</v>
      </c>
      <c r="E459" s="238" t="s">
        <v>665</v>
      </c>
      <c r="F459" s="239" t="s">
        <v>666</v>
      </c>
      <c r="G459" s="240" t="s">
        <v>261</v>
      </c>
      <c r="H459" s="241">
        <v>59.353999999999999</v>
      </c>
      <c r="I459" s="242"/>
      <c r="J459" s="243">
        <f>ROUND(I459*H459,2)</f>
        <v>0</v>
      </c>
      <c r="K459" s="239" t="s">
        <v>193</v>
      </c>
      <c r="L459" s="73"/>
      <c r="M459" s="244" t="s">
        <v>21</v>
      </c>
      <c r="N459" s="245" t="s">
        <v>43</v>
      </c>
      <c r="O459" s="48"/>
      <c r="P459" s="246">
        <f>O459*H459</f>
        <v>0</v>
      </c>
      <c r="Q459" s="246">
        <v>0</v>
      </c>
      <c r="R459" s="246">
        <f>Q459*H459</f>
        <v>0</v>
      </c>
      <c r="S459" s="246">
        <v>0</v>
      </c>
      <c r="T459" s="247">
        <f>S459*H459</f>
        <v>0</v>
      </c>
      <c r="AR459" s="25" t="s">
        <v>194</v>
      </c>
      <c r="AT459" s="25" t="s">
        <v>190</v>
      </c>
      <c r="AU459" s="25" t="s">
        <v>194</v>
      </c>
      <c r="AY459" s="25" t="s">
        <v>188</v>
      </c>
      <c r="BE459" s="248">
        <f>IF(N459="základní",J459,0)</f>
        <v>0</v>
      </c>
      <c r="BF459" s="248">
        <f>IF(N459="snížená",J459,0)</f>
        <v>0</v>
      </c>
      <c r="BG459" s="248">
        <f>IF(N459="zákl. přenesená",J459,0)</f>
        <v>0</v>
      </c>
      <c r="BH459" s="248">
        <f>IF(N459="sníž. přenesená",J459,0)</f>
        <v>0</v>
      </c>
      <c r="BI459" s="248">
        <f>IF(N459="nulová",J459,0)</f>
        <v>0</v>
      </c>
      <c r="BJ459" s="25" t="s">
        <v>79</v>
      </c>
      <c r="BK459" s="248">
        <f>ROUND(I459*H459,2)</f>
        <v>0</v>
      </c>
      <c r="BL459" s="25" t="s">
        <v>194</v>
      </c>
      <c r="BM459" s="25" t="s">
        <v>1338</v>
      </c>
    </row>
    <row r="460" s="1" customFormat="1">
      <c r="B460" s="47"/>
      <c r="C460" s="75"/>
      <c r="D460" s="249" t="s">
        <v>196</v>
      </c>
      <c r="E460" s="75"/>
      <c r="F460" s="250" t="s">
        <v>668</v>
      </c>
      <c r="G460" s="75"/>
      <c r="H460" s="75"/>
      <c r="I460" s="205"/>
      <c r="J460" s="75"/>
      <c r="K460" s="75"/>
      <c r="L460" s="73"/>
      <c r="M460" s="251"/>
      <c r="N460" s="48"/>
      <c r="O460" s="48"/>
      <c r="P460" s="48"/>
      <c r="Q460" s="48"/>
      <c r="R460" s="48"/>
      <c r="S460" s="48"/>
      <c r="T460" s="96"/>
      <c r="AT460" s="25" t="s">
        <v>196</v>
      </c>
      <c r="AU460" s="25" t="s">
        <v>194</v>
      </c>
    </row>
    <row r="461" s="1" customFormat="1">
      <c r="B461" s="47"/>
      <c r="C461" s="75"/>
      <c r="D461" s="249" t="s">
        <v>198</v>
      </c>
      <c r="E461" s="75"/>
      <c r="F461" s="252" t="s">
        <v>669</v>
      </c>
      <c r="G461" s="75"/>
      <c r="H461" s="75"/>
      <c r="I461" s="205"/>
      <c r="J461" s="75"/>
      <c r="K461" s="75"/>
      <c r="L461" s="73"/>
      <c r="M461" s="251"/>
      <c r="N461" s="48"/>
      <c r="O461" s="48"/>
      <c r="P461" s="48"/>
      <c r="Q461" s="48"/>
      <c r="R461" s="48"/>
      <c r="S461" s="48"/>
      <c r="T461" s="96"/>
      <c r="AT461" s="25" t="s">
        <v>198</v>
      </c>
      <c r="AU461" s="25" t="s">
        <v>194</v>
      </c>
    </row>
    <row r="462" s="15" customFormat="1" ht="21.6" customHeight="1">
      <c r="B462" s="296"/>
      <c r="C462" s="297"/>
      <c r="D462" s="298" t="s">
        <v>71</v>
      </c>
      <c r="E462" s="298" t="s">
        <v>670</v>
      </c>
      <c r="F462" s="298" t="s">
        <v>671</v>
      </c>
      <c r="G462" s="297"/>
      <c r="H462" s="297"/>
      <c r="I462" s="299"/>
      <c r="J462" s="300">
        <f>BK462</f>
        <v>0</v>
      </c>
      <c r="K462" s="297"/>
      <c r="L462" s="301"/>
      <c r="M462" s="302"/>
      <c r="N462" s="303"/>
      <c r="O462" s="303"/>
      <c r="P462" s="304">
        <f>SUM(P463:P465)</f>
        <v>0</v>
      </c>
      <c r="Q462" s="303"/>
      <c r="R462" s="304">
        <f>SUM(R463:R465)</f>
        <v>0</v>
      </c>
      <c r="S462" s="303"/>
      <c r="T462" s="305">
        <f>SUM(T463:T465)</f>
        <v>0</v>
      </c>
      <c r="AR462" s="306" t="s">
        <v>79</v>
      </c>
      <c r="AT462" s="307" t="s">
        <v>71</v>
      </c>
      <c r="AU462" s="307" t="s">
        <v>207</v>
      </c>
      <c r="AY462" s="306" t="s">
        <v>188</v>
      </c>
      <c r="BK462" s="308">
        <f>SUM(BK463:BK465)</f>
        <v>0</v>
      </c>
    </row>
    <row r="463" s="1" customFormat="1" ht="16.5" customHeight="1">
      <c r="B463" s="47"/>
      <c r="C463" s="237" t="s">
        <v>658</v>
      </c>
      <c r="D463" s="237" t="s">
        <v>190</v>
      </c>
      <c r="E463" s="238" t="s">
        <v>1339</v>
      </c>
      <c r="F463" s="239" t="s">
        <v>1340</v>
      </c>
      <c r="G463" s="240" t="s">
        <v>261</v>
      </c>
      <c r="H463" s="241">
        <v>67.873999999999995</v>
      </c>
      <c r="I463" s="242"/>
      <c r="J463" s="243">
        <f>ROUND(I463*H463,2)</f>
        <v>0</v>
      </c>
      <c r="K463" s="239" t="s">
        <v>193</v>
      </c>
      <c r="L463" s="73"/>
      <c r="M463" s="244" t="s">
        <v>21</v>
      </c>
      <c r="N463" s="245" t="s">
        <v>43</v>
      </c>
      <c r="O463" s="48"/>
      <c r="P463" s="246">
        <f>O463*H463</f>
        <v>0</v>
      </c>
      <c r="Q463" s="246">
        <v>0</v>
      </c>
      <c r="R463" s="246">
        <f>Q463*H463</f>
        <v>0</v>
      </c>
      <c r="S463" s="246">
        <v>0</v>
      </c>
      <c r="T463" s="247">
        <f>S463*H463</f>
        <v>0</v>
      </c>
      <c r="AR463" s="25" t="s">
        <v>194</v>
      </c>
      <c r="AT463" s="25" t="s">
        <v>190</v>
      </c>
      <c r="AU463" s="25" t="s">
        <v>194</v>
      </c>
      <c r="AY463" s="25" t="s">
        <v>188</v>
      </c>
      <c r="BE463" s="248">
        <f>IF(N463="základní",J463,0)</f>
        <v>0</v>
      </c>
      <c r="BF463" s="248">
        <f>IF(N463="snížená",J463,0)</f>
        <v>0</v>
      </c>
      <c r="BG463" s="248">
        <f>IF(N463="zákl. přenesená",J463,0)</f>
        <v>0</v>
      </c>
      <c r="BH463" s="248">
        <f>IF(N463="sníž. přenesená",J463,0)</f>
        <v>0</v>
      </c>
      <c r="BI463" s="248">
        <f>IF(N463="nulová",J463,0)</f>
        <v>0</v>
      </c>
      <c r="BJ463" s="25" t="s">
        <v>79</v>
      </c>
      <c r="BK463" s="248">
        <f>ROUND(I463*H463,2)</f>
        <v>0</v>
      </c>
      <c r="BL463" s="25" t="s">
        <v>194</v>
      </c>
      <c r="BM463" s="25" t="s">
        <v>1341</v>
      </c>
    </row>
    <row r="464" s="1" customFormat="1">
      <c r="B464" s="47"/>
      <c r="C464" s="75"/>
      <c r="D464" s="249" t="s">
        <v>196</v>
      </c>
      <c r="E464" s="75"/>
      <c r="F464" s="250" t="s">
        <v>1342</v>
      </c>
      <c r="G464" s="75"/>
      <c r="H464" s="75"/>
      <c r="I464" s="205"/>
      <c r="J464" s="75"/>
      <c r="K464" s="75"/>
      <c r="L464" s="73"/>
      <c r="M464" s="251"/>
      <c r="N464" s="48"/>
      <c r="O464" s="48"/>
      <c r="P464" s="48"/>
      <c r="Q464" s="48"/>
      <c r="R464" s="48"/>
      <c r="S464" s="48"/>
      <c r="T464" s="96"/>
      <c r="AT464" s="25" t="s">
        <v>196</v>
      </c>
      <c r="AU464" s="25" t="s">
        <v>194</v>
      </c>
    </row>
    <row r="465" s="1" customFormat="1">
      <c r="B465" s="47"/>
      <c r="C465" s="75"/>
      <c r="D465" s="249" t="s">
        <v>198</v>
      </c>
      <c r="E465" s="75"/>
      <c r="F465" s="252" t="s">
        <v>677</v>
      </c>
      <c r="G465" s="75"/>
      <c r="H465" s="75"/>
      <c r="I465" s="205"/>
      <c r="J465" s="75"/>
      <c r="K465" s="75"/>
      <c r="L465" s="73"/>
      <c r="M465" s="251"/>
      <c r="N465" s="48"/>
      <c r="O465" s="48"/>
      <c r="P465" s="48"/>
      <c r="Q465" s="48"/>
      <c r="R465" s="48"/>
      <c r="S465" s="48"/>
      <c r="T465" s="96"/>
      <c r="AT465" s="25" t="s">
        <v>198</v>
      </c>
      <c r="AU465" s="25" t="s">
        <v>194</v>
      </c>
    </row>
    <row r="466" s="11" customFormat="1" ht="37.44001" customHeight="1">
      <c r="B466" s="221"/>
      <c r="C466" s="222"/>
      <c r="D466" s="223" t="s">
        <v>71</v>
      </c>
      <c r="E466" s="224" t="s">
        <v>678</v>
      </c>
      <c r="F466" s="224" t="s">
        <v>679</v>
      </c>
      <c r="G466" s="222"/>
      <c r="H466" s="222"/>
      <c r="I466" s="225"/>
      <c r="J466" s="226">
        <f>BK466</f>
        <v>0</v>
      </c>
      <c r="K466" s="222"/>
      <c r="L466" s="227"/>
      <c r="M466" s="228"/>
      <c r="N466" s="229"/>
      <c r="O466" s="229"/>
      <c r="P466" s="230">
        <f>P467+P476+P535+P595+P613+P629+P645+P650</f>
        <v>0</v>
      </c>
      <c r="Q466" s="229"/>
      <c r="R466" s="230">
        <f>R467+R476+R535+R595+R613+R629+R645+R650</f>
        <v>7.4643827499999995</v>
      </c>
      <c r="S466" s="229"/>
      <c r="T466" s="231">
        <f>T467+T476+T535+T595+T613+T629+T645+T650</f>
        <v>35.070015499999997</v>
      </c>
      <c r="AR466" s="232" t="s">
        <v>81</v>
      </c>
      <c r="AT466" s="233" t="s">
        <v>71</v>
      </c>
      <c r="AU466" s="233" t="s">
        <v>72</v>
      </c>
      <c r="AY466" s="232" t="s">
        <v>188</v>
      </c>
      <c r="BK466" s="234">
        <f>BK467+BK476+BK535+BK595+BK613+BK629+BK645+BK650</f>
        <v>0</v>
      </c>
    </row>
    <row r="467" s="11" customFormat="1" ht="19.92" customHeight="1">
      <c r="B467" s="221"/>
      <c r="C467" s="222"/>
      <c r="D467" s="223" t="s">
        <v>71</v>
      </c>
      <c r="E467" s="235" t="s">
        <v>680</v>
      </c>
      <c r="F467" s="235" t="s">
        <v>681</v>
      </c>
      <c r="G467" s="222"/>
      <c r="H467" s="222"/>
      <c r="I467" s="225"/>
      <c r="J467" s="236">
        <f>BK467</f>
        <v>0</v>
      </c>
      <c r="K467" s="222"/>
      <c r="L467" s="227"/>
      <c r="M467" s="228"/>
      <c r="N467" s="229"/>
      <c r="O467" s="229"/>
      <c r="P467" s="230">
        <f>SUM(P468:P475)</f>
        <v>0</v>
      </c>
      <c r="Q467" s="229"/>
      <c r="R467" s="230">
        <f>SUM(R468:R475)</f>
        <v>0.023945520000000001</v>
      </c>
      <c r="S467" s="229"/>
      <c r="T467" s="231">
        <f>SUM(T468:T475)</f>
        <v>0</v>
      </c>
      <c r="AR467" s="232" t="s">
        <v>81</v>
      </c>
      <c r="AT467" s="233" t="s">
        <v>71</v>
      </c>
      <c r="AU467" s="233" t="s">
        <v>79</v>
      </c>
      <c r="AY467" s="232" t="s">
        <v>188</v>
      </c>
      <c r="BK467" s="234">
        <f>SUM(BK468:BK475)</f>
        <v>0</v>
      </c>
    </row>
    <row r="468" s="1" customFormat="1" ht="25.5" customHeight="1">
      <c r="B468" s="47"/>
      <c r="C468" s="237" t="s">
        <v>664</v>
      </c>
      <c r="D468" s="237" t="s">
        <v>190</v>
      </c>
      <c r="E468" s="238" t="s">
        <v>683</v>
      </c>
      <c r="F468" s="239" t="s">
        <v>684</v>
      </c>
      <c r="G468" s="240" t="s">
        <v>120</v>
      </c>
      <c r="H468" s="241">
        <v>35.213999999999999</v>
      </c>
      <c r="I468" s="242"/>
      <c r="J468" s="243">
        <f>ROUND(I468*H468,2)</f>
        <v>0</v>
      </c>
      <c r="K468" s="239" t="s">
        <v>193</v>
      </c>
      <c r="L468" s="73"/>
      <c r="M468" s="244" t="s">
        <v>21</v>
      </c>
      <c r="N468" s="245" t="s">
        <v>43</v>
      </c>
      <c r="O468" s="48"/>
      <c r="P468" s="246">
        <f>O468*H468</f>
        <v>0</v>
      </c>
      <c r="Q468" s="246">
        <v>0.00068000000000000005</v>
      </c>
      <c r="R468" s="246">
        <f>Q468*H468</f>
        <v>0.023945520000000001</v>
      </c>
      <c r="S468" s="246">
        <v>0</v>
      </c>
      <c r="T468" s="247">
        <f>S468*H468</f>
        <v>0</v>
      </c>
      <c r="AR468" s="25" t="s">
        <v>290</v>
      </c>
      <c r="AT468" s="25" t="s">
        <v>190</v>
      </c>
      <c r="AU468" s="25" t="s">
        <v>81</v>
      </c>
      <c r="AY468" s="25" t="s">
        <v>188</v>
      </c>
      <c r="BE468" s="248">
        <f>IF(N468="základní",J468,0)</f>
        <v>0</v>
      </c>
      <c r="BF468" s="248">
        <f>IF(N468="snížená",J468,0)</f>
        <v>0</v>
      </c>
      <c r="BG468" s="248">
        <f>IF(N468="zákl. přenesená",J468,0)</f>
        <v>0</v>
      </c>
      <c r="BH468" s="248">
        <f>IF(N468="sníž. přenesená",J468,0)</f>
        <v>0</v>
      </c>
      <c r="BI468" s="248">
        <f>IF(N468="nulová",J468,0)</f>
        <v>0</v>
      </c>
      <c r="BJ468" s="25" t="s">
        <v>79</v>
      </c>
      <c r="BK468" s="248">
        <f>ROUND(I468*H468,2)</f>
        <v>0</v>
      </c>
      <c r="BL468" s="25" t="s">
        <v>290</v>
      </c>
      <c r="BM468" s="25" t="s">
        <v>1343</v>
      </c>
    </row>
    <row r="469" s="1" customFormat="1">
      <c r="B469" s="47"/>
      <c r="C469" s="75"/>
      <c r="D469" s="249" t="s">
        <v>196</v>
      </c>
      <c r="E469" s="75"/>
      <c r="F469" s="250" t="s">
        <v>686</v>
      </c>
      <c r="G469" s="75"/>
      <c r="H469" s="75"/>
      <c r="I469" s="205"/>
      <c r="J469" s="75"/>
      <c r="K469" s="75"/>
      <c r="L469" s="73"/>
      <c r="M469" s="251"/>
      <c r="N469" s="48"/>
      <c r="O469" s="48"/>
      <c r="P469" s="48"/>
      <c r="Q469" s="48"/>
      <c r="R469" s="48"/>
      <c r="S469" s="48"/>
      <c r="T469" s="96"/>
      <c r="AT469" s="25" t="s">
        <v>196</v>
      </c>
      <c r="AU469" s="25" t="s">
        <v>81</v>
      </c>
    </row>
    <row r="470" s="13" customFormat="1">
      <c r="B470" s="264"/>
      <c r="C470" s="265"/>
      <c r="D470" s="249" t="s">
        <v>200</v>
      </c>
      <c r="E470" s="266" t="s">
        <v>21</v>
      </c>
      <c r="F470" s="267" t="s">
        <v>483</v>
      </c>
      <c r="G470" s="265"/>
      <c r="H470" s="266" t="s">
        <v>21</v>
      </c>
      <c r="I470" s="268"/>
      <c r="J470" s="265"/>
      <c r="K470" s="265"/>
      <c r="L470" s="269"/>
      <c r="M470" s="270"/>
      <c r="N470" s="271"/>
      <c r="O470" s="271"/>
      <c r="P470" s="271"/>
      <c r="Q470" s="271"/>
      <c r="R470" s="271"/>
      <c r="S470" s="271"/>
      <c r="T470" s="272"/>
      <c r="AT470" s="273" t="s">
        <v>200</v>
      </c>
      <c r="AU470" s="273" t="s">
        <v>81</v>
      </c>
      <c r="AV470" s="13" t="s">
        <v>79</v>
      </c>
      <c r="AW470" s="13" t="s">
        <v>35</v>
      </c>
      <c r="AX470" s="13" t="s">
        <v>72</v>
      </c>
      <c r="AY470" s="273" t="s">
        <v>188</v>
      </c>
    </row>
    <row r="471" s="12" customFormat="1">
      <c r="B471" s="253"/>
      <c r="C471" s="254"/>
      <c r="D471" s="249" t="s">
        <v>200</v>
      </c>
      <c r="E471" s="255" t="s">
        <v>21</v>
      </c>
      <c r="F471" s="256" t="s">
        <v>1344</v>
      </c>
      <c r="G471" s="254"/>
      <c r="H471" s="257">
        <v>35.213999999999999</v>
      </c>
      <c r="I471" s="258"/>
      <c r="J471" s="254"/>
      <c r="K471" s="254"/>
      <c r="L471" s="259"/>
      <c r="M471" s="260"/>
      <c r="N471" s="261"/>
      <c r="O471" s="261"/>
      <c r="P471" s="261"/>
      <c r="Q471" s="261"/>
      <c r="R471" s="261"/>
      <c r="S471" s="261"/>
      <c r="T471" s="262"/>
      <c r="AT471" s="263" t="s">
        <v>200</v>
      </c>
      <c r="AU471" s="263" t="s">
        <v>81</v>
      </c>
      <c r="AV471" s="12" t="s">
        <v>81</v>
      </c>
      <c r="AW471" s="12" t="s">
        <v>35</v>
      </c>
      <c r="AX471" s="12" t="s">
        <v>72</v>
      </c>
      <c r="AY471" s="263" t="s">
        <v>188</v>
      </c>
    </row>
    <row r="472" s="14" customFormat="1">
      <c r="B472" s="274"/>
      <c r="C472" s="275"/>
      <c r="D472" s="249" t="s">
        <v>200</v>
      </c>
      <c r="E472" s="276" t="s">
        <v>21</v>
      </c>
      <c r="F472" s="277" t="s">
        <v>215</v>
      </c>
      <c r="G472" s="275"/>
      <c r="H472" s="278">
        <v>35.213999999999999</v>
      </c>
      <c r="I472" s="279"/>
      <c r="J472" s="275"/>
      <c r="K472" s="275"/>
      <c r="L472" s="280"/>
      <c r="M472" s="281"/>
      <c r="N472" s="282"/>
      <c r="O472" s="282"/>
      <c r="P472" s="282"/>
      <c r="Q472" s="282"/>
      <c r="R472" s="282"/>
      <c r="S472" s="282"/>
      <c r="T472" s="283"/>
      <c r="AT472" s="284" t="s">
        <v>200</v>
      </c>
      <c r="AU472" s="284" t="s">
        <v>81</v>
      </c>
      <c r="AV472" s="14" t="s">
        <v>194</v>
      </c>
      <c r="AW472" s="14" t="s">
        <v>35</v>
      </c>
      <c r="AX472" s="14" t="s">
        <v>79</v>
      </c>
      <c r="AY472" s="284" t="s">
        <v>188</v>
      </c>
    </row>
    <row r="473" s="1" customFormat="1" ht="25.5" customHeight="1">
      <c r="B473" s="47"/>
      <c r="C473" s="237" t="s">
        <v>672</v>
      </c>
      <c r="D473" s="237" t="s">
        <v>190</v>
      </c>
      <c r="E473" s="238" t="s">
        <v>1345</v>
      </c>
      <c r="F473" s="239" t="s">
        <v>1346</v>
      </c>
      <c r="G473" s="240" t="s">
        <v>261</v>
      </c>
      <c r="H473" s="241">
        <v>0.024</v>
      </c>
      <c r="I473" s="242"/>
      <c r="J473" s="243">
        <f>ROUND(I473*H473,2)</f>
        <v>0</v>
      </c>
      <c r="K473" s="239" t="s">
        <v>193</v>
      </c>
      <c r="L473" s="73"/>
      <c r="M473" s="244" t="s">
        <v>21</v>
      </c>
      <c r="N473" s="245" t="s">
        <v>43</v>
      </c>
      <c r="O473" s="48"/>
      <c r="P473" s="246">
        <f>O473*H473</f>
        <v>0</v>
      </c>
      <c r="Q473" s="246">
        <v>0</v>
      </c>
      <c r="R473" s="246">
        <f>Q473*H473</f>
        <v>0</v>
      </c>
      <c r="S473" s="246">
        <v>0</v>
      </c>
      <c r="T473" s="247">
        <f>S473*H473</f>
        <v>0</v>
      </c>
      <c r="AR473" s="25" t="s">
        <v>290</v>
      </c>
      <c r="AT473" s="25" t="s">
        <v>190</v>
      </c>
      <c r="AU473" s="25" t="s">
        <v>81</v>
      </c>
      <c r="AY473" s="25" t="s">
        <v>188</v>
      </c>
      <c r="BE473" s="248">
        <f>IF(N473="základní",J473,0)</f>
        <v>0</v>
      </c>
      <c r="BF473" s="248">
        <f>IF(N473="snížená",J473,0)</f>
        <v>0</v>
      </c>
      <c r="BG473" s="248">
        <f>IF(N473="zákl. přenesená",J473,0)</f>
        <v>0</v>
      </c>
      <c r="BH473" s="248">
        <f>IF(N473="sníž. přenesená",J473,0)</f>
        <v>0</v>
      </c>
      <c r="BI473" s="248">
        <f>IF(N473="nulová",J473,0)</f>
        <v>0</v>
      </c>
      <c r="BJ473" s="25" t="s">
        <v>79</v>
      </c>
      <c r="BK473" s="248">
        <f>ROUND(I473*H473,2)</f>
        <v>0</v>
      </c>
      <c r="BL473" s="25" t="s">
        <v>290</v>
      </c>
      <c r="BM473" s="25" t="s">
        <v>1347</v>
      </c>
    </row>
    <row r="474" s="1" customFormat="1">
      <c r="B474" s="47"/>
      <c r="C474" s="75"/>
      <c r="D474" s="249" t="s">
        <v>196</v>
      </c>
      <c r="E474" s="75"/>
      <c r="F474" s="250" t="s">
        <v>1348</v>
      </c>
      <c r="G474" s="75"/>
      <c r="H474" s="75"/>
      <c r="I474" s="205"/>
      <c r="J474" s="75"/>
      <c r="K474" s="75"/>
      <c r="L474" s="73"/>
      <c r="M474" s="251"/>
      <c r="N474" s="48"/>
      <c r="O474" s="48"/>
      <c r="P474" s="48"/>
      <c r="Q474" s="48"/>
      <c r="R474" s="48"/>
      <c r="S474" s="48"/>
      <c r="T474" s="96"/>
      <c r="AT474" s="25" t="s">
        <v>196</v>
      </c>
      <c r="AU474" s="25" t="s">
        <v>81</v>
      </c>
    </row>
    <row r="475" s="1" customFormat="1">
      <c r="B475" s="47"/>
      <c r="C475" s="75"/>
      <c r="D475" s="249" t="s">
        <v>198</v>
      </c>
      <c r="E475" s="75"/>
      <c r="F475" s="252" t="s">
        <v>693</v>
      </c>
      <c r="G475" s="75"/>
      <c r="H475" s="75"/>
      <c r="I475" s="205"/>
      <c r="J475" s="75"/>
      <c r="K475" s="75"/>
      <c r="L475" s="73"/>
      <c r="M475" s="251"/>
      <c r="N475" s="48"/>
      <c r="O475" s="48"/>
      <c r="P475" s="48"/>
      <c r="Q475" s="48"/>
      <c r="R475" s="48"/>
      <c r="S475" s="48"/>
      <c r="T475" s="96"/>
      <c r="AT475" s="25" t="s">
        <v>198</v>
      </c>
      <c r="AU475" s="25" t="s">
        <v>81</v>
      </c>
    </row>
    <row r="476" s="11" customFormat="1" ht="29.88" customHeight="1">
      <c r="B476" s="221"/>
      <c r="C476" s="222"/>
      <c r="D476" s="223" t="s">
        <v>71</v>
      </c>
      <c r="E476" s="235" t="s">
        <v>694</v>
      </c>
      <c r="F476" s="235" t="s">
        <v>695</v>
      </c>
      <c r="G476" s="222"/>
      <c r="H476" s="222"/>
      <c r="I476" s="225"/>
      <c r="J476" s="236">
        <f>BK476</f>
        <v>0</v>
      </c>
      <c r="K476" s="222"/>
      <c r="L476" s="227"/>
      <c r="M476" s="228"/>
      <c r="N476" s="229"/>
      <c r="O476" s="229"/>
      <c r="P476" s="230">
        <f>SUM(P477:P534)</f>
        <v>0</v>
      </c>
      <c r="Q476" s="229"/>
      <c r="R476" s="230">
        <f>SUM(R477:R534)</f>
        <v>4.939668769999999</v>
      </c>
      <c r="S476" s="229"/>
      <c r="T476" s="231">
        <f>SUM(T477:T534)</f>
        <v>3.2881420000000001</v>
      </c>
      <c r="AR476" s="232" t="s">
        <v>81</v>
      </c>
      <c r="AT476" s="233" t="s">
        <v>71</v>
      </c>
      <c r="AU476" s="233" t="s">
        <v>79</v>
      </c>
      <c r="AY476" s="232" t="s">
        <v>188</v>
      </c>
      <c r="BK476" s="234">
        <f>SUM(BK477:BK534)</f>
        <v>0</v>
      </c>
    </row>
    <row r="477" s="1" customFormat="1" ht="16.5" customHeight="1">
      <c r="B477" s="47"/>
      <c r="C477" s="237" t="s">
        <v>682</v>
      </c>
      <c r="D477" s="237" t="s">
        <v>190</v>
      </c>
      <c r="E477" s="238" t="s">
        <v>697</v>
      </c>
      <c r="F477" s="239" t="s">
        <v>698</v>
      </c>
      <c r="G477" s="240" t="s">
        <v>120</v>
      </c>
      <c r="H477" s="241">
        <v>234.803</v>
      </c>
      <c r="I477" s="242"/>
      <c r="J477" s="243">
        <f>ROUND(I477*H477,2)</f>
        <v>0</v>
      </c>
      <c r="K477" s="239" t="s">
        <v>193</v>
      </c>
      <c r="L477" s="73"/>
      <c r="M477" s="244" t="s">
        <v>21</v>
      </c>
      <c r="N477" s="245" t="s">
        <v>43</v>
      </c>
      <c r="O477" s="48"/>
      <c r="P477" s="246">
        <f>O477*H477</f>
        <v>0</v>
      </c>
      <c r="Q477" s="246">
        <v>0</v>
      </c>
      <c r="R477" s="246">
        <f>Q477*H477</f>
        <v>0</v>
      </c>
      <c r="S477" s="246">
        <v>0.014</v>
      </c>
      <c r="T477" s="247">
        <f>S477*H477</f>
        <v>3.287242</v>
      </c>
      <c r="AR477" s="25" t="s">
        <v>290</v>
      </c>
      <c r="AT477" s="25" t="s">
        <v>190</v>
      </c>
      <c r="AU477" s="25" t="s">
        <v>81</v>
      </c>
      <c r="AY477" s="25" t="s">
        <v>188</v>
      </c>
      <c r="BE477" s="248">
        <f>IF(N477="základní",J477,0)</f>
        <v>0</v>
      </c>
      <c r="BF477" s="248">
        <f>IF(N477="snížená",J477,0)</f>
        <v>0</v>
      </c>
      <c r="BG477" s="248">
        <f>IF(N477="zákl. přenesená",J477,0)</f>
        <v>0</v>
      </c>
      <c r="BH477" s="248">
        <f>IF(N477="sníž. přenesená",J477,0)</f>
        <v>0</v>
      </c>
      <c r="BI477" s="248">
        <f>IF(N477="nulová",J477,0)</f>
        <v>0</v>
      </c>
      <c r="BJ477" s="25" t="s">
        <v>79</v>
      </c>
      <c r="BK477" s="248">
        <f>ROUND(I477*H477,2)</f>
        <v>0</v>
      </c>
      <c r="BL477" s="25" t="s">
        <v>290</v>
      </c>
      <c r="BM477" s="25" t="s">
        <v>1349</v>
      </c>
    </row>
    <row r="478" s="1" customFormat="1">
      <c r="B478" s="47"/>
      <c r="C478" s="75"/>
      <c r="D478" s="249" t="s">
        <v>196</v>
      </c>
      <c r="E478" s="75"/>
      <c r="F478" s="250" t="s">
        <v>700</v>
      </c>
      <c r="G478" s="75"/>
      <c r="H478" s="75"/>
      <c r="I478" s="205"/>
      <c r="J478" s="75"/>
      <c r="K478" s="75"/>
      <c r="L478" s="73"/>
      <c r="M478" s="251"/>
      <c r="N478" s="48"/>
      <c r="O478" s="48"/>
      <c r="P478" s="48"/>
      <c r="Q478" s="48"/>
      <c r="R478" s="48"/>
      <c r="S478" s="48"/>
      <c r="T478" s="96"/>
      <c r="AT478" s="25" t="s">
        <v>196</v>
      </c>
      <c r="AU478" s="25" t="s">
        <v>81</v>
      </c>
    </row>
    <row r="479" s="12" customFormat="1">
      <c r="B479" s="253"/>
      <c r="C479" s="254"/>
      <c r="D479" s="249" t="s">
        <v>200</v>
      </c>
      <c r="E479" s="255" t="s">
        <v>21</v>
      </c>
      <c r="F479" s="256" t="s">
        <v>132</v>
      </c>
      <c r="G479" s="254"/>
      <c r="H479" s="257">
        <v>234.803</v>
      </c>
      <c r="I479" s="258"/>
      <c r="J479" s="254"/>
      <c r="K479" s="254"/>
      <c r="L479" s="259"/>
      <c r="M479" s="260"/>
      <c r="N479" s="261"/>
      <c r="O479" s="261"/>
      <c r="P479" s="261"/>
      <c r="Q479" s="261"/>
      <c r="R479" s="261"/>
      <c r="S479" s="261"/>
      <c r="T479" s="262"/>
      <c r="AT479" s="263" t="s">
        <v>200</v>
      </c>
      <c r="AU479" s="263" t="s">
        <v>81</v>
      </c>
      <c r="AV479" s="12" t="s">
        <v>81</v>
      </c>
      <c r="AW479" s="12" t="s">
        <v>35</v>
      </c>
      <c r="AX479" s="12" t="s">
        <v>79</v>
      </c>
      <c r="AY479" s="263" t="s">
        <v>188</v>
      </c>
    </row>
    <row r="480" s="1" customFormat="1" ht="16.5" customHeight="1">
      <c r="B480" s="47"/>
      <c r="C480" s="237" t="s">
        <v>688</v>
      </c>
      <c r="D480" s="237" t="s">
        <v>190</v>
      </c>
      <c r="E480" s="238" t="s">
        <v>702</v>
      </c>
      <c r="F480" s="239" t="s">
        <v>703</v>
      </c>
      <c r="G480" s="240" t="s">
        <v>627</v>
      </c>
      <c r="H480" s="241">
        <v>3</v>
      </c>
      <c r="I480" s="242"/>
      <c r="J480" s="243">
        <f>ROUND(I480*H480,2)</f>
        <v>0</v>
      </c>
      <c r="K480" s="239" t="s">
        <v>193</v>
      </c>
      <c r="L480" s="73"/>
      <c r="M480" s="244" t="s">
        <v>21</v>
      </c>
      <c r="N480" s="245" t="s">
        <v>43</v>
      </c>
      <c r="O480" s="48"/>
      <c r="P480" s="246">
        <f>O480*H480</f>
        <v>0</v>
      </c>
      <c r="Q480" s="246">
        <v>0</v>
      </c>
      <c r="R480" s="246">
        <f>Q480*H480</f>
        <v>0</v>
      </c>
      <c r="S480" s="246">
        <v>0.00029999999999999997</v>
      </c>
      <c r="T480" s="247">
        <f>S480*H480</f>
        <v>0.00089999999999999998</v>
      </c>
      <c r="AR480" s="25" t="s">
        <v>290</v>
      </c>
      <c r="AT480" s="25" t="s">
        <v>190</v>
      </c>
      <c r="AU480" s="25" t="s">
        <v>81</v>
      </c>
      <c r="AY480" s="25" t="s">
        <v>188</v>
      </c>
      <c r="BE480" s="248">
        <f>IF(N480="základní",J480,0)</f>
        <v>0</v>
      </c>
      <c r="BF480" s="248">
        <f>IF(N480="snížená",J480,0)</f>
        <v>0</v>
      </c>
      <c r="BG480" s="248">
        <f>IF(N480="zákl. přenesená",J480,0)</f>
        <v>0</v>
      </c>
      <c r="BH480" s="248">
        <f>IF(N480="sníž. přenesená",J480,0)</f>
        <v>0</v>
      </c>
      <c r="BI480" s="248">
        <f>IF(N480="nulová",J480,0)</f>
        <v>0</v>
      </c>
      <c r="BJ480" s="25" t="s">
        <v>79</v>
      </c>
      <c r="BK480" s="248">
        <f>ROUND(I480*H480,2)</f>
        <v>0</v>
      </c>
      <c r="BL480" s="25" t="s">
        <v>290</v>
      </c>
      <c r="BM480" s="25" t="s">
        <v>1350</v>
      </c>
    </row>
    <row r="481" s="1" customFormat="1">
      <c r="B481" s="47"/>
      <c r="C481" s="75"/>
      <c r="D481" s="249" t="s">
        <v>196</v>
      </c>
      <c r="E481" s="75"/>
      <c r="F481" s="250" t="s">
        <v>705</v>
      </c>
      <c r="G481" s="75"/>
      <c r="H481" s="75"/>
      <c r="I481" s="205"/>
      <c r="J481" s="75"/>
      <c r="K481" s="75"/>
      <c r="L481" s="73"/>
      <c r="M481" s="251"/>
      <c r="N481" s="48"/>
      <c r="O481" s="48"/>
      <c r="P481" s="48"/>
      <c r="Q481" s="48"/>
      <c r="R481" s="48"/>
      <c r="S481" s="48"/>
      <c r="T481" s="96"/>
      <c r="AT481" s="25" t="s">
        <v>196</v>
      </c>
      <c r="AU481" s="25" t="s">
        <v>81</v>
      </c>
    </row>
    <row r="482" s="1" customFormat="1" ht="25.5" customHeight="1">
      <c r="B482" s="47"/>
      <c r="C482" s="237" t="s">
        <v>696</v>
      </c>
      <c r="D482" s="237" t="s">
        <v>190</v>
      </c>
      <c r="E482" s="238" t="s">
        <v>707</v>
      </c>
      <c r="F482" s="239" t="s">
        <v>708</v>
      </c>
      <c r="G482" s="240" t="s">
        <v>120</v>
      </c>
      <c r="H482" s="241">
        <v>234.803</v>
      </c>
      <c r="I482" s="242"/>
      <c r="J482" s="243">
        <f>ROUND(I482*H482,2)</f>
        <v>0</v>
      </c>
      <c r="K482" s="239" t="s">
        <v>193</v>
      </c>
      <c r="L482" s="73"/>
      <c r="M482" s="244" t="s">
        <v>21</v>
      </c>
      <c r="N482" s="245" t="s">
        <v>43</v>
      </c>
      <c r="O482" s="48"/>
      <c r="P482" s="246">
        <f>O482*H482</f>
        <v>0</v>
      </c>
      <c r="Q482" s="246">
        <v>0</v>
      </c>
      <c r="R482" s="246">
        <f>Q482*H482</f>
        <v>0</v>
      </c>
      <c r="S482" s="246">
        <v>0</v>
      </c>
      <c r="T482" s="247">
        <f>S482*H482</f>
        <v>0</v>
      </c>
      <c r="AR482" s="25" t="s">
        <v>290</v>
      </c>
      <c r="AT482" s="25" t="s">
        <v>190</v>
      </c>
      <c r="AU482" s="25" t="s">
        <v>81</v>
      </c>
      <c r="AY482" s="25" t="s">
        <v>188</v>
      </c>
      <c r="BE482" s="248">
        <f>IF(N482="základní",J482,0)</f>
        <v>0</v>
      </c>
      <c r="BF482" s="248">
        <f>IF(N482="snížená",J482,0)</f>
        <v>0</v>
      </c>
      <c r="BG482" s="248">
        <f>IF(N482="zákl. přenesená",J482,0)</f>
        <v>0</v>
      </c>
      <c r="BH482" s="248">
        <f>IF(N482="sníž. přenesená",J482,0)</f>
        <v>0</v>
      </c>
      <c r="BI482" s="248">
        <f>IF(N482="nulová",J482,0)</f>
        <v>0</v>
      </c>
      <c r="BJ482" s="25" t="s">
        <v>79</v>
      </c>
      <c r="BK482" s="248">
        <f>ROUND(I482*H482,2)</f>
        <v>0</v>
      </c>
      <c r="BL482" s="25" t="s">
        <v>290</v>
      </c>
      <c r="BM482" s="25" t="s">
        <v>1351</v>
      </c>
    </row>
    <row r="483" s="1" customFormat="1">
      <c r="B483" s="47"/>
      <c r="C483" s="75"/>
      <c r="D483" s="249" t="s">
        <v>196</v>
      </c>
      <c r="E483" s="75"/>
      <c r="F483" s="250" t="s">
        <v>710</v>
      </c>
      <c r="G483" s="75"/>
      <c r="H483" s="75"/>
      <c r="I483" s="205"/>
      <c r="J483" s="75"/>
      <c r="K483" s="75"/>
      <c r="L483" s="73"/>
      <c r="M483" s="251"/>
      <c r="N483" s="48"/>
      <c r="O483" s="48"/>
      <c r="P483" s="48"/>
      <c r="Q483" s="48"/>
      <c r="R483" s="48"/>
      <c r="S483" s="48"/>
      <c r="T483" s="96"/>
      <c r="AT483" s="25" t="s">
        <v>196</v>
      </c>
      <c r="AU483" s="25" t="s">
        <v>81</v>
      </c>
    </row>
    <row r="484" s="1" customFormat="1">
      <c r="B484" s="47"/>
      <c r="C484" s="75"/>
      <c r="D484" s="249" t="s">
        <v>198</v>
      </c>
      <c r="E484" s="75"/>
      <c r="F484" s="252" t="s">
        <v>711</v>
      </c>
      <c r="G484" s="75"/>
      <c r="H484" s="75"/>
      <c r="I484" s="205"/>
      <c r="J484" s="75"/>
      <c r="K484" s="75"/>
      <c r="L484" s="73"/>
      <c r="M484" s="251"/>
      <c r="N484" s="48"/>
      <c r="O484" s="48"/>
      <c r="P484" s="48"/>
      <c r="Q484" s="48"/>
      <c r="R484" s="48"/>
      <c r="S484" s="48"/>
      <c r="T484" s="96"/>
      <c r="AT484" s="25" t="s">
        <v>198</v>
      </c>
      <c r="AU484" s="25" t="s">
        <v>81</v>
      </c>
    </row>
    <row r="485" s="12" customFormat="1">
      <c r="B485" s="253"/>
      <c r="C485" s="254"/>
      <c r="D485" s="249" t="s">
        <v>200</v>
      </c>
      <c r="E485" s="255" t="s">
        <v>132</v>
      </c>
      <c r="F485" s="256" t="s">
        <v>1352</v>
      </c>
      <c r="G485" s="254"/>
      <c r="H485" s="257">
        <v>234.803</v>
      </c>
      <c r="I485" s="258"/>
      <c r="J485" s="254"/>
      <c r="K485" s="254"/>
      <c r="L485" s="259"/>
      <c r="M485" s="260"/>
      <c r="N485" s="261"/>
      <c r="O485" s="261"/>
      <c r="P485" s="261"/>
      <c r="Q485" s="261"/>
      <c r="R485" s="261"/>
      <c r="S485" s="261"/>
      <c r="T485" s="262"/>
      <c r="AT485" s="263" t="s">
        <v>200</v>
      </c>
      <c r="AU485" s="263" t="s">
        <v>81</v>
      </c>
      <c r="AV485" s="12" t="s">
        <v>81</v>
      </c>
      <c r="AW485" s="12" t="s">
        <v>35</v>
      </c>
      <c r="AX485" s="12" t="s">
        <v>79</v>
      </c>
      <c r="AY485" s="263" t="s">
        <v>188</v>
      </c>
    </row>
    <row r="486" s="1" customFormat="1" ht="25.5" customHeight="1">
      <c r="B486" s="47"/>
      <c r="C486" s="237" t="s">
        <v>701</v>
      </c>
      <c r="D486" s="237" t="s">
        <v>190</v>
      </c>
      <c r="E486" s="238" t="s">
        <v>714</v>
      </c>
      <c r="F486" s="239" t="s">
        <v>715</v>
      </c>
      <c r="G486" s="240" t="s">
        <v>120</v>
      </c>
      <c r="H486" s="241">
        <v>60.976999999999997</v>
      </c>
      <c r="I486" s="242"/>
      <c r="J486" s="243">
        <f>ROUND(I486*H486,2)</f>
        <v>0</v>
      </c>
      <c r="K486" s="239" t="s">
        <v>193</v>
      </c>
      <c r="L486" s="73"/>
      <c r="M486" s="244" t="s">
        <v>21</v>
      </c>
      <c r="N486" s="245" t="s">
        <v>43</v>
      </c>
      <c r="O486" s="48"/>
      <c r="P486" s="246">
        <f>O486*H486</f>
        <v>0</v>
      </c>
      <c r="Q486" s="246">
        <v>3.0000000000000001E-05</v>
      </c>
      <c r="R486" s="246">
        <f>Q486*H486</f>
        <v>0.00182931</v>
      </c>
      <c r="S486" s="246">
        <v>0</v>
      </c>
      <c r="T486" s="247">
        <f>S486*H486</f>
        <v>0</v>
      </c>
      <c r="AR486" s="25" t="s">
        <v>290</v>
      </c>
      <c r="AT486" s="25" t="s">
        <v>190</v>
      </c>
      <c r="AU486" s="25" t="s">
        <v>81</v>
      </c>
      <c r="AY486" s="25" t="s">
        <v>188</v>
      </c>
      <c r="BE486" s="248">
        <f>IF(N486="základní",J486,0)</f>
        <v>0</v>
      </c>
      <c r="BF486" s="248">
        <f>IF(N486="snížená",J486,0)</f>
        <v>0</v>
      </c>
      <c r="BG486" s="248">
        <f>IF(N486="zákl. přenesená",J486,0)</f>
        <v>0</v>
      </c>
      <c r="BH486" s="248">
        <f>IF(N486="sníž. přenesená",J486,0)</f>
        <v>0</v>
      </c>
      <c r="BI486" s="248">
        <f>IF(N486="nulová",J486,0)</f>
        <v>0</v>
      </c>
      <c r="BJ486" s="25" t="s">
        <v>79</v>
      </c>
      <c r="BK486" s="248">
        <f>ROUND(I486*H486,2)</f>
        <v>0</v>
      </c>
      <c r="BL486" s="25" t="s">
        <v>290</v>
      </c>
      <c r="BM486" s="25" t="s">
        <v>1353</v>
      </c>
    </row>
    <row r="487" s="1" customFormat="1">
      <c r="B487" s="47"/>
      <c r="C487" s="75"/>
      <c r="D487" s="249" t="s">
        <v>196</v>
      </c>
      <c r="E487" s="75"/>
      <c r="F487" s="250" t="s">
        <v>717</v>
      </c>
      <c r="G487" s="75"/>
      <c r="H487" s="75"/>
      <c r="I487" s="205"/>
      <c r="J487" s="75"/>
      <c r="K487" s="75"/>
      <c r="L487" s="73"/>
      <c r="M487" s="251"/>
      <c r="N487" s="48"/>
      <c r="O487" s="48"/>
      <c r="P487" s="48"/>
      <c r="Q487" s="48"/>
      <c r="R487" s="48"/>
      <c r="S487" s="48"/>
      <c r="T487" s="96"/>
      <c r="AT487" s="25" t="s">
        <v>196</v>
      </c>
      <c r="AU487" s="25" t="s">
        <v>81</v>
      </c>
    </row>
    <row r="488" s="12" customFormat="1">
      <c r="B488" s="253"/>
      <c r="C488" s="254"/>
      <c r="D488" s="249" t="s">
        <v>200</v>
      </c>
      <c r="E488" s="255" t="s">
        <v>21</v>
      </c>
      <c r="F488" s="256" t="s">
        <v>1354</v>
      </c>
      <c r="G488" s="254"/>
      <c r="H488" s="257">
        <v>60.976999999999997</v>
      </c>
      <c r="I488" s="258"/>
      <c r="J488" s="254"/>
      <c r="K488" s="254"/>
      <c r="L488" s="259"/>
      <c r="M488" s="260"/>
      <c r="N488" s="261"/>
      <c r="O488" s="261"/>
      <c r="P488" s="261"/>
      <c r="Q488" s="261"/>
      <c r="R488" s="261"/>
      <c r="S488" s="261"/>
      <c r="T488" s="262"/>
      <c r="AT488" s="263" t="s">
        <v>200</v>
      </c>
      <c r="AU488" s="263" t="s">
        <v>81</v>
      </c>
      <c r="AV488" s="12" t="s">
        <v>81</v>
      </c>
      <c r="AW488" s="12" t="s">
        <v>35</v>
      </c>
      <c r="AX488" s="12" t="s">
        <v>79</v>
      </c>
      <c r="AY488" s="263" t="s">
        <v>188</v>
      </c>
    </row>
    <row r="489" s="1" customFormat="1" ht="16.5" customHeight="1">
      <c r="B489" s="47"/>
      <c r="C489" s="286" t="s">
        <v>706</v>
      </c>
      <c r="D489" s="286" t="s">
        <v>273</v>
      </c>
      <c r="E489" s="287" t="s">
        <v>720</v>
      </c>
      <c r="F489" s="288" t="s">
        <v>721</v>
      </c>
      <c r="G489" s="289" t="s">
        <v>261</v>
      </c>
      <c r="H489" s="290">
        <v>0.087999999999999995</v>
      </c>
      <c r="I489" s="291"/>
      <c r="J489" s="292">
        <f>ROUND(I489*H489,2)</f>
        <v>0</v>
      </c>
      <c r="K489" s="288" t="s">
        <v>193</v>
      </c>
      <c r="L489" s="293"/>
      <c r="M489" s="294" t="s">
        <v>21</v>
      </c>
      <c r="N489" s="295" t="s">
        <v>43</v>
      </c>
      <c r="O489" s="48"/>
      <c r="P489" s="246">
        <f>O489*H489</f>
        <v>0</v>
      </c>
      <c r="Q489" s="246">
        <v>1</v>
      </c>
      <c r="R489" s="246">
        <f>Q489*H489</f>
        <v>0.087999999999999995</v>
      </c>
      <c r="S489" s="246">
        <v>0</v>
      </c>
      <c r="T489" s="247">
        <f>S489*H489</f>
        <v>0</v>
      </c>
      <c r="AR489" s="25" t="s">
        <v>405</v>
      </c>
      <c r="AT489" s="25" t="s">
        <v>273</v>
      </c>
      <c r="AU489" s="25" t="s">
        <v>81</v>
      </c>
      <c r="AY489" s="25" t="s">
        <v>188</v>
      </c>
      <c r="BE489" s="248">
        <f>IF(N489="základní",J489,0)</f>
        <v>0</v>
      </c>
      <c r="BF489" s="248">
        <f>IF(N489="snížená",J489,0)</f>
        <v>0</v>
      </c>
      <c r="BG489" s="248">
        <f>IF(N489="zákl. přenesená",J489,0)</f>
        <v>0</v>
      </c>
      <c r="BH489" s="248">
        <f>IF(N489="sníž. přenesená",J489,0)</f>
        <v>0</v>
      </c>
      <c r="BI489" s="248">
        <f>IF(N489="nulová",J489,0)</f>
        <v>0</v>
      </c>
      <c r="BJ489" s="25" t="s">
        <v>79</v>
      </c>
      <c r="BK489" s="248">
        <f>ROUND(I489*H489,2)</f>
        <v>0</v>
      </c>
      <c r="BL489" s="25" t="s">
        <v>290</v>
      </c>
      <c r="BM489" s="25" t="s">
        <v>1355</v>
      </c>
    </row>
    <row r="490" s="1" customFormat="1">
      <c r="B490" s="47"/>
      <c r="C490" s="75"/>
      <c r="D490" s="249" t="s">
        <v>196</v>
      </c>
      <c r="E490" s="75"/>
      <c r="F490" s="250" t="s">
        <v>721</v>
      </c>
      <c r="G490" s="75"/>
      <c r="H490" s="75"/>
      <c r="I490" s="205"/>
      <c r="J490" s="75"/>
      <c r="K490" s="75"/>
      <c r="L490" s="73"/>
      <c r="M490" s="251"/>
      <c r="N490" s="48"/>
      <c r="O490" s="48"/>
      <c r="P490" s="48"/>
      <c r="Q490" s="48"/>
      <c r="R490" s="48"/>
      <c r="S490" s="48"/>
      <c r="T490" s="96"/>
      <c r="AT490" s="25" t="s">
        <v>196</v>
      </c>
      <c r="AU490" s="25" t="s">
        <v>81</v>
      </c>
    </row>
    <row r="491" s="12" customFormat="1">
      <c r="B491" s="253"/>
      <c r="C491" s="254"/>
      <c r="D491" s="249" t="s">
        <v>200</v>
      </c>
      <c r="E491" s="255" t="s">
        <v>21</v>
      </c>
      <c r="F491" s="256" t="s">
        <v>1356</v>
      </c>
      <c r="G491" s="254"/>
      <c r="H491" s="257">
        <v>0.070000000000000007</v>
      </c>
      <c r="I491" s="258"/>
      <c r="J491" s="254"/>
      <c r="K491" s="254"/>
      <c r="L491" s="259"/>
      <c r="M491" s="260"/>
      <c r="N491" s="261"/>
      <c r="O491" s="261"/>
      <c r="P491" s="261"/>
      <c r="Q491" s="261"/>
      <c r="R491" s="261"/>
      <c r="S491" s="261"/>
      <c r="T491" s="262"/>
      <c r="AT491" s="263" t="s">
        <v>200</v>
      </c>
      <c r="AU491" s="263" t="s">
        <v>81</v>
      </c>
      <c r="AV491" s="12" t="s">
        <v>81</v>
      </c>
      <c r="AW491" s="12" t="s">
        <v>35</v>
      </c>
      <c r="AX491" s="12" t="s">
        <v>72</v>
      </c>
      <c r="AY491" s="263" t="s">
        <v>188</v>
      </c>
    </row>
    <row r="492" s="12" customFormat="1">
      <c r="B492" s="253"/>
      <c r="C492" s="254"/>
      <c r="D492" s="249" t="s">
        <v>200</v>
      </c>
      <c r="E492" s="255" t="s">
        <v>21</v>
      </c>
      <c r="F492" s="256" t="s">
        <v>1357</v>
      </c>
      <c r="G492" s="254"/>
      <c r="H492" s="257">
        <v>0.017999999999999999</v>
      </c>
      <c r="I492" s="258"/>
      <c r="J492" s="254"/>
      <c r="K492" s="254"/>
      <c r="L492" s="259"/>
      <c r="M492" s="260"/>
      <c r="N492" s="261"/>
      <c r="O492" s="261"/>
      <c r="P492" s="261"/>
      <c r="Q492" s="261"/>
      <c r="R492" s="261"/>
      <c r="S492" s="261"/>
      <c r="T492" s="262"/>
      <c r="AT492" s="263" t="s">
        <v>200</v>
      </c>
      <c r="AU492" s="263" t="s">
        <v>81</v>
      </c>
      <c r="AV492" s="12" t="s">
        <v>81</v>
      </c>
      <c r="AW492" s="12" t="s">
        <v>35</v>
      </c>
      <c r="AX492" s="12" t="s">
        <v>72</v>
      </c>
      <c r="AY492" s="263" t="s">
        <v>188</v>
      </c>
    </row>
    <row r="493" s="14" customFormat="1">
      <c r="B493" s="274"/>
      <c r="C493" s="275"/>
      <c r="D493" s="249" t="s">
        <v>200</v>
      </c>
      <c r="E493" s="276" t="s">
        <v>21</v>
      </c>
      <c r="F493" s="277" t="s">
        <v>215</v>
      </c>
      <c r="G493" s="275"/>
      <c r="H493" s="278">
        <v>0.087999999999999995</v>
      </c>
      <c r="I493" s="279"/>
      <c r="J493" s="275"/>
      <c r="K493" s="275"/>
      <c r="L493" s="280"/>
      <c r="M493" s="281"/>
      <c r="N493" s="282"/>
      <c r="O493" s="282"/>
      <c r="P493" s="282"/>
      <c r="Q493" s="282"/>
      <c r="R493" s="282"/>
      <c r="S493" s="282"/>
      <c r="T493" s="283"/>
      <c r="AT493" s="284" t="s">
        <v>200</v>
      </c>
      <c r="AU493" s="284" t="s">
        <v>81</v>
      </c>
      <c r="AV493" s="14" t="s">
        <v>194</v>
      </c>
      <c r="AW493" s="14" t="s">
        <v>35</v>
      </c>
      <c r="AX493" s="14" t="s">
        <v>79</v>
      </c>
      <c r="AY493" s="284" t="s">
        <v>188</v>
      </c>
    </row>
    <row r="494" s="1" customFormat="1" ht="25.5" customHeight="1">
      <c r="B494" s="47"/>
      <c r="C494" s="237" t="s">
        <v>713</v>
      </c>
      <c r="D494" s="237" t="s">
        <v>190</v>
      </c>
      <c r="E494" s="238" t="s">
        <v>725</v>
      </c>
      <c r="F494" s="239" t="s">
        <v>726</v>
      </c>
      <c r="G494" s="240" t="s">
        <v>120</v>
      </c>
      <c r="H494" s="241">
        <v>234.803</v>
      </c>
      <c r="I494" s="242"/>
      <c r="J494" s="243">
        <f>ROUND(I494*H494,2)</f>
        <v>0</v>
      </c>
      <c r="K494" s="239" t="s">
        <v>193</v>
      </c>
      <c r="L494" s="73"/>
      <c r="M494" s="244" t="s">
        <v>21</v>
      </c>
      <c r="N494" s="245" t="s">
        <v>43</v>
      </c>
      <c r="O494" s="48"/>
      <c r="P494" s="246">
        <f>O494*H494</f>
        <v>0</v>
      </c>
      <c r="Q494" s="246">
        <v>0</v>
      </c>
      <c r="R494" s="246">
        <f>Q494*H494</f>
        <v>0</v>
      </c>
      <c r="S494" s="246">
        <v>0</v>
      </c>
      <c r="T494" s="247">
        <f>S494*H494</f>
        <v>0</v>
      </c>
      <c r="AR494" s="25" t="s">
        <v>290</v>
      </c>
      <c r="AT494" s="25" t="s">
        <v>190</v>
      </c>
      <c r="AU494" s="25" t="s">
        <v>81</v>
      </c>
      <c r="AY494" s="25" t="s">
        <v>188</v>
      </c>
      <c r="BE494" s="248">
        <f>IF(N494="základní",J494,0)</f>
        <v>0</v>
      </c>
      <c r="BF494" s="248">
        <f>IF(N494="snížená",J494,0)</f>
        <v>0</v>
      </c>
      <c r="BG494" s="248">
        <f>IF(N494="zákl. přenesená",J494,0)</f>
        <v>0</v>
      </c>
      <c r="BH494" s="248">
        <f>IF(N494="sníž. přenesená",J494,0)</f>
        <v>0</v>
      </c>
      <c r="BI494" s="248">
        <f>IF(N494="nulová",J494,0)</f>
        <v>0</v>
      </c>
      <c r="BJ494" s="25" t="s">
        <v>79</v>
      </c>
      <c r="BK494" s="248">
        <f>ROUND(I494*H494,2)</f>
        <v>0</v>
      </c>
      <c r="BL494" s="25" t="s">
        <v>290</v>
      </c>
      <c r="BM494" s="25" t="s">
        <v>1358</v>
      </c>
    </row>
    <row r="495" s="1" customFormat="1">
      <c r="B495" s="47"/>
      <c r="C495" s="75"/>
      <c r="D495" s="249" t="s">
        <v>196</v>
      </c>
      <c r="E495" s="75"/>
      <c r="F495" s="250" t="s">
        <v>728</v>
      </c>
      <c r="G495" s="75"/>
      <c r="H495" s="75"/>
      <c r="I495" s="205"/>
      <c r="J495" s="75"/>
      <c r="K495" s="75"/>
      <c r="L495" s="73"/>
      <c r="M495" s="251"/>
      <c r="N495" s="48"/>
      <c r="O495" s="48"/>
      <c r="P495" s="48"/>
      <c r="Q495" s="48"/>
      <c r="R495" s="48"/>
      <c r="S495" s="48"/>
      <c r="T495" s="96"/>
      <c r="AT495" s="25" t="s">
        <v>196</v>
      </c>
      <c r="AU495" s="25" t="s">
        <v>81</v>
      </c>
    </row>
    <row r="496" s="1" customFormat="1">
      <c r="B496" s="47"/>
      <c r="C496" s="75"/>
      <c r="D496" s="249" t="s">
        <v>198</v>
      </c>
      <c r="E496" s="75"/>
      <c r="F496" s="252" t="s">
        <v>729</v>
      </c>
      <c r="G496" s="75"/>
      <c r="H496" s="75"/>
      <c r="I496" s="205"/>
      <c r="J496" s="75"/>
      <c r="K496" s="75"/>
      <c r="L496" s="73"/>
      <c r="M496" s="251"/>
      <c r="N496" s="48"/>
      <c r="O496" s="48"/>
      <c r="P496" s="48"/>
      <c r="Q496" s="48"/>
      <c r="R496" s="48"/>
      <c r="S496" s="48"/>
      <c r="T496" s="96"/>
      <c r="AT496" s="25" t="s">
        <v>198</v>
      </c>
      <c r="AU496" s="25" t="s">
        <v>81</v>
      </c>
    </row>
    <row r="497" s="1" customFormat="1">
      <c r="B497" s="47"/>
      <c r="C497" s="75"/>
      <c r="D497" s="249" t="s">
        <v>740</v>
      </c>
      <c r="E497" s="75"/>
      <c r="F497" s="252" t="s">
        <v>741</v>
      </c>
      <c r="G497" s="75"/>
      <c r="H497" s="75"/>
      <c r="I497" s="205"/>
      <c r="J497" s="75"/>
      <c r="K497" s="75"/>
      <c r="L497" s="73"/>
      <c r="M497" s="251"/>
      <c r="N497" s="48"/>
      <c r="O497" s="48"/>
      <c r="P497" s="48"/>
      <c r="Q497" s="48"/>
      <c r="R497" s="48"/>
      <c r="S497" s="48"/>
      <c r="T497" s="96"/>
      <c r="AT497" s="25" t="s">
        <v>740</v>
      </c>
      <c r="AU497" s="25" t="s">
        <v>81</v>
      </c>
    </row>
    <row r="498" s="12" customFormat="1">
      <c r="B498" s="253"/>
      <c r="C498" s="254"/>
      <c r="D498" s="249" t="s">
        <v>200</v>
      </c>
      <c r="E498" s="255" t="s">
        <v>21</v>
      </c>
      <c r="F498" s="256" t="s">
        <v>132</v>
      </c>
      <c r="G498" s="254"/>
      <c r="H498" s="257">
        <v>234.803</v>
      </c>
      <c r="I498" s="258"/>
      <c r="J498" s="254"/>
      <c r="K498" s="254"/>
      <c r="L498" s="259"/>
      <c r="M498" s="260"/>
      <c r="N498" s="261"/>
      <c r="O498" s="261"/>
      <c r="P498" s="261"/>
      <c r="Q498" s="261"/>
      <c r="R498" s="261"/>
      <c r="S498" s="261"/>
      <c r="T498" s="262"/>
      <c r="AT498" s="263" t="s">
        <v>200</v>
      </c>
      <c r="AU498" s="263" t="s">
        <v>81</v>
      </c>
      <c r="AV498" s="12" t="s">
        <v>81</v>
      </c>
      <c r="AW498" s="12" t="s">
        <v>35</v>
      </c>
      <c r="AX498" s="12" t="s">
        <v>79</v>
      </c>
      <c r="AY498" s="263" t="s">
        <v>188</v>
      </c>
    </row>
    <row r="499" s="1" customFormat="1" ht="25.5" customHeight="1">
      <c r="B499" s="47"/>
      <c r="C499" s="237" t="s">
        <v>719</v>
      </c>
      <c r="D499" s="237" t="s">
        <v>190</v>
      </c>
      <c r="E499" s="238" t="s">
        <v>731</v>
      </c>
      <c r="F499" s="239" t="s">
        <v>732</v>
      </c>
      <c r="G499" s="240" t="s">
        <v>120</v>
      </c>
      <c r="H499" s="241">
        <v>75.656999999999996</v>
      </c>
      <c r="I499" s="242"/>
      <c r="J499" s="243">
        <f>ROUND(I499*H499,2)</f>
        <v>0</v>
      </c>
      <c r="K499" s="239" t="s">
        <v>307</v>
      </c>
      <c r="L499" s="73"/>
      <c r="M499" s="244" t="s">
        <v>21</v>
      </c>
      <c r="N499" s="245" t="s">
        <v>43</v>
      </c>
      <c r="O499" s="48"/>
      <c r="P499" s="246">
        <f>O499*H499</f>
        <v>0</v>
      </c>
      <c r="Q499" s="246">
        <v>0</v>
      </c>
      <c r="R499" s="246">
        <f>Q499*H499</f>
        <v>0</v>
      </c>
      <c r="S499" s="246">
        <v>0</v>
      </c>
      <c r="T499" s="247">
        <f>S499*H499</f>
        <v>0</v>
      </c>
      <c r="AR499" s="25" t="s">
        <v>290</v>
      </c>
      <c r="AT499" s="25" t="s">
        <v>190</v>
      </c>
      <c r="AU499" s="25" t="s">
        <v>81</v>
      </c>
      <c r="AY499" s="25" t="s">
        <v>188</v>
      </c>
      <c r="BE499" s="248">
        <f>IF(N499="základní",J499,0)</f>
        <v>0</v>
      </c>
      <c r="BF499" s="248">
        <f>IF(N499="snížená",J499,0)</f>
        <v>0</v>
      </c>
      <c r="BG499" s="248">
        <f>IF(N499="zákl. přenesená",J499,0)</f>
        <v>0</v>
      </c>
      <c r="BH499" s="248">
        <f>IF(N499="sníž. přenesená",J499,0)</f>
        <v>0</v>
      </c>
      <c r="BI499" s="248">
        <f>IF(N499="nulová",J499,0)</f>
        <v>0</v>
      </c>
      <c r="BJ499" s="25" t="s">
        <v>79</v>
      </c>
      <c r="BK499" s="248">
        <f>ROUND(I499*H499,2)</f>
        <v>0</v>
      </c>
      <c r="BL499" s="25" t="s">
        <v>290</v>
      </c>
      <c r="BM499" s="25" t="s">
        <v>1359</v>
      </c>
    </row>
    <row r="500" s="1" customFormat="1">
      <c r="B500" s="47"/>
      <c r="C500" s="75"/>
      <c r="D500" s="249" t="s">
        <v>196</v>
      </c>
      <c r="E500" s="75"/>
      <c r="F500" s="250" t="s">
        <v>732</v>
      </c>
      <c r="G500" s="75"/>
      <c r="H500" s="75"/>
      <c r="I500" s="205"/>
      <c r="J500" s="75"/>
      <c r="K500" s="75"/>
      <c r="L500" s="73"/>
      <c r="M500" s="251"/>
      <c r="N500" s="48"/>
      <c r="O500" s="48"/>
      <c r="P500" s="48"/>
      <c r="Q500" s="48"/>
      <c r="R500" s="48"/>
      <c r="S500" s="48"/>
      <c r="T500" s="96"/>
      <c r="AT500" s="25" t="s">
        <v>196</v>
      </c>
      <c r="AU500" s="25" t="s">
        <v>81</v>
      </c>
    </row>
    <row r="501" s="1" customFormat="1">
      <c r="B501" s="47"/>
      <c r="C501" s="75"/>
      <c r="D501" s="249" t="s">
        <v>198</v>
      </c>
      <c r="E501" s="75"/>
      <c r="F501" s="252" t="s">
        <v>729</v>
      </c>
      <c r="G501" s="75"/>
      <c r="H501" s="75"/>
      <c r="I501" s="205"/>
      <c r="J501" s="75"/>
      <c r="K501" s="75"/>
      <c r="L501" s="73"/>
      <c r="M501" s="251"/>
      <c r="N501" s="48"/>
      <c r="O501" s="48"/>
      <c r="P501" s="48"/>
      <c r="Q501" s="48"/>
      <c r="R501" s="48"/>
      <c r="S501" s="48"/>
      <c r="T501" s="96"/>
      <c r="AT501" s="25" t="s">
        <v>198</v>
      </c>
      <c r="AU501" s="25" t="s">
        <v>81</v>
      </c>
    </row>
    <row r="502" s="13" customFormat="1">
      <c r="B502" s="264"/>
      <c r="C502" s="265"/>
      <c r="D502" s="249" t="s">
        <v>200</v>
      </c>
      <c r="E502" s="266" t="s">
        <v>21</v>
      </c>
      <c r="F502" s="267" t="s">
        <v>1360</v>
      </c>
      <c r="G502" s="265"/>
      <c r="H502" s="266" t="s">
        <v>21</v>
      </c>
      <c r="I502" s="268"/>
      <c r="J502" s="265"/>
      <c r="K502" s="265"/>
      <c r="L502" s="269"/>
      <c r="M502" s="270"/>
      <c r="N502" s="271"/>
      <c r="O502" s="271"/>
      <c r="P502" s="271"/>
      <c r="Q502" s="271"/>
      <c r="R502" s="271"/>
      <c r="S502" s="271"/>
      <c r="T502" s="272"/>
      <c r="AT502" s="273" t="s">
        <v>200</v>
      </c>
      <c r="AU502" s="273" t="s">
        <v>81</v>
      </c>
      <c r="AV502" s="13" t="s">
        <v>79</v>
      </c>
      <c r="AW502" s="13" t="s">
        <v>35</v>
      </c>
      <c r="AX502" s="13" t="s">
        <v>72</v>
      </c>
      <c r="AY502" s="273" t="s">
        <v>188</v>
      </c>
    </row>
    <row r="503" s="12" customFormat="1">
      <c r="B503" s="253"/>
      <c r="C503" s="254"/>
      <c r="D503" s="249" t="s">
        <v>200</v>
      </c>
      <c r="E503" s="255" t="s">
        <v>21</v>
      </c>
      <c r="F503" s="256" t="s">
        <v>1361</v>
      </c>
      <c r="G503" s="254"/>
      <c r="H503" s="257">
        <v>50.656999999999996</v>
      </c>
      <c r="I503" s="258"/>
      <c r="J503" s="254"/>
      <c r="K503" s="254"/>
      <c r="L503" s="259"/>
      <c r="M503" s="260"/>
      <c r="N503" s="261"/>
      <c r="O503" s="261"/>
      <c r="P503" s="261"/>
      <c r="Q503" s="261"/>
      <c r="R503" s="261"/>
      <c r="S503" s="261"/>
      <c r="T503" s="262"/>
      <c r="AT503" s="263" t="s">
        <v>200</v>
      </c>
      <c r="AU503" s="263" t="s">
        <v>81</v>
      </c>
      <c r="AV503" s="12" t="s">
        <v>81</v>
      </c>
      <c r="AW503" s="12" t="s">
        <v>35</v>
      </c>
      <c r="AX503" s="12" t="s">
        <v>72</v>
      </c>
      <c r="AY503" s="263" t="s">
        <v>188</v>
      </c>
    </row>
    <row r="504" s="12" customFormat="1">
      <c r="B504" s="253"/>
      <c r="C504" s="254"/>
      <c r="D504" s="249" t="s">
        <v>200</v>
      </c>
      <c r="E504" s="255" t="s">
        <v>21</v>
      </c>
      <c r="F504" s="256" t="s">
        <v>347</v>
      </c>
      <c r="G504" s="254"/>
      <c r="H504" s="257">
        <v>25</v>
      </c>
      <c r="I504" s="258"/>
      <c r="J504" s="254"/>
      <c r="K504" s="254"/>
      <c r="L504" s="259"/>
      <c r="M504" s="260"/>
      <c r="N504" s="261"/>
      <c r="O504" s="261"/>
      <c r="P504" s="261"/>
      <c r="Q504" s="261"/>
      <c r="R504" s="261"/>
      <c r="S504" s="261"/>
      <c r="T504" s="262"/>
      <c r="AT504" s="263" t="s">
        <v>200</v>
      </c>
      <c r="AU504" s="263" t="s">
        <v>81</v>
      </c>
      <c r="AV504" s="12" t="s">
        <v>81</v>
      </c>
      <c r="AW504" s="12" t="s">
        <v>35</v>
      </c>
      <c r="AX504" s="12" t="s">
        <v>72</v>
      </c>
      <c r="AY504" s="263" t="s">
        <v>188</v>
      </c>
    </row>
    <row r="505" s="14" customFormat="1">
      <c r="B505" s="274"/>
      <c r="C505" s="275"/>
      <c r="D505" s="249" t="s">
        <v>200</v>
      </c>
      <c r="E505" s="276" t="s">
        <v>21</v>
      </c>
      <c r="F505" s="277" t="s">
        <v>215</v>
      </c>
      <c r="G505" s="275"/>
      <c r="H505" s="278">
        <v>75.656999999999996</v>
      </c>
      <c r="I505" s="279"/>
      <c r="J505" s="275"/>
      <c r="K505" s="275"/>
      <c r="L505" s="280"/>
      <c r="M505" s="281"/>
      <c r="N505" s="282"/>
      <c r="O505" s="282"/>
      <c r="P505" s="282"/>
      <c r="Q505" s="282"/>
      <c r="R505" s="282"/>
      <c r="S505" s="282"/>
      <c r="T505" s="283"/>
      <c r="AT505" s="284" t="s">
        <v>200</v>
      </c>
      <c r="AU505" s="284" t="s">
        <v>81</v>
      </c>
      <c r="AV505" s="14" t="s">
        <v>194</v>
      </c>
      <c r="AW505" s="14" t="s">
        <v>35</v>
      </c>
      <c r="AX505" s="14" t="s">
        <v>79</v>
      </c>
      <c r="AY505" s="284" t="s">
        <v>188</v>
      </c>
    </row>
    <row r="506" s="1" customFormat="1" ht="16.5" customHeight="1">
      <c r="B506" s="47"/>
      <c r="C506" s="286" t="s">
        <v>724</v>
      </c>
      <c r="D506" s="286" t="s">
        <v>273</v>
      </c>
      <c r="E506" s="287" t="s">
        <v>737</v>
      </c>
      <c r="F506" s="288" t="s">
        <v>738</v>
      </c>
      <c r="G506" s="289" t="s">
        <v>120</v>
      </c>
      <c r="H506" s="290">
        <v>360.81099999999998</v>
      </c>
      <c r="I506" s="291"/>
      <c r="J506" s="292">
        <f>ROUND(I506*H506,2)</f>
        <v>0</v>
      </c>
      <c r="K506" s="288" t="s">
        <v>193</v>
      </c>
      <c r="L506" s="293"/>
      <c r="M506" s="294" t="s">
        <v>21</v>
      </c>
      <c r="N506" s="295" t="s">
        <v>43</v>
      </c>
      <c r="O506" s="48"/>
      <c r="P506" s="246">
        <f>O506*H506</f>
        <v>0</v>
      </c>
      <c r="Q506" s="246">
        <v>0.0030000000000000001</v>
      </c>
      <c r="R506" s="246">
        <f>Q506*H506</f>
        <v>1.082433</v>
      </c>
      <c r="S506" s="246">
        <v>0</v>
      </c>
      <c r="T506" s="247">
        <f>S506*H506</f>
        <v>0</v>
      </c>
      <c r="AR506" s="25" t="s">
        <v>405</v>
      </c>
      <c r="AT506" s="25" t="s">
        <v>273</v>
      </c>
      <c r="AU506" s="25" t="s">
        <v>81</v>
      </c>
      <c r="AY506" s="25" t="s">
        <v>188</v>
      </c>
      <c r="BE506" s="248">
        <f>IF(N506="základní",J506,0)</f>
        <v>0</v>
      </c>
      <c r="BF506" s="248">
        <f>IF(N506="snížená",J506,0)</f>
        <v>0</v>
      </c>
      <c r="BG506" s="248">
        <f>IF(N506="zákl. přenesená",J506,0)</f>
        <v>0</v>
      </c>
      <c r="BH506" s="248">
        <f>IF(N506="sníž. přenesená",J506,0)</f>
        <v>0</v>
      </c>
      <c r="BI506" s="248">
        <f>IF(N506="nulová",J506,0)</f>
        <v>0</v>
      </c>
      <c r="BJ506" s="25" t="s">
        <v>79</v>
      </c>
      <c r="BK506" s="248">
        <f>ROUND(I506*H506,2)</f>
        <v>0</v>
      </c>
      <c r="BL506" s="25" t="s">
        <v>290</v>
      </c>
      <c r="BM506" s="25" t="s">
        <v>1362</v>
      </c>
    </row>
    <row r="507" s="1" customFormat="1">
      <c r="B507" s="47"/>
      <c r="C507" s="75"/>
      <c r="D507" s="249" t="s">
        <v>196</v>
      </c>
      <c r="E507" s="75"/>
      <c r="F507" s="250" t="s">
        <v>738</v>
      </c>
      <c r="G507" s="75"/>
      <c r="H507" s="75"/>
      <c r="I507" s="205"/>
      <c r="J507" s="75"/>
      <c r="K507" s="75"/>
      <c r="L507" s="73"/>
      <c r="M507" s="251"/>
      <c r="N507" s="48"/>
      <c r="O507" s="48"/>
      <c r="P507" s="48"/>
      <c r="Q507" s="48"/>
      <c r="R507" s="48"/>
      <c r="S507" s="48"/>
      <c r="T507" s="96"/>
      <c r="AT507" s="25" t="s">
        <v>196</v>
      </c>
      <c r="AU507" s="25" t="s">
        <v>81</v>
      </c>
    </row>
    <row r="508" s="1" customFormat="1">
      <c r="B508" s="47"/>
      <c r="C508" s="75"/>
      <c r="D508" s="249" t="s">
        <v>740</v>
      </c>
      <c r="E508" s="75"/>
      <c r="F508" s="252" t="s">
        <v>741</v>
      </c>
      <c r="G508" s="75"/>
      <c r="H508" s="75"/>
      <c r="I508" s="205"/>
      <c r="J508" s="75"/>
      <c r="K508" s="75"/>
      <c r="L508" s="73"/>
      <c r="M508" s="251"/>
      <c r="N508" s="48"/>
      <c r="O508" s="48"/>
      <c r="P508" s="48"/>
      <c r="Q508" s="48"/>
      <c r="R508" s="48"/>
      <c r="S508" s="48"/>
      <c r="T508" s="96"/>
      <c r="AT508" s="25" t="s">
        <v>740</v>
      </c>
      <c r="AU508" s="25" t="s">
        <v>81</v>
      </c>
    </row>
    <row r="509" s="12" customFormat="1">
      <c r="B509" s="253"/>
      <c r="C509" s="254"/>
      <c r="D509" s="249" t="s">
        <v>200</v>
      </c>
      <c r="E509" s="255" t="s">
        <v>21</v>
      </c>
      <c r="F509" s="256" t="s">
        <v>742</v>
      </c>
      <c r="G509" s="254"/>
      <c r="H509" s="257">
        <v>270.02300000000002</v>
      </c>
      <c r="I509" s="258"/>
      <c r="J509" s="254"/>
      <c r="K509" s="254"/>
      <c r="L509" s="259"/>
      <c r="M509" s="260"/>
      <c r="N509" s="261"/>
      <c r="O509" s="261"/>
      <c r="P509" s="261"/>
      <c r="Q509" s="261"/>
      <c r="R509" s="261"/>
      <c r="S509" s="261"/>
      <c r="T509" s="262"/>
      <c r="AT509" s="263" t="s">
        <v>200</v>
      </c>
      <c r="AU509" s="263" t="s">
        <v>81</v>
      </c>
      <c r="AV509" s="12" t="s">
        <v>81</v>
      </c>
      <c r="AW509" s="12" t="s">
        <v>35</v>
      </c>
      <c r="AX509" s="12" t="s">
        <v>72</v>
      </c>
      <c r="AY509" s="263" t="s">
        <v>188</v>
      </c>
    </row>
    <row r="510" s="12" customFormat="1">
      <c r="B510" s="253"/>
      <c r="C510" s="254"/>
      <c r="D510" s="249" t="s">
        <v>200</v>
      </c>
      <c r="E510" s="255" t="s">
        <v>21</v>
      </c>
      <c r="F510" s="256" t="s">
        <v>1363</v>
      </c>
      <c r="G510" s="254"/>
      <c r="H510" s="257">
        <v>90.787999999999997</v>
      </c>
      <c r="I510" s="258"/>
      <c r="J510" s="254"/>
      <c r="K510" s="254"/>
      <c r="L510" s="259"/>
      <c r="M510" s="260"/>
      <c r="N510" s="261"/>
      <c r="O510" s="261"/>
      <c r="P510" s="261"/>
      <c r="Q510" s="261"/>
      <c r="R510" s="261"/>
      <c r="S510" s="261"/>
      <c r="T510" s="262"/>
      <c r="AT510" s="263" t="s">
        <v>200</v>
      </c>
      <c r="AU510" s="263" t="s">
        <v>81</v>
      </c>
      <c r="AV510" s="12" t="s">
        <v>81</v>
      </c>
      <c r="AW510" s="12" t="s">
        <v>35</v>
      </c>
      <c r="AX510" s="12" t="s">
        <v>72</v>
      </c>
      <c r="AY510" s="263" t="s">
        <v>188</v>
      </c>
    </row>
    <row r="511" s="14" customFormat="1">
      <c r="B511" s="274"/>
      <c r="C511" s="275"/>
      <c r="D511" s="249" t="s">
        <v>200</v>
      </c>
      <c r="E511" s="276" t="s">
        <v>21</v>
      </c>
      <c r="F511" s="277" t="s">
        <v>215</v>
      </c>
      <c r="G511" s="275"/>
      <c r="H511" s="278">
        <v>360.81099999999998</v>
      </c>
      <c r="I511" s="279"/>
      <c r="J511" s="275"/>
      <c r="K511" s="275"/>
      <c r="L511" s="280"/>
      <c r="M511" s="281"/>
      <c r="N511" s="282"/>
      <c r="O511" s="282"/>
      <c r="P511" s="282"/>
      <c r="Q511" s="282"/>
      <c r="R511" s="282"/>
      <c r="S511" s="282"/>
      <c r="T511" s="283"/>
      <c r="AT511" s="284" t="s">
        <v>200</v>
      </c>
      <c r="AU511" s="284" t="s">
        <v>81</v>
      </c>
      <c r="AV511" s="14" t="s">
        <v>194</v>
      </c>
      <c r="AW511" s="14" t="s">
        <v>35</v>
      </c>
      <c r="AX511" s="14" t="s">
        <v>79</v>
      </c>
      <c r="AY511" s="284" t="s">
        <v>188</v>
      </c>
    </row>
    <row r="512" s="1" customFormat="1" ht="25.5" customHeight="1">
      <c r="B512" s="47"/>
      <c r="C512" s="237" t="s">
        <v>730</v>
      </c>
      <c r="D512" s="237" t="s">
        <v>190</v>
      </c>
      <c r="E512" s="238" t="s">
        <v>745</v>
      </c>
      <c r="F512" s="239" t="s">
        <v>746</v>
      </c>
      <c r="G512" s="240" t="s">
        <v>120</v>
      </c>
      <c r="H512" s="241">
        <v>469.60599999999999</v>
      </c>
      <c r="I512" s="242"/>
      <c r="J512" s="243">
        <f>ROUND(I512*H512,2)</f>
        <v>0</v>
      </c>
      <c r="K512" s="239" t="s">
        <v>193</v>
      </c>
      <c r="L512" s="73"/>
      <c r="M512" s="244" t="s">
        <v>21</v>
      </c>
      <c r="N512" s="245" t="s">
        <v>43</v>
      </c>
      <c r="O512" s="48"/>
      <c r="P512" s="246">
        <f>O512*H512</f>
        <v>0</v>
      </c>
      <c r="Q512" s="246">
        <v>0.00088000000000000003</v>
      </c>
      <c r="R512" s="246">
        <f>Q512*H512</f>
        <v>0.41325328</v>
      </c>
      <c r="S512" s="246">
        <v>0</v>
      </c>
      <c r="T512" s="247">
        <f>S512*H512</f>
        <v>0</v>
      </c>
      <c r="AR512" s="25" t="s">
        <v>290</v>
      </c>
      <c r="AT512" s="25" t="s">
        <v>190</v>
      </c>
      <c r="AU512" s="25" t="s">
        <v>81</v>
      </c>
      <c r="AY512" s="25" t="s">
        <v>188</v>
      </c>
      <c r="BE512" s="248">
        <f>IF(N512="základní",J512,0)</f>
        <v>0</v>
      </c>
      <c r="BF512" s="248">
        <f>IF(N512="snížená",J512,0)</f>
        <v>0</v>
      </c>
      <c r="BG512" s="248">
        <f>IF(N512="zákl. přenesená",J512,0)</f>
        <v>0</v>
      </c>
      <c r="BH512" s="248">
        <f>IF(N512="sníž. přenesená",J512,0)</f>
        <v>0</v>
      </c>
      <c r="BI512" s="248">
        <f>IF(N512="nulová",J512,0)</f>
        <v>0</v>
      </c>
      <c r="BJ512" s="25" t="s">
        <v>79</v>
      </c>
      <c r="BK512" s="248">
        <f>ROUND(I512*H512,2)</f>
        <v>0</v>
      </c>
      <c r="BL512" s="25" t="s">
        <v>290</v>
      </c>
      <c r="BM512" s="25" t="s">
        <v>1364</v>
      </c>
    </row>
    <row r="513" s="1" customFormat="1">
      <c r="B513" s="47"/>
      <c r="C513" s="75"/>
      <c r="D513" s="249" t="s">
        <v>196</v>
      </c>
      <c r="E513" s="75"/>
      <c r="F513" s="250" t="s">
        <v>748</v>
      </c>
      <c r="G513" s="75"/>
      <c r="H513" s="75"/>
      <c r="I513" s="205"/>
      <c r="J513" s="75"/>
      <c r="K513" s="75"/>
      <c r="L513" s="73"/>
      <c r="M513" s="251"/>
      <c r="N513" s="48"/>
      <c r="O513" s="48"/>
      <c r="P513" s="48"/>
      <c r="Q513" s="48"/>
      <c r="R513" s="48"/>
      <c r="S513" s="48"/>
      <c r="T513" s="96"/>
      <c r="AT513" s="25" t="s">
        <v>196</v>
      </c>
      <c r="AU513" s="25" t="s">
        <v>81</v>
      </c>
    </row>
    <row r="514" s="1" customFormat="1">
      <c r="B514" s="47"/>
      <c r="C514" s="75"/>
      <c r="D514" s="249" t="s">
        <v>198</v>
      </c>
      <c r="E514" s="75"/>
      <c r="F514" s="252" t="s">
        <v>749</v>
      </c>
      <c r="G514" s="75"/>
      <c r="H514" s="75"/>
      <c r="I514" s="205"/>
      <c r="J514" s="75"/>
      <c r="K514" s="75"/>
      <c r="L514" s="73"/>
      <c r="M514" s="251"/>
      <c r="N514" s="48"/>
      <c r="O514" s="48"/>
      <c r="P514" s="48"/>
      <c r="Q514" s="48"/>
      <c r="R514" s="48"/>
      <c r="S514" s="48"/>
      <c r="T514" s="96"/>
      <c r="AT514" s="25" t="s">
        <v>198</v>
      </c>
      <c r="AU514" s="25" t="s">
        <v>81</v>
      </c>
    </row>
    <row r="515" s="12" customFormat="1">
      <c r="B515" s="253"/>
      <c r="C515" s="254"/>
      <c r="D515" s="249" t="s">
        <v>200</v>
      </c>
      <c r="E515" s="255" t="s">
        <v>21</v>
      </c>
      <c r="F515" s="256" t="s">
        <v>750</v>
      </c>
      <c r="G515" s="254"/>
      <c r="H515" s="257">
        <v>469.60599999999999</v>
      </c>
      <c r="I515" s="258"/>
      <c r="J515" s="254"/>
      <c r="K515" s="254"/>
      <c r="L515" s="259"/>
      <c r="M515" s="260"/>
      <c r="N515" s="261"/>
      <c r="O515" s="261"/>
      <c r="P515" s="261"/>
      <c r="Q515" s="261"/>
      <c r="R515" s="261"/>
      <c r="S515" s="261"/>
      <c r="T515" s="262"/>
      <c r="AT515" s="263" t="s">
        <v>200</v>
      </c>
      <c r="AU515" s="263" t="s">
        <v>81</v>
      </c>
      <c r="AV515" s="12" t="s">
        <v>81</v>
      </c>
      <c r="AW515" s="12" t="s">
        <v>35</v>
      </c>
      <c r="AX515" s="12" t="s">
        <v>79</v>
      </c>
      <c r="AY515" s="263" t="s">
        <v>188</v>
      </c>
    </row>
    <row r="516" s="1" customFormat="1" ht="16.5" customHeight="1">
      <c r="B516" s="47"/>
      <c r="C516" s="237" t="s">
        <v>736</v>
      </c>
      <c r="D516" s="237" t="s">
        <v>190</v>
      </c>
      <c r="E516" s="238" t="s">
        <v>752</v>
      </c>
      <c r="F516" s="239" t="s">
        <v>753</v>
      </c>
      <c r="G516" s="240" t="s">
        <v>120</v>
      </c>
      <c r="H516" s="241">
        <v>109.492</v>
      </c>
      <c r="I516" s="242"/>
      <c r="J516" s="243">
        <f>ROUND(I516*H516,2)</f>
        <v>0</v>
      </c>
      <c r="K516" s="239" t="s">
        <v>193</v>
      </c>
      <c r="L516" s="73"/>
      <c r="M516" s="244" t="s">
        <v>21</v>
      </c>
      <c r="N516" s="245" t="s">
        <v>43</v>
      </c>
      <c r="O516" s="48"/>
      <c r="P516" s="246">
        <f>O516*H516</f>
        <v>0</v>
      </c>
      <c r="Q516" s="246">
        <v>0.00093999999999999997</v>
      </c>
      <c r="R516" s="246">
        <f>Q516*H516</f>
        <v>0.10292248</v>
      </c>
      <c r="S516" s="246">
        <v>0</v>
      </c>
      <c r="T516" s="247">
        <f>S516*H516</f>
        <v>0</v>
      </c>
      <c r="AR516" s="25" t="s">
        <v>290</v>
      </c>
      <c r="AT516" s="25" t="s">
        <v>190</v>
      </c>
      <c r="AU516" s="25" t="s">
        <v>81</v>
      </c>
      <c r="AY516" s="25" t="s">
        <v>188</v>
      </c>
      <c r="BE516" s="248">
        <f>IF(N516="základní",J516,0)</f>
        <v>0</v>
      </c>
      <c r="BF516" s="248">
        <f>IF(N516="snížená",J516,0)</f>
        <v>0</v>
      </c>
      <c r="BG516" s="248">
        <f>IF(N516="zákl. přenesená",J516,0)</f>
        <v>0</v>
      </c>
      <c r="BH516" s="248">
        <f>IF(N516="sníž. přenesená",J516,0)</f>
        <v>0</v>
      </c>
      <c r="BI516" s="248">
        <f>IF(N516="nulová",J516,0)</f>
        <v>0</v>
      </c>
      <c r="BJ516" s="25" t="s">
        <v>79</v>
      </c>
      <c r="BK516" s="248">
        <f>ROUND(I516*H516,2)</f>
        <v>0</v>
      </c>
      <c r="BL516" s="25" t="s">
        <v>290</v>
      </c>
      <c r="BM516" s="25" t="s">
        <v>1365</v>
      </c>
    </row>
    <row r="517" s="1" customFormat="1">
      <c r="B517" s="47"/>
      <c r="C517" s="75"/>
      <c r="D517" s="249" t="s">
        <v>196</v>
      </c>
      <c r="E517" s="75"/>
      <c r="F517" s="250" t="s">
        <v>755</v>
      </c>
      <c r="G517" s="75"/>
      <c r="H517" s="75"/>
      <c r="I517" s="205"/>
      <c r="J517" s="75"/>
      <c r="K517" s="75"/>
      <c r="L517" s="73"/>
      <c r="M517" s="251"/>
      <c r="N517" s="48"/>
      <c r="O517" s="48"/>
      <c r="P517" s="48"/>
      <c r="Q517" s="48"/>
      <c r="R517" s="48"/>
      <c r="S517" s="48"/>
      <c r="T517" s="96"/>
      <c r="AT517" s="25" t="s">
        <v>196</v>
      </c>
      <c r="AU517" s="25" t="s">
        <v>81</v>
      </c>
    </row>
    <row r="518" s="13" customFormat="1">
      <c r="B518" s="264"/>
      <c r="C518" s="265"/>
      <c r="D518" s="249" t="s">
        <v>200</v>
      </c>
      <c r="E518" s="266" t="s">
        <v>21</v>
      </c>
      <c r="F518" s="267" t="s">
        <v>1360</v>
      </c>
      <c r="G518" s="265"/>
      <c r="H518" s="266" t="s">
        <v>21</v>
      </c>
      <c r="I518" s="268"/>
      <c r="J518" s="265"/>
      <c r="K518" s="265"/>
      <c r="L518" s="269"/>
      <c r="M518" s="270"/>
      <c r="N518" s="271"/>
      <c r="O518" s="271"/>
      <c r="P518" s="271"/>
      <c r="Q518" s="271"/>
      <c r="R518" s="271"/>
      <c r="S518" s="271"/>
      <c r="T518" s="272"/>
      <c r="AT518" s="273" t="s">
        <v>200</v>
      </c>
      <c r="AU518" s="273" t="s">
        <v>81</v>
      </c>
      <c r="AV518" s="13" t="s">
        <v>79</v>
      </c>
      <c r="AW518" s="13" t="s">
        <v>35</v>
      </c>
      <c r="AX518" s="13" t="s">
        <v>72</v>
      </c>
      <c r="AY518" s="273" t="s">
        <v>188</v>
      </c>
    </row>
    <row r="519" s="12" customFormat="1">
      <c r="B519" s="253"/>
      <c r="C519" s="254"/>
      <c r="D519" s="249" t="s">
        <v>200</v>
      </c>
      <c r="E519" s="255" t="s">
        <v>21</v>
      </c>
      <c r="F519" s="256" t="s">
        <v>1354</v>
      </c>
      <c r="G519" s="254"/>
      <c r="H519" s="257">
        <v>60.976999999999997</v>
      </c>
      <c r="I519" s="258"/>
      <c r="J519" s="254"/>
      <c r="K519" s="254"/>
      <c r="L519" s="259"/>
      <c r="M519" s="260"/>
      <c r="N519" s="261"/>
      <c r="O519" s="261"/>
      <c r="P519" s="261"/>
      <c r="Q519" s="261"/>
      <c r="R519" s="261"/>
      <c r="S519" s="261"/>
      <c r="T519" s="262"/>
      <c r="AT519" s="263" t="s">
        <v>200</v>
      </c>
      <c r="AU519" s="263" t="s">
        <v>81</v>
      </c>
      <c r="AV519" s="12" t="s">
        <v>81</v>
      </c>
      <c r="AW519" s="12" t="s">
        <v>35</v>
      </c>
      <c r="AX519" s="12" t="s">
        <v>72</v>
      </c>
      <c r="AY519" s="263" t="s">
        <v>188</v>
      </c>
    </row>
    <row r="520" s="12" customFormat="1">
      <c r="B520" s="253"/>
      <c r="C520" s="254"/>
      <c r="D520" s="249" t="s">
        <v>200</v>
      </c>
      <c r="E520" s="255" t="s">
        <v>21</v>
      </c>
      <c r="F520" s="256" t="s">
        <v>1366</v>
      </c>
      <c r="G520" s="254"/>
      <c r="H520" s="257">
        <v>48.515000000000001</v>
      </c>
      <c r="I520" s="258"/>
      <c r="J520" s="254"/>
      <c r="K520" s="254"/>
      <c r="L520" s="259"/>
      <c r="M520" s="260"/>
      <c r="N520" s="261"/>
      <c r="O520" s="261"/>
      <c r="P520" s="261"/>
      <c r="Q520" s="261"/>
      <c r="R520" s="261"/>
      <c r="S520" s="261"/>
      <c r="T520" s="262"/>
      <c r="AT520" s="263" t="s">
        <v>200</v>
      </c>
      <c r="AU520" s="263" t="s">
        <v>81</v>
      </c>
      <c r="AV520" s="12" t="s">
        <v>81</v>
      </c>
      <c r="AW520" s="12" t="s">
        <v>35</v>
      </c>
      <c r="AX520" s="12" t="s">
        <v>72</v>
      </c>
      <c r="AY520" s="263" t="s">
        <v>188</v>
      </c>
    </row>
    <row r="521" s="14" customFormat="1">
      <c r="B521" s="274"/>
      <c r="C521" s="275"/>
      <c r="D521" s="249" t="s">
        <v>200</v>
      </c>
      <c r="E521" s="276" t="s">
        <v>21</v>
      </c>
      <c r="F521" s="277" t="s">
        <v>215</v>
      </c>
      <c r="G521" s="275"/>
      <c r="H521" s="278">
        <v>109.492</v>
      </c>
      <c r="I521" s="279"/>
      <c r="J521" s="275"/>
      <c r="K521" s="275"/>
      <c r="L521" s="280"/>
      <c r="M521" s="281"/>
      <c r="N521" s="282"/>
      <c r="O521" s="282"/>
      <c r="P521" s="282"/>
      <c r="Q521" s="282"/>
      <c r="R521" s="282"/>
      <c r="S521" s="282"/>
      <c r="T521" s="283"/>
      <c r="AT521" s="284" t="s">
        <v>200</v>
      </c>
      <c r="AU521" s="284" t="s">
        <v>81</v>
      </c>
      <c r="AV521" s="14" t="s">
        <v>194</v>
      </c>
      <c r="AW521" s="14" t="s">
        <v>35</v>
      </c>
      <c r="AX521" s="14" t="s">
        <v>79</v>
      </c>
      <c r="AY521" s="284" t="s">
        <v>188</v>
      </c>
    </row>
    <row r="522" s="1" customFormat="1" ht="25.5" customHeight="1">
      <c r="B522" s="47"/>
      <c r="C522" s="286" t="s">
        <v>744</v>
      </c>
      <c r="D522" s="286" t="s">
        <v>273</v>
      </c>
      <c r="E522" s="287" t="s">
        <v>758</v>
      </c>
      <c r="F522" s="288" t="s">
        <v>759</v>
      </c>
      <c r="G522" s="289" t="s">
        <v>120</v>
      </c>
      <c r="H522" s="290">
        <v>328.24099999999999</v>
      </c>
      <c r="I522" s="291"/>
      <c r="J522" s="292">
        <f>ROUND(I522*H522,2)</f>
        <v>0</v>
      </c>
      <c r="K522" s="288" t="s">
        <v>193</v>
      </c>
      <c r="L522" s="293"/>
      <c r="M522" s="294" t="s">
        <v>21</v>
      </c>
      <c r="N522" s="295" t="s">
        <v>43</v>
      </c>
      <c r="O522" s="48"/>
      <c r="P522" s="246">
        <f>O522*H522</f>
        <v>0</v>
      </c>
      <c r="Q522" s="246">
        <v>0.0051999999999999998</v>
      </c>
      <c r="R522" s="246">
        <f>Q522*H522</f>
        <v>1.7068531999999999</v>
      </c>
      <c r="S522" s="246">
        <v>0</v>
      </c>
      <c r="T522" s="247">
        <f>S522*H522</f>
        <v>0</v>
      </c>
      <c r="AR522" s="25" t="s">
        <v>405</v>
      </c>
      <c r="AT522" s="25" t="s">
        <v>273</v>
      </c>
      <c r="AU522" s="25" t="s">
        <v>81</v>
      </c>
      <c r="AY522" s="25" t="s">
        <v>188</v>
      </c>
      <c r="BE522" s="248">
        <f>IF(N522="základní",J522,0)</f>
        <v>0</v>
      </c>
      <c r="BF522" s="248">
        <f>IF(N522="snížená",J522,0)</f>
        <v>0</v>
      </c>
      <c r="BG522" s="248">
        <f>IF(N522="zákl. přenesená",J522,0)</f>
        <v>0</v>
      </c>
      <c r="BH522" s="248">
        <f>IF(N522="sníž. přenesená",J522,0)</f>
        <v>0</v>
      </c>
      <c r="BI522" s="248">
        <f>IF(N522="nulová",J522,0)</f>
        <v>0</v>
      </c>
      <c r="BJ522" s="25" t="s">
        <v>79</v>
      </c>
      <c r="BK522" s="248">
        <f>ROUND(I522*H522,2)</f>
        <v>0</v>
      </c>
      <c r="BL522" s="25" t="s">
        <v>290</v>
      </c>
      <c r="BM522" s="25" t="s">
        <v>1367</v>
      </c>
    </row>
    <row r="523" s="1" customFormat="1">
      <c r="B523" s="47"/>
      <c r="C523" s="75"/>
      <c r="D523" s="249" t="s">
        <v>196</v>
      </c>
      <c r="E523" s="75"/>
      <c r="F523" s="250" t="s">
        <v>759</v>
      </c>
      <c r="G523" s="75"/>
      <c r="H523" s="75"/>
      <c r="I523" s="205"/>
      <c r="J523" s="75"/>
      <c r="K523" s="75"/>
      <c r="L523" s="73"/>
      <c r="M523" s="251"/>
      <c r="N523" s="48"/>
      <c r="O523" s="48"/>
      <c r="P523" s="48"/>
      <c r="Q523" s="48"/>
      <c r="R523" s="48"/>
      <c r="S523" s="48"/>
      <c r="T523" s="96"/>
      <c r="AT523" s="25" t="s">
        <v>196</v>
      </c>
      <c r="AU523" s="25" t="s">
        <v>81</v>
      </c>
    </row>
    <row r="524" s="12" customFormat="1">
      <c r="B524" s="253"/>
      <c r="C524" s="254"/>
      <c r="D524" s="249" t="s">
        <v>200</v>
      </c>
      <c r="E524" s="255" t="s">
        <v>21</v>
      </c>
      <c r="F524" s="256" t="s">
        <v>742</v>
      </c>
      <c r="G524" s="254"/>
      <c r="H524" s="257">
        <v>270.02300000000002</v>
      </c>
      <c r="I524" s="258"/>
      <c r="J524" s="254"/>
      <c r="K524" s="254"/>
      <c r="L524" s="259"/>
      <c r="M524" s="260"/>
      <c r="N524" s="261"/>
      <c r="O524" s="261"/>
      <c r="P524" s="261"/>
      <c r="Q524" s="261"/>
      <c r="R524" s="261"/>
      <c r="S524" s="261"/>
      <c r="T524" s="262"/>
      <c r="AT524" s="263" t="s">
        <v>200</v>
      </c>
      <c r="AU524" s="263" t="s">
        <v>81</v>
      </c>
      <c r="AV524" s="12" t="s">
        <v>81</v>
      </c>
      <c r="AW524" s="12" t="s">
        <v>35</v>
      </c>
      <c r="AX524" s="12" t="s">
        <v>72</v>
      </c>
      <c r="AY524" s="263" t="s">
        <v>188</v>
      </c>
    </row>
    <row r="525" s="12" customFormat="1">
      <c r="B525" s="253"/>
      <c r="C525" s="254"/>
      <c r="D525" s="249" t="s">
        <v>200</v>
      </c>
      <c r="E525" s="255" t="s">
        <v>21</v>
      </c>
      <c r="F525" s="256" t="s">
        <v>1368</v>
      </c>
      <c r="G525" s="254"/>
      <c r="H525" s="257">
        <v>58.218000000000004</v>
      </c>
      <c r="I525" s="258"/>
      <c r="J525" s="254"/>
      <c r="K525" s="254"/>
      <c r="L525" s="259"/>
      <c r="M525" s="260"/>
      <c r="N525" s="261"/>
      <c r="O525" s="261"/>
      <c r="P525" s="261"/>
      <c r="Q525" s="261"/>
      <c r="R525" s="261"/>
      <c r="S525" s="261"/>
      <c r="T525" s="262"/>
      <c r="AT525" s="263" t="s">
        <v>200</v>
      </c>
      <c r="AU525" s="263" t="s">
        <v>81</v>
      </c>
      <c r="AV525" s="12" t="s">
        <v>81</v>
      </c>
      <c r="AW525" s="12" t="s">
        <v>35</v>
      </c>
      <c r="AX525" s="12" t="s">
        <v>72</v>
      </c>
      <c r="AY525" s="263" t="s">
        <v>188</v>
      </c>
    </row>
    <row r="526" s="14" customFormat="1">
      <c r="B526" s="274"/>
      <c r="C526" s="275"/>
      <c r="D526" s="249" t="s">
        <v>200</v>
      </c>
      <c r="E526" s="276" t="s">
        <v>21</v>
      </c>
      <c r="F526" s="277" t="s">
        <v>215</v>
      </c>
      <c r="G526" s="275"/>
      <c r="H526" s="278">
        <v>328.24099999999999</v>
      </c>
      <c r="I526" s="279"/>
      <c r="J526" s="275"/>
      <c r="K526" s="275"/>
      <c r="L526" s="280"/>
      <c r="M526" s="281"/>
      <c r="N526" s="282"/>
      <c r="O526" s="282"/>
      <c r="P526" s="282"/>
      <c r="Q526" s="282"/>
      <c r="R526" s="282"/>
      <c r="S526" s="282"/>
      <c r="T526" s="283"/>
      <c r="AT526" s="284" t="s">
        <v>200</v>
      </c>
      <c r="AU526" s="284" t="s">
        <v>81</v>
      </c>
      <c r="AV526" s="14" t="s">
        <v>194</v>
      </c>
      <c r="AW526" s="14" t="s">
        <v>35</v>
      </c>
      <c r="AX526" s="14" t="s">
        <v>79</v>
      </c>
      <c r="AY526" s="284" t="s">
        <v>188</v>
      </c>
    </row>
    <row r="527" s="1" customFormat="1" ht="25.5" customHeight="1">
      <c r="B527" s="47"/>
      <c r="C527" s="286" t="s">
        <v>751</v>
      </c>
      <c r="D527" s="286" t="s">
        <v>273</v>
      </c>
      <c r="E527" s="287" t="s">
        <v>763</v>
      </c>
      <c r="F527" s="288" t="s">
        <v>764</v>
      </c>
      <c r="G527" s="289" t="s">
        <v>120</v>
      </c>
      <c r="H527" s="290">
        <v>343.19499999999999</v>
      </c>
      <c r="I527" s="291"/>
      <c r="J527" s="292">
        <f>ROUND(I527*H527,2)</f>
        <v>0</v>
      </c>
      <c r="K527" s="288" t="s">
        <v>193</v>
      </c>
      <c r="L527" s="293"/>
      <c r="M527" s="294" t="s">
        <v>21</v>
      </c>
      <c r="N527" s="295" t="s">
        <v>43</v>
      </c>
      <c r="O527" s="48"/>
      <c r="P527" s="246">
        <f>O527*H527</f>
        <v>0</v>
      </c>
      <c r="Q527" s="246">
        <v>0.0044999999999999997</v>
      </c>
      <c r="R527" s="246">
        <f>Q527*H527</f>
        <v>1.5443775</v>
      </c>
      <c r="S527" s="246">
        <v>0</v>
      </c>
      <c r="T527" s="247">
        <f>S527*H527</f>
        <v>0</v>
      </c>
      <c r="AR527" s="25" t="s">
        <v>405</v>
      </c>
      <c r="AT527" s="25" t="s">
        <v>273</v>
      </c>
      <c r="AU527" s="25" t="s">
        <v>81</v>
      </c>
      <c r="AY527" s="25" t="s">
        <v>188</v>
      </c>
      <c r="BE527" s="248">
        <f>IF(N527="základní",J527,0)</f>
        <v>0</v>
      </c>
      <c r="BF527" s="248">
        <f>IF(N527="snížená",J527,0)</f>
        <v>0</v>
      </c>
      <c r="BG527" s="248">
        <f>IF(N527="zákl. přenesená",J527,0)</f>
        <v>0</v>
      </c>
      <c r="BH527" s="248">
        <f>IF(N527="sníž. přenesená",J527,0)</f>
        <v>0</v>
      </c>
      <c r="BI527" s="248">
        <f>IF(N527="nulová",J527,0)</f>
        <v>0</v>
      </c>
      <c r="BJ527" s="25" t="s">
        <v>79</v>
      </c>
      <c r="BK527" s="248">
        <f>ROUND(I527*H527,2)</f>
        <v>0</v>
      </c>
      <c r="BL527" s="25" t="s">
        <v>290</v>
      </c>
      <c r="BM527" s="25" t="s">
        <v>1369</v>
      </c>
    </row>
    <row r="528" s="1" customFormat="1">
      <c r="B528" s="47"/>
      <c r="C528" s="75"/>
      <c r="D528" s="249" t="s">
        <v>196</v>
      </c>
      <c r="E528" s="75"/>
      <c r="F528" s="250" t="s">
        <v>764</v>
      </c>
      <c r="G528" s="75"/>
      <c r="H528" s="75"/>
      <c r="I528" s="205"/>
      <c r="J528" s="75"/>
      <c r="K528" s="75"/>
      <c r="L528" s="73"/>
      <c r="M528" s="251"/>
      <c r="N528" s="48"/>
      <c r="O528" s="48"/>
      <c r="P528" s="48"/>
      <c r="Q528" s="48"/>
      <c r="R528" s="48"/>
      <c r="S528" s="48"/>
      <c r="T528" s="96"/>
      <c r="AT528" s="25" t="s">
        <v>196</v>
      </c>
      <c r="AU528" s="25" t="s">
        <v>81</v>
      </c>
    </row>
    <row r="529" s="12" customFormat="1">
      <c r="B529" s="253"/>
      <c r="C529" s="254"/>
      <c r="D529" s="249" t="s">
        <v>200</v>
      </c>
      <c r="E529" s="255" t="s">
        <v>21</v>
      </c>
      <c r="F529" s="256" t="s">
        <v>742</v>
      </c>
      <c r="G529" s="254"/>
      <c r="H529" s="257">
        <v>270.02300000000002</v>
      </c>
      <c r="I529" s="258"/>
      <c r="J529" s="254"/>
      <c r="K529" s="254"/>
      <c r="L529" s="259"/>
      <c r="M529" s="260"/>
      <c r="N529" s="261"/>
      <c r="O529" s="261"/>
      <c r="P529" s="261"/>
      <c r="Q529" s="261"/>
      <c r="R529" s="261"/>
      <c r="S529" s="261"/>
      <c r="T529" s="262"/>
      <c r="AT529" s="263" t="s">
        <v>200</v>
      </c>
      <c r="AU529" s="263" t="s">
        <v>81</v>
      </c>
      <c r="AV529" s="12" t="s">
        <v>81</v>
      </c>
      <c r="AW529" s="12" t="s">
        <v>35</v>
      </c>
      <c r="AX529" s="12" t="s">
        <v>72</v>
      </c>
      <c r="AY529" s="263" t="s">
        <v>188</v>
      </c>
    </row>
    <row r="530" s="12" customFormat="1">
      <c r="B530" s="253"/>
      <c r="C530" s="254"/>
      <c r="D530" s="249" t="s">
        <v>200</v>
      </c>
      <c r="E530" s="255" t="s">
        <v>21</v>
      </c>
      <c r="F530" s="256" t="s">
        <v>1370</v>
      </c>
      <c r="G530" s="254"/>
      <c r="H530" s="257">
        <v>73.171999999999997</v>
      </c>
      <c r="I530" s="258"/>
      <c r="J530" s="254"/>
      <c r="K530" s="254"/>
      <c r="L530" s="259"/>
      <c r="M530" s="260"/>
      <c r="N530" s="261"/>
      <c r="O530" s="261"/>
      <c r="P530" s="261"/>
      <c r="Q530" s="261"/>
      <c r="R530" s="261"/>
      <c r="S530" s="261"/>
      <c r="T530" s="262"/>
      <c r="AT530" s="263" t="s">
        <v>200</v>
      </c>
      <c r="AU530" s="263" t="s">
        <v>81</v>
      </c>
      <c r="AV530" s="12" t="s">
        <v>81</v>
      </c>
      <c r="AW530" s="12" t="s">
        <v>35</v>
      </c>
      <c r="AX530" s="12" t="s">
        <v>72</v>
      </c>
      <c r="AY530" s="263" t="s">
        <v>188</v>
      </c>
    </row>
    <row r="531" s="14" customFormat="1">
      <c r="B531" s="274"/>
      <c r="C531" s="275"/>
      <c r="D531" s="249" t="s">
        <v>200</v>
      </c>
      <c r="E531" s="276" t="s">
        <v>21</v>
      </c>
      <c r="F531" s="277" t="s">
        <v>215</v>
      </c>
      <c r="G531" s="275"/>
      <c r="H531" s="278">
        <v>343.19499999999999</v>
      </c>
      <c r="I531" s="279"/>
      <c r="J531" s="275"/>
      <c r="K531" s="275"/>
      <c r="L531" s="280"/>
      <c r="M531" s="281"/>
      <c r="N531" s="282"/>
      <c r="O531" s="282"/>
      <c r="P531" s="282"/>
      <c r="Q531" s="282"/>
      <c r="R531" s="282"/>
      <c r="S531" s="282"/>
      <c r="T531" s="283"/>
      <c r="AT531" s="284" t="s">
        <v>200</v>
      </c>
      <c r="AU531" s="284" t="s">
        <v>81</v>
      </c>
      <c r="AV531" s="14" t="s">
        <v>194</v>
      </c>
      <c r="AW531" s="14" t="s">
        <v>35</v>
      </c>
      <c r="AX531" s="14" t="s">
        <v>79</v>
      </c>
      <c r="AY531" s="284" t="s">
        <v>188</v>
      </c>
    </row>
    <row r="532" s="1" customFormat="1" ht="16.5" customHeight="1">
      <c r="B532" s="47"/>
      <c r="C532" s="237" t="s">
        <v>757</v>
      </c>
      <c r="D532" s="237" t="s">
        <v>190</v>
      </c>
      <c r="E532" s="238" t="s">
        <v>1371</v>
      </c>
      <c r="F532" s="239" t="s">
        <v>1372</v>
      </c>
      <c r="G532" s="240" t="s">
        <v>261</v>
      </c>
      <c r="H532" s="241">
        <v>4.9400000000000004</v>
      </c>
      <c r="I532" s="242"/>
      <c r="J532" s="243">
        <f>ROUND(I532*H532,2)</f>
        <v>0</v>
      </c>
      <c r="K532" s="239" t="s">
        <v>193</v>
      </c>
      <c r="L532" s="73"/>
      <c r="M532" s="244" t="s">
        <v>21</v>
      </c>
      <c r="N532" s="245" t="s">
        <v>43</v>
      </c>
      <c r="O532" s="48"/>
      <c r="P532" s="246">
        <f>O532*H532</f>
        <v>0</v>
      </c>
      <c r="Q532" s="246">
        <v>0</v>
      </c>
      <c r="R532" s="246">
        <f>Q532*H532</f>
        <v>0</v>
      </c>
      <c r="S532" s="246">
        <v>0</v>
      </c>
      <c r="T532" s="247">
        <f>S532*H532</f>
        <v>0</v>
      </c>
      <c r="AR532" s="25" t="s">
        <v>290</v>
      </c>
      <c r="AT532" s="25" t="s">
        <v>190</v>
      </c>
      <c r="AU532" s="25" t="s">
        <v>81</v>
      </c>
      <c r="AY532" s="25" t="s">
        <v>188</v>
      </c>
      <c r="BE532" s="248">
        <f>IF(N532="základní",J532,0)</f>
        <v>0</v>
      </c>
      <c r="BF532" s="248">
        <f>IF(N532="snížená",J532,0)</f>
        <v>0</v>
      </c>
      <c r="BG532" s="248">
        <f>IF(N532="zákl. přenesená",J532,0)</f>
        <v>0</v>
      </c>
      <c r="BH532" s="248">
        <f>IF(N532="sníž. přenesená",J532,0)</f>
        <v>0</v>
      </c>
      <c r="BI532" s="248">
        <f>IF(N532="nulová",J532,0)</f>
        <v>0</v>
      </c>
      <c r="BJ532" s="25" t="s">
        <v>79</v>
      </c>
      <c r="BK532" s="248">
        <f>ROUND(I532*H532,2)</f>
        <v>0</v>
      </c>
      <c r="BL532" s="25" t="s">
        <v>290</v>
      </c>
      <c r="BM532" s="25" t="s">
        <v>1373</v>
      </c>
    </row>
    <row r="533" s="1" customFormat="1">
      <c r="B533" s="47"/>
      <c r="C533" s="75"/>
      <c r="D533" s="249" t="s">
        <v>196</v>
      </c>
      <c r="E533" s="75"/>
      <c r="F533" s="250" t="s">
        <v>1374</v>
      </c>
      <c r="G533" s="75"/>
      <c r="H533" s="75"/>
      <c r="I533" s="205"/>
      <c r="J533" s="75"/>
      <c r="K533" s="75"/>
      <c r="L533" s="73"/>
      <c r="M533" s="251"/>
      <c r="N533" s="48"/>
      <c r="O533" s="48"/>
      <c r="P533" s="48"/>
      <c r="Q533" s="48"/>
      <c r="R533" s="48"/>
      <c r="S533" s="48"/>
      <c r="T533" s="96"/>
      <c r="AT533" s="25" t="s">
        <v>196</v>
      </c>
      <c r="AU533" s="25" t="s">
        <v>81</v>
      </c>
    </row>
    <row r="534" s="1" customFormat="1">
      <c r="B534" s="47"/>
      <c r="C534" s="75"/>
      <c r="D534" s="249" t="s">
        <v>198</v>
      </c>
      <c r="E534" s="75"/>
      <c r="F534" s="252" t="s">
        <v>772</v>
      </c>
      <c r="G534" s="75"/>
      <c r="H534" s="75"/>
      <c r="I534" s="205"/>
      <c r="J534" s="75"/>
      <c r="K534" s="75"/>
      <c r="L534" s="73"/>
      <c r="M534" s="251"/>
      <c r="N534" s="48"/>
      <c r="O534" s="48"/>
      <c r="P534" s="48"/>
      <c r="Q534" s="48"/>
      <c r="R534" s="48"/>
      <c r="S534" s="48"/>
      <c r="T534" s="96"/>
      <c r="AT534" s="25" t="s">
        <v>198</v>
      </c>
      <c r="AU534" s="25" t="s">
        <v>81</v>
      </c>
    </row>
    <row r="535" s="11" customFormat="1" ht="29.88" customHeight="1">
      <c r="B535" s="221"/>
      <c r="C535" s="222"/>
      <c r="D535" s="223" t="s">
        <v>71</v>
      </c>
      <c r="E535" s="235" t="s">
        <v>773</v>
      </c>
      <c r="F535" s="235" t="s">
        <v>774</v>
      </c>
      <c r="G535" s="222"/>
      <c r="H535" s="222"/>
      <c r="I535" s="225"/>
      <c r="J535" s="236">
        <f>BK535</f>
        <v>0</v>
      </c>
      <c r="K535" s="222"/>
      <c r="L535" s="227"/>
      <c r="M535" s="228"/>
      <c r="N535" s="229"/>
      <c r="O535" s="229"/>
      <c r="P535" s="230">
        <f>SUM(P536:P594)</f>
        <v>0</v>
      </c>
      <c r="Q535" s="229"/>
      <c r="R535" s="230">
        <f>SUM(R536:R594)</f>
        <v>1.6590937799999999</v>
      </c>
      <c r="S535" s="229"/>
      <c r="T535" s="231">
        <f>SUM(T536:T594)</f>
        <v>31.581003499999998</v>
      </c>
      <c r="AR535" s="232" t="s">
        <v>81</v>
      </c>
      <c r="AT535" s="233" t="s">
        <v>71</v>
      </c>
      <c r="AU535" s="233" t="s">
        <v>79</v>
      </c>
      <c r="AY535" s="232" t="s">
        <v>188</v>
      </c>
      <c r="BK535" s="234">
        <f>SUM(BK536:BK594)</f>
        <v>0</v>
      </c>
    </row>
    <row r="536" s="1" customFormat="1" ht="25.5" customHeight="1">
      <c r="B536" s="47"/>
      <c r="C536" s="237" t="s">
        <v>762</v>
      </c>
      <c r="D536" s="237" t="s">
        <v>190</v>
      </c>
      <c r="E536" s="238" t="s">
        <v>776</v>
      </c>
      <c r="F536" s="239" t="s">
        <v>777</v>
      </c>
      <c r="G536" s="240" t="s">
        <v>120</v>
      </c>
      <c r="H536" s="241">
        <v>234.803</v>
      </c>
      <c r="I536" s="242"/>
      <c r="J536" s="243">
        <f>ROUND(I536*H536,2)</f>
        <v>0</v>
      </c>
      <c r="K536" s="239" t="s">
        <v>193</v>
      </c>
      <c r="L536" s="73"/>
      <c r="M536" s="244" t="s">
        <v>21</v>
      </c>
      <c r="N536" s="245" t="s">
        <v>43</v>
      </c>
      <c r="O536" s="48"/>
      <c r="P536" s="246">
        <f>O536*H536</f>
        <v>0</v>
      </c>
      <c r="Q536" s="246">
        <v>0</v>
      </c>
      <c r="R536" s="246">
        <f>Q536*H536</f>
        <v>0</v>
      </c>
      <c r="S536" s="246">
        <v>0.014500000000000001</v>
      </c>
      <c r="T536" s="247">
        <f>S536*H536</f>
        <v>3.4046435000000002</v>
      </c>
      <c r="AR536" s="25" t="s">
        <v>290</v>
      </c>
      <c r="AT536" s="25" t="s">
        <v>190</v>
      </c>
      <c r="AU536" s="25" t="s">
        <v>81</v>
      </c>
      <c r="AY536" s="25" t="s">
        <v>188</v>
      </c>
      <c r="BE536" s="248">
        <f>IF(N536="základní",J536,0)</f>
        <v>0</v>
      </c>
      <c r="BF536" s="248">
        <f>IF(N536="snížená",J536,0)</f>
        <v>0</v>
      </c>
      <c r="BG536" s="248">
        <f>IF(N536="zákl. přenesená",J536,0)</f>
        <v>0</v>
      </c>
      <c r="BH536" s="248">
        <f>IF(N536="sníž. přenesená",J536,0)</f>
        <v>0</v>
      </c>
      <c r="BI536" s="248">
        <f>IF(N536="nulová",J536,0)</f>
        <v>0</v>
      </c>
      <c r="BJ536" s="25" t="s">
        <v>79</v>
      </c>
      <c r="BK536" s="248">
        <f>ROUND(I536*H536,2)</f>
        <v>0</v>
      </c>
      <c r="BL536" s="25" t="s">
        <v>290</v>
      </c>
      <c r="BM536" s="25" t="s">
        <v>1375</v>
      </c>
    </row>
    <row r="537" s="1" customFormat="1">
      <c r="B537" s="47"/>
      <c r="C537" s="75"/>
      <c r="D537" s="249" t="s">
        <v>196</v>
      </c>
      <c r="E537" s="75"/>
      <c r="F537" s="250" t="s">
        <v>779</v>
      </c>
      <c r="G537" s="75"/>
      <c r="H537" s="75"/>
      <c r="I537" s="205"/>
      <c r="J537" s="75"/>
      <c r="K537" s="75"/>
      <c r="L537" s="73"/>
      <c r="M537" s="251"/>
      <c r="N537" s="48"/>
      <c r="O537" s="48"/>
      <c r="P537" s="48"/>
      <c r="Q537" s="48"/>
      <c r="R537" s="48"/>
      <c r="S537" s="48"/>
      <c r="T537" s="96"/>
      <c r="AT537" s="25" t="s">
        <v>196</v>
      </c>
      <c r="AU537" s="25" t="s">
        <v>81</v>
      </c>
    </row>
    <row r="538" s="1" customFormat="1">
      <c r="B538" s="47"/>
      <c r="C538" s="75"/>
      <c r="D538" s="249" t="s">
        <v>198</v>
      </c>
      <c r="E538" s="75"/>
      <c r="F538" s="252" t="s">
        <v>780</v>
      </c>
      <c r="G538" s="75"/>
      <c r="H538" s="75"/>
      <c r="I538" s="205"/>
      <c r="J538" s="75"/>
      <c r="K538" s="75"/>
      <c r="L538" s="73"/>
      <c r="M538" s="251"/>
      <c r="N538" s="48"/>
      <c r="O538" s="48"/>
      <c r="P538" s="48"/>
      <c r="Q538" s="48"/>
      <c r="R538" s="48"/>
      <c r="S538" s="48"/>
      <c r="T538" s="96"/>
      <c r="AT538" s="25" t="s">
        <v>198</v>
      </c>
      <c r="AU538" s="25" t="s">
        <v>81</v>
      </c>
    </row>
    <row r="539" s="12" customFormat="1">
      <c r="B539" s="253"/>
      <c r="C539" s="254"/>
      <c r="D539" s="249" t="s">
        <v>200</v>
      </c>
      <c r="E539" s="255" t="s">
        <v>21</v>
      </c>
      <c r="F539" s="256" t="s">
        <v>132</v>
      </c>
      <c r="G539" s="254"/>
      <c r="H539" s="257">
        <v>234.803</v>
      </c>
      <c r="I539" s="258"/>
      <c r="J539" s="254"/>
      <c r="K539" s="254"/>
      <c r="L539" s="259"/>
      <c r="M539" s="260"/>
      <c r="N539" s="261"/>
      <c r="O539" s="261"/>
      <c r="P539" s="261"/>
      <c r="Q539" s="261"/>
      <c r="R539" s="261"/>
      <c r="S539" s="261"/>
      <c r="T539" s="262"/>
      <c r="AT539" s="263" t="s">
        <v>200</v>
      </c>
      <c r="AU539" s="263" t="s">
        <v>81</v>
      </c>
      <c r="AV539" s="12" t="s">
        <v>81</v>
      </c>
      <c r="AW539" s="12" t="s">
        <v>35</v>
      </c>
      <c r="AX539" s="12" t="s">
        <v>79</v>
      </c>
      <c r="AY539" s="263" t="s">
        <v>188</v>
      </c>
    </row>
    <row r="540" s="1" customFormat="1" ht="25.5" customHeight="1">
      <c r="B540" s="47"/>
      <c r="C540" s="237" t="s">
        <v>767</v>
      </c>
      <c r="D540" s="237" t="s">
        <v>190</v>
      </c>
      <c r="E540" s="238" t="s">
        <v>782</v>
      </c>
      <c r="F540" s="239" t="s">
        <v>783</v>
      </c>
      <c r="G540" s="240" t="s">
        <v>120</v>
      </c>
      <c r="H540" s="241">
        <v>234.803</v>
      </c>
      <c r="I540" s="242"/>
      <c r="J540" s="243">
        <f>ROUND(I540*H540,2)</f>
        <v>0</v>
      </c>
      <c r="K540" s="239" t="s">
        <v>193</v>
      </c>
      <c r="L540" s="73"/>
      <c r="M540" s="244" t="s">
        <v>21</v>
      </c>
      <c r="N540" s="245" t="s">
        <v>43</v>
      </c>
      <c r="O540" s="48"/>
      <c r="P540" s="246">
        <f>O540*H540</f>
        <v>0</v>
      </c>
      <c r="Q540" s="246">
        <v>0</v>
      </c>
      <c r="R540" s="246">
        <f>Q540*H540</f>
        <v>0</v>
      </c>
      <c r="S540" s="246">
        <v>0.12</v>
      </c>
      <c r="T540" s="247">
        <f>S540*H540</f>
        <v>28.176359999999999</v>
      </c>
      <c r="AR540" s="25" t="s">
        <v>290</v>
      </c>
      <c r="AT540" s="25" t="s">
        <v>190</v>
      </c>
      <c r="AU540" s="25" t="s">
        <v>81</v>
      </c>
      <c r="AY540" s="25" t="s">
        <v>188</v>
      </c>
      <c r="BE540" s="248">
        <f>IF(N540="základní",J540,0)</f>
        <v>0</v>
      </c>
      <c r="BF540" s="248">
        <f>IF(N540="snížená",J540,0)</f>
        <v>0</v>
      </c>
      <c r="BG540" s="248">
        <f>IF(N540="zákl. přenesená",J540,0)</f>
        <v>0</v>
      </c>
      <c r="BH540" s="248">
        <f>IF(N540="sníž. přenesená",J540,0)</f>
        <v>0</v>
      </c>
      <c r="BI540" s="248">
        <f>IF(N540="nulová",J540,0)</f>
        <v>0</v>
      </c>
      <c r="BJ540" s="25" t="s">
        <v>79</v>
      </c>
      <c r="BK540" s="248">
        <f>ROUND(I540*H540,2)</f>
        <v>0</v>
      </c>
      <c r="BL540" s="25" t="s">
        <v>290</v>
      </c>
      <c r="BM540" s="25" t="s">
        <v>1376</v>
      </c>
    </row>
    <row r="541" s="1" customFormat="1">
      <c r="B541" s="47"/>
      <c r="C541" s="75"/>
      <c r="D541" s="249" t="s">
        <v>196</v>
      </c>
      <c r="E541" s="75"/>
      <c r="F541" s="250" t="s">
        <v>785</v>
      </c>
      <c r="G541" s="75"/>
      <c r="H541" s="75"/>
      <c r="I541" s="205"/>
      <c r="J541" s="75"/>
      <c r="K541" s="75"/>
      <c r="L541" s="73"/>
      <c r="M541" s="251"/>
      <c r="N541" s="48"/>
      <c r="O541" s="48"/>
      <c r="P541" s="48"/>
      <c r="Q541" s="48"/>
      <c r="R541" s="48"/>
      <c r="S541" s="48"/>
      <c r="T541" s="96"/>
      <c r="AT541" s="25" t="s">
        <v>196</v>
      </c>
      <c r="AU541" s="25" t="s">
        <v>81</v>
      </c>
    </row>
    <row r="542" s="1" customFormat="1">
      <c r="B542" s="47"/>
      <c r="C542" s="75"/>
      <c r="D542" s="249" t="s">
        <v>198</v>
      </c>
      <c r="E542" s="75"/>
      <c r="F542" s="252" t="s">
        <v>780</v>
      </c>
      <c r="G542" s="75"/>
      <c r="H542" s="75"/>
      <c r="I542" s="205"/>
      <c r="J542" s="75"/>
      <c r="K542" s="75"/>
      <c r="L542" s="73"/>
      <c r="M542" s="251"/>
      <c r="N542" s="48"/>
      <c r="O542" s="48"/>
      <c r="P542" s="48"/>
      <c r="Q542" s="48"/>
      <c r="R542" s="48"/>
      <c r="S542" s="48"/>
      <c r="T542" s="96"/>
      <c r="AT542" s="25" t="s">
        <v>198</v>
      </c>
      <c r="AU542" s="25" t="s">
        <v>81</v>
      </c>
    </row>
    <row r="543" s="12" customFormat="1">
      <c r="B543" s="253"/>
      <c r="C543" s="254"/>
      <c r="D543" s="249" t="s">
        <v>200</v>
      </c>
      <c r="E543" s="255" t="s">
        <v>21</v>
      </c>
      <c r="F543" s="256" t="s">
        <v>132</v>
      </c>
      <c r="G543" s="254"/>
      <c r="H543" s="257">
        <v>234.803</v>
      </c>
      <c r="I543" s="258"/>
      <c r="J543" s="254"/>
      <c r="K543" s="254"/>
      <c r="L543" s="259"/>
      <c r="M543" s="260"/>
      <c r="N543" s="261"/>
      <c r="O543" s="261"/>
      <c r="P543" s="261"/>
      <c r="Q543" s="261"/>
      <c r="R543" s="261"/>
      <c r="S543" s="261"/>
      <c r="T543" s="262"/>
      <c r="AT543" s="263" t="s">
        <v>200</v>
      </c>
      <c r="AU543" s="263" t="s">
        <v>81</v>
      </c>
      <c r="AV543" s="12" t="s">
        <v>81</v>
      </c>
      <c r="AW543" s="12" t="s">
        <v>35</v>
      </c>
      <c r="AX543" s="12" t="s">
        <v>79</v>
      </c>
      <c r="AY543" s="263" t="s">
        <v>188</v>
      </c>
    </row>
    <row r="544" s="1" customFormat="1" ht="25.5" customHeight="1">
      <c r="B544" s="47"/>
      <c r="C544" s="237" t="s">
        <v>775</v>
      </c>
      <c r="D544" s="237" t="s">
        <v>190</v>
      </c>
      <c r="E544" s="238" t="s">
        <v>787</v>
      </c>
      <c r="F544" s="239" t="s">
        <v>788</v>
      </c>
      <c r="G544" s="240" t="s">
        <v>120</v>
      </c>
      <c r="H544" s="241">
        <v>60.350999999999999</v>
      </c>
      <c r="I544" s="242"/>
      <c r="J544" s="243">
        <f>ROUND(I544*H544,2)</f>
        <v>0</v>
      </c>
      <c r="K544" s="239" t="s">
        <v>193</v>
      </c>
      <c r="L544" s="73"/>
      <c r="M544" s="244" t="s">
        <v>21</v>
      </c>
      <c r="N544" s="245" t="s">
        <v>43</v>
      </c>
      <c r="O544" s="48"/>
      <c r="P544" s="246">
        <f>O544*H544</f>
        <v>0</v>
      </c>
      <c r="Q544" s="246">
        <v>0.0060000000000000001</v>
      </c>
      <c r="R544" s="246">
        <f>Q544*H544</f>
        <v>0.36210599999999998</v>
      </c>
      <c r="S544" s="246">
        <v>0</v>
      </c>
      <c r="T544" s="247">
        <f>S544*H544</f>
        <v>0</v>
      </c>
      <c r="AR544" s="25" t="s">
        <v>290</v>
      </c>
      <c r="AT544" s="25" t="s">
        <v>190</v>
      </c>
      <c r="AU544" s="25" t="s">
        <v>81</v>
      </c>
      <c r="AY544" s="25" t="s">
        <v>188</v>
      </c>
      <c r="BE544" s="248">
        <f>IF(N544="základní",J544,0)</f>
        <v>0</v>
      </c>
      <c r="BF544" s="248">
        <f>IF(N544="snížená",J544,0)</f>
        <v>0</v>
      </c>
      <c r="BG544" s="248">
        <f>IF(N544="zákl. přenesená",J544,0)</f>
        <v>0</v>
      </c>
      <c r="BH544" s="248">
        <f>IF(N544="sníž. přenesená",J544,0)</f>
        <v>0</v>
      </c>
      <c r="BI544" s="248">
        <f>IF(N544="nulová",J544,0)</f>
        <v>0</v>
      </c>
      <c r="BJ544" s="25" t="s">
        <v>79</v>
      </c>
      <c r="BK544" s="248">
        <f>ROUND(I544*H544,2)</f>
        <v>0</v>
      </c>
      <c r="BL544" s="25" t="s">
        <v>290</v>
      </c>
      <c r="BM544" s="25" t="s">
        <v>1377</v>
      </c>
    </row>
    <row r="545" s="1" customFormat="1">
      <c r="B545" s="47"/>
      <c r="C545" s="75"/>
      <c r="D545" s="249" t="s">
        <v>196</v>
      </c>
      <c r="E545" s="75"/>
      <c r="F545" s="250" t="s">
        <v>790</v>
      </c>
      <c r="G545" s="75"/>
      <c r="H545" s="75"/>
      <c r="I545" s="205"/>
      <c r="J545" s="75"/>
      <c r="K545" s="75"/>
      <c r="L545" s="73"/>
      <c r="M545" s="251"/>
      <c r="N545" s="48"/>
      <c r="O545" s="48"/>
      <c r="P545" s="48"/>
      <c r="Q545" s="48"/>
      <c r="R545" s="48"/>
      <c r="S545" s="48"/>
      <c r="T545" s="96"/>
      <c r="AT545" s="25" t="s">
        <v>196</v>
      </c>
      <c r="AU545" s="25" t="s">
        <v>81</v>
      </c>
    </row>
    <row r="546" s="1" customFormat="1">
      <c r="B546" s="47"/>
      <c r="C546" s="75"/>
      <c r="D546" s="249" t="s">
        <v>198</v>
      </c>
      <c r="E546" s="75"/>
      <c r="F546" s="252" t="s">
        <v>791</v>
      </c>
      <c r="G546" s="75"/>
      <c r="H546" s="75"/>
      <c r="I546" s="205"/>
      <c r="J546" s="75"/>
      <c r="K546" s="75"/>
      <c r="L546" s="73"/>
      <c r="M546" s="251"/>
      <c r="N546" s="48"/>
      <c r="O546" s="48"/>
      <c r="P546" s="48"/>
      <c r="Q546" s="48"/>
      <c r="R546" s="48"/>
      <c r="S546" s="48"/>
      <c r="T546" s="96"/>
      <c r="AT546" s="25" t="s">
        <v>198</v>
      </c>
      <c r="AU546" s="25" t="s">
        <v>81</v>
      </c>
    </row>
    <row r="547" s="13" customFormat="1">
      <c r="B547" s="264"/>
      <c r="C547" s="265"/>
      <c r="D547" s="249" t="s">
        <v>200</v>
      </c>
      <c r="E547" s="266" t="s">
        <v>21</v>
      </c>
      <c r="F547" s="267" t="s">
        <v>1378</v>
      </c>
      <c r="G547" s="265"/>
      <c r="H547" s="266" t="s">
        <v>21</v>
      </c>
      <c r="I547" s="268"/>
      <c r="J547" s="265"/>
      <c r="K547" s="265"/>
      <c r="L547" s="269"/>
      <c r="M547" s="270"/>
      <c r="N547" s="271"/>
      <c r="O547" s="271"/>
      <c r="P547" s="271"/>
      <c r="Q547" s="271"/>
      <c r="R547" s="271"/>
      <c r="S547" s="271"/>
      <c r="T547" s="272"/>
      <c r="AT547" s="273" t="s">
        <v>200</v>
      </c>
      <c r="AU547" s="273" t="s">
        <v>81</v>
      </c>
      <c r="AV547" s="13" t="s">
        <v>79</v>
      </c>
      <c r="AW547" s="13" t="s">
        <v>35</v>
      </c>
      <c r="AX547" s="13" t="s">
        <v>72</v>
      </c>
      <c r="AY547" s="273" t="s">
        <v>188</v>
      </c>
    </row>
    <row r="548" s="12" customFormat="1">
      <c r="B548" s="253"/>
      <c r="C548" s="254"/>
      <c r="D548" s="249" t="s">
        <v>200</v>
      </c>
      <c r="E548" s="255" t="s">
        <v>21</v>
      </c>
      <c r="F548" s="256" t="s">
        <v>1379</v>
      </c>
      <c r="G548" s="254"/>
      <c r="H548" s="257">
        <v>50.031999999999996</v>
      </c>
      <c r="I548" s="258"/>
      <c r="J548" s="254"/>
      <c r="K548" s="254"/>
      <c r="L548" s="259"/>
      <c r="M548" s="260"/>
      <c r="N548" s="261"/>
      <c r="O548" s="261"/>
      <c r="P548" s="261"/>
      <c r="Q548" s="261"/>
      <c r="R548" s="261"/>
      <c r="S548" s="261"/>
      <c r="T548" s="262"/>
      <c r="AT548" s="263" t="s">
        <v>200</v>
      </c>
      <c r="AU548" s="263" t="s">
        <v>81</v>
      </c>
      <c r="AV548" s="12" t="s">
        <v>81</v>
      </c>
      <c r="AW548" s="12" t="s">
        <v>35</v>
      </c>
      <c r="AX548" s="12" t="s">
        <v>72</v>
      </c>
      <c r="AY548" s="263" t="s">
        <v>188</v>
      </c>
    </row>
    <row r="549" s="13" customFormat="1">
      <c r="B549" s="264"/>
      <c r="C549" s="265"/>
      <c r="D549" s="249" t="s">
        <v>200</v>
      </c>
      <c r="E549" s="266" t="s">
        <v>21</v>
      </c>
      <c r="F549" s="267" t="s">
        <v>1380</v>
      </c>
      <c r="G549" s="265"/>
      <c r="H549" s="266" t="s">
        <v>21</v>
      </c>
      <c r="I549" s="268"/>
      <c r="J549" s="265"/>
      <c r="K549" s="265"/>
      <c r="L549" s="269"/>
      <c r="M549" s="270"/>
      <c r="N549" s="271"/>
      <c r="O549" s="271"/>
      <c r="P549" s="271"/>
      <c r="Q549" s="271"/>
      <c r="R549" s="271"/>
      <c r="S549" s="271"/>
      <c r="T549" s="272"/>
      <c r="AT549" s="273" t="s">
        <v>200</v>
      </c>
      <c r="AU549" s="273" t="s">
        <v>81</v>
      </c>
      <c r="AV549" s="13" t="s">
        <v>79</v>
      </c>
      <c r="AW549" s="13" t="s">
        <v>35</v>
      </c>
      <c r="AX549" s="13" t="s">
        <v>72</v>
      </c>
      <c r="AY549" s="273" t="s">
        <v>188</v>
      </c>
    </row>
    <row r="550" s="12" customFormat="1">
      <c r="B550" s="253"/>
      <c r="C550" s="254"/>
      <c r="D550" s="249" t="s">
        <v>200</v>
      </c>
      <c r="E550" s="255" t="s">
        <v>21</v>
      </c>
      <c r="F550" s="256" t="s">
        <v>1381</v>
      </c>
      <c r="G550" s="254"/>
      <c r="H550" s="257">
        <v>10.319000000000001</v>
      </c>
      <c r="I550" s="258"/>
      <c r="J550" s="254"/>
      <c r="K550" s="254"/>
      <c r="L550" s="259"/>
      <c r="M550" s="260"/>
      <c r="N550" s="261"/>
      <c r="O550" s="261"/>
      <c r="P550" s="261"/>
      <c r="Q550" s="261"/>
      <c r="R550" s="261"/>
      <c r="S550" s="261"/>
      <c r="T550" s="262"/>
      <c r="AT550" s="263" t="s">
        <v>200</v>
      </c>
      <c r="AU550" s="263" t="s">
        <v>81</v>
      </c>
      <c r="AV550" s="12" t="s">
        <v>81</v>
      </c>
      <c r="AW550" s="12" t="s">
        <v>35</v>
      </c>
      <c r="AX550" s="12" t="s">
        <v>72</v>
      </c>
      <c r="AY550" s="263" t="s">
        <v>188</v>
      </c>
    </row>
    <row r="551" s="14" customFormat="1">
      <c r="B551" s="274"/>
      <c r="C551" s="275"/>
      <c r="D551" s="249" t="s">
        <v>200</v>
      </c>
      <c r="E551" s="276" t="s">
        <v>21</v>
      </c>
      <c r="F551" s="277" t="s">
        <v>215</v>
      </c>
      <c r="G551" s="275"/>
      <c r="H551" s="278">
        <v>60.350999999999999</v>
      </c>
      <c r="I551" s="279"/>
      <c r="J551" s="275"/>
      <c r="K551" s="275"/>
      <c r="L551" s="280"/>
      <c r="M551" s="281"/>
      <c r="N551" s="282"/>
      <c r="O551" s="282"/>
      <c r="P551" s="282"/>
      <c r="Q551" s="282"/>
      <c r="R551" s="282"/>
      <c r="S551" s="282"/>
      <c r="T551" s="283"/>
      <c r="AT551" s="284" t="s">
        <v>200</v>
      </c>
      <c r="AU551" s="284" t="s">
        <v>81</v>
      </c>
      <c r="AV551" s="14" t="s">
        <v>194</v>
      </c>
      <c r="AW551" s="14" t="s">
        <v>35</v>
      </c>
      <c r="AX551" s="14" t="s">
        <v>79</v>
      </c>
      <c r="AY551" s="284" t="s">
        <v>188</v>
      </c>
    </row>
    <row r="552" s="1" customFormat="1" ht="16.5" customHeight="1">
      <c r="B552" s="47"/>
      <c r="C552" s="286" t="s">
        <v>781</v>
      </c>
      <c r="D552" s="286" t="s">
        <v>273</v>
      </c>
      <c r="E552" s="287" t="s">
        <v>796</v>
      </c>
      <c r="F552" s="288" t="s">
        <v>797</v>
      </c>
      <c r="G552" s="289" t="s">
        <v>120</v>
      </c>
      <c r="H552" s="290">
        <v>52.533999999999999</v>
      </c>
      <c r="I552" s="291"/>
      <c r="J552" s="292">
        <f>ROUND(I552*H552,2)</f>
        <v>0</v>
      </c>
      <c r="K552" s="288" t="s">
        <v>193</v>
      </c>
      <c r="L552" s="293"/>
      <c r="M552" s="294" t="s">
        <v>21</v>
      </c>
      <c r="N552" s="295" t="s">
        <v>43</v>
      </c>
      <c r="O552" s="48"/>
      <c r="P552" s="246">
        <f>O552*H552</f>
        <v>0</v>
      </c>
      <c r="Q552" s="246">
        <v>0.0025000000000000001</v>
      </c>
      <c r="R552" s="246">
        <f>Q552*H552</f>
        <v>0.13133500000000001</v>
      </c>
      <c r="S552" s="246">
        <v>0</v>
      </c>
      <c r="T552" s="247">
        <f>S552*H552</f>
        <v>0</v>
      </c>
      <c r="AR552" s="25" t="s">
        <v>405</v>
      </c>
      <c r="AT552" s="25" t="s">
        <v>273</v>
      </c>
      <c r="AU552" s="25" t="s">
        <v>81</v>
      </c>
      <c r="AY552" s="25" t="s">
        <v>188</v>
      </c>
      <c r="BE552" s="248">
        <f>IF(N552="základní",J552,0)</f>
        <v>0</v>
      </c>
      <c r="BF552" s="248">
        <f>IF(N552="snížená",J552,0)</f>
        <v>0</v>
      </c>
      <c r="BG552" s="248">
        <f>IF(N552="zákl. přenesená",J552,0)</f>
        <v>0</v>
      </c>
      <c r="BH552" s="248">
        <f>IF(N552="sníž. přenesená",J552,0)</f>
        <v>0</v>
      </c>
      <c r="BI552" s="248">
        <f>IF(N552="nulová",J552,0)</f>
        <v>0</v>
      </c>
      <c r="BJ552" s="25" t="s">
        <v>79</v>
      </c>
      <c r="BK552" s="248">
        <f>ROUND(I552*H552,2)</f>
        <v>0</v>
      </c>
      <c r="BL552" s="25" t="s">
        <v>290</v>
      </c>
      <c r="BM552" s="25" t="s">
        <v>1382</v>
      </c>
    </row>
    <row r="553" s="1" customFormat="1">
      <c r="B553" s="47"/>
      <c r="C553" s="75"/>
      <c r="D553" s="249" t="s">
        <v>196</v>
      </c>
      <c r="E553" s="75"/>
      <c r="F553" s="250" t="s">
        <v>797</v>
      </c>
      <c r="G553" s="75"/>
      <c r="H553" s="75"/>
      <c r="I553" s="205"/>
      <c r="J553" s="75"/>
      <c r="K553" s="75"/>
      <c r="L553" s="73"/>
      <c r="M553" s="251"/>
      <c r="N553" s="48"/>
      <c r="O553" s="48"/>
      <c r="P553" s="48"/>
      <c r="Q553" s="48"/>
      <c r="R553" s="48"/>
      <c r="S553" s="48"/>
      <c r="T553" s="96"/>
      <c r="AT553" s="25" t="s">
        <v>196</v>
      </c>
      <c r="AU553" s="25" t="s">
        <v>81</v>
      </c>
    </row>
    <row r="554" s="13" customFormat="1">
      <c r="B554" s="264"/>
      <c r="C554" s="265"/>
      <c r="D554" s="249" t="s">
        <v>200</v>
      </c>
      <c r="E554" s="266" t="s">
        <v>21</v>
      </c>
      <c r="F554" s="267" t="s">
        <v>1378</v>
      </c>
      <c r="G554" s="265"/>
      <c r="H554" s="266" t="s">
        <v>21</v>
      </c>
      <c r="I554" s="268"/>
      <c r="J554" s="265"/>
      <c r="K554" s="265"/>
      <c r="L554" s="269"/>
      <c r="M554" s="270"/>
      <c r="N554" s="271"/>
      <c r="O554" s="271"/>
      <c r="P554" s="271"/>
      <c r="Q554" s="271"/>
      <c r="R554" s="271"/>
      <c r="S554" s="271"/>
      <c r="T554" s="272"/>
      <c r="AT554" s="273" t="s">
        <v>200</v>
      </c>
      <c r="AU554" s="273" t="s">
        <v>81</v>
      </c>
      <c r="AV554" s="13" t="s">
        <v>79</v>
      </c>
      <c r="AW554" s="13" t="s">
        <v>35</v>
      </c>
      <c r="AX554" s="13" t="s">
        <v>72</v>
      </c>
      <c r="AY554" s="273" t="s">
        <v>188</v>
      </c>
    </row>
    <row r="555" s="12" customFormat="1">
      <c r="B555" s="253"/>
      <c r="C555" s="254"/>
      <c r="D555" s="249" t="s">
        <v>200</v>
      </c>
      <c r="E555" s="255" t="s">
        <v>21</v>
      </c>
      <c r="F555" s="256" t="s">
        <v>1379</v>
      </c>
      <c r="G555" s="254"/>
      <c r="H555" s="257">
        <v>50.031999999999996</v>
      </c>
      <c r="I555" s="258"/>
      <c r="J555" s="254"/>
      <c r="K555" s="254"/>
      <c r="L555" s="259"/>
      <c r="M555" s="260"/>
      <c r="N555" s="261"/>
      <c r="O555" s="261"/>
      <c r="P555" s="261"/>
      <c r="Q555" s="261"/>
      <c r="R555" s="261"/>
      <c r="S555" s="261"/>
      <c r="T555" s="262"/>
      <c r="AT555" s="263" t="s">
        <v>200</v>
      </c>
      <c r="AU555" s="263" t="s">
        <v>81</v>
      </c>
      <c r="AV555" s="12" t="s">
        <v>81</v>
      </c>
      <c r="AW555" s="12" t="s">
        <v>35</v>
      </c>
      <c r="AX555" s="12" t="s">
        <v>72</v>
      </c>
      <c r="AY555" s="263" t="s">
        <v>188</v>
      </c>
    </row>
    <row r="556" s="14" customFormat="1">
      <c r="B556" s="274"/>
      <c r="C556" s="275"/>
      <c r="D556" s="249" t="s">
        <v>200</v>
      </c>
      <c r="E556" s="276" t="s">
        <v>21</v>
      </c>
      <c r="F556" s="277" t="s">
        <v>215</v>
      </c>
      <c r="G556" s="275"/>
      <c r="H556" s="278">
        <v>50.031999999999996</v>
      </c>
      <c r="I556" s="279"/>
      <c r="J556" s="275"/>
      <c r="K556" s="275"/>
      <c r="L556" s="280"/>
      <c r="M556" s="281"/>
      <c r="N556" s="282"/>
      <c r="O556" s="282"/>
      <c r="P556" s="282"/>
      <c r="Q556" s="282"/>
      <c r="R556" s="282"/>
      <c r="S556" s="282"/>
      <c r="T556" s="283"/>
      <c r="AT556" s="284" t="s">
        <v>200</v>
      </c>
      <c r="AU556" s="284" t="s">
        <v>81</v>
      </c>
      <c r="AV556" s="14" t="s">
        <v>194</v>
      </c>
      <c r="AW556" s="14" t="s">
        <v>35</v>
      </c>
      <c r="AX556" s="14" t="s">
        <v>79</v>
      </c>
      <c r="AY556" s="284" t="s">
        <v>188</v>
      </c>
    </row>
    <row r="557" s="12" customFormat="1">
      <c r="B557" s="253"/>
      <c r="C557" s="254"/>
      <c r="D557" s="249" t="s">
        <v>200</v>
      </c>
      <c r="E557" s="254"/>
      <c r="F557" s="256" t="s">
        <v>1383</v>
      </c>
      <c r="G557" s="254"/>
      <c r="H557" s="257">
        <v>52.533999999999999</v>
      </c>
      <c r="I557" s="258"/>
      <c r="J557" s="254"/>
      <c r="K557" s="254"/>
      <c r="L557" s="259"/>
      <c r="M557" s="260"/>
      <c r="N557" s="261"/>
      <c r="O557" s="261"/>
      <c r="P557" s="261"/>
      <c r="Q557" s="261"/>
      <c r="R557" s="261"/>
      <c r="S557" s="261"/>
      <c r="T557" s="262"/>
      <c r="AT557" s="263" t="s">
        <v>200</v>
      </c>
      <c r="AU557" s="263" t="s">
        <v>81</v>
      </c>
      <c r="AV557" s="12" t="s">
        <v>81</v>
      </c>
      <c r="AW557" s="12" t="s">
        <v>6</v>
      </c>
      <c r="AX557" s="12" t="s">
        <v>79</v>
      </c>
      <c r="AY557" s="263" t="s">
        <v>188</v>
      </c>
    </row>
    <row r="558" s="1" customFormat="1" ht="16.5" customHeight="1">
      <c r="B558" s="47"/>
      <c r="C558" s="286" t="s">
        <v>786</v>
      </c>
      <c r="D558" s="286" t="s">
        <v>273</v>
      </c>
      <c r="E558" s="287" t="s">
        <v>801</v>
      </c>
      <c r="F558" s="288" t="s">
        <v>802</v>
      </c>
      <c r="G558" s="289" t="s">
        <v>120</v>
      </c>
      <c r="H558" s="290">
        <v>10.835000000000001</v>
      </c>
      <c r="I558" s="291"/>
      <c r="J558" s="292">
        <f>ROUND(I558*H558,2)</f>
        <v>0</v>
      </c>
      <c r="K558" s="288" t="s">
        <v>193</v>
      </c>
      <c r="L558" s="293"/>
      <c r="M558" s="294" t="s">
        <v>21</v>
      </c>
      <c r="N558" s="295" t="s">
        <v>43</v>
      </c>
      <c r="O558" s="48"/>
      <c r="P558" s="246">
        <f>O558*H558</f>
        <v>0</v>
      </c>
      <c r="Q558" s="246">
        <v>0.0030000000000000001</v>
      </c>
      <c r="R558" s="246">
        <f>Q558*H558</f>
        <v>0.032505000000000006</v>
      </c>
      <c r="S558" s="246">
        <v>0</v>
      </c>
      <c r="T558" s="247">
        <f>S558*H558</f>
        <v>0</v>
      </c>
      <c r="AR558" s="25" t="s">
        <v>405</v>
      </c>
      <c r="AT558" s="25" t="s">
        <v>273</v>
      </c>
      <c r="AU558" s="25" t="s">
        <v>81</v>
      </c>
      <c r="AY558" s="25" t="s">
        <v>188</v>
      </c>
      <c r="BE558" s="248">
        <f>IF(N558="základní",J558,0)</f>
        <v>0</v>
      </c>
      <c r="BF558" s="248">
        <f>IF(N558="snížená",J558,0)</f>
        <v>0</v>
      </c>
      <c r="BG558" s="248">
        <f>IF(N558="zákl. přenesená",J558,0)</f>
        <v>0</v>
      </c>
      <c r="BH558" s="248">
        <f>IF(N558="sníž. přenesená",J558,0)</f>
        <v>0</v>
      </c>
      <c r="BI558" s="248">
        <f>IF(N558="nulová",J558,0)</f>
        <v>0</v>
      </c>
      <c r="BJ558" s="25" t="s">
        <v>79</v>
      </c>
      <c r="BK558" s="248">
        <f>ROUND(I558*H558,2)</f>
        <v>0</v>
      </c>
      <c r="BL558" s="25" t="s">
        <v>290</v>
      </c>
      <c r="BM558" s="25" t="s">
        <v>1384</v>
      </c>
    </row>
    <row r="559" s="1" customFormat="1">
      <c r="B559" s="47"/>
      <c r="C559" s="75"/>
      <c r="D559" s="249" t="s">
        <v>196</v>
      </c>
      <c r="E559" s="75"/>
      <c r="F559" s="250" t="s">
        <v>802</v>
      </c>
      <c r="G559" s="75"/>
      <c r="H559" s="75"/>
      <c r="I559" s="205"/>
      <c r="J559" s="75"/>
      <c r="K559" s="75"/>
      <c r="L559" s="73"/>
      <c r="M559" s="251"/>
      <c r="N559" s="48"/>
      <c r="O559" s="48"/>
      <c r="P559" s="48"/>
      <c r="Q559" s="48"/>
      <c r="R559" s="48"/>
      <c r="S559" s="48"/>
      <c r="T559" s="96"/>
      <c r="AT559" s="25" t="s">
        <v>196</v>
      </c>
      <c r="AU559" s="25" t="s">
        <v>81</v>
      </c>
    </row>
    <row r="560" s="12" customFormat="1">
      <c r="B560" s="253"/>
      <c r="C560" s="254"/>
      <c r="D560" s="249" t="s">
        <v>200</v>
      </c>
      <c r="E560" s="255" t="s">
        <v>21</v>
      </c>
      <c r="F560" s="256" t="s">
        <v>1381</v>
      </c>
      <c r="G560" s="254"/>
      <c r="H560" s="257">
        <v>10.319000000000001</v>
      </c>
      <c r="I560" s="258"/>
      <c r="J560" s="254"/>
      <c r="K560" s="254"/>
      <c r="L560" s="259"/>
      <c r="M560" s="260"/>
      <c r="N560" s="261"/>
      <c r="O560" s="261"/>
      <c r="P560" s="261"/>
      <c r="Q560" s="261"/>
      <c r="R560" s="261"/>
      <c r="S560" s="261"/>
      <c r="T560" s="262"/>
      <c r="AT560" s="263" t="s">
        <v>200</v>
      </c>
      <c r="AU560" s="263" t="s">
        <v>81</v>
      </c>
      <c r="AV560" s="12" t="s">
        <v>81</v>
      </c>
      <c r="AW560" s="12" t="s">
        <v>35</v>
      </c>
      <c r="AX560" s="12" t="s">
        <v>79</v>
      </c>
      <c r="AY560" s="263" t="s">
        <v>188</v>
      </c>
    </row>
    <row r="561" s="12" customFormat="1">
      <c r="B561" s="253"/>
      <c r="C561" s="254"/>
      <c r="D561" s="249" t="s">
        <v>200</v>
      </c>
      <c r="E561" s="254"/>
      <c r="F561" s="256" t="s">
        <v>1385</v>
      </c>
      <c r="G561" s="254"/>
      <c r="H561" s="257">
        <v>10.835000000000001</v>
      </c>
      <c r="I561" s="258"/>
      <c r="J561" s="254"/>
      <c r="K561" s="254"/>
      <c r="L561" s="259"/>
      <c r="M561" s="260"/>
      <c r="N561" s="261"/>
      <c r="O561" s="261"/>
      <c r="P561" s="261"/>
      <c r="Q561" s="261"/>
      <c r="R561" s="261"/>
      <c r="S561" s="261"/>
      <c r="T561" s="262"/>
      <c r="AT561" s="263" t="s">
        <v>200</v>
      </c>
      <c r="AU561" s="263" t="s">
        <v>81</v>
      </c>
      <c r="AV561" s="12" t="s">
        <v>81</v>
      </c>
      <c r="AW561" s="12" t="s">
        <v>6</v>
      </c>
      <c r="AX561" s="12" t="s">
        <v>79</v>
      </c>
      <c r="AY561" s="263" t="s">
        <v>188</v>
      </c>
    </row>
    <row r="562" s="1" customFormat="1" ht="25.5" customHeight="1">
      <c r="B562" s="47"/>
      <c r="C562" s="237" t="s">
        <v>795</v>
      </c>
      <c r="D562" s="237" t="s">
        <v>190</v>
      </c>
      <c r="E562" s="238" t="s">
        <v>807</v>
      </c>
      <c r="F562" s="239" t="s">
        <v>808</v>
      </c>
      <c r="G562" s="240" t="s">
        <v>120</v>
      </c>
      <c r="H562" s="241">
        <v>37.817999999999998</v>
      </c>
      <c r="I562" s="242"/>
      <c r="J562" s="243">
        <f>ROUND(I562*H562,2)</f>
        <v>0</v>
      </c>
      <c r="K562" s="239" t="s">
        <v>193</v>
      </c>
      <c r="L562" s="73"/>
      <c r="M562" s="244" t="s">
        <v>21</v>
      </c>
      <c r="N562" s="245" t="s">
        <v>43</v>
      </c>
      <c r="O562" s="48"/>
      <c r="P562" s="246">
        <f>O562*H562</f>
        <v>0</v>
      </c>
      <c r="Q562" s="246">
        <v>0.00116</v>
      </c>
      <c r="R562" s="246">
        <f>Q562*H562</f>
        <v>0.043868879999999999</v>
      </c>
      <c r="S562" s="246">
        <v>0</v>
      </c>
      <c r="T562" s="247">
        <f>S562*H562</f>
        <v>0</v>
      </c>
      <c r="AR562" s="25" t="s">
        <v>290</v>
      </c>
      <c r="AT562" s="25" t="s">
        <v>190</v>
      </c>
      <c r="AU562" s="25" t="s">
        <v>81</v>
      </c>
      <c r="AY562" s="25" t="s">
        <v>188</v>
      </c>
      <c r="BE562" s="248">
        <f>IF(N562="základní",J562,0)</f>
        <v>0</v>
      </c>
      <c r="BF562" s="248">
        <f>IF(N562="snížená",J562,0)</f>
        <v>0</v>
      </c>
      <c r="BG562" s="248">
        <f>IF(N562="zákl. přenesená",J562,0)</f>
        <v>0</v>
      </c>
      <c r="BH562" s="248">
        <f>IF(N562="sníž. přenesená",J562,0)</f>
        <v>0</v>
      </c>
      <c r="BI562" s="248">
        <f>IF(N562="nulová",J562,0)</f>
        <v>0</v>
      </c>
      <c r="BJ562" s="25" t="s">
        <v>79</v>
      </c>
      <c r="BK562" s="248">
        <f>ROUND(I562*H562,2)</f>
        <v>0</v>
      </c>
      <c r="BL562" s="25" t="s">
        <v>290</v>
      </c>
      <c r="BM562" s="25" t="s">
        <v>1386</v>
      </c>
    </row>
    <row r="563" s="1" customFormat="1">
      <c r="B563" s="47"/>
      <c r="C563" s="75"/>
      <c r="D563" s="249" t="s">
        <v>196</v>
      </c>
      <c r="E563" s="75"/>
      <c r="F563" s="250" t="s">
        <v>810</v>
      </c>
      <c r="G563" s="75"/>
      <c r="H563" s="75"/>
      <c r="I563" s="205"/>
      <c r="J563" s="75"/>
      <c r="K563" s="75"/>
      <c r="L563" s="73"/>
      <c r="M563" s="251"/>
      <c r="N563" s="48"/>
      <c r="O563" s="48"/>
      <c r="P563" s="48"/>
      <c r="Q563" s="48"/>
      <c r="R563" s="48"/>
      <c r="S563" s="48"/>
      <c r="T563" s="96"/>
      <c r="AT563" s="25" t="s">
        <v>196</v>
      </c>
      <c r="AU563" s="25" t="s">
        <v>81</v>
      </c>
    </row>
    <row r="564" s="1" customFormat="1">
      <c r="B564" s="47"/>
      <c r="C564" s="75"/>
      <c r="D564" s="249" t="s">
        <v>198</v>
      </c>
      <c r="E564" s="75"/>
      <c r="F564" s="252" t="s">
        <v>811</v>
      </c>
      <c r="G564" s="75"/>
      <c r="H564" s="75"/>
      <c r="I564" s="205"/>
      <c r="J564" s="75"/>
      <c r="K564" s="75"/>
      <c r="L564" s="73"/>
      <c r="M564" s="251"/>
      <c r="N564" s="48"/>
      <c r="O564" s="48"/>
      <c r="P564" s="48"/>
      <c r="Q564" s="48"/>
      <c r="R564" s="48"/>
      <c r="S564" s="48"/>
      <c r="T564" s="96"/>
      <c r="AT564" s="25" t="s">
        <v>198</v>
      </c>
      <c r="AU564" s="25" t="s">
        <v>81</v>
      </c>
    </row>
    <row r="565" s="12" customFormat="1">
      <c r="B565" s="253"/>
      <c r="C565" s="254"/>
      <c r="D565" s="249" t="s">
        <v>200</v>
      </c>
      <c r="E565" s="255" t="s">
        <v>21</v>
      </c>
      <c r="F565" s="256" t="s">
        <v>812</v>
      </c>
      <c r="G565" s="254"/>
      <c r="H565" s="257">
        <v>37.817999999999998</v>
      </c>
      <c r="I565" s="258"/>
      <c r="J565" s="254"/>
      <c r="K565" s="254"/>
      <c r="L565" s="259"/>
      <c r="M565" s="260"/>
      <c r="N565" s="261"/>
      <c r="O565" s="261"/>
      <c r="P565" s="261"/>
      <c r="Q565" s="261"/>
      <c r="R565" s="261"/>
      <c r="S565" s="261"/>
      <c r="T565" s="262"/>
      <c r="AT565" s="263" t="s">
        <v>200</v>
      </c>
      <c r="AU565" s="263" t="s">
        <v>81</v>
      </c>
      <c r="AV565" s="12" t="s">
        <v>81</v>
      </c>
      <c r="AW565" s="12" t="s">
        <v>35</v>
      </c>
      <c r="AX565" s="12" t="s">
        <v>79</v>
      </c>
      <c r="AY565" s="263" t="s">
        <v>188</v>
      </c>
    </row>
    <row r="566" s="1" customFormat="1" ht="16.5" customHeight="1">
      <c r="B566" s="47"/>
      <c r="C566" s="286" t="s">
        <v>531</v>
      </c>
      <c r="D566" s="286" t="s">
        <v>273</v>
      </c>
      <c r="E566" s="287" t="s">
        <v>814</v>
      </c>
      <c r="F566" s="288" t="s">
        <v>815</v>
      </c>
      <c r="G566" s="289" t="s">
        <v>120</v>
      </c>
      <c r="H566" s="290">
        <v>39.709000000000003</v>
      </c>
      <c r="I566" s="291"/>
      <c r="J566" s="292">
        <f>ROUND(I566*H566,2)</f>
        <v>0</v>
      </c>
      <c r="K566" s="288" t="s">
        <v>193</v>
      </c>
      <c r="L566" s="293"/>
      <c r="M566" s="294" t="s">
        <v>21</v>
      </c>
      <c r="N566" s="295" t="s">
        <v>43</v>
      </c>
      <c r="O566" s="48"/>
      <c r="P566" s="246">
        <f>O566*H566</f>
        <v>0</v>
      </c>
      <c r="Q566" s="246">
        <v>0.002</v>
      </c>
      <c r="R566" s="246">
        <f>Q566*H566</f>
        <v>0.079418000000000002</v>
      </c>
      <c r="S566" s="246">
        <v>0</v>
      </c>
      <c r="T566" s="247">
        <f>S566*H566</f>
        <v>0</v>
      </c>
      <c r="AR566" s="25" t="s">
        <v>405</v>
      </c>
      <c r="AT566" s="25" t="s">
        <v>273</v>
      </c>
      <c r="AU566" s="25" t="s">
        <v>81</v>
      </c>
      <c r="AY566" s="25" t="s">
        <v>188</v>
      </c>
      <c r="BE566" s="248">
        <f>IF(N566="základní",J566,0)</f>
        <v>0</v>
      </c>
      <c r="BF566" s="248">
        <f>IF(N566="snížená",J566,0)</f>
        <v>0</v>
      </c>
      <c r="BG566" s="248">
        <f>IF(N566="zákl. přenesená",J566,0)</f>
        <v>0</v>
      </c>
      <c r="BH566" s="248">
        <f>IF(N566="sníž. přenesená",J566,0)</f>
        <v>0</v>
      </c>
      <c r="BI566" s="248">
        <f>IF(N566="nulová",J566,0)</f>
        <v>0</v>
      </c>
      <c r="BJ566" s="25" t="s">
        <v>79</v>
      </c>
      <c r="BK566" s="248">
        <f>ROUND(I566*H566,2)</f>
        <v>0</v>
      </c>
      <c r="BL566" s="25" t="s">
        <v>290</v>
      </c>
      <c r="BM566" s="25" t="s">
        <v>1387</v>
      </c>
    </row>
    <row r="567" s="1" customFormat="1">
      <c r="B567" s="47"/>
      <c r="C567" s="75"/>
      <c r="D567" s="249" t="s">
        <v>196</v>
      </c>
      <c r="E567" s="75"/>
      <c r="F567" s="250" t="s">
        <v>815</v>
      </c>
      <c r="G567" s="75"/>
      <c r="H567" s="75"/>
      <c r="I567" s="205"/>
      <c r="J567" s="75"/>
      <c r="K567" s="75"/>
      <c r="L567" s="73"/>
      <c r="M567" s="251"/>
      <c r="N567" s="48"/>
      <c r="O567" s="48"/>
      <c r="P567" s="48"/>
      <c r="Q567" s="48"/>
      <c r="R567" s="48"/>
      <c r="S567" s="48"/>
      <c r="T567" s="96"/>
      <c r="AT567" s="25" t="s">
        <v>196</v>
      </c>
      <c r="AU567" s="25" t="s">
        <v>81</v>
      </c>
    </row>
    <row r="568" s="12" customFormat="1">
      <c r="B568" s="253"/>
      <c r="C568" s="254"/>
      <c r="D568" s="249" t="s">
        <v>200</v>
      </c>
      <c r="E568" s="255" t="s">
        <v>21</v>
      </c>
      <c r="F568" s="256" t="s">
        <v>812</v>
      </c>
      <c r="G568" s="254"/>
      <c r="H568" s="257">
        <v>37.817999999999998</v>
      </c>
      <c r="I568" s="258"/>
      <c r="J568" s="254"/>
      <c r="K568" s="254"/>
      <c r="L568" s="259"/>
      <c r="M568" s="260"/>
      <c r="N568" s="261"/>
      <c r="O568" s="261"/>
      <c r="P568" s="261"/>
      <c r="Q568" s="261"/>
      <c r="R568" s="261"/>
      <c r="S568" s="261"/>
      <c r="T568" s="262"/>
      <c r="AT568" s="263" t="s">
        <v>200</v>
      </c>
      <c r="AU568" s="263" t="s">
        <v>81</v>
      </c>
      <c r="AV568" s="12" t="s">
        <v>81</v>
      </c>
      <c r="AW568" s="12" t="s">
        <v>35</v>
      </c>
      <c r="AX568" s="12" t="s">
        <v>79</v>
      </c>
      <c r="AY568" s="263" t="s">
        <v>188</v>
      </c>
    </row>
    <row r="569" s="12" customFormat="1">
      <c r="B569" s="253"/>
      <c r="C569" s="254"/>
      <c r="D569" s="249" t="s">
        <v>200</v>
      </c>
      <c r="E569" s="254"/>
      <c r="F569" s="256" t="s">
        <v>817</v>
      </c>
      <c r="G569" s="254"/>
      <c r="H569" s="257">
        <v>39.709000000000003</v>
      </c>
      <c r="I569" s="258"/>
      <c r="J569" s="254"/>
      <c r="K569" s="254"/>
      <c r="L569" s="259"/>
      <c r="M569" s="260"/>
      <c r="N569" s="261"/>
      <c r="O569" s="261"/>
      <c r="P569" s="261"/>
      <c r="Q569" s="261"/>
      <c r="R569" s="261"/>
      <c r="S569" s="261"/>
      <c r="T569" s="262"/>
      <c r="AT569" s="263" t="s">
        <v>200</v>
      </c>
      <c r="AU569" s="263" t="s">
        <v>81</v>
      </c>
      <c r="AV569" s="12" t="s">
        <v>81</v>
      </c>
      <c r="AW569" s="12" t="s">
        <v>6</v>
      </c>
      <c r="AX569" s="12" t="s">
        <v>79</v>
      </c>
      <c r="AY569" s="263" t="s">
        <v>188</v>
      </c>
    </row>
    <row r="570" s="1" customFormat="1" ht="25.5" customHeight="1">
      <c r="B570" s="47"/>
      <c r="C570" s="237" t="s">
        <v>806</v>
      </c>
      <c r="D570" s="237" t="s">
        <v>190</v>
      </c>
      <c r="E570" s="238" t="s">
        <v>818</v>
      </c>
      <c r="F570" s="239" t="s">
        <v>819</v>
      </c>
      <c r="G570" s="240" t="s">
        <v>120</v>
      </c>
      <c r="H570" s="241">
        <v>234.803</v>
      </c>
      <c r="I570" s="242"/>
      <c r="J570" s="243">
        <f>ROUND(I570*H570,2)</f>
        <v>0</v>
      </c>
      <c r="K570" s="239" t="s">
        <v>193</v>
      </c>
      <c r="L570" s="73"/>
      <c r="M570" s="244" t="s">
        <v>21</v>
      </c>
      <c r="N570" s="245" t="s">
        <v>43</v>
      </c>
      <c r="O570" s="48"/>
      <c r="P570" s="246">
        <f>O570*H570</f>
        <v>0</v>
      </c>
      <c r="Q570" s="246">
        <v>0.00013999999999999999</v>
      </c>
      <c r="R570" s="246">
        <f>Q570*H570</f>
        <v>0.032872419999999999</v>
      </c>
      <c r="S570" s="246">
        <v>0</v>
      </c>
      <c r="T570" s="247">
        <f>S570*H570</f>
        <v>0</v>
      </c>
      <c r="AR570" s="25" t="s">
        <v>290</v>
      </c>
      <c r="AT570" s="25" t="s">
        <v>190</v>
      </c>
      <c r="AU570" s="25" t="s">
        <v>81</v>
      </c>
      <c r="AY570" s="25" t="s">
        <v>188</v>
      </c>
      <c r="BE570" s="248">
        <f>IF(N570="základní",J570,0)</f>
        <v>0</v>
      </c>
      <c r="BF570" s="248">
        <f>IF(N570="snížená",J570,0)</f>
        <v>0</v>
      </c>
      <c r="BG570" s="248">
        <f>IF(N570="zákl. přenesená",J570,0)</f>
        <v>0</v>
      </c>
      <c r="BH570" s="248">
        <f>IF(N570="sníž. přenesená",J570,0)</f>
        <v>0</v>
      </c>
      <c r="BI570" s="248">
        <f>IF(N570="nulová",J570,0)</f>
        <v>0</v>
      </c>
      <c r="BJ570" s="25" t="s">
        <v>79</v>
      </c>
      <c r="BK570" s="248">
        <f>ROUND(I570*H570,2)</f>
        <v>0</v>
      </c>
      <c r="BL570" s="25" t="s">
        <v>290</v>
      </c>
      <c r="BM570" s="25" t="s">
        <v>1388</v>
      </c>
    </row>
    <row r="571" s="1" customFormat="1">
      <c r="B571" s="47"/>
      <c r="C571" s="75"/>
      <c r="D571" s="249" t="s">
        <v>196</v>
      </c>
      <c r="E571" s="75"/>
      <c r="F571" s="250" t="s">
        <v>821</v>
      </c>
      <c r="G571" s="75"/>
      <c r="H571" s="75"/>
      <c r="I571" s="205"/>
      <c r="J571" s="75"/>
      <c r="K571" s="75"/>
      <c r="L571" s="73"/>
      <c r="M571" s="251"/>
      <c r="N571" s="48"/>
      <c r="O571" s="48"/>
      <c r="P571" s="48"/>
      <c r="Q571" s="48"/>
      <c r="R571" s="48"/>
      <c r="S571" s="48"/>
      <c r="T571" s="96"/>
      <c r="AT571" s="25" t="s">
        <v>196</v>
      </c>
      <c r="AU571" s="25" t="s">
        <v>81</v>
      </c>
    </row>
    <row r="572" s="1" customFormat="1">
      <c r="B572" s="47"/>
      <c r="C572" s="75"/>
      <c r="D572" s="249" t="s">
        <v>198</v>
      </c>
      <c r="E572" s="75"/>
      <c r="F572" s="252" t="s">
        <v>811</v>
      </c>
      <c r="G572" s="75"/>
      <c r="H572" s="75"/>
      <c r="I572" s="205"/>
      <c r="J572" s="75"/>
      <c r="K572" s="75"/>
      <c r="L572" s="73"/>
      <c r="M572" s="251"/>
      <c r="N572" s="48"/>
      <c r="O572" s="48"/>
      <c r="P572" s="48"/>
      <c r="Q572" s="48"/>
      <c r="R572" s="48"/>
      <c r="S572" s="48"/>
      <c r="T572" s="96"/>
      <c r="AT572" s="25" t="s">
        <v>198</v>
      </c>
      <c r="AU572" s="25" t="s">
        <v>81</v>
      </c>
    </row>
    <row r="573" s="12" customFormat="1">
      <c r="B573" s="253"/>
      <c r="C573" s="254"/>
      <c r="D573" s="249" t="s">
        <v>200</v>
      </c>
      <c r="E573" s="255" t="s">
        <v>21</v>
      </c>
      <c r="F573" s="256" t="s">
        <v>132</v>
      </c>
      <c r="G573" s="254"/>
      <c r="H573" s="257">
        <v>234.803</v>
      </c>
      <c r="I573" s="258"/>
      <c r="J573" s="254"/>
      <c r="K573" s="254"/>
      <c r="L573" s="259"/>
      <c r="M573" s="260"/>
      <c r="N573" s="261"/>
      <c r="O573" s="261"/>
      <c r="P573" s="261"/>
      <c r="Q573" s="261"/>
      <c r="R573" s="261"/>
      <c r="S573" s="261"/>
      <c r="T573" s="262"/>
      <c r="AT573" s="263" t="s">
        <v>200</v>
      </c>
      <c r="AU573" s="263" t="s">
        <v>81</v>
      </c>
      <c r="AV573" s="12" t="s">
        <v>81</v>
      </c>
      <c r="AW573" s="12" t="s">
        <v>35</v>
      </c>
      <c r="AX573" s="12" t="s">
        <v>79</v>
      </c>
      <c r="AY573" s="263" t="s">
        <v>188</v>
      </c>
    </row>
    <row r="574" s="1" customFormat="1" ht="16.5" customHeight="1">
      <c r="B574" s="47"/>
      <c r="C574" s="286" t="s">
        <v>813</v>
      </c>
      <c r="D574" s="286" t="s">
        <v>273</v>
      </c>
      <c r="E574" s="287" t="s">
        <v>822</v>
      </c>
      <c r="F574" s="288" t="s">
        <v>823</v>
      </c>
      <c r="G574" s="289" t="s">
        <v>120</v>
      </c>
      <c r="H574" s="290">
        <v>246.54300000000001</v>
      </c>
      <c r="I574" s="291"/>
      <c r="J574" s="292">
        <f>ROUND(I574*H574,2)</f>
        <v>0</v>
      </c>
      <c r="K574" s="288" t="s">
        <v>307</v>
      </c>
      <c r="L574" s="293"/>
      <c r="M574" s="294" t="s">
        <v>21</v>
      </c>
      <c r="N574" s="295" t="s">
        <v>43</v>
      </c>
      <c r="O574" s="48"/>
      <c r="P574" s="246">
        <f>O574*H574</f>
        <v>0</v>
      </c>
      <c r="Q574" s="246">
        <v>0.0023999999999999998</v>
      </c>
      <c r="R574" s="246">
        <f>Q574*H574</f>
        <v>0.59170319999999998</v>
      </c>
      <c r="S574" s="246">
        <v>0</v>
      </c>
      <c r="T574" s="247">
        <f>S574*H574</f>
        <v>0</v>
      </c>
      <c r="AR574" s="25" t="s">
        <v>405</v>
      </c>
      <c r="AT574" s="25" t="s">
        <v>273</v>
      </c>
      <c r="AU574" s="25" t="s">
        <v>81</v>
      </c>
      <c r="AY574" s="25" t="s">
        <v>188</v>
      </c>
      <c r="BE574" s="248">
        <f>IF(N574="základní",J574,0)</f>
        <v>0</v>
      </c>
      <c r="BF574" s="248">
        <f>IF(N574="snížená",J574,0)</f>
        <v>0</v>
      </c>
      <c r="BG574" s="248">
        <f>IF(N574="zákl. přenesená",J574,0)</f>
        <v>0</v>
      </c>
      <c r="BH574" s="248">
        <f>IF(N574="sníž. přenesená",J574,0)</f>
        <v>0</v>
      </c>
      <c r="BI574" s="248">
        <f>IF(N574="nulová",J574,0)</f>
        <v>0</v>
      </c>
      <c r="BJ574" s="25" t="s">
        <v>79</v>
      </c>
      <c r="BK574" s="248">
        <f>ROUND(I574*H574,2)</f>
        <v>0</v>
      </c>
      <c r="BL574" s="25" t="s">
        <v>290</v>
      </c>
      <c r="BM574" s="25" t="s">
        <v>1389</v>
      </c>
    </row>
    <row r="575" s="1" customFormat="1">
      <c r="B575" s="47"/>
      <c r="C575" s="75"/>
      <c r="D575" s="249" t="s">
        <v>196</v>
      </c>
      <c r="E575" s="75"/>
      <c r="F575" s="250" t="s">
        <v>823</v>
      </c>
      <c r="G575" s="75"/>
      <c r="H575" s="75"/>
      <c r="I575" s="205"/>
      <c r="J575" s="75"/>
      <c r="K575" s="75"/>
      <c r="L575" s="73"/>
      <c r="M575" s="251"/>
      <c r="N575" s="48"/>
      <c r="O575" s="48"/>
      <c r="P575" s="48"/>
      <c r="Q575" s="48"/>
      <c r="R575" s="48"/>
      <c r="S575" s="48"/>
      <c r="T575" s="96"/>
      <c r="AT575" s="25" t="s">
        <v>196</v>
      </c>
      <c r="AU575" s="25" t="s">
        <v>81</v>
      </c>
    </row>
    <row r="576" s="12" customFormat="1">
      <c r="B576" s="253"/>
      <c r="C576" s="254"/>
      <c r="D576" s="249" t="s">
        <v>200</v>
      </c>
      <c r="E576" s="255" t="s">
        <v>21</v>
      </c>
      <c r="F576" s="256" t="s">
        <v>132</v>
      </c>
      <c r="G576" s="254"/>
      <c r="H576" s="257">
        <v>234.803</v>
      </c>
      <c r="I576" s="258"/>
      <c r="J576" s="254"/>
      <c r="K576" s="254"/>
      <c r="L576" s="259"/>
      <c r="M576" s="260"/>
      <c r="N576" s="261"/>
      <c r="O576" s="261"/>
      <c r="P576" s="261"/>
      <c r="Q576" s="261"/>
      <c r="R576" s="261"/>
      <c r="S576" s="261"/>
      <c r="T576" s="262"/>
      <c r="AT576" s="263" t="s">
        <v>200</v>
      </c>
      <c r="AU576" s="263" t="s">
        <v>81</v>
      </c>
      <c r="AV576" s="12" t="s">
        <v>81</v>
      </c>
      <c r="AW576" s="12" t="s">
        <v>35</v>
      </c>
      <c r="AX576" s="12" t="s">
        <v>79</v>
      </c>
      <c r="AY576" s="263" t="s">
        <v>188</v>
      </c>
    </row>
    <row r="577" s="12" customFormat="1">
      <c r="B577" s="253"/>
      <c r="C577" s="254"/>
      <c r="D577" s="249" t="s">
        <v>200</v>
      </c>
      <c r="E577" s="254"/>
      <c r="F577" s="256" t="s">
        <v>1390</v>
      </c>
      <c r="G577" s="254"/>
      <c r="H577" s="257">
        <v>246.54300000000001</v>
      </c>
      <c r="I577" s="258"/>
      <c r="J577" s="254"/>
      <c r="K577" s="254"/>
      <c r="L577" s="259"/>
      <c r="M577" s="260"/>
      <c r="N577" s="261"/>
      <c r="O577" s="261"/>
      <c r="P577" s="261"/>
      <c r="Q577" s="261"/>
      <c r="R577" s="261"/>
      <c r="S577" s="261"/>
      <c r="T577" s="262"/>
      <c r="AT577" s="263" t="s">
        <v>200</v>
      </c>
      <c r="AU577" s="263" t="s">
        <v>81</v>
      </c>
      <c r="AV577" s="12" t="s">
        <v>81</v>
      </c>
      <c r="AW577" s="12" t="s">
        <v>6</v>
      </c>
      <c r="AX577" s="12" t="s">
        <v>79</v>
      </c>
      <c r="AY577" s="263" t="s">
        <v>188</v>
      </c>
    </row>
    <row r="578" s="1" customFormat="1" ht="25.5" customHeight="1">
      <c r="B578" s="47"/>
      <c r="C578" s="237" t="s">
        <v>545</v>
      </c>
      <c r="D578" s="237" t="s">
        <v>190</v>
      </c>
      <c r="E578" s="238" t="s">
        <v>826</v>
      </c>
      <c r="F578" s="239" t="s">
        <v>827</v>
      </c>
      <c r="G578" s="240" t="s">
        <v>120</v>
      </c>
      <c r="H578" s="241">
        <v>234.803</v>
      </c>
      <c r="I578" s="242"/>
      <c r="J578" s="243">
        <f>ROUND(I578*H578,2)</f>
        <v>0</v>
      </c>
      <c r="K578" s="239" t="s">
        <v>193</v>
      </c>
      <c r="L578" s="73"/>
      <c r="M578" s="244" t="s">
        <v>21</v>
      </c>
      <c r="N578" s="245" t="s">
        <v>43</v>
      </c>
      <c r="O578" s="48"/>
      <c r="P578" s="246">
        <f>O578*H578</f>
        <v>0</v>
      </c>
      <c r="Q578" s="246">
        <v>0.00116</v>
      </c>
      <c r="R578" s="246">
        <f>Q578*H578</f>
        <v>0.27237148</v>
      </c>
      <c r="S578" s="246">
        <v>0</v>
      </c>
      <c r="T578" s="247">
        <f>S578*H578</f>
        <v>0</v>
      </c>
      <c r="AR578" s="25" t="s">
        <v>290</v>
      </c>
      <c r="AT578" s="25" t="s">
        <v>190</v>
      </c>
      <c r="AU578" s="25" t="s">
        <v>81</v>
      </c>
      <c r="AY578" s="25" t="s">
        <v>188</v>
      </c>
      <c r="BE578" s="248">
        <f>IF(N578="základní",J578,0)</f>
        <v>0</v>
      </c>
      <c r="BF578" s="248">
        <f>IF(N578="snížená",J578,0)</f>
        <v>0</v>
      </c>
      <c r="BG578" s="248">
        <f>IF(N578="zákl. přenesená",J578,0)</f>
        <v>0</v>
      </c>
      <c r="BH578" s="248">
        <f>IF(N578="sníž. přenesená",J578,0)</f>
        <v>0</v>
      </c>
      <c r="BI578" s="248">
        <f>IF(N578="nulová",J578,0)</f>
        <v>0</v>
      </c>
      <c r="BJ578" s="25" t="s">
        <v>79</v>
      </c>
      <c r="BK578" s="248">
        <f>ROUND(I578*H578,2)</f>
        <v>0</v>
      </c>
      <c r="BL578" s="25" t="s">
        <v>290</v>
      </c>
      <c r="BM578" s="25" t="s">
        <v>1391</v>
      </c>
    </row>
    <row r="579" s="1" customFormat="1">
      <c r="B579" s="47"/>
      <c r="C579" s="75"/>
      <c r="D579" s="249" t="s">
        <v>196</v>
      </c>
      <c r="E579" s="75"/>
      <c r="F579" s="250" t="s">
        <v>829</v>
      </c>
      <c r="G579" s="75"/>
      <c r="H579" s="75"/>
      <c r="I579" s="205"/>
      <c r="J579" s="75"/>
      <c r="K579" s="75"/>
      <c r="L579" s="73"/>
      <c r="M579" s="251"/>
      <c r="N579" s="48"/>
      <c r="O579" s="48"/>
      <c r="P579" s="48"/>
      <c r="Q579" s="48"/>
      <c r="R579" s="48"/>
      <c r="S579" s="48"/>
      <c r="T579" s="96"/>
      <c r="AT579" s="25" t="s">
        <v>196</v>
      </c>
      <c r="AU579" s="25" t="s">
        <v>81</v>
      </c>
    </row>
    <row r="580" s="1" customFormat="1">
      <c r="B580" s="47"/>
      <c r="C580" s="75"/>
      <c r="D580" s="249" t="s">
        <v>198</v>
      </c>
      <c r="E580" s="75"/>
      <c r="F580" s="252" t="s">
        <v>811</v>
      </c>
      <c r="G580" s="75"/>
      <c r="H580" s="75"/>
      <c r="I580" s="205"/>
      <c r="J580" s="75"/>
      <c r="K580" s="75"/>
      <c r="L580" s="73"/>
      <c r="M580" s="251"/>
      <c r="N580" s="48"/>
      <c r="O580" s="48"/>
      <c r="P580" s="48"/>
      <c r="Q580" s="48"/>
      <c r="R580" s="48"/>
      <c r="S580" s="48"/>
      <c r="T580" s="96"/>
      <c r="AT580" s="25" t="s">
        <v>198</v>
      </c>
      <c r="AU580" s="25" t="s">
        <v>81</v>
      </c>
    </row>
    <row r="581" s="12" customFormat="1">
      <c r="B581" s="253"/>
      <c r="C581" s="254"/>
      <c r="D581" s="249" t="s">
        <v>200</v>
      </c>
      <c r="E581" s="255" t="s">
        <v>21</v>
      </c>
      <c r="F581" s="256" t="s">
        <v>132</v>
      </c>
      <c r="G581" s="254"/>
      <c r="H581" s="257">
        <v>234.803</v>
      </c>
      <c r="I581" s="258"/>
      <c r="J581" s="254"/>
      <c r="K581" s="254"/>
      <c r="L581" s="259"/>
      <c r="M581" s="260"/>
      <c r="N581" s="261"/>
      <c r="O581" s="261"/>
      <c r="P581" s="261"/>
      <c r="Q581" s="261"/>
      <c r="R581" s="261"/>
      <c r="S581" s="261"/>
      <c r="T581" s="262"/>
      <c r="AT581" s="263" t="s">
        <v>200</v>
      </c>
      <c r="AU581" s="263" t="s">
        <v>81</v>
      </c>
      <c r="AV581" s="12" t="s">
        <v>81</v>
      </c>
      <c r="AW581" s="12" t="s">
        <v>35</v>
      </c>
      <c r="AX581" s="12" t="s">
        <v>79</v>
      </c>
      <c r="AY581" s="263" t="s">
        <v>188</v>
      </c>
    </row>
    <row r="582" s="1" customFormat="1" ht="25.5" customHeight="1">
      <c r="B582" s="47"/>
      <c r="C582" s="286" t="s">
        <v>584</v>
      </c>
      <c r="D582" s="286" t="s">
        <v>273</v>
      </c>
      <c r="E582" s="287" t="s">
        <v>830</v>
      </c>
      <c r="F582" s="288" t="s">
        <v>831</v>
      </c>
      <c r="G582" s="289" t="s">
        <v>130</v>
      </c>
      <c r="H582" s="290">
        <v>30.994</v>
      </c>
      <c r="I582" s="291"/>
      <c r="J582" s="292">
        <f>ROUND(I582*H582,2)</f>
        <v>0</v>
      </c>
      <c r="K582" s="288" t="s">
        <v>307</v>
      </c>
      <c r="L582" s="293"/>
      <c r="M582" s="294" t="s">
        <v>21</v>
      </c>
      <c r="N582" s="295" t="s">
        <v>43</v>
      </c>
      <c r="O582" s="48"/>
      <c r="P582" s="246">
        <f>O582*H582</f>
        <v>0</v>
      </c>
      <c r="Q582" s="246">
        <v>0.0025000000000000001</v>
      </c>
      <c r="R582" s="246">
        <f>Q582*H582</f>
        <v>0.077484999999999998</v>
      </c>
      <c r="S582" s="246">
        <v>0</v>
      </c>
      <c r="T582" s="247">
        <f>S582*H582</f>
        <v>0</v>
      </c>
      <c r="AR582" s="25" t="s">
        <v>405</v>
      </c>
      <c r="AT582" s="25" t="s">
        <v>273</v>
      </c>
      <c r="AU582" s="25" t="s">
        <v>81</v>
      </c>
      <c r="AY582" s="25" t="s">
        <v>188</v>
      </c>
      <c r="BE582" s="248">
        <f>IF(N582="základní",J582,0)</f>
        <v>0</v>
      </c>
      <c r="BF582" s="248">
        <f>IF(N582="snížená",J582,0)</f>
        <v>0</v>
      </c>
      <c r="BG582" s="248">
        <f>IF(N582="zákl. přenesená",J582,0)</f>
        <v>0</v>
      </c>
      <c r="BH582" s="248">
        <f>IF(N582="sníž. přenesená",J582,0)</f>
        <v>0</v>
      </c>
      <c r="BI582" s="248">
        <f>IF(N582="nulová",J582,0)</f>
        <v>0</v>
      </c>
      <c r="BJ582" s="25" t="s">
        <v>79</v>
      </c>
      <c r="BK582" s="248">
        <f>ROUND(I582*H582,2)</f>
        <v>0</v>
      </c>
      <c r="BL582" s="25" t="s">
        <v>290</v>
      </c>
      <c r="BM582" s="25" t="s">
        <v>1392</v>
      </c>
    </row>
    <row r="583" s="1" customFormat="1">
      <c r="B583" s="47"/>
      <c r="C583" s="75"/>
      <c r="D583" s="249" t="s">
        <v>196</v>
      </c>
      <c r="E583" s="75"/>
      <c r="F583" s="250" t="s">
        <v>831</v>
      </c>
      <c r="G583" s="75"/>
      <c r="H583" s="75"/>
      <c r="I583" s="205"/>
      <c r="J583" s="75"/>
      <c r="K583" s="75"/>
      <c r="L583" s="73"/>
      <c r="M583" s="251"/>
      <c r="N583" s="48"/>
      <c r="O583" s="48"/>
      <c r="P583" s="48"/>
      <c r="Q583" s="48"/>
      <c r="R583" s="48"/>
      <c r="S583" s="48"/>
      <c r="T583" s="96"/>
      <c r="AT583" s="25" t="s">
        <v>196</v>
      </c>
      <c r="AU583" s="25" t="s">
        <v>81</v>
      </c>
    </row>
    <row r="584" s="12" customFormat="1">
      <c r="B584" s="253"/>
      <c r="C584" s="254"/>
      <c r="D584" s="249" t="s">
        <v>200</v>
      </c>
      <c r="E584" s="255" t="s">
        <v>21</v>
      </c>
      <c r="F584" s="256" t="s">
        <v>833</v>
      </c>
      <c r="G584" s="254"/>
      <c r="H584" s="257">
        <v>28.175999999999998</v>
      </c>
      <c r="I584" s="258"/>
      <c r="J584" s="254"/>
      <c r="K584" s="254"/>
      <c r="L584" s="259"/>
      <c r="M584" s="260"/>
      <c r="N584" s="261"/>
      <c r="O584" s="261"/>
      <c r="P584" s="261"/>
      <c r="Q584" s="261"/>
      <c r="R584" s="261"/>
      <c r="S584" s="261"/>
      <c r="T584" s="262"/>
      <c r="AT584" s="263" t="s">
        <v>200</v>
      </c>
      <c r="AU584" s="263" t="s">
        <v>81</v>
      </c>
      <c r="AV584" s="12" t="s">
        <v>81</v>
      </c>
      <c r="AW584" s="12" t="s">
        <v>35</v>
      </c>
      <c r="AX584" s="12" t="s">
        <v>79</v>
      </c>
      <c r="AY584" s="263" t="s">
        <v>188</v>
      </c>
    </row>
    <row r="585" s="12" customFormat="1">
      <c r="B585" s="253"/>
      <c r="C585" s="254"/>
      <c r="D585" s="249" t="s">
        <v>200</v>
      </c>
      <c r="E585" s="254"/>
      <c r="F585" s="256" t="s">
        <v>1393</v>
      </c>
      <c r="G585" s="254"/>
      <c r="H585" s="257">
        <v>30.994</v>
      </c>
      <c r="I585" s="258"/>
      <c r="J585" s="254"/>
      <c r="K585" s="254"/>
      <c r="L585" s="259"/>
      <c r="M585" s="260"/>
      <c r="N585" s="261"/>
      <c r="O585" s="261"/>
      <c r="P585" s="261"/>
      <c r="Q585" s="261"/>
      <c r="R585" s="261"/>
      <c r="S585" s="261"/>
      <c r="T585" s="262"/>
      <c r="AT585" s="263" t="s">
        <v>200</v>
      </c>
      <c r="AU585" s="263" t="s">
        <v>81</v>
      </c>
      <c r="AV585" s="12" t="s">
        <v>81</v>
      </c>
      <c r="AW585" s="12" t="s">
        <v>6</v>
      </c>
      <c r="AX585" s="12" t="s">
        <v>79</v>
      </c>
      <c r="AY585" s="263" t="s">
        <v>188</v>
      </c>
    </row>
    <row r="586" s="1" customFormat="1" ht="16.5" customHeight="1">
      <c r="B586" s="47"/>
      <c r="C586" s="237" t="s">
        <v>592</v>
      </c>
      <c r="D586" s="237" t="s">
        <v>190</v>
      </c>
      <c r="E586" s="238" t="s">
        <v>836</v>
      </c>
      <c r="F586" s="239" t="s">
        <v>837</v>
      </c>
      <c r="G586" s="240" t="s">
        <v>378</v>
      </c>
      <c r="H586" s="241">
        <v>62.539999999999999</v>
      </c>
      <c r="I586" s="242"/>
      <c r="J586" s="243">
        <f>ROUND(I586*H586,2)</f>
        <v>0</v>
      </c>
      <c r="K586" s="239" t="s">
        <v>193</v>
      </c>
      <c r="L586" s="73"/>
      <c r="M586" s="244" t="s">
        <v>21</v>
      </c>
      <c r="N586" s="245" t="s">
        <v>43</v>
      </c>
      <c r="O586" s="48"/>
      <c r="P586" s="246">
        <f>O586*H586</f>
        <v>0</v>
      </c>
      <c r="Q586" s="246">
        <v>0</v>
      </c>
      <c r="R586" s="246">
        <f>Q586*H586</f>
        <v>0</v>
      </c>
      <c r="S586" s="246">
        <v>0</v>
      </c>
      <c r="T586" s="247">
        <f>S586*H586</f>
        <v>0</v>
      </c>
      <c r="AR586" s="25" t="s">
        <v>290</v>
      </c>
      <c r="AT586" s="25" t="s">
        <v>190</v>
      </c>
      <c r="AU586" s="25" t="s">
        <v>81</v>
      </c>
      <c r="AY586" s="25" t="s">
        <v>188</v>
      </c>
      <c r="BE586" s="248">
        <f>IF(N586="základní",J586,0)</f>
        <v>0</v>
      </c>
      <c r="BF586" s="248">
        <f>IF(N586="snížená",J586,0)</f>
        <v>0</v>
      </c>
      <c r="BG586" s="248">
        <f>IF(N586="zákl. přenesená",J586,0)</f>
        <v>0</v>
      </c>
      <c r="BH586" s="248">
        <f>IF(N586="sníž. přenesená",J586,0)</f>
        <v>0</v>
      </c>
      <c r="BI586" s="248">
        <f>IF(N586="nulová",J586,0)</f>
        <v>0</v>
      </c>
      <c r="BJ586" s="25" t="s">
        <v>79</v>
      </c>
      <c r="BK586" s="248">
        <f>ROUND(I586*H586,2)</f>
        <v>0</v>
      </c>
      <c r="BL586" s="25" t="s">
        <v>290</v>
      </c>
      <c r="BM586" s="25" t="s">
        <v>1394</v>
      </c>
    </row>
    <row r="587" s="1" customFormat="1">
      <c r="B587" s="47"/>
      <c r="C587" s="75"/>
      <c r="D587" s="249" t="s">
        <v>196</v>
      </c>
      <c r="E587" s="75"/>
      <c r="F587" s="250" t="s">
        <v>839</v>
      </c>
      <c r="G587" s="75"/>
      <c r="H587" s="75"/>
      <c r="I587" s="205"/>
      <c r="J587" s="75"/>
      <c r="K587" s="75"/>
      <c r="L587" s="73"/>
      <c r="M587" s="251"/>
      <c r="N587" s="48"/>
      <c r="O587" s="48"/>
      <c r="P587" s="48"/>
      <c r="Q587" s="48"/>
      <c r="R587" s="48"/>
      <c r="S587" s="48"/>
      <c r="T587" s="96"/>
      <c r="AT587" s="25" t="s">
        <v>196</v>
      </c>
      <c r="AU587" s="25" t="s">
        <v>81</v>
      </c>
    </row>
    <row r="588" s="1" customFormat="1">
      <c r="B588" s="47"/>
      <c r="C588" s="75"/>
      <c r="D588" s="249" t="s">
        <v>198</v>
      </c>
      <c r="E588" s="75"/>
      <c r="F588" s="252" t="s">
        <v>811</v>
      </c>
      <c r="G588" s="75"/>
      <c r="H588" s="75"/>
      <c r="I588" s="205"/>
      <c r="J588" s="75"/>
      <c r="K588" s="75"/>
      <c r="L588" s="73"/>
      <c r="M588" s="251"/>
      <c r="N588" s="48"/>
      <c r="O588" s="48"/>
      <c r="P588" s="48"/>
      <c r="Q588" s="48"/>
      <c r="R588" s="48"/>
      <c r="S588" s="48"/>
      <c r="T588" s="96"/>
      <c r="AT588" s="25" t="s">
        <v>198</v>
      </c>
      <c r="AU588" s="25" t="s">
        <v>81</v>
      </c>
    </row>
    <row r="589" s="1" customFormat="1" ht="16.5" customHeight="1">
      <c r="B589" s="47"/>
      <c r="C589" s="286" t="s">
        <v>622</v>
      </c>
      <c r="D589" s="286" t="s">
        <v>273</v>
      </c>
      <c r="E589" s="287" t="s">
        <v>841</v>
      </c>
      <c r="F589" s="288" t="s">
        <v>842</v>
      </c>
      <c r="G589" s="289" t="s">
        <v>378</v>
      </c>
      <c r="H589" s="290">
        <v>64.415999999999997</v>
      </c>
      <c r="I589" s="291"/>
      <c r="J589" s="292">
        <f>ROUND(I589*H589,2)</f>
        <v>0</v>
      </c>
      <c r="K589" s="288" t="s">
        <v>193</v>
      </c>
      <c r="L589" s="293"/>
      <c r="M589" s="294" t="s">
        <v>21</v>
      </c>
      <c r="N589" s="295" t="s">
        <v>43</v>
      </c>
      <c r="O589" s="48"/>
      <c r="P589" s="246">
        <f>O589*H589</f>
        <v>0</v>
      </c>
      <c r="Q589" s="246">
        <v>0.00055000000000000003</v>
      </c>
      <c r="R589" s="246">
        <f>Q589*H589</f>
        <v>0.035428800000000003</v>
      </c>
      <c r="S589" s="246">
        <v>0</v>
      </c>
      <c r="T589" s="247">
        <f>S589*H589</f>
        <v>0</v>
      </c>
      <c r="AR589" s="25" t="s">
        <v>405</v>
      </c>
      <c r="AT589" s="25" t="s">
        <v>273</v>
      </c>
      <c r="AU589" s="25" t="s">
        <v>81</v>
      </c>
      <c r="AY589" s="25" t="s">
        <v>188</v>
      </c>
      <c r="BE589" s="248">
        <f>IF(N589="základní",J589,0)</f>
        <v>0</v>
      </c>
      <c r="BF589" s="248">
        <f>IF(N589="snížená",J589,0)</f>
        <v>0</v>
      </c>
      <c r="BG589" s="248">
        <f>IF(N589="zákl. přenesená",J589,0)</f>
        <v>0</v>
      </c>
      <c r="BH589" s="248">
        <f>IF(N589="sníž. přenesená",J589,0)</f>
        <v>0</v>
      </c>
      <c r="BI589" s="248">
        <f>IF(N589="nulová",J589,0)</f>
        <v>0</v>
      </c>
      <c r="BJ589" s="25" t="s">
        <v>79</v>
      </c>
      <c r="BK589" s="248">
        <f>ROUND(I589*H589,2)</f>
        <v>0</v>
      </c>
      <c r="BL589" s="25" t="s">
        <v>290</v>
      </c>
      <c r="BM589" s="25" t="s">
        <v>1395</v>
      </c>
    </row>
    <row r="590" s="1" customFormat="1">
      <c r="B590" s="47"/>
      <c r="C590" s="75"/>
      <c r="D590" s="249" t="s">
        <v>196</v>
      </c>
      <c r="E590" s="75"/>
      <c r="F590" s="250" t="s">
        <v>842</v>
      </c>
      <c r="G590" s="75"/>
      <c r="H590" s="75"/>
      <c r="I590" s="205"/>
      <c r="J590" s="75"/>
      <c r="K590" s="75"/>
      <c r="L590" s="73"/>
      <c r="M590" s="251"/>
      <c r="N590" s="48"/>
      <c r="O590" s="48"/>
      <c r="P590" s="48"/>
      <c r="Q590" s="48"/>
      <c r="R590" s="48"/>
      <c r="S590" s="48"/>
      <c r="T590" s="96"/>
      <c r="AT590" s="25" t="s">
        <v>196</v>
      </c>
      <c r="AU590" s="25" t="s">
        <v>81</v>
      </c>
    </row>
    <row r="591" s="12" customFormat="1">
      <c r="B591" s="253"/>
      <c r="C591" s="254"/>
      <c r="D591" s="249" t="s">
        <v>200</v>
      </c>
      <c r="E591" s="254"/>
      <c r="F591" s="256" t="s">
        <v>1396</v>
      </c>
      <c r="G591" s="254"/>
      <c r="H591" s="257">
        <v>64.415999999999997</v>
      </c>
      <c r="I591" s="258"/>
      <c r="J591" s="254"/>
      <c r="K591" s="254"/>
      <c r="L591" s="259"/>
      <c r="M591" s="260"/>
      <c r="N591" s="261"/>
      <c r="O591" s="261"/>
      <c r="P591" s="261"/>
      <c r="Q591" s="261"/>
      <c r="R591" s="261"/>
      <c r="S591" s="261"/>
      <c r="T591" s="262"/>
      <c r="AT591" s="263" t="s">
        <v>200</v>
      </c>
      <c r="AU591" s="263" t="s">
        <v>81</v>
      </c>
      <c r="AV591" s="12" t="s">
        <v>81</v>
      </c>
      <c r="AW591" s="12" t="s">
        <v>6</v>
      </c>
      <c r="AX591" s="12" t="s">
        <v>79</v>
      </c>
      <c r="AY591" s="263" t="s">
        <v>188</v>
      </c>
    </row>
    <row r="592" s="1" customFormat="1" ht="16.5" customHeight="1">
      <c r="B592" s="47"/>
      <c r="C592" s="237" t="s">
        <v>835</v>
      </c>
      <c r="D592" s="237" t="s">
        <v>190</v>
      </c>
      <c r="E592" s="238" t="s">
        <v>1397</v>
      </c>
      <c r="F592" s="239" t="s">
        <v>1398</v>
      </c>
      <c r="G592" s="240" t="s">
        <v>261</v>
      </c>
      <c r="H592" s="241">
        <v>1.659</v>
      </c>
      <c r="I592" s="242"/>
      <c r="J592" s="243">
        <f>ROUND(I592*H592,2)</f>
        <v>0</v>
      </c>
      <c r="K592" s="239" t="s">
        <v>193</v>
      </c>
      <c r="L592" s="73"/>
      <c r="M592" s="244" t="s">
        <v>21</v>
      </c>
      <c r="N592" s="245" t="s">
        <v>43</v>
      </c>
      <c r="O592" s="48"/>
      <c r="P592" s="246">
        <f>O592*H592</f>
        <v>0</v>
      </c>
      <c r="Q592" s="246">
        <v>0</v>
      </c>
      <c r="R592" s="246">
        <f>Q592*H592</f>
        <v>0</v>
      </c>
      <c r="S592" s="246">
        <v>0</v>
      </c>
      <c r="T592" s="247">
        <f>S592*H592</f>
        <v>0</v>
      </c>
      <c r="AR592" s="25" t="s">
        <v>290</v>
      </c>
      <c r="AT592" s="25" t="s">
        <v>190</v>
      </c>
      <c r="AU592" s="25" t="s">
        <v>81</v>
      </c>
      <c r="AY592" s="25" t="s">
        <v>188</v>
      </c>
      <c r="BE592" s="248">
        <f>IF(N592="základní",J592,0)</f>
        <v>0</v>
      </c>
      <c r="BF592" s="248">
        <f>IF(N592="snížená",J592,0)</f>
        <v>0</v>
      </c>
      <c r="BG592" s="248">
        <f>IF(N592="zákl. přenesená",J592,0)</f>
        <v>0</v>
      </c>
      <c r="BH592" s="248">
        <f>IF(N592="sníž. přenesená",J592,0)</f>
        <v>0</v>
      </c>
      <c r="BI592" s="248">
        <f>IF(N592="nulová",J592,0)</f>
        <v>0</v>
      </c>
      <c r="BJ592" s="25" t="s">
        <v>79</v>
      </c>
      <c r="BK592" s="248">
        <f>ROUND(I592*H592,2)</f>
        <v>0</v>
      </c>
      <c r="BL592" s="25" t="s">
        <v>290</v>
      </c>
      <c r="BM592" s="25" t="s">
        <v>1399</v>
      </c>
    </row>
    <row r="593" s="1" customFormat="1">
      <c r="B593" s="47"/>
      <c r="C593" s="75"/>
      <c r="D593" s="249" t="s">
        <v>196</v>
      </c>
      <c r="E593" s="75"/>
      <c r="F593" s="250" t="s">
        <v>1400</v>
      </c>
      <c r="G593" s="75"/>
      <c r="H593" s="75"/>
      <c r="I593" s="205"/>
      <c r="J593" s="75"/>
      <c r="K593" s="75"/>
      <c r="L593" s="73"/>
      <c r="M593" s="251"/>
      <c r="N593" s="48"/>
      <c r="O593" s="48"/>
      <c r="P593" s="48"/>
      <c r="Q593" s="48"/>
      <c r="R593" s="48"/>
      <c r="S593" s="48"/>
      <c r="T593" s="96"/>
      <c r="AT593" s="25" t="s">
        <v>196</v>
      </c>
      <c r="AU593" s="25" t="s">
        <v>81</v>
      </c>
    </row>
    <row r="594" s="1" customFormat="1">
      <c r="B594" s="47"/>
      <c r="C594" s="75"/>
      <c r="D594" s="249" t="s">
        <v>198</v>
      </c>
      <c r="E594" s="75"/>
      <c r="F594" s="252" t="s">
        <v>850</v>
      </c>
      <c r="G594" s="75"/>
      <c r="H594" s="75"/>
      <c r="I594" s="205"/>
      <c r="J594" s="75"/>
      <c r="K594" s="75"/>
      <c r="L594" s="73"/>
      <c r="M594" s="251"/>
      <c r="N594" s="48"/>
      <c r="O594" s="48"/>
      <c r="P594" s="48"/>
      <c r="Q594" s="48"/>
      <c r="R594" s="48"/>
      <c r="S594" s="48"/>
      <c r="T594" s="96"/>
      <c r="AT594" s="25" t="s">
        <v>198</v>
      </c>
      <c r="AU594" s="25" t="s">
        <v>81</v>
      </c>
    </row>
    <row r="595" s="11" customFormat="1" ht="29.88" customHeight="1">
      <c r="B595" s="221"/>
      <c r="C595" s="222"/>
      <c r="D595" s="223" t="s">
        <v>71</v>
      </c>
      <c r="E595" s="235" t="s">
        <v>851</v>
      </c>
      <c r="F595" s="235" t="s">
        <v>852</v>
      </c>
      <c r="G595" s="222"/>
      <c r="H595" s="222"/>
      <c r="I595" s="225"/>
      <c r="J595" s="236">
        <f>BK595</f>
        <v>0</v>
      </c>
      <c r="K595" s="222"/>
      <c r="L595" s="227"/>
      <c r="M595" s="228"/>
      <c r="N595" s="229"/>
      <c r="O595" s="229"/>
      <c r="P595" s="230">
        <f>SUM(P596:P612)</f>
        <v>0</v>
      </c>
      <c r="Q595" s="229"/>
      <c r="R595" s="230">
        <f>SUM(R596:R612)</f>
        <v>0.0089049999999999997</v>
      </c>
      <c r="S595" s="229"/>
      <c r="T595" s="231">
        <f>SUM(T596:T612)</f>
        <v>0.034099999999999998</v>
      </c>
      <c r="AR595" s="232" t="s">
        <v>81</v>
      </c>
      <c r="AT595" s="233" t="s">
        <v>71</v>
      </c>
      <c r="AU595" s="233" t="s">
        <v>79</v>
      </c>
      <c r="AY595" s="232" t="s">
        <v>188</v>
      </c>
      <c r="BK595" s="234">
        <f>SUM(BK596:BK612)</f>
        <v>0</v>
      </c>
    </row>
    <row r="596" s="1" customFormat="1" ht="16.5" customHeight="1">
      <c r="B596" s="47"/>
      <c r="C596" s="237" t="s">
        <v>642</v>
      </c>
      <c r="D596" s="237" t="s">
        <v>190</v>
      </c>
      <c r="E596" s="238" t="s">
        <v>854</v>
      </c>
      <c r="F596" s="239" t="s">
        <v>855</v>
      </c>
      <c r="G596" s="240" t="s">
        <v>378</v>
      </c>
      <c r="H596" s="241">
        <v>1</v>
      </c>
      <c r="I596" s="242"/>
      <c r="J596" s="243">
        <f>ROUND(I596*H596,2)</f>
        <v>0</v>
      </c>
      <c r="K596" s="239" t="s">
        <v>193</v>
      </c>
      <c r="L596" s="73"/>
      <c r="M596" s="244" t="s">
        <v>21</v>
      </c>
      <c r="N596" s="245" t="s">
        <v>43</v>
      </c>
      <c r="O596" s="48"/>
      <c r="P596" s="246">
        <f>O596*H596</f>
        <v>0</v>
      </c>
      <c r="Q596" s="246">
        <v>0.0016199999999999999</v>
      </c>
      <c r="R596" s="246">
        <f>Q596*H596</f>
        <v>0.0016199999999999999</v>
      </c>
      <c r="S596" s="246">
        <v>0</v>
      </c>
      <c r="T596" s="247">
        <f>S596*H596</f>
        <v>0</v>
      </c>
      <c r="AR596" s="25" t="s">
        <v>290</v>
      </c>
      <c r="AT596" s="25" t="s">
        <v>190</v>
      </c>
      <c r="AU596" s="25" t="s">
        <v>81</v>
      </c>
      <c r="AY596" s="25" t="s">
        <v>188</v>
      </c>
      <c r="BE596" s="248">
        <f>IF(N596="základní",J596,0)</f>
        <v>0</v>
      </c>
      <c r="BF596" s="248">
        <f>IF(N596="snížená",J596,0)</f>
        <v>0</v>
      </c>
      <c r="BG596" s="248">
        <f>IF(N596="zákl. přenesená",J596,0)</f>
        <v>0</v>
      </c>
      <c r="BH596" s="248">
        <f>IF(N596="sníž. přenesená",J596,0)</f>
        <v>0</v>
      </c>
      <c r="BI596" s="248">
        <f>IF(N596="nulová",J596,0)</f>
        <v>0</v>
      </c>
      <c r="BJ596" s="25" t="s">
        <v>79</v>
      </c>
      <c r="BK596" s="248">
        <f>ROUND(I596*H596,2)</f>
        <v>0</v>
      </c>
      <c r="BL596" s="25" t="s">
        <v>290</v>
      </c>
      <c r="BM596" s="25" t="s">
        <v>1401</v>
      </c>
    </row>
    <row r="597" s="1" customFormat="1">
      <c r="B597" s="47"/>
      <c r="C597" s="75"/>
      <c r="D597" s="249" t="s">
        <v>196</v>
      </c>
      <c r="E597" s="75"/>
      <c r="F597" s="250" t="s">
        <v>857</v>
      </c>
      <c r="G597" s="75"/>
      <c r="H597" s="75"/>
      <c r="I597" s="205"/>
      <c r="J597" s="75"/>
      <c r="K597" s="75"/>
      <c r="L597" s="73"/>
      <c r="M597" s="251"/>
      <c r="N597" s="48"/>
      <c r="O597" s="48"/>
      <c r="P597" s="48"/>
      <c r="Q597" s="48"/>
      <c r="R597" s="48"/>
      <c r="S597" s="48"/>
      <c r="T597" s="96"/>
      <c r="AT597" s="25" t="s">
        <v>196</v>
      </c>
      <c r="AU597" s="25" t="s">
        <v>81</v>
      </c>
    </row>
    <row r="598" s="1" customFormat="1">
      <c r="B598" s="47"/>
      <c r="C598" s="75"/>
      <c r="D598" s="249" t="s">
        <v>198</v>
      </c>
      <c r="E598" s="75"/>
      <c r="F598" s="252" t="s">
        <v>858</v>
      </c>
      <c r="G598" s="75"/>
      <c r="H598" s="75"/>
      <c r="I598" s="205"/>
      <c r="J598" s="75"/>
      <c r="K598" s="75"/>
      <c r="L598" s="73"/>
      <c r="M598" s="251"/>
      <c r="N598" s="48"/>
      <c r="O598" s="48"/>
      <c r="P598" s="48"/>
      <c r="Q598" s="48"/>
      <c r="R598" s="48"/>
      <c r="S598" s="48"/>
      <c r="T598" s="96"/>
      <c r="AT598" s="25" t="s">
        <v>198</v>
      </c>
      <c r="AU598" s="25" t="s">
        <v>81</v>
      </c>
    </row>
    <row r="599" s="12" customFormat="1">
      <c r="B599" s="253"/>
      <c r="C599" s="254"/>
      <c r="D599" s="249" t="s">
        <v>200</v>
      </c>
      <c r="E599" s="255" t="s">
        <v>21</v>
      </c>
      <c r="F599" s="256" t="s">
        <v>859</v>
      </c>
      <c r="G599" s="254"/>
      <c r="H599" s="257">
        <v>1</v>
      </c>
      <c r="I599" s="258"/>
      <c r="J599" s="254"/>
      <c r="K599" s="254"/>
      <c r="L599" s="259"/>
      <c r="M599" s="260"/>
      <c r="N599" s="261"/>
      <c r="O599" s="261"/>
      <c r="P599" s="261"/>
      <c r="Q599" s="261"/>
      <c r="R599" s="261"/>
      <c r="S599" s="261"/>
      <c r="T599" s="262"/>
      <c r="AT599" s="263" t="s">
        <v>200</v>
      </c>
      <c r="AU599" s="263" t="s">
        <v>81</v>
      </c>
      <c r="AV599" s="12" t="s">
        <v>81</v>
      </c>
      <c r="AW599" s="12" t="s">
        <v>35</v>
      </c>
      <c r="AX599" s="12" t="s">
        <v>79</v>
      </c>
      <c r="AY599" s="263" t="s">
        <v>188</v>
      </c>
    </row>
    <row r="600" s="1" customFormat="1" ht="16.5" customHeight="1">
      <c r="B600" s="47"/>
      <c r="C600" s="237" t="s">
        <v>845</v>
      </c>
      <c r="D600" s="237" t="s">
        <v>190</v>
      </c>
      <c r="E600" s="238" t="s">
        <v>861</v>
      </c>
      <c r="F600" s="239" t="s">
        <v>862</v>
      </c>
      <c r="G600" s="240" t="s">
        <v>378</v>
      </c>
      <c r="H600" s="241">
        <v>1.5</v>
      </c>
      <c r="I600" s="242"/>
      <c r="J600" s="243">
        <f>ROUND(I600*H600,2)</f>
        <v>0</v>
      </c>
      <c r="K600" s="239" t="s">
        <v>193</v>
      </c>
      <c r="L600" s="73"/>
      <c r="M600" s="244" t="s">
        <v>21</v>
      </c>
      <c r="N600" s="245" t="s">
        <v>43</v>
      </c>
      <c r="O600" s="48"/>
      <c r="P600" s="246">
        <f>O600*H600</f>
        <v>0</v>
      </c>
      <c r="Q600" s="246">
        <v>0.0014499999999999999</v>
      </c>
      <c r="R600" s="246">
        <f>Q600*H600</f>
        <v>0.0021749999999999999</v>
      </c>
      <c r="S600" s="246">
        <v>0</v>
      </c>
      <c r="T600" s="247">
        <f>S600*H600</f>
        <v>0</v>
      </c>
      <c r="AR600" s="25" t="s">
        <v>290</v>
      </c>
      <c r="AT600" s="25" t="s">
        <v>190</v>
      </c>
      <c r="AU600" s="25" t="s">
        <v>81</v>
      </c>
      <c r="AY600" s="25" t="s">
        <v>188</v>
      </c>
      <c r="BE600" s="248">
        <f>IF(N600="základní",J600,0)</f>
        <v>0</v>
      </c>
      <c r="BF600" s="248">
        <f>IF(N600="snížená",J600,0)</f>
        <v>0</v>
      </c>
      <c r="BG600" s="248">
        <f>IF(N600="zákl. přenesená",J600,0)</f>
        <v>0</v>
      </c>
      <c r="BH600" s="248">
        <f>IF(N600="sníž. přenesená",J600,0)</f>
        <v>0</v>
      </c>
      <c r="BI600" s="248">
        <f>IF(N600="nulová",J600,0)</f>
        <v>0</v>
      </c>
      <c r="BJ600" s="25" t="s">
        <v>79</v>
      </c>
      <c r="BK600" s="248">
        <f>ROUND(I600*H600,2)</f>
        <v>0</v>
      </c>
      <c r="BL600" s="25" t="s">
        <v>290</v>
      </c>
      <c r="BM600" s="25" t="s">
        <v>1402</v>
      </c>
    </row>
    <row r="601" s="1" customFormat="1">
      <c r="B601" s="47"/>
      <c r="C601" s="75"/>
      <c r="D601" s="249" t="s">
        <v>196</v>
      </c>
      <c r="E601" s="75"/>
      <c r="F601" s="250" t="s">
        <v>864</v>
      </c>
      <c r="G601" s="75"/>
      <c r="H601" s="75"/>
      <c r="I601" s="205"/>
      <c r="J601" s="75"/>
      <c r="K601" s="75"/>
      <c r="L601" s="73"/>
      <c r="M601" s="251"/>
      <c r="N601" s="48"/>
      <c r="O601" s="48"/>
      <c r="P601" s="48"/>
      <c r="Q601" s="48"/>
      <c r="R601" s="48"/>
      <c r="S601" s="48"/>
      <c r="T601" s="96"/>
      <c r="AT601" s="25" t="s">
        <v>196</v>
      </c>
      <c r="AU601" s="25" t="s">
        <v>81</v>
      </c>
    </row>
    <row r="602" s="1" customFormat="1">
      <c r="B602" s="47"/>
      <c r="C602" s="75"/>
      <c r="D602" s="249" t="s">
        <v>198</v>
      </c>
      <c r="E602" s="75"/>
      <c r="F602" s="252" t="s">
        <v>858</v>
      </c>
      <c r="G602" s="75"/>
      <c r="H602" s="75"/>
      <c r="I602" s="205"/>
      <c r="J602" s="75"/>
      <c r="K602" s="75"/>
      <c r="L602" s="73"/>
      <c r="M602" s="251"/>
      <c r="N602" s="48"/>
      <c r="O602" s="48"/>
      <c r="P602" s="48"/>
      <c r="Q602" s="48"/>
      <c r="R602" s="48"/>
      <c r="S602" s="48"/>
      <c r="T602" s="96"/>
      <c r="AT602" s="25" t="s">
        <v>198</v>
      </c>
      <c r="AU602" s="25" t="s">
        <v>81</v>
      </c>
    </row>
    <row r="603" s="12" customFormat="1">
      <c r="B603" s="253"/>
      <c r="C603" s="254"/>
      <c r="D603" s="249" t="s">
        <v>200</v>
      </c>
      <c r="E603" s="255" t="s">
        <v>21</v>
      </c>
      <c r="F603" s="256" t="s">
        <v>1403</v>
      </c>
      <c r="G603" s="254"/>
      <c r="H603" s="257">
        <v>1.5</v>
      </c>
      <c r="I603" s="258"/>
      <c r="J603" s="254"/>
      <c r="K603" s="254"/>
      <c r="L603" s="259"/>
      <c r="M603" s="260"/>
      <c r="N603" s="261"/>
      <c r="O603" s="261"/>
      <c r="P603" s="261"/>
      <c r="Q603" s="261"/>
      <c r="R603" s="261"/>
      <c r="S603" s="261"/>
      <c r="T603" s="262"/>
      <c r="AT603" s="263" t="s">
        <v>200</v>
      </c>
      <c r="AU603" s="263" t="s">
        <v>81</v>
      </c>
      <c r="AV603" s="12" t="s">
        <v>81</v>
      </c>
      <c r="AW603" s="12" t="s">
        <v>35</v>
      </c>
      <c r="AX603" s="12" t="s">
        <v>79</v>
      </c>
      <c r="AY603" s="263" t="s">
        <v>188</v>
      </c>
    </row>
    <row r="604" s="1" customFormat="1" ht="16.5" customHeight="1">
      <c r="B604" s="47"/>
      <c r="C604" s="237" t="s">
        <v>853</v>
      </c>
      <c r="D604" s="237" t="s">
        <v>190</v>
      </c>
      <c r="E604" s="238" t="s">
        <v>867</v>
      </c>
      <c r="F604" s="239" t="s">
        <v>868</v>
      </c>
      <c r="G604" s="240" t="s">
        <v>627</v>
      </c>
      <c r="H604" s="241">
        <v>2</v>
      </c>
      <c r="I604" s="242"/>
      <c r="J604" s="243">
        <f>ROUND(I604*H604,2)</f>
        <v>0</v>
      </c>
      <c r="K604" s="239" t="s">
        <v>193</v>
      </c>
      <c r="L604" s="73"/>
      <c r="M604" s="244" t="s">
        <v>21</v>
      </c>
      <c r="N604" s="245" t="s">
        <v>43</v>
      </c>
      <c r="O604" s="48"/>
      <c r="P604" s="246">
        <f>O604*H604</f>
        <v>0</v>
      </c>
      <c r="Q604" s="246">
        <v>0</v>
      </c>
      <c r="R604" s="246">
        <f>Q604*H604</f>
        <v>0</v>
      </c>
      <c r="S604" s="246">
        <v>0.017049999999999999</v>
      </c>
      <c r="T604" s="247">
        <f>S604*H604</f>
        <v>0.034099999999999998</v>
      </c>
      <c r="AR604" s="25" t="s">
        <v>290</v>
      </c>
      <c r="AT604" s="25" t="s">
        <v>190</v>
      </c>
      <c r="AU604" s="25" t="s">
        <v>81</v>
      </c>
      <c r="AY604" s="25" t="s">
        <v>188</v>
      </c>
      <c r="BE604" s="248">
        <f>IF(N604="základní",J604,0)</f>
        <v>0</v>
      </c>
      <c r="BF604" s="248">
        <f>IF(N604="snížená",J604,0)</f>
        <v>0</v>
      </c>
      <c r="BG604" s="248">
        <f>IF(N604="zákl. přenesená",J604,0)</f>
        <v>0</v>
      </c>
      <c r="BH604" s="248">
        <f>IF(N604="sníž. přenesená",J604,0)</f>
        <v>0</v>
      </c>
      <c r="BI604" s="248">
        <f>IF(N604="nulová",J604,0)</f>
        <v>0</v>
      </c>
      <c r="BJ604" s="25" t="s">
        <v>79</v>
      </c>
      <c r="BK604" s="248">
        <f>ROUND(I604*H604,2)</f>
        <v>0</v>
      </c>
      <c r="BL604" s="25" t="s">
        <v>290</v>
      </c>
      <c r="BM604" s="25" t="s">
        <v>1404</v>
      </c>
    </row>
    <row r="605" s="1" customFormat="1">
      <c r="B605" s="47"/>
      <c r="C605" s="75"/>
      <c r="D605" s="249" t="s">
        <v>196</v>
      </c>
      <c r="E605" s="75"/>
      <c r="F605" s="250" t="s">
        <v>870</v>
      </c>
      <c r="G605" s="75"/>
      <c r="H605" s="75"/>
      <c r="I605" s="205"/>
      <c r="J605" s="75"/>
      <c r="K605" s="75"/>
      <c r="L605" s="73"/>
      <c r="M605" s="251"/>
      <c r="N605" s="48"/>
      <c r="O605" s="48"/>
      <c r="P605" s="48"/>
      <c r="Q605" s="48"/>
      <c r="R605" s="48"/>
      <c r="S605" s="48"/>
      <c r="T605" s="96"/>
      <c r="AT605" s="25" t="s">
        <v>196</v>
      </c>
      <c r="AU605" s="25" t="s">
        <v>81</v>
      </c>
    </row>
    <row r="606" s="1" customFormat="1" ht="16.5" customHeight="1">
      <c r="B606" s="47"/>
      <c r="C606" s="237" t="s">
        <v>860</v>
      </c>
      <c r="D606" s="237" t="s">
        <v>190</v>
      </c>
      <c r="E606" s="238" t="s">
        <v>872</v>
      </c>
      <c r="F606" s="239" t="s">
        <v>873</v>
      </c>
      <c r="G606" s="240" t="s">
        <v>627</v>
      </c>
      <c r="H606" s="241">
        <v>2</v>
      </c>
      <c r="I606" s="242"/>
      <c r="J606" s="243">
        <f>ROUND(I606*H606,2)</f>
        <v>0</v>
      </c>
      <c r="K606" s="239" t="s">
        <v>193</v>
      </c>
      <c r="L606" s="73"/>
      <c r="M606" s="244" t="s">
        <v>21</v>
      </c>
      <c r="N606" s="245" t="s">
        <v>43</v>
      </c>
      <c r="O606" s="48"/>
      <c r="P606" s="246">
        <f>O606*H606</f>
        <v>0</v>
      </c>
      <c r="Q606" s="246">
        <v>0.0021199999999999999</v>
      </c>
      <c r="R606" s="246">
        <f>Q606*H606</f>
        <v>0.0042399999999999998</v>
      </c>
      <c r="S606" s="246">
        <v>0</v>
      </c>
      <c r="T606" s="247">
        <f>S606*H606</f>
        <v>0</v>
      </c>
      <c r="AR606" s="25" t="s">
        <v>290</v>
      </c>
      <c r="AT606" s="25" t="s">
        <v>190</v>
      </c>
      <c r="AU606" s="25" t="s">
        <v>81</v>
      </c>
      <c r="AY606" s="25" t="s">
        <v>188</v>
      </c>
      <c r="BE606" s="248">
        <f>IF(N606="základní",J606,0)</f>
        <v>0</v>
      </c>
      <c r="BF606" s="248">
        <f>IF(N606="snížená",J606,0)</f>
        <v>0</v>
      </c>
      <c r="BG606" s="248">
        <f>IF(N606="zákl. přenesená",J606,0)</f>
        <v>0</v>
      </c>
      <c r="BH606" s="248">
        <f>IF(N606="sníž. přenesená",J606,0)</f>
        <v>0</v>
      </c>
      <c r="BI606" s="248">
        <f>IF(N606="nulová",J606,0)</f>
        <v>0</v>
      </c>
      <c r="BJ606" s="25" t="s">
        <v>79</v>
      </c>
      <c r="BK606" s="248">
        <f>ROUND(I606*H606,2)</f>
        <v>0</v>
      </c>
      <c r="BL606" s="25" t="s">
        <v>290</v>
      </c>
      <c r="BM606" s="25" t="s">
        <v>1405</v>
      </c>
    </row>
    <row r="607" s="1" customFormat="1">
      <c r="B607" s="47"/>
      <c r="C607" s="75"/>
      <c r="D607" s="249" t="s">
        <v>196</v>
      </c>
      <c r="E607" s="75"/>
      <c r="F607" s="250" t="s">
        <v>875</v>
      </c>
      <c r="G607" s="75"/>
      <c r="H607" s="75"/>
      <c r="I607" s="205"/>
      <c r="J607" s="75"/>
      <c r="K607" s="75"/>
      <c r="L607" s="73"/>
      <c r="M607" s="251"/>
      <c r="N607" s="48"/>
      <c r="O607" s="48"/>
      <c r="P607" s="48"/>
      <c r="Q607" s="48"/>
      <c r="R607" s="48"/>
      <c r="S607" s="48"/>
      <c r="T607" s="96"/>
      <c r="AT607" s="25" t="s">
        <v>196</v>
      </c>
      <c r="AU607" s="25" t="s">
        <v>81</v>
      </c>
    </row>
    <row r="608" s="1" customFormat="1" ht="16.5" customHeight="1">
      <c r="B608" s="47"/>
      <c r="C608" s="237" t="s">
        <v>866</v>
      </c>
      <c r="D608" s="237" t="s">
        <v>190</v>
      </c>
      <c r="E608" s="238" t="s">
        <v>877</v>
      </c>
      <c r="F608" s="239" t="s">
        <v>878</v>
      </c>
      <c r="G608" s="240" t="s">
        <v>627</v>
      </c>
      <c r="H608" s="241">
        <v>3</v>
      </c>
      <c r="I608" s="242"/>
      <c r="J608" s="243">
        <f>ROUND(I608*H608,2)</f>
        <v>0</v>
      </c>
      <c r="K608" s="239" t="s">
        <v>193</v>
      </c>
      <c r="L608" s="73"/>
      <c r="M608" s="244" t="s">
        <v>21</v>
      </c>
      <c r="N608" s="245" t="s">
        <v>43</v>
      </c>
      <c r="O608" s="48"/>
      <c r="P608" s="246">
        <f>O608*H608</f>
        <v>0</v>
      </c>
      <c r="Q608" s="246">
        <v>0.00029</v>
      </c>
      <c r="R608" s="246">
        <f>Q608*H608</f>
        <v>0.00087000000000000001</v>
      </c>
      <c r="S608" s="246">
        <v>0</v>
      </c>
      <c r="T608" s="247">
        <f>S608*H608</f>
        <v>0</v>
      </c>
      <c r="AR608" s="25" t="s">
        <v>290</v>
      </c>
      <c r="AT608" s="25" t="s">
        <v>190</v>
      </c>
      <c r="AU608" s="25" t="s">
        <v>81</v>
      </c>
      <c r="AY608" s="25" t="s">
        <v>188</v>
      </c>
      <c r="BE608" s="248">
        <f>IF(N608="základní",J608,0)</f>
        <v>0</v>
      </c>
      <c r="BF608" s="248">
        <f>IF(N608="snížená",J608,0)</f>
        <v>0</v>
      </c>
      <c r="BG608" s="248">
        <f>IF(N608="zákl. přenesená",J608,0)</f>
        <v>0</v>
      </c>
      <c r="BH608" s="248">
        <f>IF(N608="sníž. přenesená",J608,0)</f>
        <v>0</v>
      </c>
      <c r="BI608" s="248">
        <f>IF(N608="nulová",J608,0)</f>
        <v>0</v>
      </c>
      <c r="BJ608" s="25" t="s">
        <v>79</v>
      </c>
      <c r="BK608" s="248">
        <f>ROUND(I608*H608,2)</f>
        <v>0</v>
      </c>
      <c r="BL608" s="25" t="s">
        <v>290</v>
      </c>
      <c r="BM608" s="25" t="s">
        <v>1406</v>
      </c>
    </row>
    <row r="609" s="1" customFormat="1">
      <c r="B609" s="47"/>
      <c r="C609" s="75"/>
      <c r="D609" s="249" t="s">
        <v>196</v>
      </c>
      <c r="E609" s="75"/>
      <c r="F609" s="250" t="s">
        <v>880</v>
      </c>
      <c r="G609" s="75"/>
      <c r="H609" s="75"/>
      <c r="I609" s="205"/>
      <c r="J609" s="75"/>
      <c r="K609" s="75"/>
      <c r="L609" s="73"/>
      <c r="M609" s="251"/>
      <c r="N609" s="48"/>
      <c r="O609" s="48"/>
      <c r="P609" s="48"/>
      <c r="Q609" s="48"/>
      <c r="R609" s="48"/>
      <c r="S609" s="48"/>
      <c r="T609" s="96"/>
      <c r="AT609" s="25" t="s">
        <v>196</v>
      </c>
      <c r="AU609" s="25" t="s">
        <v>81</v>
      </c>
    </row>
    <row r="610" s="1" customFormat="1" ht="16.5" customHeight="1">
      <c r="B610" s="47"/>
      <c r="C610" s="237" t="s">
        <v>871</v>
      </c>
      <c r="D610" s="237" t="s">
        <v>190</v>
      </c>
      <c r="E610" s="238" t="s">
        <v>1407</v>
      </c>
      <c r="F610" s="239" t="s">
        <v>1408</v>
      </c>
      <c r="G610" s="240" t="s">
        <v>261</v>
      </c>
      <c r="H610" s="241">
        <v>0.0089999999999999993</v>
      </c>
      <c r="I610" s="242"/>
      <c r="J610" s="243">
        <f>ROUND(I610*H610,2)</f>
        <v>0</v>
      </c>
      <c r="K610" s="239" t="s">
        <v>193</v>
      </c>
      <c r="L610" s="73"/>
      <c r="M610" s="244" t="s">
        <v>21</v>
      </c>
      <c r="N610" s="245" t="s">
        <v>43</v>
      </c>
      <c r="O610" s="48"/>
      <c r="P610" s="246">
        <f>O610*H610</f>
        <v>0</v>
      </c>
      <c r="Q610" s="246">
        <v>0</v>
      </c>
      <c r="R610" s="246">
        <f>Q610*H610</f>
        <v>0</v>
      </c>
      <c r="S610" s="246">
        <v>0</v>
      </c>
      <c r="T610" s="247">
        <f>S610*H610</f>
        <v>0</v>
      </c>
      <c r="AR610" s="25" t="s">
        <v>290</v>
      </c>
      <c r="AT610" s="25" t="s">
        <v>190</v>
      </c>
      <c r="AU610" s="25" t="s">
        <v>81</v>
      </c>
      <c r="AY610" s="25" t="s">
        <v>188</v>
      </c>
      <c r="BE610" s="248">
        <f>IF(N610="základní",J610,0)</f>
        <v>0</v>
      </c>
      <c r="BF610" s="248">
        <f>IF(N610="snížená",J610,0)</f>
        <v>0</v>
      </c>
      <c r="BG610" s="248">
        <f>IF(N610="zákl. přenesená",J610,0)</f>
        <v>0</v>
      </c>
      <c r="BH610" s="248">
        <f>IF(N610="sníž. přenesená",J610,0)</f>
        <v>0</v>
      </c>
      <c r="BI610" s="248">
        <f>IF(N610="nulová",J610,0)</f>
        <v>0</v>
      </c>
      <c r="BJ610" s="25" t="s">
        <v>79</v>
      </c>
      <c r="BK610" s="248">
        <f>ROUND(I610*H610,2)</f>
        <v>0</v>
      </c>
      <c r="BL610" s="25" t="s">
        <v>290</v>
      </c>
      <c r="BM610" s="25" t="s">
        <v>1409</v>
      </c>
    </row>
    <row r="611" s="1" customFormat="1">
      <c r="B611" s="47"/>
      <c r="C611" s="75"/>
      <c r="D611" s="249" t="s">
        <v>196</v>
      </c>
      <c r="E611" s="75"/>
      <c r="F611" s="250" t="s">
        <v>1410</v>
      </c>
      <c r="G611" s="75"/>
      <c r="H611" s="75"/>
      <c r="I611" s="205"/>
      <c r="J611" s="75"/>
      <c r="K611" s="75"/>
      <c r="L611" s="73"/>
      <c r="M611" s="251"/>
      <c r="N611" s="48"/>
      <c r="O611" s="48"/>
      <c r="P611" s="48"/>
      <c r="Q611" s="48"/>
      <c r="R611" s="48"/>
      <c r="S611" s="48"/>
      <c r="T611" s="96"/>
      <c r="AT611" s="25" t="s">
        <v>196</v>
      </c>
      <c r="AU611" s="25" t="s">
        <v>81</v>
      </c>
    </row>
    <row r="612" s="1" customFormat="1">
      <c r="B612" s="47"/>
      <c r="C612" s="75"/>
      <c r="D612" s="249" t="s">
        <v>198</v>
      </c>
      <c r="E612" s="75"/>
      <c r="F612" s="252" t="s">
        <v>886</v>
      </c>
      <c r="G612" s="75"/>
      <c r="H612" s="75"/>
      <c r="I612" s="205"/>
      <c r="J612" s="75"/>
      <c r="K612" s="75"/>
      <c r="L612" s="73"/>
      <c r="M612" s="251"/>
      <c r="N612" s="48"/>
      <c r="O612" s="48"/>
      <c r="P612" s="48"/>
      <c r="Q612" s="48"/>
      <c r="R612" s="48"/>
      <c r="S612" s="48"/>
      <c r="T612" s="96"/>
      <c r="AT612" s="25" t="s">
        <v>198</v>
      </c>
      <c r="AU612" s="25" t="s">
        <v>81</v>
      </c>
    </row>
    <row r="613" s="11" customFormat="1" ht="29.88" customHeight="1">
      <c r="B613" s="221"/>
      <c r="C613" s="222"/>
      <c r="D613" s="223" t="s">
        <v>71</v>
      </c>
      <c r="E613" s="235" t="s">
        <v>898</v>
      </c>
      <c r="F613" s="235" t="s">
        <v>899</v>
      </c>
      <c r="G613" s="222"/>
      <c r="H613" s="222"/>
      <c r="I613" s="225"/>
      <c r="J613" s="236">
        <f>BK613</f>
        <v>0</v>
      </c>
      <c r="K613" s="222"/>
      <c r="L613" s="227"/>
      <c r="M613" s="228"/>
      <c r="N613" s="229"/>
      <c r="O613" s="229"/>
      <c r="P613" s="230">
        <f>SUM(P614:P628)</f>
        <v>0</v>
      </c>
      <c r="Q613" s="229"/>
      <c r="R613" s="230">
        <f>SUM(R614:R628)</f>
        <v>0.43812499999999999</v>
      </c>
      <c r="S613" s="229"/>
      <c r="T613" s="231">
        <f>SUM(T614:T628)</f>
        <v>0</v>
      </c>
      <c r="AR613" s="232" t="s">
        <v>81</v>
      </c>
      <c r="AT613" s="233" t="s">
        <v>71</v>
      </c>
      <c r="AU613" s="233" t="s">
        <v>79</v>
      </c>
      <c r="AY613" s="232" t="s">
        <v>188</v>
      </c>
      <c r="BK613" s="234">
        <f>SUM(BK614:BK628)</f>
        <v>0</v>
      </c>
    </row>
    <row r="614" s="1" customFormat="1" ht="16.5" customHeight="1">
      <c r="B614" s="47"/>
      <c r="C614" s="237" t="s">
        <v>876</v>
      </c>
      <c r="D614" s="237" t="s">
        <v>190</v>
      </c>
      <c r="E614" s="238" t="s">
        <v>901</v>
      </c>
      <c r="F614" s="239" t="s">
        <v>902</v>
      </c>
      <c r="G614" s="240" t="s">
        <v>120</v>
      </c>
      <c r="H614" s="241">
        <v>25</v>
      </c>
      <c r="I614" s="242"/>
      <c r="J614" s="243">
        <f>ROUND(I614*H614,2)</f>
        <v>0</v>
      </c>
      <c r="K614" s="239" t="s">
        <v>193</v>
      </c>
      <c r="L614" s="73"/>
      <c r="M614" s="244" t="s">
        <v>21</v>
      </c>
      <c r="N614" s="245" t="s">
        <v>43</v>
      </c>
      <c r="O614" s="48"/>
      <c r="P614" s="246">
        <f>O614*H614</f>
        <v>0</v>
      </c>
      <c r="Q614" s="246">
        <v>0</v>
      </c>
      <c r="R614" s="246">
        <f>Q614*H614</f>
        <v>0</v>
      </c>
      <c r="S614" s="246">
        <v>0</v>
      </c>
      <c r="T614" s="247">
        <f>S614*H614</f>
        <v>0</v>
      </c>
      <c r="AR614" s="25" t="s">
        <v>290</v>
      </c>
      <c r="AT614" s="25" t="s">
        <v>190</v>
      </c>
      <c r="AU614" s="25" t="s">
        <v>81</v>
      </c>
      <c r="AY614" s="25" t="s">
        <v>188</v>
      </c>
      <c r="BE614" s="248">
        <f>IF(N614="základní",J614,0)</f>
        <v>0</v>
      </c>
      <c r="BF614" s="248">
        <f>IF(N614="snížená",J614,0)</f>
        <v>0</v>
      </c>
      <c r="BG614" s="248">
        <f>IF(N614="zákl. přenesená",J614,0)</f>
        <v>0</v>
      </c>
      <c r="BH614" s="248">
        <f>IF(N614="sníž. přenesená",J614,0)</f>
        <v>0</v>
      </c>
      <c r="BI614" s="248">
        <f>IF(N614="nulová",J614,0)</f>
        <v>0</v>
      </c>
      <c r="BJ614" s="25" t="s">
        <v>79</v>
      </c>
      <c r="BK614" s="248">
        <f>ROUND(I614*H614,2)</f>
        <v>0</v>
      </c>
      <c r="BL614" s="25" t="s">
        <v>290</v>
      </c>
      <c r="BM614" s="25" t="s">
        <v>1411</v>
      </c>
    </row>
    <row r="615" s="1" customFormat="1">
      <c r="B615" s="47"/>
      <c r="C615" s="75"/>
      <c r="D615" s="249" t="s">
        <v>196</v>
      </c>
      <c r="E615" s="75"/>
      <c r="F615" s="250" t="s">
        <v>904</v>
      </c>
      <c r="G615" s="75"/>
      <c r="H615" s="75"/>
      <c r="I615" s="205"/>
      <c r="J615" s="75"/>
      <c r="K615" s="75"/>
      <c r="L615" s="73"/>
      <c r="M615" s="251"/>
      <c r="N615" s="48"/>
      <c r="O615" s="48"/>
      <c r="P615" s="48"/>
      <c r="Q615" s="48"/>
      <c r="R615" s="48"/>
      <c r="S615" s="48"/>
      <c r="T615" s="96"/>
      <c r="AT615" s="25" t="s">
        <v>196</v>
      </c>
      <c r="AU615" s="25" t="s">
        <v>81</v>
      </c>
    </row>
    <row r="616" s="1" customFormat="1">
      <c r="B616" s="47"/>
      <c r="C616" s="75"/>
      <c r="D616" s="249" t="s">
        <v>198</v>
      </c>
      <c r="E616" s="75"/>
      <c r="F616" s="252" t="s">
        <v>905</v>
      </c>
      <c r="G616" s="75"/>
      <c r="H616" s="75"/>
      <c r="I616" s="205"/>
      <c r="J616" s="75"/>
      <c r="K616" s="75"/>
      <c r="L616" s="73"/>
      <c r="M616" s="251"/>
      <c r="N616" s="48"/>
      <c r="O616" s="48"/>
      <c r="P616" s="48"/>
      <c r="Q616" s="48"/>
      <c r="R616" s="48"/>
      <c r="S616" s="48"/>
      <c r="T616" s="96"/>
      <c r="AT616" s="25" t="s">
        <v>198</v>
      </c>
      <c r="AU616" s="25" t="s">
        <v>81</v>
      </c>
    </row>
    <row r="617" s="13" customFormat="1">
      <c r="B617" s="264"/>
      <c r="C617" s="265"/>
      <c r="D617" s="249" t="s">
        <v>200</v>
      </c>
      <c r="E617" s="266" t="s">
        <v>21</v>
      </c>
      <c r="F617" s="267" t="s">
        <v>906</v>
      </c>
      <c r="G617" s="265"/>
      <c r="H617" s="266" t="s">
        <v>21</v>
      </c>
      <c r="I617" s="268"/>
      <c r="J617" s="265"/>
      <c r="K617" s="265"/>
      <c r="L617" s="269"/>
      <c r="M617" s="270"/>
      <c r="N617" s="271"/>
      <c r="O617" s="271"/>
      <c r="P617" s="271"/>
      <c r="Q617" s="271"/>
      <c r="R617" s="271"/>
      <c r="S617" s="271"/>
      <c r="T617" s="272"/>
      <c r="AT617" s="273" t="s">
        <v>200</v>
      </c>
      <c r="AU617" s="273" t="s">
        <v>81</v>
      </c>
      <c r="AV617" s="13" t="s">
        <v>79</v>
      </c>
      <c r="AW617" s="13" t="s">
        <v>35</v>
      </c>
      <c r="AX617" s="13" t="s">
        <v>72</v>
      </c>
      <c r="AY617" s="273" t="s">
        <v>188</v>
      </c>
    </row>
    <row r="618" s="12" customFormat="1">
      <c r="B618" s="253"/>
      <c r="C618" s="254"/>
      <c r="D618" s="249" t="s">
        <v>200</v>
      </c>
      <c r="E618" s="255" t="s">
        <v>21</v>
      </c>
      <c r="F618" s="256" t="s">
        <v>347</v>
      </c>
      <c r="G618" s="254"/>
      <c r="H618" s="257">
        <v>25</v>
      </c>
      <c r="I618" s="258"/>
      <c r="J618" s="254"/>
      <c r="K618" s="254"/>
      <c r="L618" s="259"/>
      <c r="M618" s="260"/>
      <c r="N618" s="261"/>
      <c r="O618" s="261"/>
      <c r="P618" s="261"/>
      <c r="Q618" s="261"/>
      <c r="R618" s="261"/>
      <c r="S618" s="261"/>
      <c r="T618" s="262"/>
      <c r="AT618" s="263" t="s">
        <v>200</v>
      </c>
      <c r="AU618" s="263" t="s">
        <v>81</v>
      </c>
      <c r="AV618" s="12" t="s">
        <v>81</v>
      </c>
      <c r="AW618" s="12" t="s">
        <v>35</v>
      </c>
      <c r="AX618" s="12" t="s">
        <v>72</v>
      </c>
      <c r="AY618" s="263" t="s">
        <v>188</v>
      </c>
    </row>
    <row r="619" s="14" customFormat="1">
      <c r="B619" s="274"/>
      <c r="C619" s="275"/>
      <c r="D619" s="249" t="s">
        <v>200</v>
      </c>
      <c r="E619" s="276" t="s">
        <v>21</v>
      </c>
      <c r="F619" s="277" t="s">
        <v>215</v>
      </c>
      <c r="G619" s="275"/>
      <c r="H619" s="278">
        <v>25</v>
      </c>
      <c r="I619" s="279"/>
      <c r="J619" s="275"/>
      <c r="K619" s="275"/>
      <c r="L619" s="280"/>
      <c r="M619" s="281"/>
      <c r="N619" s="282"/>
      <c r="O619" s="282"/>
      <c r="P619" s="282"/>
      <c r="Q619" s="282"/>
      <c r="R619" s="282"/>
      <c r="S619" s="282"/>
      <c r="T619" s="283"/>
      <c r="AT619" s="284" t="s">
        <v>200</v>
      </c>
      <c r="AU619" s="284" t="s">
        <v>81</v>
      </c>
      <c r="AV619" s="14" t="s">
        <v>194</v>
      </c>
      <c r="AW619" s="14" t="s">
        <v>35</v>
      </c>
      <c r="AX619" s="14" t="s">
        <v>79</v>
      </c>
      <c r="AY619" s="284" t="s">
        <v>188</v>
      </c>
    </row>
    <row r="620" s="1" customFormat="1" ht="16.5" customHeight="1">
      <c r="B620" s="47"/>
      <c r="C620" s="286" t="s">
        <v>881</v>
      </c>
      <c r="D620" s="286" t="s">
        <v>273</v>
      </c>
      <c r="E620" s="287" t="s">
        <v>908</v>
      </c>
      <c r="F620" s="288" t="s">
        <v>909</v>
      </c>
      <c r="G620" s="289" t="s">
        <v>120</v>
      </c>
      <c r="H620" s="290">
        <v>27.5</v>
      </c>
      <c r="I620" s="291"/>
      <c r="J620" s="292">
        <f>ROUND(I620*H620,2)</f>
        <v>0</v>
      </c>
      <c r="K620" s="288" t="s">
        <v>193</v>
      </c>
      <c r="L620" s="293"/>
      <c r="M620" s="294" t="s">
        <v>21</v>
      </c>
      <c r="N620" s="295" t="s">
        <v>43</v>
      </c>
      <c r="O620" s="48"/>
      <c r="P620" s="246">
        <f>O620*H620</f>
        <v>0</v>
      </c>
      <c r="Q620" s="246">
        <v>0.01575</v>
      </c>
      <c r="R620" s="246">
        <f>Q620*H620</f>
        <v>0.43312499999999998</v>
      </c>
      <c r="S620" s="246">
        <v>0</v>
      </c>
      <c r="T620" s="247">
        <f>S620*H620</f>
        <v>0</v>
      </c>
      <c r="AR620" s="25" t="s">
        <v>405</v>
      </c>
      <c r="AT620" s="25" t="s">
        <v>273</v>
      </c>
      <c r="AU620" s="25" t="s">
        <v>81</v>
      </c>
      <c r="AY620" s="25" t="s">
        <v>188</v>
      </c>
      <c r="BE620" s="248">
        <f>IF(N620="základní",J620,0)</f>
        <v>0</v>
      </c>
      <c r="BF620" s="248">
        <f>IF(N620="snížená",J620,0)</f>
        <v>0</v>
      </c>
      <c r="BG620" s="248">
        <f>IF(N620="zákl. přenesená",J620,0)</f>
        <v>0</v>
      </c>
      <c r="BH620" s="248">
        <f>IF(N620="sníž. přenesená",J620,0)</f>
        <v>0</v>
      </c>
      <c r="BI620" s="248">
        <f>IF(N620="nulová",J620,0)</f>
        <v>0</v>
      </c>
      <c r="BJ620" s="25" t="s">
        <v>79</v>
      </c>
      <c r="BK620" s="248">
        <f>ROUND(I620*H620,2)</f>
        <v>0</v>
      </c>
      <c r="BL620" s="25" t="s">
        <v>290</v>
      </c>
      <c r="BM620" s="25" t="s">
        <v>1412</v>
      </c>
    </row>
    <row r="621" s="1" customFormat="1">
      <c r="B621" s="47"/>
      <c r="C621" s="75"/>
      <c r="D621" s="249" t="s">
        <v>196</v>
      </c>
      <c r="E621" s="75"/>
      <c r="F621" s="250" t="s">
        <v>909</v>
      </c>
      <c r="G621" s="75"/>
      <c r="H621" s="75"/>
      <c r="I621" s="205"/>
      <c r="J621" s="75"/>
      <c r="K621" s="75"/>
      <c r="L621" s="73"/>
      <c r="M621" s="251"/>
      <c r="N621" s="48"/>
      <c r="O621" s="48"/>
      <c r="P621" s="48"/>
      <c r="Q621" s="48"/>
      <c r="R621" s="48"/>
      <c r="S621" s="48"/>
      <c r="T621" s="96"/>
      <c r="AT621" s="25" t="s">
        <v>196</v>
      </c>
      <c r="AU621" s="25" t="s">
        <v>81</v>
      </c>
    </row>
    <row r="622" s="12" customFormat="1">
      <c r="B622" s="253"/>
      <c r="C622" s="254"/>
      <c r="D622" s="249" t="s">
        <v>200</v>
      </c>
      <c r="E622" s="254"/>
      <c r="F622" s="256" t="s">
        <v>911</v>
      </c>
      <c r="G622" s="254"/>
      <c r="H622" s="257">
        <v>27.5</v>
      </c>
      <c r="I622" s="258"/>
      <c r="J622" s="254"/>
      <c r="K622" s="254"/>
      <c r="L622" s="259"/>
      <c r="M622" s="260"/>
      <c r="N622" s="261"/>
      <c r="O622" s="261"/>
      <c r="P622" s="261"/>
      <c r="Q622" s="261"/>
      <c r="R622" s="261"/>
      <c r="S622" s="261"/>
      <c r="T622" s="262"/>
      <c r="AT622" s="263" t="s">
        <v>200</v>
      </c>
      <c r="AU622" s="263" t="s">
        <v>81</v>
      </c>
      <c r="AV622" s="12" t="s">
        <v>81</v>
      </c>
      <c r="AW622" s="12" t="s">
        <v>6</v>
      </c>
      <c r="AX622" s="12" t="s">
        <v>79</v>
      </c>
      <c r="AY622" s="263" t="s">
        <v>188</v>
      </c>
    </row>
    <row r="623" s="1" customFormat="1" ht="25.5" customHeight="1">
      <c r="B623" s="47"/>
      <c r="C623" s="237" t="s">
        <v>889</v>
      </c>
      <c r="D623" s="237" t="s">
        <v>190</v>
      </c>
      <c r="E623" s="238" t="s">
        <v>913</v>
      </c>
      <c r="F623" s="239" t="s">
        <v>914</v>
      </c>
      <c r="G623" s="240" t="s">
        <v>120</v>
      </c>
      <c r="H623" s="241">
        <v>25</v>
      </c>
      <c r="I623" s="242"/>
      <c r="J623" s="243">
        <f>ROUND(I623*H623,2)</f>
        <v>0</v>
      </c>
      <c r="K623" s="239" t="s">
        <v>193</v>
      </c>
      <c r="L623" s="73"/>
      <c r="M623" s="244" t="s">
        <v>21</v>
      </c>
      <c r="N623" s="245" t="s">
        <v>43</v>
      </c>
      <c r="O623" s="48"/>
      <c r="P623" s="246">
        <f>O623*H623</f>
        <v>0</v>
      </c>
      <c r="Q623" s="246">
        <v>0.00020000000000000001</v>
      </c>
      <c r="R623" s="246">
        <f>Q623*H623</f>
        <v>0.0050000000000000001</v>
      </c>
      <c r="S623" s="246">
        <v>0</v>
      </c>
      <c r="T623" s="247">
        <f>S623*H623</f>
        <v>0</v>
      </c>
      <c r="AR623" s="25" t="s">
        <v>290</v>
      </c>
      <c r="AT623" s="25" t="s">
        <v>190</v>
      </c>
      <c r="AU623" s="25" t="s">
        <v>81</v>
      </c>
      <c r="AY623" s="25" t="s">
        <v>188</v>
      </c>
      <c r="BE623" s="248">
        <f>IF(N623="základní",J623,0)</f>
        <v>0</v>
      </c>
      <c r="BF623" s="248">
        <f>IF(N623="snížená",J623,0)</f>
        <v>0</v>
      </c>
      <c r="BG623" s="248">
        <f>IF(N623="zákl. přenesená",J623,0)</f>
        <v>0</v>
      </c>
      <c r="BH623" s="248">
        <f>IF(N623="sníž. přenesená",J623,0)</f>
        <v>0</v>
      </c>
      <c r="BI623" s="248">
        <f>IF(N623="nulová",J623,0)</f>
        <v>0</v>
      </c>
      <c r="BJ623" s="25" t="s">
        <v>79</v>
      </c>
      <c r="BK623" s="248">
        <f>ROUND(I623*H623,2)</f>
        <v>0</v>
      </c>
      <c r="BL623" s="25" t="s">
        <v>290</v>
      </c>
      <c r="BM623" s="25" t="s">
        <v>1413</v>
      </c>
    </row>
    <row r="624" s="1" customFormat="1">
      <c r="B624" s="47"/>
      <c r="C624" s="75"/>
      <c r="D624" s="249" t="s">
        <v>196</v>
      </c>
      <c r="E624" s="75"/>
      <c r="F624" s="250" t="s">
        <v>916</v>
      </c>
      <c r="G624" s="75"/>
      <c r="H624" s="75"/>
      <c r="I624" s="205"/>
      <c r="J624" s="75"/>
      <c r="K624" s="75"/>
      <c r="L624" s="73"/>
      <c r="M624" s="251"/>
      <c r="N624" s="48"/>
      <c r="O624" s="48"/>
      <c r="P624" s="48"/>
      <c r="Q624" s="48"/>
      <c r="R624" s="48"/>
      <c r="S624" s="48"/>
      <c r="T624" s="96"/>
      <c r="AT624" s="25" t="s">
        <v>196</v>
      </c>
      <c r="AU624" s="25" t="s">
        <v>81</v>
      </c>
    </row>
    <row r="625" s="1" customFormat="1">
      <c r="B625" s="47"/>
      <c r="C625" s="75"/>
      <c r="D625" s="249" t="s">
        <v>198</v>
      </c>
      <c r="E625" s="75"/>
      <c r="F625" s="252" t="s">
        <v>917</v>
      </c>
      <c r="G625" s="75"/>
      <c r="H625" s="75"/>
      <c r="I625" s="205"/>
      <c r="J625" s="75"/>
      <c r="K625" s="75"/>
      <c r="L625" s="73"/>
      <c r="M625" s="251"/>
      <c r="N625" s="48"/>
      <c r="O625" s="48"/>
      <c r="P625" s="48"/>
      <c r="Q625" s="48"/>
      <c r="R625" s="48"/>
      <c r="S625" s="48"/>
      <c r="T625" s="96"/>
      <c r="AT625" s="25" t="s">
        <v>198</v>
      </c>
      <c r="AU625" s="25" t="s">
        <v>81</v>
      </c>
    </row>
    <row r="626" s="1" customFormat="1" ht="16.5" customHeight="1">
      <c r="B626" s="47"/>
      <c r="C626" s="237" t="s">
        <v>894</v>
      </c>
      <c r="D626" s="237" t="s">
        <v>190</v>
      </c>
      <c r="E626" s="238" t="s">
        <v>1414</v>
      </c>
      <c r="F626" s="239" t="s">
        <v>1415</v>
      </c>
      <c r="G626" s="240" t="s">
        <v>261</v>
      </c>
      <c r="H626" s="241">
        <v>0.438</v>
      </c>
      <c r="I626" s="242"/>
      <c r="J626" s="243">
        <f>ROUND(I626*H626,2)</f>
        <v>0</v>
      </c>
      <c r="K626" s="239" t="s">
        <v>193</v>
      </c>
      <c r="L626" s="73"/>
      <c r="M626" s="244" t="s">
        <v>21</v>
      </c>
      <c r="N626" s="245" t="s">
        <v>43</v>
      </c>
      <c r="O626" s="48"/>
      <c r="P626" s="246">
        <f>O626*H626</f>
        <v>0</v>
      </c>
      <c r="Q626" s="246">
        <v>0</v>
      </c>
      <c r="R626" s="246">
        <f>Q626*H626</f>
        <v>0</v>
      </c>
      <c r="S626" s="246">
        <v>0</v>
      </c>
      <c r="T626" s="247">
        <f>S626*H626</f>
        <v>0</v>
      </c>
      <c r="AR626" s="25" t="s">
        <v>290</v>
      </c>
      <c r="AT626" s="25" t="s">
        <v>190</v>
      </c>
      <c r="AU626" s="25" t="s">
        <v>81</v>
      </c>
      <c r="AY626" s="25" t="s">
        <v>188</v>
      </c>
      <c r="BE626" s="248">
        <f>IF(N626="základní",J626,0)</f>
        <v>0</v>
      </c>
      <c r="BF626" s="248">
        <f>IF(N626="snížená",J626,0)</f>
        <v>0</v>
      </c>
      <c r="BG626" s="248">
        <f>IF(N626="zákl. přenesená",J626,0)</f>
        <v>0</v>
      </c>
      <c r="BH626" s="248">
        <f>IF(N626="sníž. přenesená",J626,0)</f>
        <v>0</v>
      </c>
      <c r="BI626" s="248">
        <f>IF(N626="nulová",J626,0)</f>
        <v>0</v>
      </c>
      <c r="BJ626" s="25" t="s">
        <v>79</v>
      </c>
      <c r="BK626" s="248">
        <f>ROUND(I626*H626,2)</f>
        <v>0</v>
      </c>
      <c r="BL626" s="25" t="s">
        <v>290</v>
      </c>
      <c r="BM626" s="25" t="s">
        <v>1416</v>
      </c>
    </row>
    <row r="627" s="1" customFormat="1">
      <c r="B627" s="47"/>
      <c r="C627" s="75"/>
      <c r="D627" s="249" t="s">
        <v>196</v>
      </c>
      <c r="E627" s="75"/>
      <c r="F627" s="250" t="s">
        <v>1417</v>
      </c>
      <c r="G627" s="75"/>
      <c r="H627" s="75"/>
      <c r="I627" s="205"/>
      <c r="J627" s="75"/>
      <c r="K627" s="75"/>
      <c r="L627" s="73"/>
      <c r="M627" s="251"/>
      <c r="N627" s="48"/>
      <c r="O627" s="48"/>
      <c r="P627" s="48"/>
      <c r="Q627" s="48"/>
      <c r="R627" s="48"/>
      <c r="S627" s="48"/>
      <c r="T627" s="96"/>
      <c r="AT627" s="25" t="s">
        <v>196</v>
      </c>
      <c r="AU627" s="25" t="s">
        <v>81</v>
      </c>
    </row>
    <row r="628" s="1" customFormat="1">
      <c r="B628" s="47"/>
      <c r="C628" s="75"/>
      <c r="D628" s="249" t="s">
        <v>198</v>
      </c>
      <c r="E628" s="75"/>
      <c r="F628" s="252" t="s">
        <v>772</v>
      </c>
      <c r="G628" s="75"/>
      <c r="H628" s="75"/>
      <c r="I628" s="205"/>
      <c r="J628" s="75"/>
      <c r="K628" s="75"/>
      <c r="L628" s="73"/>
      <c r="M628" s="251"/>
      <c r="N628" s="48"/>
      <c r="O628" s="48"/>
      <c r="P628" s="48"/>
      <c r="Q628" s="48"/>
      <c r="R628" s="48"/>
      <c r="S628" s="48"/>
      <c r="T628" s="96"/>
      <c r="AT628" s="25" t="s">
        <v>198</v>
      </c>
      <c r="AU628" s="25" t="s">
        <v>81</v>
      </c>
    </row>
    <row r="629" s="11" customFormat="1" ht="29.88" customHeight="1">
      <c r="B629" s="221"/>
      <c r="C629" s="222"/>
      <c r="D629" s="223" t="s">
        <v>71</v>
      </c>
      <c r="E629" s="235" t="s">
        <v>923</v>
      </c>
      <c r="F629" s="235" t="s">
        <v>924</v>
      </c>
      <c r="G629" s="222"/>
      <c r="H629" s="222"/>
      <c r="I629" s="225"/>
      <c r="J629" s="236">
        <f>BK629</f>
        <v>0</v>
      </c>
      <c r="K629" s="222"/>
      <c r="L629" s="227"/>
      <c r="M629" s="228"/>
      <c r="N629" s="229"/>
      <c r="O629" s="229"/>
      <c r="P629" s="230">
        <f>SUM(P630:P644)</f>
        <v>0</v>
      </c>
      <c r="Q629" s="229"/>
      <c r="R629" s="230">
        <f>SUM(R630:R644)</f>
        <v>0.31464000000000003</v>
      </c>
      <c r="S629" s="229"/>
      <c r="T629" s="231">
        <f>SUM(T630:T644)</f>
        <v>0.16677</v>
      </c>
      <c r="AR629" s="232" t="s">
        <v>81</v>
      </c>
      <c r="AT629" s="233" t="s">
        <v>71</v>
      </c>
      <c r="AU629" s="233" t="s">
        <v>79</v>
      </c>
      <c r="AY629" s="232" t="s">
        <v>188</v>
      </c>
      <c r="BK629" s="234">
        <f>SUM(BK630:BK644)</f>
        <v>0</v>
      </c>
    </row>
    <row r="630" s="1" customFormat="1" ht="16.5" customHeight="1">
      <c r="B630" s="47"/>
      <c r="C630" s="237" t="s">
        <v>900</v>
      </c>
      <c r="D630" s="237" t="s">
        <v>190</v>
      </c>
      <c r="E630" s="238" t="s">
        <v>931</v>
      </c>
      <c r="F630" s="239" t="s">
        <v>932</v>
      </c>
      <c r="G630" s="240" t="s">
        <v>378</v>
      </c>
      <c r="H630" s="241">
        <v>66</v>
      </c>
      <c r="I630" s="242"/>
      <c r="J630" s="243">
        <f>ROUND(I630*H630,2)</f>
        <v>0</v>
      </c>
      <c r="K630" s="239" t="s">
        <v>193</v>
      </c>
      <c r="L630" s="73"/>
      <c r="M630" s="244" t="s">
        <v>21</v>
      </c>
      <c r="N630" s="245" t="s">
        <v>43</v>
      </c>
      <c r="O630" s="48"/>
      <c r="P630" s="246">
        <f>O630*H630</f>
        <v>0</v>
      </c>
      <c r="Q630" s="246">
        <v>0</v>
      </c>
      <c r="R630" s="246">
        <f>Q630*H630</f>
        <v>0</v>
      </c>
      <c r="S630" s="246">
        <v>0.00191</v>
      </c>
      <c r="T630" s="247">
        <f>S630*H630</f>
        <v>0.12606000000000001</v>
      </c>
      <c r="AR630" s="25" t="s">
        <v>290</v>
      </c>
      <c r="AT630" s="25" t="s">
        <v>190</v>
      </c>
      <c r="AU630" s="25" t="s">
        <v>81</v>
      </c>
      <c r="AY630" s="25" t="s">
        <v>188</v>
      </c>
      <c r="BE630" s="248">
        <f>IF(N630="základní",J630,0)</f>
        <v>0</v>
      </c>
      <c r="BF630" s="248">
        <f>IF(N630="snížená",J630,0)</f>
        <v>0</v>
      </c>
      <c r="BG630" s="248">
        <f>IF(N630="zákl. přenesená",J630,0)</f>
        <v>0</v>
      </c>
      <c r="BH630" s="248">
        <f>IF(N630="sníž. přenesená",J630,0)</f>
        <v>0</v>
      </c>
      <c r="BI630" s="248">
        <f>IF(N630="nulová",J630,0)</f>
        <v>0</v>
      </c>
      <c r="BJ630" s="25" t="s">
        <v>79</v>
      </c>
      <c r="BK630" s="248">
        <f>ROUND(I630*H630,2)</f>
        <v>0</v>
      </c>
      <c r="BL630" s="25" t="s">
        <v>290</v>
      </c>
      <c r="BM630" s="25" t="s">
        <v>1418</v>
      </c>
    </row>
    <row r="631" s="1" customFormat="1">
      <c r="B631" s="47"/>
      <c r="C631" s="75"/>
      <c r="D631" s="249" t="s">
        <v>196</v>
      </c>
      <c r="E631" s="75"/>
      <c r="F631" s="250" t="s">
        <v>934</v>
      </c>
      <c r="G631" s="75"/>
      <c r="H631" s="75"/>
      <c r="I631" s="205"/>
      <c r="J631" s="75"/>
      <c r="K631" s="75"/>
      <c r="L631" s="73"/>
      <c r="M631" s="251"/>
      <c r="N631" s="48"/>
      <c r="O631" s="48"/>
      <c r="P631" s="48"/>
      <c r="Q631" s="48"/>
      <c r="R631" s="48"/>
      <c r="S631" s="48"/>
      <c r="T631" s="96"/>
      <c r="AT631" s="25" t="s">
        <v>196</v>
      </c>
      <c r="AU631" s="25" t="s">
        <v>81</v>
      </c>
    </row>
    <row r="632" s="1" customFormat="1" ht="16.5" customHeight="1">
      <c r="B632" s="47"/>
      <c r="C632" s="237" t="s">
        <v>907</v>
      </c>
      <c r="D632" s="237" t="s">
        <v>190</v>
      </c>
      <c r="E632" s="238" t="s">
        <v>936</v>
      </c>
      <c r="F632" s="239" t="s">
        <v>937</v>
      </c>
      <c r="G632" s="240" t="s">
        <v>378</v>
      </c>
      <c r="H632" s="241">
        <v>21</v>
      </c>
      <c r="I632" s="242"/>
      <c r="J632" s="243">
        <f>ROUND(I632*H632,2)</f>
        <v>0</v>
      </c>
      <c r="K632" s="239" t="s">
        <v>193</v>
      </c>
      <c r="L632" s="73"/>
      <c r="M632" s="244" t="s">
        <v>21</v>
      </c>
      <c r="N632" s="245" t="s">
        <v>43</v>
      </c>
      <c r="O632" s="48"/>
      <c r="P632" s="246">
        <f>O632*H632</f>
        <v>0</v>
      </c>
      <c r="Q632" s="246">
        <v>0</v>
      </c>
      <c r="R632" s="246">
        <f>Q632*H632</f>
        <v>0</v>
      </c>
      <c r="S632" s="246">
        <v>0.00167</v>
      </c>
      <c r="T632" s="247">
        <f>S632*H632</f>
        <v>0.035070000000000004</v>
      </c>
      <c r="AR632" s="25" t="s">
        <v>290</v>
      </c>
      <c r="AT632" s="25" t="s">
        <v>190</v>
      </c>
      <c r="AU632" s="25" t="s">
        <v>81</v>
      </c>
      <c r="AY632" s="25" t="s">
        <v>188</v>
      </c>
      <c r="BE632" s="248">
        <f>IF(N632="základní",J632,0)</f>
        <v>0</v>
      </c>
      <c r="BF632" s="248">
        <f>IF(N632="snížená",J632,0)</f>
        <v>0</v>
      </c>
      <c r="BG632" s="248">
        <f>IF(N632="zákl. přenesená",J632,0)</f>
        <v>0</v>
      </c>
      <c r="BH632" s="248">
        <f>IF(N632="sníž. přenesená",J632,0)</f>
        <v>0</v>
      </c>
      <c r="BI632" s="248">
        <f>IF(N632="nulová",J632,0)</f>
        <v>0</v>
      </c>
      <c r="BJ632" s="25" t="s">
        <v>79</v>
      </c>
      <c r="BK632" s="248">
        <f>ROUND(I632*H632,2)</f>
        <v>0</v>
      </c>
      <c r="BL632" s="25" t="s">
        <v>290</v>
      </c>
      <c r="BM632" s="25" t="s">
        <v>1419</v>
      </c>
    </row>
    <row r="633" s="1" customFormat="1">
      <c r="B633" s="47"/>
      <c r="C633" s="75"/>
      <c r="D633" s="249" t="s">
        <v>196</v>
      </c>
      <c r="E633" s="75"/>
      <c r="F633" s="250" t="s">
        <v>939</v>
      </c>
      <c r="G633" s="75"/>
      <c r="H633" s="75"/>
      <c r="I633" s="205"/>
      <c r="J633" s="75"/>
      <c r="K633" s="75"/>
      <c r="L633" s="73"/>
      <c r="M633" s="251"/>
      <c r="N633" s="48"/>
      <c r="O633" s="48"/>
      <c r="P633" s="48"/>
      <c r="Q633" s="48"/>
      <c r="R633" s="48"/>
      <c r="S633" s="48"/>
      <c r="T633" s="96"/>
      <c r="AT633" s="25" t="s">
        <v>196</v>
      </c>
      <c r="AU633" s="25" t="s">
        <v>81</v>
      </c>
    </row>
    <row r="634" s="1" customFormat="1" ht="25.5" customHeight="1">
      <c r="B634" s="47"/>
      <c r="C634" s="237" t="s">
        <v>912</v>
      </c>
      <c r="D634" s="237" t="s">
        <v>190</v>
      </c>
      <c r="E634" s="238" t="s">
        <v>941</v>
      </c>
      <c r="F634" s="239" t="s">
        <v>942</v>
      </c>
      <c r="G634" s="240" t="s">
        <v>627</v>
      </c>
      <c r="H634" s="241">
        <v>3</v>
      </c>
      <c r="I634" s="242"/>
      <c r="J634" s="243">
        <f>ROUND(I634*H634,2)</f>
        <v>0</v>
      </c>
      <c r="K634" s="239" t="s">
        <v>193</v>
      </c>
      <c r="L634" s="73"/>
      <c r="M634" s="244" t="s">
        <v>21</v>
      </c>
      <c r="N634" s="245" t="s">
        <v>43</v>
      </c>
      <c r="O634" s="48"/>
      <c r="P634" s="246">
        <f>O634*H634</f>
        <v>0</v>
      </c>
      <c r="Q634" s="246">
        <v>0</v>
      </c>
      <c r="R634" s="246">
        <f>Q634*H634</f>
        <v>0</v>
      </c>
      <c r="S634" s="246">
        <v>0.0018799999999999999</v>
      </c>
      <c r="T634" s="247">
        <f>S634*H634</f>
        <v>0.00564</v>
      </c>
      <c r="AR634" s="25" t="s">
        <v>290</v>
      </c>
      <c r="AT634" s="25" t="s">
        <v>190</v>
      </c>
      <c r="AU634" s="25" t="s">
        <v>81</v>
      </c>
      <c r="AY634" s="25" t="s">
        <v>188</v>
      </c>
      <c r="BE634" s="248">
        <f>IF(N634="základní",J634,0)</f>
        <v>0</v>
      </c>
      <c r="BF634" s="248">
        <f>IF(N634="snížená",J634,0)</f>
        <v>0</v>
      </c>
      <c r="BG634" s="248">
        <f>IF(N634="zákl. přenesená",J634,0)</f>
        <v>0</v>
      </c>
      <c r="BH634" s="248">
        <f>IF(N634="sníž. přenesená",J634,0)</f>
        <v>0</v>
      </c>
      <c r="BI634" s="248">
        <f>IF(N634="nulová",J634,0)</f>
        <v>0</v>
      </c>
      <c r="BJ634" s="25" t="s">
        <v>79</v>
      </c>
      <c r="BK634" s="248">
        <f>ROUND(I634*H634,2)</f>
        <v>0</v>
      </c>
      <c r="BL634" s="25" t="s">
        <v>290</v>
      </c>
      <c r="BM634" s="25" t="s">
        <v>1420</v>
      </c>
    </row>
    <row r="635" s="1" customFormat="1">
      <c r="B635" s="47"/>
      <c r="C635" s="75"/>
      <c r="D635" s="249" t="s">
        <v>196</v>
      </c>
      <c r="E635" s="75"/>
      <c r="F635" s="250" t="s">
        <v>944</v>
      </c>
      <c r="G635" s="75"/>
      <c r="H635" s="75"/>
      <c r="I635" s="205"/>
      <c r="J635" s="75"/>
      <c r="K635" s="75"/>
      <c r="L635" s="73"/>
      <c r="M635" s="251"/>
      <c r="N635" s="48"/>
      <c r="O635" s="48"/>
      <c r="P635" s="48"/>
      <c r="Q635" s="48"/>
      <c r="R635" s="48"/>
      <c r="S635" s="48"/>
      <c r="T635" s="96"/>
      <c r="AT635" s="25" t="s">
        <v>196</v>
      </c>
      <c r="AU635" s="25" t="s">
        <v>81</v>
      </c>
    </row>
    <row r="636" s="1" customFormat="1" ht="25.5" customHeight="1">
      <c r="B636" s="47"/>
      <c r="C636" s="237" t="s">
        <v>918</v>
      </c>
      <c r="D636" s="237" t="s">
        <v>190</v>
      </c>
      <c r="E636" s="238" t="s">
        <v>953</v>
      </c>
      <c r="F636" s="239" t="s">
        <v>954</v>
      </c>
      <c r="G636" s="240" t="s">
        <v>378</v>
      </c>
      <c r="H636" s="241">
        <v>66</v>
      </c>
      <c r="I636" s="242"/>
      <c r="J636" s="243">
        <f>ROUND(I636*H636,2)</f>
        <v>0</v>
      </c>
      <c r="K636" s="239" t="s">
        <v>307</v>
      </c>
      <c r="L636" s="73"/>
      <c r="M636" s="244" t="s">
        <v>21</v>
      </c>
      <c r="N636" s="245" t="s">
        <v>43</v>
      </c>
      <c r="O636" s="48"/>
      <c r="P636" s="246">
        <f>O636*H636</f>
        <v>0</v>
      </c>
      <c r="Q636" s="246">
        <v>0.0040099999999999997</v>
      </c>
      <c r="R636" s="246">
        <f>Q636*H636</f>
        <v>0.26466000000000001</v>
      </c>
      <c r="S636" s="246">
        <v>0</v>
      </c>
      <c r="T636" s="247">
        <f>S636*H636</f>
        <v>0</v>
      </c>
      <c r="AR636" s="25" t="s">
        <v>290</v>
      </c>
      <c r="AT636" s="25" t="s">
        <v>190</v>
      </c>
      <c r="AU636" s="25" t="s">
        <v>81</v>
      </c>
      <c r="AY636" s="25" t="s">
        <v>188</v>
      </c>
      <c r="BE636" s="248">
        <f>IF(N636="základní",J636,0)</f>
        <v>0</v>
      </c>
      <c r="BF636" s="248">
        <f>IF(N636="snížená",J636,0)</f>
        <v>0</v>
      </c>
      <c r="BG636" s="248">
        <f>IF(N636="zákl. přenesená",J636,0)</f>
        <v>0</v>
      </c>
      <c r="BH636" s="248">
        <f>IF(N636="sníž. přenesená",J636,0)</f>
        <v>0</v>
      </c>
      <c r="BI636" s="248">
        <f>IF(N636="nulová",J636,0)</f>
        <v>0</v>
      </c>
      <c r="BJ636" s="25" t="s">
        <v>79</v>
      </c>
      <c r="BK636" s="248">
        <f>ROUND(I636*H636,2)</f>
        <v>0</v>
      </c>
      <c r="BL636" s="25" t="s">
        <v>290</v>
      </c>
      <c r="BM636" s="25" t="s">
        <v>1421</v>
      </c>
    </row>
    <row r="637" s="1" customFormat="1">
      <c r="B637" s="47"/>
      <c r="C637" s="75"/>
      <c r="D637" s="249" t="s">
        <v>196</v>
      </c>
      <c r="E637" s="75"/>
      <c r="F637" s="250" t="s">
        <v>956</v>
      </c>
      <c r="G637" s="75"/>
      <c r="H637" s="75"/>
      <c r="I637" s="205"/>
      <c r="J637" s="75"/>
      <c r="K637" s="75"/>
      <c r="L637" s="73"/>
      <c r="M637" s="251"/>
      <c r="N637" s="48"/>
      <c r="O637" s="48"/>
      <c r="P637" s="48"/>
      <c r="Q637" s="48"/>
      <c r="R637" s="48"/>
      <c r="S637" s="48"/>
      <c r="T637" s="96"/>
      <c r="AT637" s="25" t="s">
        <v>196</v>
      </c>
      <c r="AU637" s="25" t="s">
        <v>81</v>
      </c>
    </row>
    <row r="638" s="12" customFormat="1">
      <c r="B638" s="253"/>
      <c r="C638" s="254"/>
      <c r="D638" s="249" t="s">
        <v>200</v>
      </c>
      <c r="E638" s="255" t="s">
        <v>21</v>
      </c>
      <c r="F638" s="256" t="s">
        <v>957</v>
      </c>
      <c r="G638" s="254"/>
      <c r="H638" s="257">
        <v>66</v>
      </c>
      <c r="I638" s="258"/>
      <c r="J638" s="254"/>
      <c r="K638" s="254"/>
      <c r="L638" s="259"/>
      <c r="M638" s="260"/>
      <c r="N638" s="261"/>
      <c r="O638" s="261"/>
      <c r="P638" s="261"/>
      <c r="Q638" s="261"/>
      <c r="R638" s="261"/>
      <c r="S638" s="261"/>
      <c r="T638" s="262"/>
      <c r="AT638" s="263" t="s">
        <v>200</v>
      </c>
      <c r="AU638" s="263" t="s">
        <v>81</v>
      </c>
      <c r="AV638" s="12" t="s">
        <v>81</v>
      </c>
      <c r="AW638" s="12" t="s">
        <v>35</v>
      </c>
      <c r="AX638" s="12" t="s">
        <v>79</v>
      </c>
      <c r="AY638" s="263" t="s">
        <v>188</v>
      </c>
    </row>
    <row r="639" s="1" customFormat="1" ht="25.5" customHeight="1">
      <c r="B639" s="47"/>
      <c r="C639" s="237" t="s">
        <v>925</v>
      </c>
      <c r="D639" s="237" t="s">
        <v>190</v>
      </c>
      <c r="E639" s="238" t="s">
        <v>959</v>
      </c>
      <c r="F639" s="239" t="s">
        <v>960</v>
      </c>
      <c r="G639" s="240" t="s">
        <v>378</v>
      </c>
      <c r="H639" s="241">
        <v>21</v>
      </c>
      <c r="I639" s="242"/>
      <c r="J639" s="243">
        <f>ROUND(I639*H639,2)</f>
        <v>0</v>
      </c>
      <c r="K639" s="239" t="s">
        <v>307</v>
      </c>
      <c r="L639" s="73"/>
      <c r="M639" s="244" t="s">
        <v>21</v>
      </c>
      <c r="N639" s="245" t="s">
        <v>43</v>
      </c>
      <c r="O639" s="48"/>
      <c r="P639" s="246">
        <f>O639*H639</f>
        <v>0</v>
      </c>
      <c r="Q639" s="246">
        <v>0.0023800000000000002</v>
      </c>
      <c r="R639" s="246">
        <f>Q639*H639</f>
        <v>0.049980000000000004</v>
      </c>
      <c r="S639" s="246">
        <v>0</v>
      </c>
      <c r="T639" s="247">
        <f>S639*H639</f>
        <v>0</v>
      </c>
      <c r="AR639" s="25" t="s">
        <v>290</v>
      </c>
      <c r="AT639" s="25" t="s">
        <v>190</v>
      </c>
      <c r="AU639" s="25" t="s">
        <v>81</v>
      </c>
      <c r="AY639" s="25" t="s">
        <v>188</v>
      </c>
      <c r="BE639" s="248">
        <f>IF(N639="základní",J639,0)</f>
        <v>0</v>
      </c>
      <c r="BF639" s="248">
        <f>IF(N639="snížená",J639,0)</f>
        <v>0</v>
      </c>
      <c r="BG639" s="248">
        <f>IF(N639="zákl. přenesená",J639,0)</f>
        <v>0</v>
      </c>
      <c r="BH639" s="248">
        <f>IF(N639="sníž. přenesená",J639,0)</f>
        <v>0</v>
      </c>
      <c r="BI639" s="248">
        <f>IF(N639="nulová",J639,0)</f>
        <v>0</v>
      </c>
      <c r="BJ639" s="25" t="s">
        <v>79</v>
      </c>
      <c r="BK639" s="248">
        <f>ROUND(I639*H639,2)</f>
        <v>0</v>
      </c>
      <c r="BL639" s="25" t="s">
        <v>290</v>
      </c>
      <c r="BM639" s="25" t="s">
        <v>1422</v>
      </c>
    </row>
    <row r="640" s="1" customFormat="1">
      <c r="B640" s="47"/>
      <c r="C640" s="75"/>
      <c r="D640" s="249" t="s">
        <v>196</v>
      </c>
      <c r="E640" s="75"/>
      <c r="F640" s="250" t="s">
        <v>962</v>
      </c>
      <c r="G640" s="75"/>
      <c r="H640" s="75"/>
      <c r="I640" s="205"/>
      <c r="J640" s="75"/>
      <c r="K640" s="75"/>
      <c r="L640" s="73"/>
      <c r="M640" s="251"/>
      <c r="N640" s="48"/>
      <c r="O640" s="48"/>
      <c r="P640" s="48"/>
      <c r="Q640" s="48"/>
      <c r="R640" s="48"/>
      <c r="S640" s="48"/>
      <c r="T640" s="96"/>
      <c r="AT640" s="25" t="s">
        <v>196</v>
      </c>
      <c r="AU640" s="25" t="s">
        <v>81</v>
      </c>
    </row>
    <row r="641" s="12" customFormat="1">
      <c r="B641" s="253"/>
      <c r="C641" s="254"/>
      <c r="D641" s="249" t="s">
        <v>200</v>
      </c>
      <c r="E641" s="255" t="s">
        <v>21</v>
      </c>
      <c r="F641" s="256" t="s">
        <v>1423</v>
      </c>
      <c r="G641" s="254"/>
      <c r="H641" s="257">
        <v>21</v>
      </c>
      <c r="I641" s="258"/>
      <c r="J641" s="254"/>
      <c r="K641" s="254"/>
      <c r="L641" s="259"/>
      <c r="M641" s="260"/>
      <c r="N641" s="261"/>
      <c r="O641" s="261"/>
      <c r="P641" s="261"/>
      <c r="Q641" s="261"/>
      <c r="R641" s="261"/>
      <c r="S641" s="261"/>
      <c r="T641" s="262"/>
      <c r="AT641" s="263" t="s">
        <v>200</v>
      </c>
      <c r="AU641" s="263" t="s">
        <v>81</v>
      </c>
      <c r="AV641" s="12" t="s">
        <v>81</v>
      </c>
      <c r="AW641" s="12" t="s">
        <v>35</v>
      </c>
      <c r="AX641" s="12" t="s">
        <v>79</v>
      </c>
      <c r="AY641" s="263" t="s">
        <v>188</v>
      </c>
    </row>
    <row r="642" s="1" customFormat="1" ht="16.5" customHeight="1">
      <c r="B642" s="47"/>
      <c r="C642" s="237" t="s">
        <v>930</v>
      </c>
      <c r="D642" s="237" t="s">
        <v>190</v>
      </c>
      <c r="E642" s="238" t="s">
        <v>1424</v>
      </c>
      <c r="F642" s="239" t="s">
        <v>1425</v>
      </c>
      <c r="G642" s="240" t="s">
        <v>261</v>
      </c>
      <c r="H642" s="241">
        <v>0.315</v>
      </c>
      <c r="I642" s="242"/>
      <c r="J642" s="243">
        <f>ROUND(I642*H642,2)</f>
        <v>0</v>
      </c>
      <c r="K642" s="239" t="s">
        <v>193</v>
      </c>
      <c r="L642" s="73"/>
      <c r="M642" s="244" t="s">
        <v>21</v>
      </c>
      <c r="N642" s="245" t="s">
        <v>43</v>
      </c>
      <c r="O642" s="48"/>
      <c r="P642" s="246">
        <f>O642*H642</f>
        <v>0</v>
      </c>
      <c r="Q642" s="246">
        <v>0</v>
      </c>
      <c r="R642" s="246">
        <f>Q642*H642</f>
        <v>0</v>
      </c>
      <c r="S642" s="246">
        <v>0</v>
      </c>
      <c r="T642" s="247">
        <f>S642*H642</f>
        <v>0</v>
      </c>
      <c r="AR642" s="25" t="s">
        <v>290</v>
      </c>
      <c r="AT642" s="25" t="s">
        <v>190</v>
      </c>
      <c r="AU642" s="25" t="s">
        <v>81</v>
      </c>
      <c r="AY642" s="25" t="s">
        <v>188</v>
      </c>
      <c r="BE642" s="248">
        <f>IF(N642="základní",J642,0)</f>
        <v>0</v>
      </c>
      <c r="BF642" s="248">
        <f>IF(N642="snížená",J642,0)</f>
        <v>0</v>
      </c>
      <c r="BG642" s="248">
        <f>IF(N642="zákl. přenesená",J642,0)</f>
        <v>0</v>
      </c>
      <c r="BH642" s="248">
        <f>IF(N642="sníž. přenesená",J642,0)</f>
        <v>0</v>
      </c>
      <c r="BI642" s="248">
        <f>IF(N642="nulová",J642,0)</f>
        <v>0</v>
      </c>
      <c r="BJ642" s="25" t="s">
        <v>79</v>
      </c>
      <c r="BK642" s="248">
        <f>ROUND(I642*H642,2)</f>
        <v>0</v>
      </c>
      <c r="BL642" s="25" t="s">
        <v>290</v>
      </c>
      <c r="BM642" s="25" t="s">
        <v>1426</v>
      </c>
    </row>
    <row r="643" s="1" customFormat="1">
      <c r="B643" s="47"/>
      <c r="C643" s="75"/>
      <c r="D643" s="249" t="s">
        <v>196</v>
      </c>
      <c r="E643" s="75"/>
      <c r="F643" s="250" t="s">
        <v>1427</v>
      </c>
      <c r="G643" s="75"/>
      <c r="H643" s="75"/>
      <c r="I643" s="205"/>
      <c r="J643" s="75"/>
      <c r="K643" s="75"/>
      <c r="L643" s="73"/>
      <c r="M643" s="251"/>
      <c r="N643" s="48"/>
      <c r="O643" s="48"/>
      <c r="P643" s="48"/>
      <c r="Q643" s="48"/>
      <c r="R643" s="48"/>
      <c r="S643" s="48"/>
      <c r="T643" s="96"/>
      <c r="AT643" s="25" t="s">
        <v>196</v>
      </c>
      <c r="AU643" s="25" t="s">
        <v>81</v>
      </c>
    </row>
    <row r="644" s="1" customFormat="1">
      <c r="B644" s="47"/>
      <c r="C644" s="75"/>
      <c r="D644" s="249" t="s">
        <v>198</v>
      </c>
      <c r="E644" s="75"/>
      <c r="F644" s="252" t="s">
        <v>969</v>
      </c>
      <c r="G644" s="75"/>
      <c r="H644" s="75"/>
      <c r="I644" s="205"/>
      <c r="J644" s="75"/>
      <c r="K644" s="75"/>
      <c r="L644" s="73"/>
      <c r="M644" s="251"/>
      <c r="N644" s="48"/>
      <c r="O644" s="48"/>
      <c r="P644" s="48"/>
      <c r="Q644" s="48"/>
      <c r="R644" s="48"/>
      <c r="S644" s="48"/>
      <c r="T644" s="96"/>
      <c r="AT644" s="25" t="s">
        <v>198</v>
      </c>
      <c r="AU644" s="25" t="s">
        <v>81</v>
      </c>
    </row>
    <row r="645" s="11" customFormat="1" ht="29.88" customHeight="1">
      <c r="B645" s="221"/>
      <c r="C645" s="222"/>
      <c r="D645" s="223" t="s">
        <v>71</v>
      </c>
      <c r="E645" s="235" t="s">
        <v>970</v>
      </c>
      <c r="F645" s="235" t="s">
        <v>971</v>
      </c>
      <c r="G645" s="222"/>
      <c r="H645" s="222"/>
      <c r="I645" s="225"/>
      <c r="J645" s="236">
        <f>BK645</f>
        <v>0</v>
      </c>
      <c r="K645" s="222"/>
      <c r="L645" s="227"/>
      <c r="M645" s="228"/>
      <c r="N645" s="229"/>
      <c r="O645" s="229"/>
      <c r="P645" s="230">
        <f>SUM(P646:P649)</f>
        <v>0</v>
      </c>
      <c r="Q645" s="229"/>
      <c r="R645" s="230">
        <f>SUM(R646:R649)</f>
        <v>0.032872419999999999</v>
      </c>
      <c r="S645" s="229"/>
      <c r="T645" s="231">
        <f>SUM(T646:T649)</f>
        <v>0</v>
      </c>
      <c r="AR645" s="232" t="s">
        <v>81</v>
      </c>
      <c r="AT645" s="233" t="s">
        <v>71</v>
      </c>
      <c r="AU645" s="233" t="s">
        <v>79</v>
      </c>
      <c r="AY645" s="232" t="s">
        <v>188</v>
      </c>
      <c r="BK645" s="234">
        <f>SUM(BK646:BK649)</f>
        <v>0</v>
      </c>
    </row>
    <row r="646" s="1" customFormat="1" ht="16.5" customHeight="1">
      <c r="B646" s="47"/>
      <c r="C646" s="237" t="s">
        <v>935</v>
      </c>
      <c r="D646" s="237" t="s">
        <v>190</v>
      </c>
      <c r="E646" s="238" t="s">
        <v>973</v>
      </c>
      <c r="F646" s="239" t="s">
        <v>974</v>
      </c>
      <c r="G646" s="240" t="s">
        <v>120</v>
      </c>
      <c r="H646" s="241">
        <v>234.803</v>
      </c>
      <c r="I646" s="242"/>
      <c r="J646" s="243">
        <f>ROUND(I646*H646,2)</f>
        <v>0</v>
      </c>
      <c r="K646" s="239" t="s">
        <v>193</v>
      </c>
      <c r="L646" s="73"/>
      <c r="M646" s="244" t="s">
        <v>21</v>
      </c>
      <c r="N646" s="245" t="s">
        <v>43</v>
      </c>
      <c r="O646" s="48"/>
      <c r="P646" s="246">
        <f>O646*H646</f>
        <v>0</v>
      </c>
      <c r="Q646" s="246">
        <v>0.00013999999999999999</v>
      </c>
      <c r="R646" s="246">
        <f>Q646*H646</f>
        <v>0.032872419999999999</v>
      </c>
      <c r="S646" s="246">
        <v>0</v>
      </c>
      <c r="T646" s="247">
        <f>S646*H646</f>
        <v>0</v>
      </c>
      <c r="AR646" s="25" t="s">
        <v>290</v>
      </c>
      <c r="AT646" s="25" t="s">
        <v>190</v>
      </c>
      <c r="AU646" s="25" t="s">
        <v>81</v>
      </c>
      <c r="AY646" s="25" t="s">
        <v>188</v>
      </c>
      <c r="BE646" s="248">
        <f>IF(N646="základní",J646,0)</f>
        <v>0</v>
      </c>
      <c r="BF646" s="248">
        <f>IF(N646="snížená",J646,0)</f>
        <v>0</v>
      </c>
      <c r="BG646" s="248">
        <f>IF(N646="zákl. přenesená",J646,0)</f>
        <v>0</v>
      </c>
      <c r="BH646" s="248">
        <f>IF(N646="sníž. přenesená",J646,0)</f>
        <v>0</v>
      </c>
      <c r="BI646" s="248">
        <f>IF(N646="nulová",J646,0)</f>
        <v>0</v>
      </c>
      <c r="BJ646" s="25" t="s">
        <v>79</v>
      </c>
      <c r="BK646" s="248">
        <f>ROUND(I646*H646,2)</f>
        <v>0</v>
      </c>
      <c r="BL646" s="25" t="s">
        <v>290</v>
      </c>
      <c r="BM646" s="25" t="s">
        <v>1428</v>
      </c>
    </row>
    <row r="647" s="1" customFormat="1">
      <c r="B647" s="47"/>
      <c r="C647" s="75"/>
      <c r="D647" s="249" t="s">
        <v>196</v>
      </c>
      <c r="E647" s="75"/>
      <c r="F647" s="250" t="s">
        <v>976</v>
      </c>
      <c r="G647" s="75"/>
      <c r="H647" s="75"/>
      <c r="I647" s="205"/>
      <c r="J647" s="75"/>
      <c r="K647" s="75"/>
      <c r="L647" s="73"/>
      <c r="M647" s="251"/>
      <c r="N647" s="48"/>
      <c r="O647" s="48"/>
      <c r="P647" s="48"/>
      <c r="Q647" s="48"/>
      <c r="R647" s="48"/>
      <c r="S647" s="48"/>
      <c r="T647" s="96"/>
      <c r="AT647" s="25" t="s">
        <v>196</v>
      </c>
      <c r="AU647" s="25" t="s">
        <v>81</v>
      </c>
    </row>
    <row r="648" s="1" customFormat="1">
      <c r="B648" s="47"/>
      <c r="C648" s="75"/>
      <c r="D648" s="249" t="s">
        <v>198</v>
      </c>
      <c r="E648" s="75"/>
      <c r="F648" s="252" t="s">
        <v>977</v>
      </c>
      <c r="G648" s="75"/>
      <c r="H648" s="75"/>
      <c r="I648" s="205"/>
      <c r="J648" s="75"/>
      <c r="K648" s="75"/>
      <c r="L648" s="73"/>
      <c r="M648" s="251"/>
      <c r="N648" s="48"/>
      <c r="O648" s="48"/>
      <c r="P648" s="48"/>
      <c r="Q648" s="48"/>
      <c r="R648" s="48"/>
      <c r="S648" s="48"/>
      <c r="T648" s="96"/>
      <c r="AT648" s="25" t="s">
        <v>198</v>
      </c>
      <c r="AU648" s="25" t="s">
        <v>81</v>
      </c>
    </row>
    <row r="649" s="12" customFormat="1">
      <c r="B649" s="253"/>
      <c r="C649" s="254"/>
      <c r="D649" s="249" t="s">
        <v>200</v>
      </c>
      <c r="E649" s="255" t="s">
        <v>21</v>
      </c>
      <c r="F649" s="256" t="s">
        <v>132</v>
      </c>
      <c r="G649" s="254"/>
      <c r="H649" s="257">
        <v>234.803</v>
      </c>
      <c r="I649" s="258"/>
      <c r="J649" s="254"/>
      <c r="K649" s="254"/>
      <c r="L649" s="259"/>
      <c r="M649" s="260"/>
      <c r="N649" s="261"/>
      <c r="O649" s="261"/>
      <c r="P649" s="261"/>
      <c r="Q649" s="261"/>
      <c r="R649" s="261"/>
      <c r="S649" s="261"/>
      <c r="T649" s="262"/>
      <c r="AT649" s="263" t="s">
        <v>200</v>
      </c>
      <c r="AU649" s="263" t="s">
        <v>81</v>
      </c>
      <c r="AV649" s="12" t="s">
        <v>81</v>
      </c>
      <c r="AW649" s="12" t="s">
        <v>35</v>
      </c>
      <c r="AX649" s="12" t="s">
        <v>79</v>
      </c>
      <c r="AY649" s="263" t="s">
        <v>188</v>
      </c>
    </row>
    <row r="650" s="11" customFormat="1" ht="29.88" customHeight="1">
      <c r="B650" s="221"/>
      <c r="C650" s="222"/>
      <c r="D650" s="223" t="s">
        <v>71</v>
      </c>
      <c r="E650" s="235" t="s">
        <v>978</v>
      </c>
      <c r="F650" s="235" t="s">
        <v>979</v>
      </c>
      <c r="G650" s="222"/>
      <c r="H650" s="222"/>
      <c r="I650" s="225"/>
      <c r="J650" s="236">
        <f>BK650</f>
        <v>0</v>
      </c>
      <c r="K650" s="222"/>
      <c r="L650" s="227"/>
      <c r="M650" s="228"/>
      <c r="N650" s="229"/>
      <c r="O650" s="229"/>
      <c r="P650" s="230">
        <f>SUM(P651:P740)</f>
        <v>0</v>
      </c>
      <c r="Q650" s="229"/>
      <c r="R650" s="230">
        <f>SUM(R651:R740)</f>
        <v>0.047132260000000002</v>
      </c>
      <c r="S650" s="229"/>
      <c r="T650" s="231">
        <f>SUM(T651:T740)</f>
        <v>0</v>
      </c>
      <c r="AR650" s="232" t="s">
        <v>81</v>
      </c>
      <c r="AT650" s="233" t="s">
        <v>71</v>
      </c>
      <c r="AU650" s="233" t="s">
        <v>79</v>
      </c>
      <c r="AY650" s="232" t="s">
        <v>188</v>
      </c>
      <c r="BK650" s="234">
        <f>SUM(BK651:BK740)</f>
        <v>0</v>
      </c>
    </row>
    <row r="651" s="1" customFormat="1" ht="25.5" customHeight="1">
      <c r="B651" s="47"/>
      <c r="C651" s="237" t="s">
        <v>940</v>
      </c>
      <c r="D651" s="237" t="s">
        <v>190</v>
      </c>
      <c r="E651" s="238" t="s">
        <v>991</v>
      </c>
      <c r="F651" s="239" t="s">
        <v>992</v>
      </c>
      <c r="G651" s="240" t="s">
        <v>120</v>
      </c>
      <c r="H651" s="241">
        <v>3.96</v>
      </c>
      <c r="I651" s="242"/>
      <c r="J651" s="243">
        <f>ROUND(I651*H651,2)</f>
        <v>0</v>
      </c>
      <c r="K651" s="239" t="s">
        <v>193</v>
      </c>
      <c r="L651" s="73"/>
      <c r="M651" s="244" t="s">
        <v>21</v>
      </c>
      <c r="N651" s="245" t="s">
        <v>43</v>
      </c>
      <c r="O651" s="48"/>
      <c r="P651" s="246">
        <f>O651*H651</f>
        <v>0</v>
      </c>
      <c r="Q651" s="246">
        <v>0.00027</v>
      </c>
      <c r="R651" s="246">
        <f>Q651*H651</f>
        <v>0.0010692</v>
      </c>
      <c r="S651" s="246">
        <v>0</v>
      </c>
      <c r="T651" s="247">
        <f>S651*H651</f>
        <v>0</v>
      </c>
      <c r="AR651" s="25" t="s">
        <v>290</v>
      </c>
      <c r="AT651" s="25" t="s">
        <v>190</v>
      </c>
      <c r="AU651" s="25" t="s">
        <v>81</v>
      </c>
      <c r="AY651" s="25" t="s">
        <v>188</v>
      </c>
      <c r="BE651" s="248">
        <f>IF(N651="základní",J651,0)</f>
        <v>0</v>
      </c>
      <c r="BF651" s="248">
        <f>IF(N651="snížená",J651,0)</f>
        <v>0</v>
      </c>
      <c r="BG651" s="248">
        <f>IF(N651="zákl. přenesená",J651,0)</f>
        <v>0</v>
      </c>
      <c r="BH651" s="248">
        <f>IF(N651="sníž. přenesená",J651,0)</f>
        <v>0</v>
      </c>
      <c r="BI651" s="248">
        <f>IF(N651="nulová",J651,0)</f>
        <v>0</v>
      </c>
      <c r="BJ651" s="25" t="s">
        <v>79</v>
      </c>
      <c r="BK651" s="248">
        <f>ROUND(I651*H651,2)</f>
        <v>0</v>
      </c>
      <c r="BL651" s="25" t="s">
        <v>290</v>
      </c>
      <c r="BM651" s="25" t="s">
        <v>1429</v>
      </c>
    </row>
    <row r="652" s="1" customFormat="1">
      <c r="B652" s="47"/>
      <c r="C652" s="75"/>
      <c r="D652" s="249" t="s">
        <v>196</v>
      </c>
      <c r="E652" s="75"/>
      <c r="F652" s="250" t="s">
        <v>994</v>
      </c>
      <c r="G652" s="75"/>
      <c r="H652" s="75"/>
      <c r="I652" s="205"/>
      <c r="J652" s="75"/>
      <c r="K652" s="75"/>
      <c r="L652" s="73"/>
      <c r="M652" s="251"/>
      <c r="N652" s="48"/>
      <c r="O652" s="48"/>
      <c r="P652" s="48"/>
      <c r="Q652" s="48"/>
      <c r="R652" s="48"/>
      <c r="S652" s="48"/>
      <c r="T652" s="96"/>
      <c r="AT652" s="25" t="s">
        <v>196</v>
      </c>
      <c r="AU652" s="25" t="s">
        <v>81</v>
      </c>
    </row>
    <row r="653" s="1" customFormat="1">
      <c r="B653" s="47"/>
      <c r="C653" s="75"/>
      <c r="D653" s="249" t="s">
        <v>198</v>
      </c>
      <c r="E653" s="75"/>
      <c r="F653" s="252" t="s">
        <v>995</v>
      </c>
      <c r="G653" s="75"/>
      <c r="H653" s="75"/>
      <c r="I653" s="205"/>
      <c r="J653" s="75"/>
      <c r="K653" s="75"/>
      <c r="L653" s="73"/>
      <c r="M653" s="251"/>
      <c r="N653" s="48"/>
      <c r="O653" s="48"/>
      <c r="P653" s="48"/>
      <c r="Q653" s="48"/>
      <c r="R653" s="48"/>
      <c r="S653" s="48"/>
      <c r="T653" s="96"/>
      <c r="AT653" s="25" t="s">
        <v>198</v>
      </c>
      <c r="AU653" s="25" t="s">
        <v>81</v>
      </c>
    </row>
    <row r="654" s="13" customFormat="1">
      <c r="B654" s="264"/>
      <c r="C654" s="265"/>
      <c r="D654" s="249" t="s">
        <v>200</v>
      </c>
      <c r="E654" s="266" t="s">
        <v>21</v>
      </c>
      <c r="F654" s="267" t="s">
        <v>1430</v>
      </c>
      <c r="G654" s="265"/>
      <c r="H654" s="266" t="s">
        <v>21</v>
      </c>
      <c r="I654" s="268"/>
      <c r="J654" s="265"/>
      <c r="K654" s="265"/>
      <c r="L654" s="269"/>
      <c r="M654" s="270"/>
      <c r="N654" s="271"/>
      <c r="O654" s="271"/>
      <c r="P654" s="271"/>
      <c r="Q654" s="271"/>
      <c r="R654" s="271"/>
      <c r="S654" s="271"/>
      <c r="T654" s="272"/>
      <c r="AT654" s="273" t="s">
        <v>200</v>
      </c>
      <c r="AU654" s="273" t="s">
        <v>81</v>
      </c>
      <c r="AV654" s="13" t="s">
        <v>79</v>
      </c>
      <c r="AW654" s="13" t="s">
        <v>35</v>
      </c>
      <c r="AX654" s="13" t="s">
        <v>72</v>
      </c>
      <c r="AY654" s="273" t="s">
        <v>188</v>
      </c>
    </row>
    <row r="655" s="12" customFormat="1">
      <c r="B655" s="253"/>
      <c r="C655" s="254"/>
      <c r="D655" s="249" t="s">
        <v>200</v>
      </c>
      <c r="E655" s="255" t="s">
        <v>21</v>
      </c>
      <c r="F655" s="256" t="s">
        <v>1319</v>
      </c>
      <c r="G655" s="254"/>
      <c r="H655" s="257">
        <v>2.6400000000000001</v>
      </c>
      <c r="I655" s="258"/>
      <c r="J655" s="254"/>
      <c r="K655" s="254"/>
      <c r="L655" s="259"/>
      <c r="M655" s="260"/>
      <c r="N655" s="261"/>
      <c r="O655" s="261"/>
      <c r="P655" s="261"/>
      <c r="Q655" s="261"/>
      <c r="R655" s="261"/>
      <c r="S655" s="261"/>
      <c r="T655" s="262"/>
      <c r="AT655" s="263" t="s">
        <v>200</v>
      </c>
      <c r="AU655" s="263" t="s">
        <v>81</v>
      </c>
      <c r="AV655" s="12" t="s">
        <v>81</v>
      </c>
      <c r="AW655" s="12" t="s">
        <v>35</v>
      </c>
      <c r="AX655" s="12" t="s">
        <v>72</v>
      </c>
      <c r="AY655" s="263" t="s">
        <v>188</v>
      </c>
    </row>
    <row r="656" s="12" customFormat="1">
      <c r="B656" s="253"/>
      <c r="C656" s="254"/>
      <c r="D656" s="249" t="s">
        <v>200</v>
      </c>
      <c r="E656" s="255" t="s">
        <v>21</v>
      </c>
      <c r="F656" s="256" t="s">
        <v>1431</v>
      </c>
      <c r="G656" s="254"/>
      <c r="H656" s="257">
        <v>1.3200000000000001</v>
      </c>
      <c r="I656" s="258"/>
      <c r="J656" s="254"/>
      <c r="K656" s="254"/>
      <c r="L656" s="259"/>
      <c r="M656" s="260"/>
      <c r="N656" s="261"/>
      <c r="O656" s="261"/>
      <c r="P656" s="261"/>
      <c r="Q656" s="261"/>
      <c r="R656" s="261"/>
      <c r="S656" s="261"/>
      <c r="T656" s="262"/>
      <c r="AT656" s="263" t="s">
        <v>200</v>
      </c>
      <c r="AU656" s="263" t="s">
        <v>81</v>
      </c>
      <c r="AV656" s="12" t="s">
        <v>81</v>
      </c>
      <c r="AW656" s="12" t="s">
        <v>35</v>
      </c>
      <c r="AX656" s="12" t="s">
        <v>72</v>
      </c>
      <c r="AY656" s="263" t="s">
        <v>188</v>
      </c>
    </row>
    <row r="657" s="14" customFormat="1">
      <c r="B657" s="274"/>
      <c r="C657" s="275"/>
      <c r="D657" s="249" t="s">
        <v>200</v>
      </c>
      <c r="E657" s="276" t="s">
        <v>21</v>
      </c>
      <c r="F657" s="277" t="s">
        <v>215</v>
      </c>
      <c r="G657" s="275"/>
      <c r="H657" s="278">
        <v>3.96</v>
      </c>
      <c r="I657" s="279"/>
      <c r="J657" s="275"/>
      <c r="K657" s="275"/>
      <c r="L657" s="280"/>
      <c r="M657" s="281"/>
      <c r="N657" s="282"/>
      <c r="O657" s="282"/>
      <c r="P657" s="282"/>
      <c r="Q657" s="282"/>
      <c r="R657" s="282"/>
      <c r="S657" s="282"/>
      <c r="T657" s="283"/>
      <c r="AT657" s="284" t="s">
        <v>200</v>
      </c>
      <c r="AU657" s="284" t="s">
        <v>81</v>
      </c>
      <c r="AV657" s="14" t="s">
        <v>194</v>
      </c>
      <c r="AW657" s="14" t="s">
        <v>35</v>
      </c>
      <c r="AX657" s="14" t="s">
        <v>79</v>
      </c>
      <c r="AY657" s="284" t="s">
        <v>188</v>
      </c>
    </row>
    <row r="658" s="1" customFormat="1" ht="16.5" customHeight="1">
      <c r="B658" s="47"/>
      <c r="C658" s="286" t="s">
        <v>945</v>
      </c>
      <c r="D658" s="286" t="s">
        <v>273</v>
      </c>
      <c r="E658" s="287" t="s">
        <v>1432</v>
      </c>
      <c r="F658" s="288" t="s">
        <v>1433</v>
      </c>
      <c r="G658" s="289" t="s">
        <v>627</v>
      </c>
      <c r="H658" s="290">
        <v>1</v>
      </c>
      <c r="I658" s="291"/>
      <c r="J658" s="292">
        <f>ROUND(I658*H658,2)</f>
        <v>0</v>
      </c>
      <c r="K658" s="288" t="s">
        <v>307</v>
      </c>
      <c r="L658" s="293"/>
      <c r="M658" s="294" t="s">
        <v>21</v>
      </c>
      <c r="N658" s="295" t="s">
        <v>43</v>
      </c>
      <c r="O658" s="48"/>
      <c r="P658" s="246">
        <f>O658*H658</f>
        <v>0</v>
      </c>
      <c r="Q658" s="246">
        <v>0</v>
      </c>
      <c r="R658" s="246">
        <f>Q658*H658</f>
        <v>0</v>
      </c>
      <c r="S658" s="246">
        <v>0</v>
      </c>
      <c r="T658" s="247">
        <f>S658*H658</f>
        <v>0</v>
      </c>
      <c r="AR658" s="25" t="s">
        <v>1001</v>
      </c>
      <c r="AT658" s="25" t="s">
        <v>273</v>
      </c>
      <c r="AU658" s="25" t="s">
        <v>81</v>
      </c>
      <c r="AY658" s="25" t="s">
        <v>188</v>
      </c>
      <c r="BE658" s="248">
        <f>IF(N658="základní",J658,0)</f>
        <v>0</v>
      </c>
      <c r="BF658" s="248">
        <f>IF(N658="snížená",J658,0)</f>
        <v>0</v>
      </c>
      <c r="BG658" s="248">
        <f>IF(N658="zákl. přenesená",J658,0)</f>
        <v>0</v>
      </c>
      <c r="BH658" s="248">
        <f>IF(N658="sníž. přenesená",J658,0)</f>
        <v>0</v>
      </c>
      <c r="BI658" s="248">
        <f>IF(N658="nulová",J658,0)</f>
        <v>0</v>
      </c>
      <c r="BJ658" s="25" t="s">
        <v>79</v>
      </c>
      <c r="BK658" s="248">
        <f>ROUND(I658*H658,2)</f>
        <v>0</v>
      </c>
      <c r="BL658" s="25" t="s">
        <v>1001</v>
      </c>
      <c r="BM658" s="25" t="s">
        <v>1434</v>
      </c>
    </row>
    <row r="659" s="1" customFormat="1">
      <c r="B659" s="47"/>
      <c r="C659" s="75"/>
      <c r="D659" s="249" t="s">
        <v>196</v>
      </c>
      <c r="E659" s="75"/>
      <c r="F659" s="250" t="s">
        <v>1435</v>
      </c>
      <c r="G659" s="75"/>
      <c r="H659" s="75"/>
      <c r="I659" s="205"/>
      <c r="J659" s="75"/>
      <c r="K659" s="75"/>
      <c r="L659" s="73"/>
      <c r="M659" s="251"/>
      <c r="N659" s="48"/>
      <c r="O659" s="48"/>
      <c r="P659" s="48"/>
      <c r="Q659" s="48"/>
      <c r="R659" s="48"/>
      <c r="S659" s="48"/>
      <c r="T659" s="96"/>
      <c r="AT659" s="25" t="s">
        <v>196</v>
      </c>
      <c r="AU659" s="25" t="s">
        <v>81</v>
      </c>
    </row>
    <row r="660" s="1" customFormat="1" ht="16.5" customHeight="1">
      <c r="B660" s="47"/>
      <c r="C660" s="286" t="s">
        <v>952</v>
      </c>
      <c r="D660" s="286" t="s">
        <v>273</v>
      </c>
      <c r="E660" s="287" t="s">
        <v>1436</v>
      </c>
      <c r="F660" s="288" t="s">
        <v>1437</v>
      </c>
      <c r="G660" s="289" t="s">
        <v>627</v>
      </c>
      <c r="H660" s="290">
        <v>1</v>
      </c>
      <c r="I660" s="291"/>
      <c r="J660" s="292">
        <f>ROUND(I660*H660,2)</f>
        <v>0</v>
      </c>
      <c r="K660" s="288" t="s">
        <v>307</v>
      </c>
      <c r="L660" s="293"/>
      <c r="M660" s="294" t="s">
        <v>21</v>
      </c>
      <c r="N660" s="295" t="s">
        <v>43</v>
      </c>
      <c r="O660" s="48"/>
      <c r="P660" s="246">
        <f>O660*H660</f>
        <v>0</v>
      </c>
      <c r="Q660" s="246">
        <v>0</v>
      </c>
      <c r="R660" s="246">
        <f>Q660*H660</f>
        <v>0</v>
      </c>
      <c r="S660" s="246">
        <v>0</v>
      </c>
      <c r="T660" s="247">
        <f>S660*H660</f>
        <v>0</v>
      </c>
      <c r="AR660" s="25" t="s">
        <v>1001</v>
      </c>
      <c r="AT660" s="25" t="s">
        <v>273</v>
      </c>
      <c r="AU660" s="25" t="s">
        <v>81</v>
      </c>
      <c r="AY660" s="25" t="s">
        <v>188</v>
      </c>
      <c r="BE660" s="248">
        <f>IF(N660="základní",J660,0)</f>
        <v>0</v>
      </c>
      <c r="BF660" s="248">
        <f>IF(N660="snížená",J660,0)</f>
        <v>0</v>
      </c>
      <c r="BG660" s="248">
        <f>IF(N660="zákl. přenesená",J660,0)</f>
        <v>0</v>
      </c>
      <c r="BH660" s="248">
        <f>IF(N660="sníž. přenesená",J660,0)</f>
        <v>0</v>
      </c>
      <c r="BI660" s="248">
        <f>IF(N660="nulová",J660,0)</f>
        <v>0</v>
      </c>
      <c r="BJ660" s="25" t="s">
        <v>79</v>
      </c>
      <c r="BK660" s="248">
        <f>ROUND(I660*H660,2)</f>
        <v>0</v>
      </c>
      <c r="BL660" s="25" t="s">
        <v>1001</v>
      </c>
      <c r="BM660" s="25" t="s">
        <v>1438</v>
      </c>
    </row>
    <row r="661" s="1" customFormat="1">
      <c r="B661" s="47"/>
      <c r="C661" s="75"/>
      <c r="D661" s="249" t="s">
        <v>196</v>
      </c>
      <c r="E661" s="75"/>
      <c r="F661" s="250" t="s">
        <v>1003</v>
      </c>
      <c r="G661" s="75"/>
      <c r="H661" s="75"/>
      <c r="I661" s="205"/>
      <c r="J661" s="75"/>
      <c r="K661" s="75"/>
      <c r="L661" s="73"/>
      <c r="M661" s="251"/>
      <c r="N661" s="48"/>
      <c r="O661" s="48"/>
      <c r="P661" s="48"/>
      <c r="Q661" s="48"/>
      <c r="R661" s="48"/>
      <c r="S661" s="48"/>
      <c r="T661" s="96"/>
      <c r="AT661" s="25" t="s">
        <v>196</v>
      </c>
      <c r="AU661" s="25" t="s">
        <v>81</v>
      </c>
    </row>
    <row r="662" s="1" customFormat="1" ht="25.5" customHeight="1">
      <c r="B662" s="47"/>
      <c r="C662" s="237" t="s">
        <v>958</v>
      </c>
      <c r="D662" s="237" t="s">
        <v>190</v>
      </c>
      <c r="E662" s="238" t="s">
        <v>1010</v>
      </c>
      <c r="F662" s="239" t="s">
        <v>1011</v>
      </c>
      <c r="G662" s="240" t="s">
        <v>120</v>
      </c>
      <c r="H662" s="241">
        <v>22.280999999999999</v>
      </c>
      <c r="I662" s="242"/>
      <c r="J662" s="243">
        <f>ROUND(I662*H662,2)</f>
        <v>0</v>
      </c>
      <c r="K662" s="239" t="s">
        <v>193</v>
      </c>
      <c r="L662" s="73"/>
      <c r="M662" s="244" t="s">
        <v>21</v>
      </c>
      <c r="N662" s="245" t="s">
        <v>43</v>
      </c>
      <c r="O662" s="48"/>
      <c r="P662" s="246">
        <f>O662*H662</f>
        <v>0</v>
      </c>
      <c r="Q662" s="246">
        <v>0.00025999999999999998</v>
      </c>
      <c r="R662" s="246">
        <f>Q662*H662</f>
        <v>0.0057930599999999992</v>
      </c>
      <c r="S662" s="246">
        <v>0</v>
      </c>
      <c r="T662" s="247">
        <f>S662*H662</f>
        <v>0</v>
      </c>
      <c r="AR662" s="25" t="s">
        <v>290</v>
      </c>
      <c r="AT662" s="25" t="s">
        <v>190</v>
      </c>
      <c r="AU662" s="25" t="s">
        <v>81</v>
      </c>
      <c r="AY662" s="25" t="s">
        <v>188</v>
      </c>
      <c r="BE662" s="248">
        <f>IF(N662="základní",J662,0)</f>
        <v>0</v>
      </c>
      <c r="BF662" s="248">
        <f>IF(N662="snížená",J662,0)</f>
        <v>0</v>
      </c>
      <c r="BG662" s="248">
        <f>IF(N662="zákl. přenesená",J662,0)</f>
        <v>0</v>
      </c>
      <c r="BH662" s="248">
        <f>IF(N662="sníž. přenesená",J662,0)</f>
        <v>0</v>
      </c>
      <c r="BI662" s="248">
        <f>IF(N662="nulová",J662,0)</f>
        <v>0</v>
      </c>
      <c r="BJ662" s="25" t="s">
        <v>79</v>
      </c>
      <c r="BK662" s="248">
        <f>ROUND(I662*H662,2)</f>
        <v>0</v>
      </c>
      <c r="BL662" s="25" t="s">
        <v>290</v>
      </c>
      <c r="BM662" s="25" t="s">
        <v>1439</v>
      </c>
    </row>
    <row r="663" s="1" customFormat="1">
      <c r="B663" s="47"/>
      <c r="C663" s="75"/>
      <c r="D663" s="249" t="s">
        <v>196</v>
      </c>
      <c r="E663" s="75"/>
      <c r="F663" s="250" t="s">
        <v>1013</v>
      </c>
      <c r="G663" s="75"/>
      <c r="H663" s="75"/>
      <c r="I663" s="205"/>
      <c r="J663" s="75"/>
      <c r="K663" s="75"/>
      <c r="L663" s="73"/>
      <c r="M663" s="251"/>
      <c r="N663" s="48"/>
      <c r="O663" s="48"/>
      <c r="P663" s="48"/>
      <c r="Q663" s="48"/>
      <c r="R663" s="48"/>
      <c r="S663" s="48"/>
      <c r="T663" s="96"/>
      <c r="AT663" s="25" t="s">
        <v>196</v>
      </c>
      <c r="AU663" s="25" t="s">
        <v>81</v>
      </c>
    </row>
    <row r="664" s="1" customFormat="1">
      <c r="B664" s="47"/>
      <c r="C664" s="75"/>
      <c r="D664" s="249" t="s">
        <v>198</v>
      </c>
      <c r="E664" s="75"/>
      <c r="F664" s="252" t="s">
        <v>995</v>
      </c>
      <c r="G664" s="75"/>
      <c r="H664" s="75"/>
      <c r="I664" s="205"/>
      <c r="J664" s="75"/>
      <c r="K664" s="75"/>
      <c r="L664" s="73"/>
      <c r="M664" s="251"/>
      <c r="N664" s="48"/>
      <c r="O664" s="48"/>
      <c r="P664" s="48"/>
      <c r="Q664" s="48"/>
      <c r="R664" s="48"/>
      <c r="S664" s="48"/>
      <c r="T664" s="96"/>
      <c r="AT664" s="25" t="s">
        <v>198</v>
      </c>
      <c r="AU664" s="25" t="s">
        <v>81</v>
      </c>
    </row>
    <row r="665" s="13" customFormat="1">
      <c r="B665" s="264"/>
      <c r="C665" s="265"/>
      <c r="D665" s="249" t="s">
        <v>200</v>
      </c>
      <c r="E665" s="266" t="s">
        <v>21</v>
      </c>
      <c r="F665" s="267" t="s">
        <v>1440</v>
      </c>
      <c r="G665" s="265"/>
      <c r="H665" s="266" t="s">
        <v>21</v>
      </c>
      <c r="I665" s="268"/>
      <c r="J665" s="265"/>
      <c r="K665" s="265"/>
      <c r="L665" s="269"/>
      <c r="M665" s="270"/>
      <c r="N665" s="271"/>
      <c r="O665" s="271"/>
      <c r="P665" s="271"/>
      <c r="Q665" s="271"/>
      <c r="R665" s="271"/>
      <c r="S665" s="271"/>
      <c r="T665" s="272"/>
      <c r="AT665" s="273" t="s">
        <v>200</v>
      </c>
      <c r="AU665" s="273" t="s">
        <v>81</v>
      </c>
      <c r="AV665" s="13" t="s">
        <v>79</v>
      </c>
      <c r="AW665" s="13" t="s">
        <v>35</v>
      </c>
      <c r="AX665" s="13" t="s">
        <v>72</v>
      </c>
      <c r="AY665" s="273" t="s">
        <v>188</v>
      </c>
    </row>
    <row r="666" s="12" customFormat="1">
      <c r="B666" s="253"/>
      <c r="C666" s="254"/>
      <c r="D666" s="249" t="s">
        <v>200</v>
      </c>
      <c r="E666" s="255" t="s">
        <v>21</v>
      </c>
      <c r="F666" s="256" t="s">
        <v>1441</v>
      </c>
      <c r="G666" s="254"/>
      <c r="H666" s="257">
        <v>11.087999999999999</v>
      </c>
      <c r="I666" s="258"/>
      <c r="J666" s="254"/>
      <c r="K666" s="254"/>
      <c r="L666" s="259"/>
      <c r="M666" s="260"/>
      <c r="N666" s="261"/>
      <c r="O666" s="261"/>
      <c r="P666" s="261"/>
      <c r="Q666" s="261"/>
      <c r="R666" s="261"/>
      <c r="S666" s="261"/>
      <c r="T666" s="262"/>
      <c r="AT666" s="263" t="s">
        <v>200</v>
      </c>
      <c r="AU666" s="263" t="s">
        <v>81</v>
      </c>
      <c r="AV666" s="12" t="s">
        <v>81</v>
      </c>
      <c r="AW666" s="12" t="s">
        <v>35</v>
      </c>
      <c r="AX666" s="12" t="s">
        <v>72</v>
      </c>
      <c r="AY666" s="263" t="s">
        <v>188</v>
      </c>
    </row>
    <row r="667" s="13" customFormat="1">
      <c r="B667" s="264"/>
      <c r="C667" s="265"/>
      <c r="D667" s="249" t="s">
        <v>200</v>
      </c>
      <c r="E667" s="266" t="s">
        <v>21</v>
      </c>
      <c r="F667" s="267" t="s">
        <v>1442</v>
      </c>
      <c r="G667" s="265"/>
      <c r="H667" s="266" t="s">
        <v>21</v>
      </c>
      <c r="I667" s="268"/>
      <c r="J667" s="265"/>
      <c r="K667" s="265"/>
      <c r="L667" s="269"/>
      <c r="M667" s="270"/>
      <c r="N667" s="271"/>
      <c r="O667" s="271"/>
      <c r="P667" s="271"/>
      <c r="Q667" s="271"/>
      <c r="R667" s="271"/>
      <c r="S667" s="271"/>
      <c r="T667" s="272"/>
      <c r="AT667" s="273" t="s">
        <v>200</v>
      </c>
      <c r="AU667" s="273" t="s">
        <v>81</v>
      </c>
      <c r="AV667" s="13" t="s">
        <v>79</v>
      </c>
      <c r="AW667" s="13" t="s">
        <v>35</v>
      </c>
      <c r="AX667" s="13" t="s">
        <v>72</v>
      </c>
      <c r="AY667" s="273" t="s">
        <v>188</v>
      </c>
    </row>
    <row r="668" s="12" customFormat="1">
      <c r="B668" s="253"/>
      <c r="C668" s="254"/>
      <c r="D668" s="249" t="s">
        <v>200</v>
      </c>
      <c r="E668" s="255" t="s">
        <v>21</v>
      </c>
      <c r="F668" s="256" t="s">
        <v>516</v>
      </c>
      <c r="G668" s="254"/>
      <c r="H668" s="257">
        <v>1.8480000000000001</v>
      </c>
      <c r="I668" s="258"/>
      <c r="J668" s="254"/>
      <c r="K668" s="254"/>
      <c r="L668" s="259"/>
      <c r="M668" s="260"/>
      <c r="N668" s="261"/>
      <c r="O668" s="261"/>
      <c r="P668" s="261"/>
      <c r="Q668" s="261"/>
      <c r="R668" s="261"/>
      <c r="S668" s="261"/>
      <c r="T668" s="262"/>
      <c r="AT668" s="263" t="s">
        <v>200</v>
      </c>
      <c r="AU668" s="263" t="s">
        <v>81</v>
      </c>
      <c r="AV668" s="12" t="s">
        <v>81</v>
      </c>
      <c r="AW668" s="12" t="s">
        <v>35</v>
      </c>
      <c r="AX668" s="12" t="s">
        <v>72</v>
      </c>
      <c r="AY668" s="263" t="s">
        <v>188</v>
      </c>
    </row>
    <row r="669" s="13" customFormat="1">
      <c r="B669" s="264"/>
      <c r="C669" s="265"/>
      <c r="D669" s="249" t="s">
        <v>200</v>
      </c>
      <c r="E669" s="266" t="s">
        <v>21</v>
      </c>
      <c r="F669" s="267" t="s">
        <v>1443</v>
      </c>
      <c r="G669" s="265"/>
      <c r="H669" s="266" t="s">
        <v>21</v>
      </c>
      <c r="I669" s="268"/>
      <c r="J669" s="265"/>
      <c r="K669" s="265"/>
      <c r="L669" s="269"/>
      <c r="M669" s="270"/>
      <c r="N669" s="271"/>
      <c r="O669" s="271"/>
      <c r="P669" s="271"/>
      <c r="Q669" s="271"/>
      <c r="R669" s="271"/>
      <c r="S669" s="271"/>
      <c r="T669" s="272"/>
      <c r="AT669" s="273" t="s">
        <v>200</v>
      </c>
      <c r="AU669" s="273" t="s">
        <v>81</v>
      </c>
      <c r="AV669" s="13" t="s">
        <v>79</v>
      </c>
      <c r="AW669" s="13" t="s">
        <v>35</v>
      </c>
      <c r="AX669" s="13" t="s">
        <v>72</v>
      </c>
      <c r="AY669" s="273" t="s">
        <v>188</v>
      </c>
    </row>
    <row r="670" s="12" customFormat="1">
      <c r="B670" s="253"/>
      <c r="C670" s="254"/>
      <c r="D670" s="249" t="s">
        <v>200</v>
      </c>
      <c r="E670" s="255" t="s">
        <v>21</v>
      </c>
      <c r="F670" s="256" t="s">
        <v>1444</v>
      </c>
      <c r="G670" s="254"/>
      <c r="H670" s="257">
        <v>9.3450000000000006</v>
      </c>
      <c r="I670" s="258"/>
      <c r="J670" s="254"/>
      <c r="K670" s="254"/>
      <c r="L670" s="259"/>
      <c r="M670" s="260"/>
      <c r="N670" s="261"/>
      <c r="O670" s="261"/>
      <c r="P670" s="261"/>
      <c r="Q670" s="261"/>
      <c r="R670" s="261"/>
      <c r="S670" s="261"/>
      <c r="T670" s="262"/>
      <c r="AT670" s="263" t="s">
        <v>200</v>
      </c>
      <c r="AU670" s="263" t="s">
        <v>81</v>
      </c>
      <c r="AV670" s="12" t="s">
        <v>81</v>
      </c>
      <c r="AW670" s="12" t="s">
        <v>35</v>
      </c>
      <c r="AX670" s="12" t="s">
        <v>72</v>
      </c>
      <c r="AY670" s="263" t="s">
        <v>188</v>
      </c>
    </row>
    <row r="671" s="14" customFormat="1">
      <c r="B671" s="274"/>
      <c r="C671" s="275"/>
      <c r="D671" s="249" t="s">
        <v>200</v>
      </c>
      <c r="E671" s="276" t="s">
        <v>21</v>
      </c>
      <c r="F671" s="277" t="s">
        <v>215</v>
      </c>
      <c r="G671" s="275"/>
      <c r="H671" s="278">
        <v>22.280999999999999</v>
      </c>
      <c r="I671" s="279"/>
      <c r="J671" s="275"/>
      <c r="K671" s="275"/>
      <c r="L671" s="280"/>
      <c r="M671" s="281"/>
      <c r="N671" s="282"/>
      <c r="O671" s="282"/>
      <c r="P671" s="282"/>
      <c r="Q671" s="282"/>
      <c r="R671" s="282"/>
      <c r="S671" s="282"/>
      <c r="T671" s="283"/>
      <c r="AT671" s="284" t="s">
        <v>200</v>
      </c>
      <c r="AU671" s="284" t="s">
        <v>81</v>
      </c>
      <c r="AV671" s="14" t="s">
        <v>194</v>
      </c>
      <c r="AW671" s="14" t="s">
        <v>35</v>
      </c>
      <c r="AX671" s="14" t="s">
        <v>79</v>
      </c>
      <c r="AY671" s="284" t="s">
        <v>188</v>
      </c>
    </row>
    <row r="672" s="1" customFormat="1" ht="16.5" customHeight="1">
      <c r="B672" s="47"/>
      <c r="C672" s="286" t="s">
        <v>964</v>
      </c>
      <c r="D672" s="286" t="s">
        <v>273</v>
      </c>
      <c r="E672" s="287" t="s">
        <v>1440</v>
      </c>
      <c r="F672" s="288" t="s">
        <v>1445</v>
      </c>
      <c r="G672" s="289" t="s">
        <v>627</v>
      </c>
      <c r="H672" s="290">
        <v>3</v>
      </c>
      <c r="I672" s="291"/>
      <c r="J672" s="292">
        <f>ROUND(I672*H672,2)</f>
        <v>0</v>
      </c>
      <c r="K672" s="288" t="s">
        <v>307</v>
      </c>
      <c r="L672" s="293"/>
      <c r="M672" s="294" t="s">
        <v>21</v>
      </c>
      <c r="N672" s="295" t="s">
        <v>43</v>
      </c>
      <c r="O672" s="48"/>
      <c r="P672" s="246">
        <f>O672*H672</f>
        <v>0</v>
      </c>
      <c r="Q672" s="246">
        <v>0</v>
      </c>
      <c r="R672" s="246">
        <f>Q672*H672</f>
        <v>0</v>
      </c>
      <c r="S672" s="246">
        <v>0</v>
      </c>
      <c r="T672" s="247">
        <f>S672*H672</f>
        <v>0</v>
      </c>
      <c r="AR672" s="25" t="s">
        <v>1001</v>
      </c>
      <c r="AT672" s="25" t="s">
        <v>273</v>
      </c>
      <c r="AU672" s="25" t="s">
        <v>81</v>
      </c>
      <c r="AY672" s="25" t="s">
        <v>188</v>
      </c>
      <c r="BE672" s="248">
        <f>IF(N672="základní",J672,0)</f>
        <v>0</v>
      </c>
      <c r="BF672" s="248">
        <f>IF(N672="snížená",J672,0)</f>
        <v>0</v>
      </c>
      <c r="BG672" s="248">
        <f>IF(N672="zákl. přenesená",J672,0)</f>
        <v>0</v>
      </c>
      <c r="BH672" s="248">
        <f>IF(N672="sníž. přenesená",J672,0)</f>
        <v>0</v>
      </c>
      <c r="BI672" s="248">
        <f>IF(N672="nulová",J672,0)</f>
        <v>0</v>
      </c>
      <c r="BJ672" s="25" t="s">
        <v>79</v>
      </c>
      <c r="BK672" s="248">
        <f>ROUND(I672*H672,2)</f>
        <v>0</v>
      </c>
      <c r="BL672" s="25" t="s">
        <v>1001</v>
      </c>
      <c r="BM672" s="25" t="s">
        <v>1446</v>
      </c>
    </row>
    <row r="673" s="1" customFormat="1">
      <c r="B673" s="47"/>
      <c r="C673" s="75"/>
      <c r="D673" s="249" t="s">
        <v>196</v>
      </c>
      <c r="E673" s="75"/>
      <c r="F673" s="250" t="s">
        <v>1024</v>
      </c>
      <c r="G673" s="75"/>
      <c r="H673" s="75"/>
      <c r="I673" s="205"/>
      <c r="J673" s="75"/>
      <c r="K673" s="75"/>
      <c r="L673" s="73"/>
      <c r="M673" s="251"/>
      <c r="N673" s="48"/>
      <c r="O673" s="48"/>
      <c r="P673" s="48"/>
      <c r="Q673" s="48"/>
      <c r="R673" s="48"/>
      <c r="S673" s="48"/>
      <c r="T673" s="96"/>
      <c r="AT673" s="25" t="s">
        <v>196</v>
      </c>
      <c r="AU673" s="25" t="s">
        <v>81</v>
      </c>
    </row>
    <row r="674" s="1" customFormat="1" ht="25.5" customHeight="1">
      <c r="B674" s="47"/>
      <c r="C674" s="237" t="s">
        <v>972</v>
      </c>
      <c r="D674" s="237" t="s">
        <v>190</v>
      </c>
      <c r="E674" s="238" t="s">
        <v>1026</v>
      </c>
      <c r="F674" s="239" t="s">
        <v>1027</v>
      </c>
      <c r="G674" s="240" t="s">
        <v>627</v>
      </c>
      <c r="H674" s="241">
        <v>2</v>
      </c>
      <c r="I674" s="242"/>
      <c r="J674" s="243">
        <f>ROUND(I674*H674,2)</f>
        <v>0</v>
      </c>
      <c r="K674" s="239" t="s">
        <v>193</v>
      </c>
      <c r="L674" s="73"/>
      <c r="M674" s="244" t="s">
        <v>21</v>
      </c>
      <c r="N674" s="245" t="s">
        <v>43</v>
      </c>
      <c r="O674" s="48"/>
      <c r="P674" s="246">
        <f>O674*H674</f>
        <v>0</v>
      </c>
      <c r="Q674" s="246">
        <v>0.00025999999999999998</v>
      </c>
      <c r="R674" s="246">
        <f>Q674*H674</f>
        <v>0.00051999999999999995</v>
      </c>
      <c r="S674" s="246">
        <v>0</v>
      </c>
      <c r="T674" s="247">
        <f>S674*H674</f>
        <v>0</v>
      </c>
      <c r="AR674" s="25" t="s">
        <v>290</v>
      </c>
      <c r="AT674" s="25" t="s">
        <v>190</v>
      </c>
      <c r="AU674" s="25" t="s">
        <v>81</v>
      </c>
      <c r="AY674" s="25" t="s">
        <v>188</v>
      </c>
      <c r="BE674" s="248">
        <f>IF(N674="základní",J674,0)</f>
        <v>0</v>
      </c>
      <c r="BF674" s="248">
        <f>IF(N674="snížená",J674,0)</f>
        <v>0</v>
      </c>
      <c r="BG674" s="248">
        <f>IF(N674="zákl. přenesená",J674,0)</f>
        <v>0</v>
      </c>
      <c r="BH674" s="248">
        <f>IF(N674="sníž. přenesená",J674,0)</f>
        <v>0</v>
      </c>
      <c r="BI674" s="248">
        <f>IF(N674="nulová",J674,0)</f>
        <v>0</v>
      </c>
      <c r="BJ674" s="25" t="s">
        <v>79</v>
      </c>
      <c r="BK674" s="248">
        <f>ROUND(I674*H674,2)</f>
        <v>0</v>
      </c>
      <c r="BL674" s="25" t="s">
        <v>290</v>
      </c>
      <c r="BM674" s="25" t="s">
        <v>1447</v>
      </c>
    </row>
    <row r="675" s="1" customFormat="1">
      <c r="B675" s="47"/>
      <c r="C675" s="75"/>
      <c r="D675" s="249" t="s">
        <v>196</v>
      </c>
      <c r="E675" s="75"/>
      <c r="F675" s="250" t="s">
        <v>1029</v>
      </c>
      <c r="G675" s="75"/>
      <c r="H675" s="75"/>
      <c r="I675" s="205"/>
      <c r="J675" s="75"/>
      <c r="K675" s="75"/>
      <c r="L675" s="73"/>
      <c r="M675" s="251"/>
      <c r="N675" s="48"/>
      <c r="O675" s="48"/>
      <c r="P675" s="48"/>
      <c r="Q675" s="48"/>
      <c r="R675" s="48"/>
      <c r="S675" s="48"/>
      <c r="T675" s="96"/>
      <c r="AT675" s="25" t="s">
        <v>196</v>
      </c>
      <c r="AU675" s="25" t="s">
        <v>81</v>
      </c>
    </row>
    <row r="676" s="1" customFormat="1">
      <c r="B676" s="47"/>
      <c r="C676" s="75"/>
      <c r="D676" s="249" t="s">
        <v>198</v>
      </c>
      <c r="E676" s="75"/>
      <c r="F676" s="252" t="s">
        <v>1030</v>
      </c>
      <c r="G676" s="75"/>
      <c r="H676" s="75"/>
      <c r="I676" s="205"/>
      <c r="J676" s="75"/>
      <c r="K676" s="75"/>
      <c r="L676" s="73"/>
      <c r="M676" s="251"/>
      <c r="N676" s="48"/>
      <c r="O676" s="48"/>
      <c r="P676" s="48"/>
      <c r="Q676" s="48"/>
      <c r="R676" s="48"/>
      <c r="S676" s="48"/>
      <c r="T676" s="96"/>
      <c r="AT676" s="25" t="s">
        <v>198</v>
      </c>
      <c r="AU676" s="25" t="s">
        <v>81</v>
      </c>
    </row>
    <row r="677" s="13" customFormat="1">
      <c r="B677" s="264"/>
      <c r="C677" s="265"/>
      <c r="D677" s="249" t="s">
        <v>200</v>
      </c>
      <c r="E677" s="266" t="s">
        <v>21</v>
      </c>
      <c r="F677" s="267" t="s">
        <v>1442</v>
      </c>
      <c r="G677" s="265"/>
      <c r="H677" s="266" t="s">
        <v>21</v>
      </c>
      <c r="I677" s="268"/>
      <c r="J677" s="265"/>
      <c r="K677" s="265"/>
      <c r="L677" s="269"/>
      <c r="M677" s="270"/>
      <c r="N677" s="271"/>
      <c r="O677" s="271"/>
      <c r="P677" s="271"/>
      <c r="Q677" s="271"/>
      <c r="R677" s="271"/>
      <c r="S677" s="271"/>
      <c r="T677" s="272"/>
      <c r="AT677" s="273" t="s">
        <v>200</v>
      </c>
      <c r="AU677" s="273" t="s">
        <v>81</v>
      </c>
      <c r="AV677" s="13" t="s">
        <v>79</v>
      </c>
      <c r="AW677" s="13" t="s">
        <v>35</v>
      </c>
      <c r="AX677" s="13" t="s">
        <v>72</v>
      </c>
      <c r="AY677" s="273" t="s">
        <v>188</v>
      </c>
    </row>
    <row r="678" s="12" customFormat="1">
      <c r="B678" s="253"/>
      <c r="C678" s="254"/>
      <c r="D678" s="249" t="s">
        <v>200</v>
      </c>
      <c r="E678" s="255" t="s">
        <v>21</v>
      </c>
      <c r="F678" s="256" t="s">
        <v>79</v>
      </c>
      <c r="G678" s="254"/>
      <c r="H678" s="257">
        <v>1</v>
      </c>
      <c r="I678" s="258"/>
      <c r="J678" s="254"/>
      <c r="K678" s="254"/>
      <c r="L678" s="259"/>
      <c r="M678" s="260"/>
      <c r="N678" s="261"/>
      <c r="O678" s="261"/>
      <c r="P678" s="261"/>
      <c r="Q678" s="261"/>
      <c r="R678" s="261"/>
      <c r="S678" s="261"/>
      <c r="T678" s="262"/>
      <c r="AT678" s="263" t="s">
        <v>200</v>
      </c>
      <c r="AU678" s="263" t="s">
        <v>81</v>
      </c>
      <c r="AV678" s="12" t="s">
        <v>81</v>
      </c>
      <c r="AW678" s="12" t="s">
        <v>35</v>
      </c>
      <c r="AX678" s="12" t="s">
        <v>72</v>
      </c>
      <c r="AY678" s="263" t="s">
        <v>188</v>
      </c>
    </row>
    <row r="679" s="13" customFormat="1">
      <c r="B679" s="264"/>
      <c r="C679" s="265"/>
      <c r="D679" s="249" t="s">
        <v>200</v>
      </c>
      <c r="E679" s="266" t="s">
        <v>21</v>
      </c>
      <c r="F679" s="267" t="s">
        <v>1443</v>
      </c>
      <c r="G679" s="265"/>
      <c r="H679" s="266" t="s">
        <v>21</v>
      </c>
      <c r="I679" s="268"/>
      <c r="J679" s="265"/>
      <c r="K679" s="265"/>
      <c r="L679" s="269"/>
      <c r="M679" s="270"/>
      <c r="N679" s="271"/>
      <c r="O679" s="271"/>
      <c r="P679" s="271"/>
      <c r="Q679" s="271"/>
      <c r="R679" s="271"/>
      <c r="S679" s="271"/>
      <c r="T679" s="272"/>
      <c r="AT679" s="273" t="s">
        <v>200</v>
      </c>
      <c r="AU679" s="273" t="s">
        <v>81</v>
      </c>
      <c r="AV679" s="13" t="s">
        <v>79</v>
      </c>
      <c r="AW679" s="13" t="s">
        <v>35</v>
      </c>
      <c r="AX679" s="13" t="s">
        <v>72</v>
      </c>
      <c r="AY679" s="273" t="s">
        <v>188</v>
      </c>
    </row>
    <row r="680" s="12" customFormat="1">
      <c r="B680" s="253"/>
      <c r="C680" s="254"/>
      <c r="D680" s="249" t="s">
        <v>200</v>
      </c>
      <c r="E680" s="255" t="s">
        <v>21</v>
      </c>
      <c r="F680" s="256" t="s">
        <v>79</v>
      </c>
      <c r="G680" s="254"/>
      <c r="H680" s="257">
        <v>1</v>
      </c>
      <c r="I680" s="258"/>
      <c r="J680" s="254"/>
      <c r="K680" s="254"/>
      <c r="L680" s="259"/>
      <c r="M680" s="260"/>
      <c r="N680" s="261"/>
      <c r="O680" s="261"/>
      <c r="P680" s="261"/>
      <c r="Q680" s="261"/>
      <c r="R680" s="261"/>
      <c r="S680" s="261"/>
      <c r="T680" s="262"/>
      <c r="AT680" s="263" t="s">
        <v>200</v>
      </c>
      <c r="AU680" s="263" t="s">
        <v>81</v>
      </c>
      <c r="AV680" s="12" t="s">
        <v>81</v>
      </c>
      <c r="AW680" s="12" t="s">
        <v>35</v>
      </c>
      <c r="AX680" s="12" t="s">
        <v>72</v>
      </c>
      <c r="AY680" s="263" t="s">
        <v>188</v>
      </c>
    </row>
    <row r="681" s="14" customFormat="1">
      <c r="B681" s="274"/>
      <c r="C681" s="275"/>
      <c r="D681" s="249" t="s">
        <v>200</v>
      </c>
      <c r="E681" s="276" t="s">
        <v>21</v>
      </c>
      <c r="F681" s="277" t="s">
        <v>215</v>
      </c>
      <c r="G681" s="275"/>
      <c r="H681" s="278">
        <v>2</v>
      </c>
      <c r="I681" s="279"/>
      <c r="J681" s="275"/>
      <c r="K681" s="275"/>
      <c r="L681" s="280"/>
      <c r="M681" s="281"/>
      <c r="N681" s="282"/>
      <c r="O681" s="282"/>
      <c r="P681" s="282"/>
      <c r="Q681" s="282"/>
      <c r="R681" s="282"/>
      <c r="S681" s="282"/>
      <c r="T681" s="283"/>
      <c r="AT681" s="284" t="s">
        <v>200</v>
      </c>
      <c r="AU681" s="284" t="s">
        <v>81</v>
      </c>
      <c r="AV681" s="14" t="s">
        <v>194</v>
      </c>
      <c r="AW681" s="14" t="s">
        <v>35</v>
      </c>
      <c r="AX681" s="14" t="s">
        <v>79</v>
      </c>
      <c r="AY681" s="284" t="s">
        <v>188</v>
      </c>
    </row>
    <row r="682" s="1" customFormat="1" ht="25.5" customHeight="1">
      <c r="B682" s="47"/>
      <c r="C682" s="286" t="s">
        <v>980</v>
      </c>
      <c r="D682" s="286" t="s">
        <v>273</v>
      </c>
      <c r="E682" s="287" t="s">
        <v>1442</v>
      </c>
      <c r="F682" s="288" t="s">
        <v>1448</v>
      </c>
      <c r="G682" s="289" t="s">
        <v>627</v>
      </c>
      <c r="H682" s="290">
        <v>1</v>
      </c>
      <c r="I682" s="291"/>
      <c r="J682" s="292">
        <f>ROUND(I682*H682,2)</f>
        <v>0</v>
      </c>
      <c r="K682" s="288" t="s">
        <v>307</v>
      </c>
      <c r="L682" s="293"/>
      <c r="M682" s="294" t="s">
        <v>21</v>
      </c>
      <c r="N682" s="295" t="s">
        <v>43</v>
      </c>
      <c r="O682" s="48"/>
      <c r="P682" s="246">
        <f>O682*H682</f>
        <v>0</v>
      </c>
      <c r="Q682" s="246">
        <v>0</v>
      </c>
      <c r="R682" s="246">
        <f>Q682*H682</f>
        <v>0</v>
      </c>
      <c r="S682" s="246">
        <v>0</v>
      </c>
      <c r="T682" s="247">
        <f>S682*H682</f>
        <v>0</v>
      </c>
      <c r="AR682" s="25" t="s">
        <v>1001</v>
      </c>
      <c r="AT682" s="25" t="s">
        <v>273</v>
      </c>
      <c r="AU682" s="25" t="s">
        <v>81</v>
      </c>
      <c r="AY682" s="25" t="s">
        <v>188</v>
      </c>
      <c r="BE682" s="248">
        <f>IF(N682="základní",J682,0)</f>
        <v>0</v>
      </c>
      <c r="BF682" s="248">
        <f>IF(N682="snížená",J682,0)</f>
        <v>0</v>
      </c>
      <c r="BG682" s="248">
        <f>IF(N682="zákl. přenesená",J682,0)</f>
        <v>0</v>
      </c>
      <c r="BH682" s="248">
        <f>IF(N682="sníž. přenesená",J682,0)</f>
        <v>0</v>
      </c>
      <c r="BI682" s="248">
        <f>IF(N682="nulová",J682,0)</f>
        <v>0</v>
      </c>
      <c r="BJ682" s="25" t="s">
        <v>79</v>
      </c>
      <c r="BK682" s="248">
        <f>ROUND(I682*H682,2)</f>
        <v>0</v>
      </c>
      <c r="BL682" s="25" t="s">
        <v>1001</v>
      </c>
      <c r="BM682" s="25" t="s">
        <v>1449</v>
      </c>
    </row>
    <row r="683" s="1" customFormat="1">
      <c r="B683" s="47"/>
      <c r="C683" s="75"/>
      <c r="D683" s="249" t="s">
        <v>196</v>
      </c>
      <c r="E683" s="75"/>
      <c r="F683" s="250" t="s">
        <v>1035</v>
      </c>
      <c r="G683" s="75"/>
      <c r="H683" s="75"/>
      <c r="I683" s="205"/>
      <c r="J683" s="75"/>
      <c r="K683" s="75"/>
      <c r="L683" s="73"/>
      <c r="M683" s="251"/>
      <c r="N683" s="48"/>
      <c r="O683" s="48"/>
      <c r="P683" s="48"/>
      <c r="Q683" s="48"/>
      <c r="R683" s="48"/>
      <c r="S683" s="48"/>
      <c r="T683" s="96"/>
      <c r="AT683" s="25" t="s">
        <v>196</v>
      </c>
      <c r="AU683" s="25" t="s">
        <v>81</v>
      </c>
    </row>
    <row r="684" s="1" customFormat="1" ht="25.5" customHeight="1">
      <c r="B684" s="47"/>
      <c r="C684" s="286" t="s">
        <v>985</v>
      </c>
      <c r="D684" s="286" t="s">
        <v>273</v>
      </c>
      <c r="E684" s="287" t="s">
        <v>1443</v>
      </c>
      <c r="F684" s="288" t="s">
        <v>1450</v>
      </c>
      <c r="G684" s="289" t="s">
        <v>627</v>
      </c>
      <c r="H684" s="290">
        <v>1</v>
      </c>
      <c r="I684" s="291"/>
      <c r="J684" s="292">
        <f>ROUND(I684*H684,2)</f>
        <v>0</v>
      </c>
      <c r="K684" s="288" t="s">
        <v>307</v>
      </c>
      <c r="L684" s="293"/>
      <c r="M684" s="294" t="s">
        <v>21</v>
      </c>
      <c r="N684" s="295" t="s">
        <v>43</v>
      </c>
      <c r="O684" s="48"/>
      <c r="P684" s="246">
        <f>O684*H684</f>
        <v>0</v>
      </c>
      <c r="Q684" s="246">
        <v>0</v>
      </c>
      <c r="R684" s="246">
        <f>Q684*H684</f>
        <v>0</v>
      </c>
      <c r="S684" s="246">
        <v>0</v>
      </c>
      <c r="T684" s="247">
        <f>S684*H684</f>
        <v>0</v>
      </c>
      <c r="AR684" s="25" t="s">
        <v>1001</v>
      </c>
      <c r="AT684" s="25" t="s">
        <v>273</v>
      </c>
      <c r="AU684" s="25" t="s">
        <v>81</v>
      </c>
      <c r="AY684" s="25" t="s">
        <v>188</v>
      </c>
      <c r="BE684" s="248">
        <f>IF(N684="základní",J684,0)</f>
        <v>0</v>
      </c>
      <c r="BF684" s="248">
        <f>IF(N684="snížená",J684,0)</f>
        <v>0</v>
      </c>
      <c r="BG684" s="248">
        <f>IF(N684="zákl. přenesená",J684,0)</f>
        <v>0</v>
      </c>
      <c r="BH684" s="248">
        <f>IF(N684="sníž. přenesená",J684,0)</f>
        <v>0</v>
      </c>
      <c r="BI684" s="248">
        <f>IF(N684="nulová",J684,0)</f>
        <v>0</v>
      </c>
      <c r="BJ684" s="25" t="s">
        <v>79</v>
      </c>
      <c r="BK684" s="248">
        <f>ROUND(I684*H684,2)</f>
        <v>0</v>
      </c>
      <c r="BL684" s="25" t="s">
        <v>1001</v>
      </c>
      <c r="BM684" s="25" t="s">
        <v>1451</v>
      </c>
    </row>
    <row r="685" s="1" customFormat="1">
      <c r="B685" s="47"/>
      <c r="C685" s="75"/>
      <c r="D685" s="249" t="s">
        <v>196</v>
      </c>
      <c r="E685" s="75"/>
      <c r="F685" s="250" t="s">
        <v>1452</v>
      </c>
      <c r="G685" s="75"/>
      <c r="H685" s="75"/>
      <c r="I685" s="205"/>
      <c r="J685" s="75"/>
      <c r="K685" s="75"/>
      <c r="L685" s="73"/>
      <c r="M685" s="251"/>
      <c r="N685" s="48"/>
      <c r="O685" s="48"/>
      <c r="P685" s="48"/>
      <c r="Q685" s="48"/>
      <c r="R685" s="48"/>
      <c r="S685" s="48"/>
      <c r="T685" s="96"/>
      <c r="AT685" s="25" t="s">
        <v>196</v>
      </c>
      <c r="AU685" s="25" t="s">
        <v>81</v>
      </c>
    </row>
    <row r="686" s="1" customFormat="1" ht="25.5" customHeight="1">
      <c r="B686" s="47"/>
      <c r="C686" s="237" t="s">
        <v>990</v>
      </c>
      <c r="D686" s="237" t="s">
        <v>190</v>
      </c>
      <c r="E686" s="238" t="s">
        <v>1037</v>
      </c>
      <c r="F686" s="239" t="s">
        <v>1038</v>
      </c>
      <c r="G686" s="240" t="s">
        <v>627</v>
      </c>
      <c r="H686" s="241">
        <v>3</v>
      </c>
      <c r="I686" s="242"/>
      <c r="J686" s="243">
        <f>ROUND(I686*H686,2)</f>
        <v>0</v>
      </c>
      <c r="K686" s="239" t="s">
        <v>193</v>
      </c>
      <c r="L686" s="73"/>
      <c r="M686" s="244" t="s">
        <v>21</v>
      </c>
      <c r="N686" s="245" t="s">
        <v>43</v>
      </c>
      <c r="O686" s="48"/>
      <c r="P686" s="246">
        <f>O686*H686</f>
        <v>0</v>
      </c>
      <c r="Q686" s="246">
        <v>0</v>
      </c>
      <c r="R686" s="246">
        <f>Q686*H686</f>
        <v>0</v>
      </c>
      <c r="S686" s="246">
        <v>0</v>
      </c>
      <c r="T686" s="247">
        <f>S686*H686</f>
        <v>0</v>
      </c>
      <c r="AR686" s="25" t="s">
        <v>290</v>
      </c>
      <c r="AT686" s="25" t="s">
        <v>190</v>
      </c>
      <c r="AU686" s="25" t="s">
        <v>81</v>
      </c>
      <c r="AY686" s="25" t="s">
        <v>188</v>
      </c>
      <c r="BE686" s="248">
        <f>IF(N686="základní",J686,0)</f>
        <v>0</v>
      </c>
      <c r="BF686" s="248">
        <f>IF(N686="snížená",J686,0)</f>
        <v>0</v>
      </c>
      <c r="BG686" s="248">
        <f>IF(N686="zákl. přenesená",J686,0)</f>
        <v>0</v>
      </c>
      <c r="BH686" s="248">
        <f>IF(N686="sníž. přenesená",J686,0)</f>
        <v>0</v>
      </c>
      <c r="BI686" s="248">
        <f>IF(N686="nulová",J686,0)</f>
        <v>0</v>
      </c>
      <c r="BJ686" s="25" t="s">
        <v>79</v>
      </c>
      <c r="BK686" s="248">
        <f>ROUND(I686*H686,2)</f>
        <v>0</v>
      </c>
      <c r="BL686" s="25" t="s">
        <v>290</v>
      </c>
      <c r="BM686" s="25" t="s">
        <v>1453</v>
      </c>
    </row>
    <row r="687" s="1" customFormat="1">
      <c r="B687" s="47"/>
      <c r="C687" s="75"/>
      <c r="D687" s="249" t="s">
        <v>196</v>
      </c>
      <c r="E687" s="75"/>
      <c r="F687" s="250" t="s">
        <v>1040</v>
      </c>
      <c r="G687" s="75"/>
      <c r="H687" s="75"/>
      <c r="I687" s="205"/>
      <c r="J687" s="75"/>
      <c r="K687" s="75"/>
      <c r="L687" s="73"/>
      <c r="M687" s="251"/>
      <c r="N687" s="48"/>
      <c r="O687" s="48"/>
      <c r="P687" s="48"/>
      <c r="Q687" s="48"/>
      <c r="R687" s="48"/>
      <c r="S687" s="48"/>
      <c r="T687" s="96"/>
      <c r="AT687" s="25" t="s">
        <v>196</v>
      </c>
      <c r="AU687" s="25" t="s">
        <v>81</v>
      </c>
    </row>
    <row r="688" s="1" customFormat="1">
      <c r="B688" s="47"/>
      <c r="C688" s="75"/>
      <c r="D688" s="249" t="s">
        <v>198</v>
      </c>
      <c r="E688" s="75"/>
      <c r="F688" s="252" t="s">
        <v>1041</v>
      </c>
      <c r="G688" s="75"/>
      <c r="H688" s="75"/>
      <c r="I688" s="205"/>
      <c r="J688" s="75"/>
      <c r="K688" s="75"/>
      <c r="L688" s="73"/>
      <c r="M688" s="251"/>
      <c r="N688" s="48"/>
      <c r="O688" s="48"/>
      <c r="P688" s="48"/>
      <c r="Q688" s="48"/>
      <c r="R688" s="48"/>
      <c r="S688" s="48"/>
      <c r="T688" s="96"/>
      <c r="AT688" s="25" t="s">
        <v>198</v>
      </c>
      <c r="AU688" s="25" t="s">
        <v>81</v>
      </c>
    </row>
    <row r="689" s="13" customFormat="1">
      <c r="B689" s="264"/>
      <c r="C689" s="265"/>
      <c r="D689" s="249" t="s">
        <v>200</v>
      </c>
      <c r="E689" s="266" t="s">
        <v>21</v>
      </c>
      <c r="F689" s="267" t="s">
        <v>1436</v>
      </c>
      <c r="G689" s="265"/>
      <c r="H689" s="266" t="s">
        <v>21</v>
      </c>
      <c r="I689" s="268"/>
      <c r="J689" s="265"/>
      <c r="K689" s="265"/>
      <c r="L689" s="269"/>
      <c r="M689" s="270"/>
      <c r="N689" s="271"/>
      <c r="O689" s="271"/>
      <c r="P689" s="271"/>
      <c r="Q689" s="271"/>
      <c r="R689" s="271"/>
      <c r="S689" s="271"/>
      <c r="T689" s="272"/>
      <c r="AT689" s="273" t="s">
        <v>200</v>
      </c>
      <c r="AU689" s="273" t="s">
        <v>81</v>
      </c>
      <c r="AV689" s="13" t="s">
        <v>79</v>
      </c>
      <c r="AW689" s="13" t="s">
        <v>35</v>
      </c>
      <c r="AX689" s="13" t="s">
        <v>72</v>
      </c>
      <c r="AY689" s="273" t="s">
        <v>188</v>
      </c>
    </row>
    <row r="690" s="12" customFormat="1">
      <c r="B690" s="253"/>
      <c r="C690" s="254"/>
      <c r="D690" s="249" t="s">
        <v>200</v>
      </c>
      <c r="E690" s="255" t="s">
        <v>21</v>
      </c>
      <c r="F690" s="256" t="s">
        <v>79</v>
      </c>
      <c r="G690" s="254"/>
      <c r="H690" s="257">
        <v>1</v>
      </c>
      <c r="I690" s="258"/>
      <c r="J690" s="254"/>
      <c r="K690" s="254"/>
      <c r="L690" s="259"/>
      <c r="M690" s="260"/>
      <c r="N690" s="261"/>
      <c r="O690" s="261"/>
      <c r="P690" s="261"/>
      <c r="Q690" s="261"/>
      <c r="R690" s="261"/>
      <c r="S690" s="261"/>
      <c r="T690" s="262"/>
      <c r="AT690" s="263" t="s">
        <v>200</v>
      </c>
      <c r="AU690" s="263" t="s">
        <v>81</v>
      </c>
      <c r="AV690" s="12" t="s">
        <v>81</v>
      </c>
      <c r="AW690" s="12" t="s">
        <v>35</v>
      </c>
      <c r="AX690" s="12" t="s">
        <v>72</v>
      </c>
      <c r="AY690" s="263" t="s">
        <v>188</v>
      </c>
    </row>
    <row r="691" s="13" customFormat="1">
      <c r="B691" s="264"/>
      <c r="C691" s="265"/>
      <c r="D691" s="249" t="s">
        <v>200</v>
      </c>
      <c r="E691" s="266" t="s">
        <v>21</v>
      </c>
      <c r="F691" s="267" t="s">
        <v>1442</v>
      </c>
      <c r="G691" s="265"/>
      <c r="H691" s="266" t="s">
        <v>21</v>
      </c>
      <c r="I691" s="268"/>
      <c r="J691" s="265"/>
      <c r="K691" s="265"/>
      <c r="L691" s="269"/>
      <c r="M691" s="270"/>
      <c r="N691" s="271"/>
      <c r="O691" s="271"/>
      <c r="P691" s="271"/>
      <c r="Q691" s="271"/>
      <c r="R691" s="271"/>
      <c r="S691" s="271"/>
      <c r="T691" s="272"/>
      <c r="AT691" s="273" t="s">
        <v>200</v>
      </c>
      <c r="AU691" s="273" t="s">
        <v>81</v>
      </c>
      <c r="AV691" s="13" t="s">
        <v>79</v>
      </c>
      <c r="AW691" s="13" t="s">
        <v>35</v>
      </c>
      <c r="AX691" s="13" t="s">
        <v>72</v>
      </c>
      <c r="AY691" s="273" t="s">
        <v>188</v>
      </c>
    </row>
    <row r="692" s="12" customFormat="1">
      <c r="B692" s="253"/>
      <c r="C692" s="254"/>
      <c r="D692" s="249" t="s">
        <v>200</v>
      </c>
      <c r="E692" s="255" t="s">
        <v>21</v>
      </c>
      <c r="F692" s="256" t="s">
        <v>79</v>
      </c>
      <c r="G692" s="254"/>
      <c r="H692" s="257">
        <v>1</v>
      </c>
      <c r="I692" s="258"/>
      <c r="J692" s="254"/>
      <c r="K692" s="254"/>
      <c r="L692" s="259"/>
      <c r="M692" s="260"/>
      <c r="N692" s="261"/>
      <c r="O692" s="261"/>
      <c r="P692" s="261"/>
      <c r="Q692" s="261"/>
      <c r="R692" s="261"/>
      <c r="S692" s="261"/>
      <c r="T692" s="262"/>
      <c r="AT692" s="263" t="s">
        <v>200</v>
      </c>
      <c r="AU692" s="263" t="s">
        <v>81</v>
      </c>
      <c r="AV692" s="12" t="s">
        <v>81</v>
      </c>
      <c r="AW692" s="12" t="s">
        <v>35</v>
      </c>
      <c r="AX692" s="12" t="s">
        <v>72</v>
      </c>
      <c r="AY692" s="263" t="s">
        <v>188</v>
      </c>
    </row>
    <row r="693" s="13" customFormat="1">
      <c r="B693" s="264"/>
      <c r="C693" s="265"/>
      <c r="D693" s="249" t="s">
        <v>200</v>
      </c>
      <c r="E693" s="266" t="s">
        <v>21</v>
      </c>
      <c r="F693" s="267" t="s">
        <v>1443</v>
      </c>
      <c r="G693" s="265"/>
      <c r="H693" s="266" t="s">
        <v>21</v>
      </c>
      <c r="I693" s="268"/>
      <c r="J693" s="265"/>
      <c r="K693" s="265"/>
      <c r="L693" s="269"/>
      <c r="M693" s="270"/>
      <c r="N693" s="271"/>
      <c r="O693" s="271"/>
      <c r="P693" s="271"/>
      <c r="Q693" s="271"/>
      <c r="R693" s="271"/>
      <c r="S693" s="271"/>
      <c r="T693" s="272"/>
      <c r="AT693" s="273" t="s">
        <v>200</v>
      </c>
      <c r="AU693" s="273" t="s">
        <v>81</v>
      </c>
      <c r="AV693" s="13" t="s">
        <v>79</v>
      </c>
      <c r="AW693" s="13" t="s">
        <v>35</v>
      </c>
      <c r="AX693" s="13" t="s">
        <v>72</v>
      </c>
      <c r="AY693" s="273" t="s">
        <v>188</v>
      </c>
    </row>
    <row r="694" s="12" customFormat="1">
      <c r="B694" s="253"/>
      <c r="C694" s="254"/>
      <c r="D694" s="249" t="s">
        <v>200</v>
      </c>
      <c r="E694" s="255" t="s">
        <v>21</v>
      </c>
      <c r="F694" s="256" t="s">
        <v>79</v>
      </c>
      <c r="G694" s="254"/>
      <c r="H694" s="257">
        <v>1</v>
      </c>
      <c r="I694" s="258"/>
      <c r="J694" s="254"/>
      <c r="K694" s="254"/>
      <c r="L694" s="259"/>
      <c r="M694" s="260"/>
      <c r="N694" s="261"/>
      <c r="O694" s="261"/>
      <c r="P694" s="261"/>
      <c r="Q694" s="261"/>
      <c r="R694" s="261"/>
      <c r="S694" s="261"/>
      <c r="T694" s="262"/>
      <c r="AT694" s="263" t="s">
        <v>200</v>
      </c>
      <c r="AU694" s="263" t="s">
        <v>81</v>
      </c>
      <c r="AV694" s="12" t="s">
        <v>81</v>
      </c>
      <c r="AW694" s="12" t="s">
        <v>35</v>
      </c>
      <c r="AX694" s="12" t="s">
        <v>72</v>
      </c>
      <c r="AY694" s="263" t="s">
        <v>188</v>
      </c>
    </row>
    <row r="695" s="14" customFormat="1">
      <c r="B695" s="274"/>
      <c r="C695" s="275"/>
      <c r="D695" s="249" t="s">
        <v>200</v>
      </c>
      <c r="E695" s="276" t="s">
        <v>21</v>
      </c>
      <c r="F695" s="277" t="s">
        <v>215</v>
      </c>
      <c r="G695" s="275"/>
      <c r="H695" s="278">
        <v>3</v>
      </c>
      <c r="I695" s="279"/>
      <c r="J695" s="275"/>
      <c r="K695" s="275"/>
      <c r="L695" s="280"/>
      <c r="M695" s="281"/>
      <c r="N695" s="282"/>
      <c r="O695" s="282"/>
      <c r="P695" s="282"/>
      <c r="Q695" s="282"/>
      <c r="R695" s="282"/>
      <c r="S695" s="282"/>
      <c r="T695" s="283"/>
      <c r="AT695" s="284" t="s">
        <v>200</v>
      </c>
      <c r="AU695" s="284" t="s">
        <v>81</v>
      </c>
      <c r="AV695" s="14" t="s">
        <v>194</v>
      </c>
      <c r="AW695" s="14" t="s">
        <v>35</v>
      </c>
      <c r="AX695" s="14" t="s">
        <v>79</v>
      </c>
      <c r="AY695" s="284" t="s">
        <v>188</v>
      </c>
    </row>
    <row r="696" s="1" customFormat="1" ht="25.5" customHeight="1">
      <c r="B696" s="47"/>
      <c r="C696" s="237" t="s">
        <v>998</v>
      </c>
      <c r="D696" s="237" t="s">
        <v>190</v>
      </c>
      <c r="E696" s="238" t="s">
        <v>1043</v>
      </c>
      <c r="F696" s="239" t="s">
        <v>1044</v>
      </c>
      <c r="G696" s="240" t="s">
        <v>627</v>
      </c>
      <c r="H696" s="241">
        <v>5</v>
      </c>
      <c r="I696" s="242"/>
      <c r="J696" s="243">
        <f>ROUND(I696*H696,2)</f>
        <v>0</v>
      </c>
      <c r="K696" s="239" t="s">
        <v>193</v>
      </c>
      <c r="L696" s="73"/>
      <c r="M696" s="244" t="s">
        <v>21</v>
      </c>
      <c r="N696" s="245" t="s">
        <v>43</v>
      </c>
      <c r="O696" s="48"/>
      <c r="P696" s="246">
        <f>O696*H696</f>
        <v>0</v>
      </c>
      <c r="Q696" s="246">
        <v>0</v>
      </c>
      <c r="R696" s="246">
        <f>Q696*H696</f>
        <v>0</v>
      </c>
      <c r="S696" s="246">
        <v>0</v>
      </c>
      <c r="T696" s="247">
        <f>S696*H696</f>
        <v>0</v>
      </c>
      <c r="AR696" s="25" t="s">
        <v>290</v>
      </c>
      <c r="AT696" s="25" t="s">
        <v>190</v>
      </c>
      <c r="AU696" s="25" t="s">
        <v>81</v>
      </c>
      <c r="AY696" s="25" t="s">
        <v>188</v>
      </c>
      <c r="BE696" s="248">
        <f>IF(N696="základní",J696,0)</f>
        <v>0</v>
      </c>
      <c r="BF696" s="248">
        <f>IF(N696="snížená",J696,0)</f>
        <v>0</v>
      </c>
      <c r="BG696" s="248">
        <f>IF(N696="zákl. přenesená",J696,0)</f>
        <v>0</v>
      </c>
      <c r="BH696" s="248">
        <f>IF(N696="sníž. přenesená",J696,0)</f>
        <v>0</v>
      </c>
      <c r="BI696" s="248">
        <f>IF(N696="nulová",J696,0)</f>
        <v>0</v>
      </c>
      <c r="BJ696" s="25" t="s">
        <v>79</v>
      </c>
      <c r="BK696" s="248">
        <f>ROUND(I696*H696,2)</f>
        <v>0</v>
      </c>
      <c r="BL696" s="25" t="s">
        <v>290</v>
      </c>
      <c r="BM696" s="25" t="s">
        <v>1454</v>
      </c>
    </row>
    <row r="697" s="1" customFormat="1">
      <c r="B697" s="47"/>
      <c r="C697" s="75"/>
      <c r="D697" s="249" t="s">
        <v>196</v>
      </c>
      <c r="E697" s="75"/>
      <c r="F697" s="250" t="s">
        <v>1046</v>
      </c>
      <c r="G697" s="75"/>
      <c r="H697" s="75"/>
      <c r="I697" s="205"/>
      <c r="J697" s="75"/>
      <c r="K697" s="75"/>
      <c r="L697" s="73"/>
      <c r="M697" s="251"/>
      <c r="N697" s="48"/>
      <c r="O697" s="48"/>
      <c r="P697" s="48"/>
      <c r="Q697" s="48"/>
      <c r="R697" s="48"/>
      <c r="S697" s="48"/>
      <c r="T697" s="96"/>
      <c r="AT697" s="25" t="s">
        <v>196</v>
      </c>
      <c r="AU697" s="25" t="s">
        <v>81</v>
      </c>
    </row>
    <row r="698" s="1" customFormat="1">
      <c r="B698" s="47"/>
      <c r="C698" s="75"/>
      <c r="D698" s="249" t="s">
        <v>198</v>
      </c>
      <c r="E698" s="75"/>
      <c r="F698" s="252" t="s">
        <v>1041</v>
      </c>
      <c r="G698" s="75"/>
      <c r="H698" s="75"/>
      <c r="I698" s="205"/>
      <c r="J698" s="75"/>
      <c r="K698" s="75"/>
      <c r="L698" s="73"/>
      <c r="M698" s="251"/>
      <c r="N698" s="48"/>
      <c r="O698" s="48"/>
      <c r="P698" s="48"/>
      <c r="Q698" s="48"/>
      <c r="R698" s="48"/>
      <c r="S698" s="48"/>
      <c r="T698" s="96"/>
      <c r="AT698" s="25" t="s">
        <v>198</v>
      </c>
      <c r="AU698" s="25" t="s">
        <v>81</v>
      </c>
    </row>
    <row r="699" s="13" customFormat="1">
      <c r="B699" s="264"/>
      <c r="C699" s="265"/>
      <c r="D699" s="249" t="s">
        <v>200</v>
      </c>
      <c r="E699" s="266" t="s">
        <v>21</v>
      </c>
      <c r="F699" s="267" t="s">
        <v>1440</v>
      </c>
      <c r="G699" s="265"/>
      <c r="H699" s="266" t="s">
        <v>21</v>
      </c>
      <c r="I699" s="268"/>
      <c r="J699" s="265"/>
      <c r="K699" s="265"/>
      <c r="L699" s="269"/>
      <c r="M699" s="270"/>
      <c r="N699" s="271"/>
      <c r="O699" s="271"/>
      <c r="P699" s="271"/>
      <c r="Q699" s="271"/>
      <c r="R699" s="271"/>
      <c r="S699" s="271"/>
      <c r="T699" s="272"/>
      <c r="AT699" s="273" t="s">
        <v>200</v>
      </c>
      <c r="AU699" s="273" t="s">
        <v>81</v>
      </c>
      <c r="AV699" s="13" t="s">
        <v>79</v>
      </c>
      <c r="AW699" s="13" t="s">
        <v>35</v>
      </c>
      <c r="AX699" s="13" t="s">
        <v>72</v>
      </c>
      <c r="AY699" s="273" t="s">
        <v>188</v>
      </c>
    </row>
    <row r="700" s="12" customFormat="1">
      <c r="B700" s="253"/>
      <c r="C700" s="254"/>
      <c r="D700" s="249" t="s">
        <v>200</v>
      </c>
      <c r="E700" s="255" t="s">
        <v>21</v>
      </c>
      <c r="F700" s="256" t="s">
        <v>207</v>
      </c>
      <c r="G700" s="254"/>
      <c r="H700" s="257">
        <v>3</v>
      </c>
      <c r="I700" s="258"/>
      <c r="J700" s="254"/>
      <c r="K700" s="254"/>
      <c r="L700" s="259"/>
      <c r="M700" s="260"/>
      <c r="N700" s="261"/>
      <c r="O700" s="261"/>
      <c r="P700" s="261"/>
      <c r="Q700" s="261"/>
      <c r="R700" s="261"/>
      <c r="S700" s="261"/>
      <c r="T700" s="262"/>
      <c r="AT700" s="263" t="s">
        <v>200</v>
      </c>
      <c r="AU700" s="263" t="s">
        <v>81</v>
      </c>
      <c r="AV700" s="12" t="s">
        <v>81</v>
      </c>
      <c r="AW700" s="12" t="s">
        <v>35</v>
      </c>
      <c r="AX700" s="12" t="s">
        <v>72</v>
      </c>
      <c r="AY700" s="263" t="s">
        <v>188</v>
      </c>
    </row>
    <row r="701" s="13" customFormat="1">
      <c r="B701" s="264"/>
      <c r="C701" s="265"/>
      <c r="D701" s="249" t="s">
        <v>200</v>
      </c>
      <c r="E701" s="266" t="s">
        <v>21</v>
      </c>
      <c r="F701" s="267" t="s">
        <v>1432</v>
      </c>
      <c r="G701" s="265"/>
      <c r="H701" s="266" t="s">
        <v>21</v>
      </c>
      <c r="I701" s="268"/>
      <c r="J701" s="265"/>
      <c r="K701" s="265"/>
      <c r="L701" s="269"/>
      <c r="M701" s="270"/>
      <c r="N701" s="271"/>
      <c r="O701" s="271"/>
      <c r="P701" s="271"/>
      <c r="Q701" s="271"/>
      <c r="R701" s="271"/>
      <c r="S701" s="271"/>
      <c r="T701" s="272"/>
      <c r="AT701" s="273" t="s">
        <v>200</v>
      </c>
      <c r="AU701" s="273" t="s">
        <v>81</v>
      </c>
      <c r="AV701" s="13" t="s">
        <v>79</v>
      </c>
      <c r="AW701" s="13" t="s">
        <v>35</v>
      </c>
      <c r="AX701" s="13" t="s">
        <v>72</v>
      </c>
      <c r="AY701" s="273" t="s">
        <v>188</v>
      </c>
    </row>
    <row r="702" s="12" customFormat="1">
      <c r="B702" s="253"/>
      <c r="C702" s="254"/>
      <c r="D702" s="249" t="s">
        <v>200</v>
      </c>
      <c r="E702" s="255" t="s">
        <v>21</v>
      </c>
      <c r="F702" s="256" t="s">
        <v>79</v>
      </c>
      <c r="G702" s="254"/>
      <c r="H702" s="257">
        <v>1</v>
      </c>
      <c r="I702" s="258"/>
      <c r="J702" s="254"/>
      <c r="K702" s="254"/>
      <c r="L702" s="259"/>
      <c r="M702" s="260"/>
      <c r="N702" s="261"/>
      <c r="O702" s="261"/>
      <c r="P702" s="261"/>
      <c r="Q702" s="261"/>
      <c r="R702" s="261"/>
      <c r="S702" s="261"/>
      <c r="T702" s="262"/>
      <c r="AT702" s="263" t="s">
        <v>200</v>
      </c>
      <c r="AU702" s="263" t="s">
        <v>81</v>
      </c>
      <c r="AV702" s="12" t="s">
        <v>81</v>
      </c>
      <c r="AW702" s="12" t="s">
        <v>35</v>
      </c>
      <c r="AX702" s="12" t="s">
        <v>72</v>
      </c>
      <c r="AY702" s="263" t="s">
        <v>188</v>
      </c>
    </row>
    <row r="703" s="13" customFormat="1">
      <c r="B703" s="264"/>
      <c r="C703" s="265"/>
      <c r="D703" s="249" t="s">
        <v>200</v>
      </c>
      <c r="E703" s="266" t="s">
        <v>21</v>
      </c>
      <c r="F703" s="267" t="s">
        <v>1443</v>
      </c>
      <c r="G703" s="265"/>
      <c r="H703" s="266" t="s">
        <v>21</v>
      </c>
      <c r="I703" s="268"/>
      <c r="J703" s="265"/>
      <c r="K703" s="265"/>
      <c r="L703" s="269"/>
      <c r="M703" s="270"/>
      <c r="N703" s="271"/>
      <c r="O703" s="271"/>
      <c r="P703" s="271"/>
      <c r="Q703" s="271"/>
      <c r="R703" s="271"/>
      <c r="S703" s="271"/>
      <c r="T703" s="272"/>
      <c r="AT703" s="273" t="s">
        <v>200</v>
      </c>
      <c r="AU703" s="273" t="s">
        <v>81</v>
      </c>
      <c r="AV703" s="13" t="s">
        <v>79</v>
      </c>
      <c r="AW703" s="13" t="s">
        <v>35</v>
      </c>
      <c r="AX703" s="13" t="s">
        <v>72</v>
      </c>
      <c r="AY703" s="273" t="s">
        <v>188</v>
      </c>
    </row>
    <row r="704" s="12" customFormat="1">
      <c r="B704" s="253"/>
      <c r="C704" s="254"/>
      <c r="D704" s="249" t="s">
        <v>200</v>
      </c>
      <c r="E704" s="255" t="s">
        <v>21</v>
      </c>
      <c r="F704" s="256" t="s">
        <v>79</v>
      </c>
      <c r="G704" s="254"/>
      <c r="H704" s="257">
        <v>1</v>
      </c>
      <c r="I704" s="258"/>
      <c r="J704" s="254"/>
      <c r="K704" s="254"/>
      <c r="L704" s="259"/>
      <c r="M704" s="260"/>
      <c r="N704" s="261"/>
      <c r="O704" s="261"/>
      <c r="P704" s="261"/>
      <c r="Q704" s="261"/>
      <c r="R704" s="261"/>
      <c r="S704" s="261"/>
      <c r="T704" s="262"/>
      <c r="AT704" s="263" t="s">
        <v>200</v>
      </c>
      <c r="AU704" s="263" t="s">
        <v>81</v>
      </c>
      <c r="AV704" s="12" t="s">
        <v>81</v>
      </c>
      <c r="AW704" s="12" t="s">
        <v>35</v>
      </c>
      <c r="AX704" s="12" t="s">
        <v>72</v>
      </c>
      <c r="AY704" s="263" t="s">
        <v>188</v>
      </c>
    </row>
    <row r="705" s="14" customFormat="1">
      <c r="B705" s="274"/>
      <c r="C705" s="275"/>
      <c r="D705" s="249" t="s">
        <v>200</v>
      </c>
      <c r="E705" s="276" t="s">
        <v>21</v>
      </c>
      <c r="F705" s="277" t="s">
        <v>215</v>
      </c>
      <c r="G705" s="275"/>
      <c r="H705" s="278">
        <v>5</v>
      </c>
      <c r="I705" s="279"/>
      <c r="J705" s="275"/>
      <c r="K705" s="275"/>
      <c r="L705" s="280"/>
      <c r="M705" s="281"/>
      <c r="N705" s="282"/>
      <c r="O705" s="282"/>
      <c r="P705" s="282"/>
      <c r="Q705" s="282"/>
      <c r="R705" s="282"/>
      <c r="S705" s="282"/>
      <c r="T705" s="283"/>
      <c r="AT705" s="284" t="s">
        <v>200</v>
      </c>
      <c r="AU705" s="284" t="s">
        <v>81</v>
      </c>
      <c r="AV705" s="14" t="s">
        <v>194</v>
      </c>
      <c r="AW705" s="14" t="s">
        <v>35</v>
      </c>
      <c r="AX705" s="14" t="s">
        <v>79</v>
      </c>
      <c r="AY705" s="284" t="s">
        <v>188</v>
      </c>
    </row>
    <row r="706" s="1" customFormat="1" ht="16.5" customHeight="1">
      <c r="B706" s="47"/>
      <c r="C706" s="286" t="s">
        <v>1004</v>
      </c>
      <c r="D706" s="286" t="s">
        <v>273</v>
      </c>
      <c r="E706" s="287" t="s">
        <v>1048</v>
      </c>
      <c r="F706" s="288" t="s">
        <v>1049</v>
      </c>
      <c r="G706" s="289" t="s">
        <v>378</v>
      </c>
      <c r="H706" s="290">
        <v>13.25</v>
      </c>
      <c r="I706" s="291"/>
      <c r="J706" s="292">
        <f>ROUND(I706*H706,2)</f>
        <v>0</v>
      </c>
      <c r="K706" s="288" t="s">
        <v>307</v>
      </c>
      <c r="L706" s="293"/>
      <c r="M706" s="294" t="s">
        <v>21</v>
      </c>
      <c r="N706" s="295" t="s">
        <v>43</v>
      </c>
      <c r="O706" s="48"/>
      <c r="P706" s="246">
        <f>O706*H706</f>
        <v>0</v>
      </c>
      <c r="Q706" s="246">
        <v>0.0030000000000000001</v>
      </c>
      <c r="R706" s="246">
        <f>Q706*H706</f>
        <v>0.039750000000000001</v>
      </c>
      <c r="S706" s="246">
        <v>0</v>
      </c>
      <c r="T706" s="247">
        <f>S706*H706</f>
        <v>0</v>
      </c>
      <c r="AR706" s="25" t="s">
        <v>405</v>
      </c>
      <c r="AT706" s="25" t="s">
        <v>273</v>
      </c>
      <c r="AU706" s="25" t="s">
        <v>81</v>
      </c>
      <c r="AY706" s="25" t="s">
        <v>188</v>
      </c>
      <c r="BE706" s="248">
        <f>IF(N706="základní",J706,0)</f>
        <v>0</v>
      </c>
      <c r="BF706" s="248">
        <f>IF(N706="snížená",J706,0)</f>
        <v>0</v>
      </c>
      <c r="BG706" s="248">
        <f>IF(N706="zákl. přenesená",J706,0)</f>
        <v>0</v>
      </c>
      <c r="BH706" s="248">
        <f>IF(N706="sníž. přenesená",J706,0)</f>
        <v>0</v>
      </c>
      <c r="BI706" s="248">
        <f>IF(N706="nulová",J706,0)</f>
        <v>0</v>
      </c>
      <c r="BJ706" s="25" t="s">
        <v>79</v>
      </c>
      <c r="BK706" s="248">
        <f>ROUND(I706*H706,2)</f>
        <v>0</v>
      </c>
      <c r="BL706" s="25" t="s">
        <v>290</v>
      </c>
      <c r="BM706" s="25" t="s">
        <v>1455</v>
      </c>
    </row>
    <row r="707" s="1" customFormat="1">
      <c r="B707" s="47"/>
      <c r="C707" s="75"/>
      <c r="D707" s="249" t="s">
        <v>196</v>
      </c>
      <c r="E707" s="75"/>
      <c r="F707" s="250" t="s">
        <v>1049</v>
      </c>
      <c r="G707" s="75"/>
      <c r="H707" s="75"/>
      <c r="I707" s="205"/>
      <c r="J707" s="75"/>
      <c r="K707" s="75"/>
      <c r="L707" s="73"/>
      <c r="M707" s="251"/>
      <c r="N707" s="48"/>
      <c r="O707" s="48"/>
      <c r="P707" s="48"/>
      <c r="Q707" s="48"/>
      <c r="R707" s="48"/>
      <c r="S707" s="48"/>
      <c r="T707" s="96"/>
      <c r="AT707" s="25" t="s">
        <v>196</v>
      </c>
      <c r="AU707" s="25" t="s">
        <v>81</v>
      </c>
    </row>
    <row r="708" s="13" customFormat="1">
      <c r="B708" s="264"/>
      <c r="C708" s="265"/>
      <c r="D708" s="249" t="s">
        <v>200</v>
      </c>
      <c r="E708" s="266" t="s">
        <v>21</v>
      </c>
      <c r="F708" s="267" t="s">
        <v>1440</v>
      </c>
      <c r="G708" s="265"/>
      <c r="H708" s="266" t="s">
        <v>21</v>
      </c>
      <c r="I708" s="268"/>
      <c r="J708" s="265"/>
      <c r="K708" s="265"/>
      <c r="L708" s="269"/>
      <c r="M708" s="270"/>
      <c r="N708" s="271"/>
      <c r="O708" s="271"/>
      <c r="P708" s="271"/>
      <c r="Q708" s="271"/>
      <c r="R708" s="271"/>
      <c r="S708" s="271"/>
      <c r="T708" s="272"/>
      <c r="AT708" s="273" t="s">
        <v>200</v>
      </c>
      <c r="AU708" s="273" t="s">
        <v>81</v>
      </c>
      <c r="AV708" s="13" t="s">
        <v>79</v>
      </c>
      <c r="AW708" s="13" t="s">
        <v>35</v>
      </c>
      <c r="AX708" s="13" t="s">
        <v>72</v>
      </c>
      <c r="AY708" s="273" t="s">
        <v>188</v>
      </c>
    </row>
    <row r="709" s="12" customFormat="1">
      <c r="B709" s="253"/>
      <c r="C709" s="254"/>
      <c r="D709" s="249" t="s">
        <v>200</v>
      </c>
      <c r="E709" s="255" t="s">
        <v>21</v>
      </c>
      <c r="F709" s="256" t="s">
        <v>1456</v>
      </c>
      <c r="G709" s="254"/>
      <c r="H709" s="257">
        <v>5.2800000000000002</v>
      </c>
      <c r="I709" s="258"/>
      <c r="J709" s="254"/>
      <c r="K709" s="254"/>
      <c r="L709" s="259"/>
      <c r="M709" s="260"/>
      <c r="N709" s="261"/>
      <c r="O709" s="261"/>
      <c r="P709" s="261"/>
      <c r="Q709" s="261"/>
      <c r="R709" s="261"/>
      <c r="S709" s="261"/>
      <c r="T709" s="262"/>
      <c r="AT709" s="263" t="s">
        <v>200</v>
      </c>
      <c r="AU709" s="263" t="s">
        <v>81</v>
      </c>
      <c r="AV709" s="12" t="s">
        <v>81</v>
      </c>
      <c r="AW709" s="12" t="s">
        <v>35</v>
      </c>
      <c r="AX709" s="12" t="s">
        <v>72</v>
      </c>
      <c r="AY709" s="263" t="s">
        <v>188</v>
      </c>
    </row>
    <row r="710" s="13" customFormat="1">
      <c r="B710" s="264"/>
      <c r="C710" s="265"/>
      <c r="D710" s="249" t="s">
        <v>200</v>
      </c>
      <c r="E710" s="266" t="s">
        <v>21</v>
      </c>
      <c r="F710" s="267" t="s">
        <v>1432</v>
      </c>
      <c r="G710" s="265"/>
      <c r="H710" s="266" t="s">
        <v>21</v>
      </c>
      <c r="I710" s="268"/>
      <c r="J710" s="265"/>
      <c r="K710" s="265"/>
      <c r="L710" s="269"/>
      <c r="M710" s="270"/>
      <c r="N710" s="271"/>
      <c r="O710" s="271"/>
      <c r="P710" s="271"/>
      <c r="Q710" s="271"/>
      <c r="R710" s="271"/>
      <c r="S710" s="271"/>
      <c r="T710" s="272"/>
      <c r="AT710" s="273" t="s">
        <v>200</v>
      </c>
      <c r="AU710" s="273" t="s">
        <v>81</v>
      </c>
      <c r="AV710" s="13" t="s">
        <v>79</v>
      </c>
      <c r="AW710" s="13" t="s">
        <v>35</v>
      </c>
      <c r="AX710" s="13" t="s">
        <v>72</v>
      </c>
      <c r="AY710" s="273" t="s">
        <v>188</v>
      </c>
    </row>
    <row r="711" s="12" customFormat="1">
      <c r="B711" s="253"/>
      <c r="C711" s="254"/>
      <c r="D711" s="249" t="s">
        <v>200</v>
      </c>
      <c r="E711" s="255" t="s">
        <v>21</v>
      </c>
      <c r="F711" s="256" t="s">
        <v>1457</v>
      </c>
      <c r="G711" s="254"/>
      <c r="H711" s="257">
        <v>1.76</v>
      </c>
      <c r="I711" s="258"/>
      <c r="J711" s="254"/>
      <c r="K711" s="254"/>
      <c r="L711" s="259"/>
      <c r="M711" s="260"/>
      <c r="N711" s="261"/>
      <c r="O711" s="261"/>
      <c r="P711" s="261"/>
      <c r="Q711" s="261"/>
      <c r="R711" s="261"/>
      <c r="S711" s="261"/>
      <c r="T711" s="262"/>
      <c r="AT711" s="263" t="s">
        <v>200</v>
      </c>
      <c r="AU711" s="263" t="s">
        <v>81</v>
      </c>
      <c r="AV711" s="12" t="s">
        <v>81</v>
      </c>
      <c r="AW711" s="12" t="s">
        <v>35</v>
      </c>
      <c r="AX711" s="12" t="s">
        <v>72</v>
      </c>
      <c r="AY711" s="263" t="s">
        <v>188</v>
      </c>
    </row>
    <row r="712" s="13" customFormat="1">
      <c r="B712" s="264"/>
      <c r="C712" s="265"/>
      <c r="D712" s="249" t="s">
        <v>200</v>
      </c>
      <c r="E712" s="266" t="s">
        <v>21</v>
      </c>
      <c r="F712" s="267" t="s">
        <v>1436</v>
      </c>
      <c r="G712" s="265"/>
      <c r="H712" s="266" t="s">
        <v>21</v>
      </c>
      <c r="I712" s="268"/>
      <c r="J712" s="265"/>
      <c r="K712" s="265"/>
      <c r="L712" s="269"/>
      <c r="M712" s="270"/>
      <c r="N712" s="271"/>
      <c r="O712" s="271"/>
      <c r="P712" s="271"/>
      <c r="Q712" s="271"/>
      <c r="R712" s="271"/>
      <c r="S712" s="271"/>
      <c r="T712" s="272"/>
      <c r="AT712" s="273" t="s">
        <v>200</v>
      </c>
      <c r="AU712" s="273" t="s">
        <v>81</v>
      </c>
      <c r="AV712" s="13" t="s">
        <v>79</v>
      </c>
      <c r="AW712" s="13" t="s">
        <v>35</v>
      </c>
      <c r="AX712" s="13" t="s">
        <v>72</v>
      </c>
      <c r="AY712" s="273" t="s">
        <v>188</v>
      </c>
    </row>
    <row r="713" s="12" customFormat="1">
      <c r="B713" s="253"/>
      <c r="C713" s="254"/>
      <c r="D713" s="249" t="s">
        <v>200</v>
      </c>
      <c r="E713" s="255" t="s">
        <v>21</v>
      </c>
      <c r="F713" s="256" t="s">
        <v>1458</v>
      </c>
      <c r="G713" s="254"/>
      <c r="H713" s="257">
        <v>0.88</v>
      </c>
      <c r="I713" s="258"/>
      <c r="J713" s="254"/>
      <c r="K713" s="254"/>
      <c r="L713" s="259"/>
      <c r="M713" s="260"/>
      <c r="N713" s="261"/>
      <c r="O713" s="261"/>
      <c r="P713" s="261"/>
      <c r="Q713" s="261"/>
      <c r="R713" s="261"/>
      <c r="S713" s="261"/>
      <c r="T713" s="262"/>
      <c r="AT713" s="263" t="s">
        <v>200</v>
      </c>
      <c r="AU713" s="263" t="s">
        <v>81</v>
      </c>
      <c r="AV713" s="12" t="s">
        <v>81</v>
      </c>
      <c r="AW713" s="12" t="s">
        <v>35</v>
      </c>
      <c r="AX713" s="12" t="s">
        <v>72</v>
      </c>
      <c r="AY713" s="263" t="s">
        <v>188</v>
      </c>
    </row>
    <row r="714" s="13" customFormat="1">
      <c r="B714" s="264"/>
      <c r="C714" s="265"/>
      <c r="D714" s="249" t="s">
        <v>200</v>
      </c>
      <c r="E714" s="266" t="s">
        <v>21</v>
      </c>
      <c r="F714" s="267" t="s">
        <v>1442</v>
      </c>
      <c r="G714" s="265"/>
      <c r="H714" s="266" t="s">
        <v>21</v>
      </c>
      <c r="I714" s="268"/>
      <c r="J714" s="265"/>
      <c r="K714" s="265"/>
      <c r="L714" s="269"/>
      <c r="M714" s="270"/>
      <c r="N714" s="271"/>
      <c r="O714" s="271"/>
      <c r="P714" s="271"/>
      <c r="Q714" s="271"/>
      <c r="R714" s="271"/>
      <c r="S714" s="271"/>
      <c r="T714" s="272"/>
      <c r="AT714" s="273" t="s">
        <v>200</v>
      </c>
      <c r="AU714" s="273" t="s">
        <v>81</v>
      </c>
      <c r="AV714" s="13" t="s">
        <v>79</v>
      </c>
      <c r="AW714" s="13" t="s">
        <v>35</v>
      </c>
      <c r="AX714" s="13" t="s">
        <v>72</v>
      </c>
      <c r="AY714" s="273" t="s">
        <v>188</v>
      </c>
    </row>
    <row r="715" s="12" customFormat="1">
      <c r="B715" s="253"/>
      <c r="C715" s="254"/>
      <c r="D715" s="249" t="s">
        <v>200</v>
      </c>
      <c r="E715" s="255" t="s">
        <v>21</v>
      </c>
      <c r="F715" s="256" t="s">
        <v>1458</v>
      </c>
      <c r="G715" s="254"/>
      <c r="H715" s="257">
        <v>0.88</v>
      </c>
      <c r="I715" s="258"/>
      <c r="J715" s="254"/>
      <c r="K715" s="254"/>
      <c r="L715" s="259"/>
      <c r="M715" s="260"/>
      <c r="N715" s="261"/>
      <c r="O715" s="261"/>
      <c r="P715" s="261"/>
      <c r="Q715" s="261"/>
      <c r="R715" s="261"/>
      <c r="S715" s="261"/>
      <c r="T715" s="262"/>
      <c r="AT715" s="263" t="s">
        <v>200</v>
      </c>
      <c r="AU715" s="263" t="s">
        <v>81</v>
      </c>
      <c r="AV715" s="12" t="s">
        <v>81</v>
      </c>
      <c r="AW715" s="12" t="s">
        <v>35</v>
      </c>
      <c r="AX715" s="12" t="s">
        <v>72</v>
      </c>
      <c r="AY715" s="263" t="s">
        <v>188</v>
      </c>
    </row>
    <row r="716" s="13" customFormat="1">
      <c r="B716" s="264"/>
      <c r="C716" s="265"/>
      <c r="D716" s="249" t="s">
        <v>200</v>
      </c>
      <c r="E716" s="266" t="s">
        <v>21</v>
      </c>
      <c r="F716" s="267" t="s">
        <v>1443</v>
      </c>
      <c r="G716" s="265"/>
      <c r="H716" s="266" t="s">
        <v>21</v>
      </c>
      <c r="I716" s="268"/>
      <c r="J716" s="265"/>
      <c r="K716" s="265"/>
      <c r="L716" s="269"/>
      <c r="M716" s="270"/>
      <c r="N716" s="271"/>
      <c r="O716" s="271"/>
      <c r="P716" s="271"/>
      <c r="Q716" s="271"/>
      <c r="R716" s="271"/>
      <c r="S716" s="271"/>
      <c r="T716" s="272"/>
      <c r="AT716" s="273" t="s">
        <v>200</v>
      </c>
      <c r="AU716" s="273" t="s">
        <v>81</v>
      </c>
      <c r="AV716" s="13" t="s">
        <v>79</v>
      </c>
      <c r="AW716" s="13" t="s">
        <v>35</v>
      </c>
      <c r="AX716" s="13" t="s">
        <v>72</v>
      </c>
      <c r="AY716" s="273" t="s">
        <v>188</v>
      </c>
    </row>
    <row r="717" s="12" customFormat="1">
      <c r="B717" s="253"/>
      <c r="C717" s="254"/>
      <c r="D717" s="249" t="s">
        <v>200</v>
      </c>
      <c r="E717" s="255" t="s">
        <v>21</v>
      </c>
      <c r="F717" s="256" t="s">
        <v>1459</v>
      </c>
      <c r="G717" s="254"/>
      <c r="H717" s="257">
        <v>0.89000000000000001</v>
      </c>
      <c r="I717" s="258"/>
      <c r="J717" s="254"/>
      <c r="K717" s="254"/>
      <c r="L717" s="259"/>
      <c r="M717" s="260"/>
      <c r="N717" s="261"/>
      <c r="O717" s="261"/>
      <c r="P717" s="261"/>
      <c r="Q717" s="261"/>
      <c r="R717" s="261"/>
      <c r="S717" s="261"/>
      <c r="T717" s="262"/>
      <c r="AT717" s="263" t="s">
        <v>200</v>
      </c>
      <c r="AU717" s="263" t="s">
        <v>81</v>
      </c>
      <c r="AV717" s="12" t="s">
        <v>81</v>
      </c>
      <c r="AW717" s="12" t="s">
        <v>35</v>
      </c>
      <c r="AX717" s="12" t="s">
        <v>72</v>
      </c>
      <c r="AY717" s="263" t="s">
        <v>188</v>
      </c>
    </row>
    <row r="718" s="12" customFormat="1">
      <c r="B718" s="253"/>
      <c r="C718" s="254"/>
      <c r="D718" s="249" t="s">
        <v>200</v>
      </c>
      <c r="E718" s="255" t="s">
        <v>21</v>
      </c>
      <c r="F718" s="256" t="s">
        <v>1460</v>
      </c>
      <c r="G718" s="254"/>
      <c r="H718" s="257">
        <v>3.5600000000000001</v>
      </c>
      <c r="I718" s="258"/>
      <c r="J718" s="254"/>
      <c r="K718" s="254"/>
      <c r="L718" s="259"/>
      <c r="M718" s="260"/>
      <c r="N718" s="261"/>
      <c r="O718" s="261"/>
      <c r="P718" s="261"/>
      <c r="Q718" s="261"/>
      <c r="R718" s="261"/>
      <c r="S718" s="261"/>
      <c r="T718" s="262"/>
      <c r="AT718" s="263" t="s">
        <v>200</v>
      </c>
      <c r="AU718" s="263" t="s">
        <v>81</v>
      </c>
      <c r="AV718" s="12" t="s">
        <v>81</v>
      </c>
      <c r="AW718" s="12" t="s">
        <v>35</v>
      </c>
      <c r="AX718" s="12" t="s">
        <v>72</v>
      </c>
      <c r="AY718" s="263" t="s">
        <v>188</v>
      </c>
    </row>
    <row r="719" s="14" customFormat="1">
      <c r="B719" s="274"/>
      <c r="C719" s="275"/>
      <c r="D719" s="249" t="s">
        <v>200</v>
      </c>
      <c r="E719" s="276" t="s">
        <v>21</v>
      </c>
      <c r="F719" s="277" t="s">
        <v>215</v>
      </c>
      <c r="G719" s="275"/>
      <c r="H719" s="278">
        <v>13.25</v>
      </c>
      <c r="I719" s="279"/>
      <c r="J719" s="275"/>
      <c r="K719" s="275"/>
      <c r="L719" s="280"/>
      <c r="M719" s="281"/>
      <c r="N719" s="282"/>
      <c r="O719" s="282"/>
      <c r="P719" s="282"/>
      <c r="Q719" s="282"/>
      <c r="R719" s="282"/>
      <c r="S719" s="282"/>
      <c r="T719" s="283"/>
      <c r="AT719" s="284" t="s">
        <v>200</v>
      </c>
      <c r="AU719" s="284" t="s">
        <v>81</v>
      </c>
      <c r="AV719" s="14" t="s">
        <v>194</v>
      </c>
      <c r="AW719" s="14" t="s">
        <v>35</v>
      </c>
      <c r="AX719" s="14" t="s">
        <v>79</v>
      </c>
      <c r="AY719" s="284" t="s">
        <v>188</v>
      </c>
    </row>
    <row r="720" s="1" customFormat="1" ht="16.5" customHeight="1">
      <c r="B720" s="47"/>
      <c r="C720" s="237" t="s">
        <v>1009</v>
      </c>
      <c r="D720" s="237" t="s">
        <v>190</v>
      </c>
      <c r="E720" s="238" t="s">
        <v>1056</v>
      </c>
      <c r="F720" s="239" t="s">
        <v>1057</v>
      </c>
      <c r="G720" s="240" t="s">
        <v>120</v>
      </c>
      <c r="H720" s="241">
        <v>31.32</v>
      </c>
      <c r="I720" s="242"/>
      <c r="J720" s="243">
        <f>ROUND(I720*H720,2)</f>
        <v>0</v>
      </c>
      <c r="K720" s="239" t="s">
        <v>307</v>
      </c>
      <c r="L720" s="73"/>
      <c r="M720" s="244" t="s">
        <v>21</v>
      </c>
      <c r="N720" s="245" t="s">
        <v>43</v>
      </c>
      <c r="O720" s="48"/>
      <c r="P720" s="246">
        <f>O720*H720</f>
        <v>0</v>
      </c>
      <c r="Q720" s="246">
        <v>0</v>
      </c>
      <c r="R720" s="246">
        <f>Q720*H720</f>
        <v>0</v>
      </c>
      <c r="S720" s="246">
        <v>0</v>
      </c>
      <c r="T720" s="247">
        <f>S720*H720</f>
        <v>0</v>
      </c>
      <c r="AR720" s="25" t="s">
        <v>1001</v>
      </c>
      <c r="AT720" s="25" t="s">
        <v>190</v>
      </c>
      <c r="AU720" s="25" t="s">
        <v>81</v>
      </c>
      <c r="AY720" s="25" t="s">
        <v>188</v>
      </c>
      <c r="BE720" s="248">
        <f>IF(N720="základní",J720,0)</f>
        <v>0</v>
      </c>
      <c r="BF720" s="248">
        <f>IF(N720="snížená",J720,0)</f>
        <v>0</v>
      </c>
      <c r="BG720" s="248">
        <f>IF(N720="zákl. přenesená",J720,0)</f>
        <v>0</v>
      </c>
      <c r="BH720" s="248">
        <f>IF(N720="sníž. přenesená",J720,0)</f>
        <v>0</v>
      </c>
      <c r="BI720" s="248">
        <f>IF(N720="nulová",J720,0)</f>
        <v>0</v>
      </c>
      <c r="BJ720" s="25" t="s">
        <v>79</v>
      </c>
      <c r="BK720" s="248">
        <f>ROUND(I720*H720,2)</f>
        <v>0</v>
      </c>
      <c r="BL720" s="25" t="s">
        <v>1001</v>
      </c>
      <c r="BM720" s="25" t="s">
        <v>1461</v>
      </c>
    </row>
    <row r="721" s="1" customFormat="1">
      <c r="B721" s="47"/>
      <c r="C721" s="75"/>
      <c r="D721" s="249" t="s">
        <v>196</v>
      </c>
      <c r="E721" s="75"/>
      <c r="F721" s="250" t="s">
        <v>1057</v>
      </c>
      <c r="G721" s="75"/>
      <c r="H721" s="75"/>
      <c r="I721" s="205"/>
      <c r="J721" s="75"/>
      <c r="K721" s="75"/>
      <c r="L721" s="73"/>
      <c r="M721" s="251"/>
      <c r="N721" s="48"/>
      <c r="O721" s="48"/>
      <c r="P721" s="48"/>
      <c r="Q721" s="48"/>
      <c r="R721" s="48"/>
      <c r="S721" s="48"/>
      <c r="T721" s="96"/>
      <c r="AT721" s="25" t="s">
        <v>196</v>
      </c>
      <c r="AU721" s="25" t="s">
        <v>81</v>
      </c>
    </row>
    <row r="722" s="12" customFormat="1">
      <c r="B722" s="253"/>
      <c r="C722" s="254"/>
      <c r="D722" s="249" t="s">
        <v>200</v>
      </c>
      <c r="E722" s="255" t="s">
        <v>21</v>
      </c>
      <c r="F722" s="256" t="s">
        <v>1318</v>
      </c>
      <c r="G722" s="254"/>
      <c r="H722" s="257">
        <v>11.087999999999999</v>
      </c>
      <c r="I722" s="258"/>
      <c r="J722" s="254"/>
      <c r="K722" s="254"/>
      <c r="L722" s="259"/>
      <c r="M722" s="260"/>
      <c r="N722" s="261"/>
      <c r="O722" s="261"/>
      <c r="P722" s="261"/>
      <c r="Q722" s="261"/>
      <c r="R722" s="261"/>
      <c r="S722" s="261"/>
      <c r="T722" s="262"/>
      <c r="AT722" s="263" t="s">
        <v>200</v>
      </c>
      <c r="AU722" s="263" t="s">
        <v>81</v>
      </c>
      <c r="AV722" s="12" t="s">
        <v>81</v>
      </c>
      <c r="AW722" s="12" t="s">
        <v>35</v>
      </c>
      <c r="AX722" s="12" t="s">
        <v>72</v>
      </c>
      <c r="AY722" s="263" t="s">
        <v>188</v>
      </c>
    </row>
    <row r="723" s="12" customFormat="1">
      <c r="B723" s="253"/>
      <c r="C723" s="254"/>
      <c r="D723" s="249" t="s">
        <v>200</v>
      </c>
      <c r="E723" s="255" t="s">
        <v>21</v>
      </c>
      <c r="F723" s="256" t="s">
        <v>1319</v>
      </c>
      <c r="G723" s="254"/>
      <c r="H723" s="257">
        <v>2.6400000000000001</v>
      </c>
      <c r="I723" s="258"/>
      <c r="J723" s="254"/>
      <c r="K723" s="254"/>
      <c r="L723" s="259"/>
      <c r="M723" s="260"/>
      <c r="N723" s="261"/>
      <c r="O723" s="261"/>
      <c r="P723" s="261"/>
      <c r="Q723" s="261"/>
      <c r="R723" s="261"/>
      <c r="S723" s="261"/>
      <c r="T723" s="262"/>
      <c r="AT723" s="263" t="s">
        <v>200</v>
      </c>
      <c r="AU723" s="263" t="s">
        <v>81</v>
      </c>
      <c r="AV723" s="12" t="s">
        <v>81</v>
      </c>
      <c r="AW723" s="12" t="s">
        <v>35</v>
      </c>
      <c r="AX723" s="12" t="s">
        <v>72</v>
      </c>
      <c r="AY723" s="263" t="s">
        <v>188</v>
      </c>
    </row>
    <row r="724" s="12" customFormat="1">
      <c r="B724" s="253"/>
      <c r="C724" s="254"/>
      <c r="D724" s="249" t="s">
        <v>200</v>
      </c>
      <c r="E724" s="255" t="s">
        <v>21</v>
      </c>
      <c r="F724" s="256" t="s">
        <v>1431</v>
      </c>
      <c r="G724" s="254"/>
      <c r="H724" s="257">
        <v>1.3200000000000001</v>
      </c>
      <c r="I724" s="258"/>
      <c r="J724" s="254"/>
      <c r="K724" s="254"/>
      <c r="L724" s="259"/>
      <c r="M724" s="260"/>
      <c r="N724" s="261"/>
      <c r="O724" s="261"/>
      <c r="P724" s="261"/>
      <c r="Q724" s="261"/>
      <c r="R724" s="261"/>
      <c r="S724" s="261"/>
      <c r="T724" s="262"/>
      <c r="AT724" s="263" t="s">
        <v>200</v>
      </c>
      <c r="AU724" s="263" t="s">
        <v>81</v>
      </c>
      <c r="AV724" s="12" t="s">
        <v>81</v>
      </c>
      <c r="AW724" s="12" t="s">
        <v>35</v>
      </c>
      <c r="AX724" s="12" t="s">
        <v>72</v>
      </c>
      <c r="AY724" s="263" t="s">
        <v>188</v>
      </c>
    </row>
    <row r="725" s="12" customFormat="1">
      <c r="B725" s="253"/>
      <c r="C725" s="254"/>
      <c r="D725" s="249" t="s">
        <v>200</v>
      </c>
      <c r="E725" s="255" t="s">
        <v>21</v>
      </c>
      <c r="F725" s="256" t="s">
        <v>1462</v>
      </c>
      <c r="G725" s="254"/>
      <c r="H725" s="257">
        <v>4.4400000000000004</v>
      </c>
      <c r="I725" s="258"/>
      <c r="J725" s="254"/>
      <c r="K725" s="254"/>
      <c r="L725" s="259"/>
      <c r="M725" s="260"/>
      <c r="N725" s="261"/>
      <c r="O725" s="261"/>
      <c r="P725" s="261"/>
      <c r="Q725" s="261"/>
      <c r="R725" s="261"/>
      <c r="S725" s="261"/>
      <c r="T725" s="262"/>
      <c r="AT725" s="263" t="s">
        <v>200</v>
      </c>
      <c r="AU725" s="263" t="s">
        <v>81</v>
      </c>
      <c r="AV725" s="12" t="s">
        <v>81</v>
      </c>
      <c r="AW725" s="12" t="s">
        <v>35</v>
      </c>
      <c r="AX725" s="12" t="s">
        <v>72</v>
      </c>
      <c r="AY725" s="263" t="s">
        <v>188</v>
      </c>
    </row>
    <row r="726" s="12" customFormat="1">
      <c r="B726" s="253"/>
      <c r="C726" s="254"/>
      <c r="D726" s="249" t="s">
        <v>200</v>
      </c>
      <c r="E726" s="255" t="s">
        <v>21</v>
      </c>
      <c r="F726" s="256" t="s">
        <v>1463</v>
      </c>
      <c r="G726" s="254"/>
      <c r="H726" s="257">
        <v>11.832000000000001</v>
      </c>
      <c r="I726" s="258"/>
      <c r="J726" s="254"/>
      <c r="K726" s="254"/>
      <c r="L726" s="259"/>
      <c r="M726" s="260"/>
      <c r="N726" s="261"/>
      <c r="O726" s="261"/>
      <c r="P726" s="261"/>
      <c r="Q726" s="261"/>
      <c r="R726" s="261"/>
      <c r="S726" s="261"/>
      <c r="T726" s="262"/>
      <c r="AT726" s="263" t="s">
        <v>200</v>
      </c>
      <c r="AU726" s="263" t="s">
        <v>81</v>
      </c>
      <c r="AV726" s="12" t="s">
        <v>81</v>
      </c>
      <c r="AW726" s="12" t="s">
        <v>35</v>
      </c>
      <c r="AX726" s="12" t="s">
        <v>72</v>
      </c>
      <c r="AY726" s="263" t="s">
        <v>188</v>
      </c>
    </row>
    <row r="727" s="14" customFormat="1">
      <c r="B727" s="274"/>
      <c r="C727" s="275"/>
      <c r="D727" s="249" t="s">
        <v>200</v>
      </c>
      <c r="E727" s="276" t="s">
        <v>21</v>
      </c>
      <c r="F727" s="277" t="s">
        <v>215</v>
      </c>
      <c r="G727" s="275"/>
      <c r="H727" s="278">
        <v>31.32</v>
      </c>
      <c r="I727" s="279"/>
      <c r="J727" s="275"/>
      <c r="K727" s="275"/>
      <c r="L727" s="280"/>
      <c r="M727" s="281"/>
      <c r="N727" s="282"/>
      <c r="O727" s="282"/>
      <c r="P727" s="282"/>
      <c r="Q727" s="282"/>
      <c r="R727" s="282"/>
      <c r="S727" s="282"/>
      <c r="T727" s="283"/>
      <c r="AT727" s="284" t="s">
        <v>200</v>
      </c>
      <c r="AU727" s="284" t="s">
        <v>81</v>
      </c>
      <c r="AV727" s="14" t="s">
        <v>194</v>
      </c>
      <c r="AW727" s="14" t="s">
        <v>35</v>
      </c>
      <c r="AX727" s="14" t="s">
        <v>79</v>
      </c>
      <c r="AY727" s="284" t="s">
        <v>188</v>
      </c>
    </row>
    <row r="728" s="1" customFormat="1" ht="16.5" customHeight="1">
      <c r="B728" s="47"/>
      <c r="C728" s="286" t="s">
        <v>1016</v>
      </c>
      <c r="D728" s="286" t="s">
        <v>273</v>
      </c>
      <c r="E728" s="287" t="s">
        <v>1464</v>
      </c>
      <c r="F728" s="288" t="s">
        <v>1465</v>
      </c>
      <c r="G728" s="289" t="s">
        <v>627</v>
      </c>
      <c r="H728" s="290">
        <v>3</v>
      </c>
      <c r="I728" s="291"/>
      <c r="J728" s="292">
        <f>ROUND(I728*H728,2)</f>
        <v>0</v>
      </c>
      <c r="K728" s="288" t="s">
        <v>307</v>
      </c>
      <c r="L728" s="293"/>
      <c r="M728" s="294" t="s">
        <v>21</v>
      </c>
      <c r="N728" s="295" t="s">
        <v>43</v>
      </c>
      <c r="O728" s="48"/>
      <c r="P728" s="246">
        <f>O728*H728</f>
        <v>0</v>
      </c>
      <c r="Q728" s="246">
        <v>0</v>
      </c>
      <c r="R728" s="246">
        <f>Q728*H728</f>
        <v>0</v>
      </c>
      <c r="S728" s="246">
        <v>0</v>
      </c>
      <c r="T728" s="247">
        <f>S728*H728</f>
        <v>0</v>
      </c>
      <c r="AR728" s="25" t="s">
        <v>1001</v>
      </c>
      <c r="AT728" s="25" t="s">
        <v>273</v>
      </c>
      <c r="AU728" s="25" t="s">
        <v>81</v>
      </c>
      <c r="AY728" s="25" t="s">
        <v>188</v>
      </c>
      <c r="BE728" s="248">
        <f>IF(N728="základní",J728,0)</f>
        <v>0</v>
      </c>
      <c r="BF728" s="248">
        <f>IF(N728="snížená",J728,0)</f>
        <v>0</v>
      </c>
      <c r="BG728" s="248">
        <f>IF(N728="zákl. přenesená",J728,0)</f>
        <v>0</v>
      </c>
      <c r="BH728" s="248">
        <f>IF(N728="sníž. přenesená",J728,0)</f>
        <v>0</v>
      </c>
      <c r="BI728" s="248">
        <f>IF(N728="nulová",J728,0)</f>
        <v>0</v>
      </c>
      <c r="BJ728" s="25" t="s">
        <v>79</v>
      </c>
      <c r="BK728" s="248">
        <f>ROUND(I728*H728,2)</f>
        <v>0</v>
      </c>
      <c r="BL728" s="25" t="s">
        <v>1001</v>
      </c>
      <c r="BM728" s="25" t="s">
        <v>1466</v>
      </c>
    </row>
    <row r="729" s="1" customFormat="1">
      <c r="B729" s="47"/>
      <c r="C729" s="75"/>
      <c r="D729" s="249" t="s">
        <v>196</v>
      </c>
      <c r="E729" s="75"/>
      <c r="F729" s="250" t="s">
        <v>1091</v>
      </c>
      <c r="G729" s="75"/>
      <c r="H729" s="75"/>
      <c r="I729" s="205"/>
      <c r="J729" s="75"/>
      <c r="K729" s="75"/>
      <c r="L729" s="73"/>
      <c r="M729" s="251"/>
      <c r="N729" s="48"/>
      <c r="O729" s="48"/>
      <c r="P729" s="48"/>
      <c r="Q729" s="48"/>
      <c r="R729" s="48"/>
      <c r="S729" s="48"/>
      <c r="T729" s="96"/>
      <c r="AT729" s="25" t="s">
        <v>196</v>
      </c>
      <c r="AU729" s="25" t="s">
        <v>81</v>
      </c>
    </row>
    <row r="730" s="1" customFormat="1" ht="16.5" customHeight="1">
      <c r="B730" s="47"/>
      <c r="C730" s="286" t="s">
        <v>1020</v>
      </c>
      <c r="D730" s="286" t="s">
        <v>273</v>
      </c>
      <c r="E730" s="287" t="s">
        <v>1467</v>
      </c>
      <c r="F730" s="288" t="s">
        <v>1468</v>
      </c>
      <c r="G730" s="289" t="s">
        <v>627</v>
      </c>
      <c r="H730" s="290">
        <v>1</v>
      </c>
      <c r="I730" s="291"/>
      <c r="J730" s="292">
        <f>ROUND(I730*H730,2)</f>
        <v>0</v>
      </c>
      <c r="K730" s="288" t="s">
        <v>307</v>
      </c>
      <c r="L730" s="293"/>
      <c r="M730" s="294" t="s">
        <v>21</v>
      </c>
      <c r="N730" s="295" t="s">
        <v>43</v>
      </c>
      <c r="O730" s="48"/>
      <c r="P730" s="246">
        <f>O730*H730</f>
        <v>0</v>
      </c>
      <c r="Q730" s="246">
        <v>0</v>
      </c>
      <c r="R730" s="246">
        <f>Q730*H730</f>
        <v>0</v>
      </c>
      <c r="S730" s="246">
        <v>0</v>
      </c>
      <c r="T730" s="247">
        <f>S730*H730</f>
        <v>0</v>
      </c>
      <c r="AR730" s="25" t="s">
        <v>1001</v>
      </c>
      <c r="AT730" s="25" t="s">
        <v>273</v>
      </c>
      <c r="AU730" s="25" t="s">
        <v>81</v>
      </c>
      <c r="AY730" s="25" t="s">
        <v>188</v>
      </c>
      <c r="BE730" s="248">
        <f>IF(N730="základní",J730,0)</f>
        <v>0</v>
      </c>
      <c r="BF730" s="248">
        <f>IF(N730="snížená",J730,0)</f>
        <v>0</v>
      </c>
      <c r="BG730" s="248">
        <f>IF(N730="zákl. přenesená",J730,0)</f>
        <v>0</v>
      </c>
      <c r="BH730" s="248">
        <f>IF(N730="sníž. přenesená",J730,0)</f>
        <v>0</v>
      </c>
      <c r="BI730" s="248">
        <f>IF(N730="nulová",J730,0)</f>
        <v>0</v>
      </c>
      <c r="BJ730" s="25" t="s">
        <v>79</v>
      </c>
      <c r="BK730" s="248">
        <f>ROUND(I730*H730,2)</f>
        <v>0</v>
      </c>
      <c r="BL730" s="25" t="s">
        <v>1001</v>
      </c>
      <c r="BM730" s="25" t="s">
        <v>1469</v>
      </c>
    </row>
    <row r="731" s="1" customFormat="1">
      <c r="B731" s="47"/>
      <c r="C731" s="75"/>
      <c r="D731" s="249" t="s">
        <v>196</v>
      </c>
      <c r="E731" s="75"/>
      <c r="F731" s="250" t="s">
        <v>1091</v>
      </c>
      <c r="G731" s="75"/>
      <c r="H731" s="75"/>
      <c r="I731" s="205"/>
      <c r="J731" s="75"/>
      <c r="K731" s="75"/>
      <c r="L731" s="73"/>
      <c r="M731" s="251"/>
      <c r="N731" s="48"/>
      <c r="O731" s="48"/>
      <c r="P731" s="48"/>
      <c r="Q731" s="48"/>
      <c r="R731" s="48"/>
      <c r="S731" s="48"/>
      <c r="T731" s="96"/>
      <c r="AT731" s="25" t="s">
        <v>196</v>
      </c>
      <c r="AU731" s="25" t="s">
        <v>81</v>
      </c>
    </row>
    <row r="732" s="1" customFormat="1" ht="16.5" customHeight="1">
      <c r="B732" s="47"/>
      <c r="C732" s="286" t="s">
        <v>1025</v>
      </c>
      <c r="D732" s="286" t="s">
        <v>273</v>
      </c>
      <c r="E732" s="287" t="s">
        <v>1470</v>
      </c>
      <c r="F732" s="288" t="s">
        <v>1471</v>
      </c>
      <c r="G732" s="289" t="s">
        <v>627</v>
      </c>
      <c r="H732" s="290">
        <v>1</v>
      </c>
      <c r="I732" s="291"/>
      <c r="J732" s="292">
        <f>ROUND(I732*H732,2)</f>
        <v>0</v>
      </c>
      <c r="K732" s="288" t="s">
        <v>307</v>
      </c>
      <c r="L732" s="293"/>
      <c r="M732" s="294" t="s">
        <v>21</v>
      </c>
      <c r="N732" s="295" t="s">
        <v>43</v>
      </c>
      <c r="O732" s="48"/>
      <c r="P732" s="246">
        <f>O732*H732</f>
        <v>0</v>
      </c>
      <c r="Q732" s="246">
        <v>0</v>
      </c>
      <c r="R732" s="246">
        <f>Q732*H732</f>
        <v>0</v>
      </c>
      <c r="S732" s="246">
        <v>0</v>
      </c>
      <c r="T732" s="247">
        <f>S732*H732</f>
        <v>0</v>
      </c>
      <c r="AR732" s="25" t="s">
        <v>1001</v>
      </c>
      <c r="AT732" s="25" t="s">
        <v>273</v>
      </c>
      <c r="AU732" s="25" t="s">
        <v>81</v>
      </c>
      <c r="AY732" s="25" t="s">
        <v>188</v>
      </c>
      <c r="BE732" s="248">
        <f>IF(N732="základní",J732,0)</f>
        <v>0</v>
      </c>
      <c r="BF732" s="248">
        <f>IF(N732="snížená",J732,0)</f>
        <v>0</v>
      </c>
      <c r="BG732" s="248">
        <f>IF(N732="zákl. přenesená",J732,0)</f>
        <v>0</v>
      </c>
      <c r="BH732" s="248">
        <f>IF(N732="sníž. přenesená",J732,0)</f>
        <v>0</v>
      </c>
      <c r="BI732" s="248">
        <f>IF(N732="nulová",J732,0)</f>
        <v>0</v>
      </c>
      <c r="BJ732" s="25" t="s">
        <v>79</v>
      </c>
      <c r="BK732" s="248">
        <f>ROUND(I732*H732,2)</f>
        <v>0</v>
      </c>
      <c r="BL732" s="25" t="s">
        <v>1001</v>
      </c>
      <c r="BM732" s="25" t="s">
        <v>1472</v>
      </c>
    </row>
    <row r="733" s="1" customFormat="1">
      <c r="B733" s="47"/>
      <c r="C733" s="75"/>
      <c r="D733" s="249" t="s">
        <v>196</v>
      </c>
      <c r="E733" s="75"/>
      <c r="F733" s="250" t="s">
        <v>1091</v>
      </c>
      <c r="G733" s="75"/>
      <c r="H733" s="75"/>
      <c r="I733" s="205"/>
      <c r="J733" s="75"/>
      <c r="K733" s="75"/>
      <c r="L733" s="73"/>
      <c r="M733" s="251"/>
      <c r="N733" s="48"/>
      <c r="O733" s="48"/>
      <c r="P733" s="48"/>
      <c r="Q733" s="48"/>
      <c r="R733" s="48"/>
      <c r="S733" s="48"/>
      <c r="T733" s="96"/>
      <c r="AT733" s="25" t="s">
        <v>196</v>
      </c>
      <c r="AU733" s="25" t="s">
        <v>81</v>
      </c>
    </row>
    <row r="734" s="1" customFormat="1" ht="25.5" customHeight="1">
      <c r="B734" s="47"/>
      <c r="C734" s="286" t="s">
        <v>1032</v>
      </c>
      <c r="D734" s="286" t="s">
        <v>273</v>
      </c>
      <c r="E734" s="287" t="s">
        <v>1473</v>
      </c>
      <c r="F734" s="288" t="s">
        <v>1474</v>
      </c>
      <c r="G734" s="289" t="s">
        <v>627</v>
      </c>
      <c r="H734" s="290">
        <v>1</v>
      </c>
      <c r="I734" s="291"/>
      <c r="J734" s="292">
        <f>ROUND(I734*H734,2)</f>
        <v>0</v>
      </c>
      <c r="K734" s="288" t="s">
        <v>307</v>
      </c>
      <c r="L734" s="293"/>
      <c r="M734" s="294" t="s">
        <v>21</v>
      </c>
      <c r="N734" s="295" t="s">
        <v>43</v>
      </c>
      <c r="O734" s="48"/>
      <c r="P734" s="246">
        <f>O734*H734</f>
        <v>0</v>
      </c>
      <c r="Q734" s="246">
        <v>0</v>
      </c>
      <c r="R734" s="246">
        <f>Q734*H734</f>
        <v>0</v>
      </c>
      <c r="S734" s="246">
        <v>0</v>
      </c>
      <c r="T734" s="247">
        <f>S734*H734</f>
        <v>0</v>
      </c>
      <c r="AR734" s="25" t="s">
        <v>1001</v>
      </c>
      <c r="AT734" s="25" t="s">
        <v>273</v>
      </c>
      <c r="AU734" s="25" t="s">
        <v>81</v>
      </c>
      <c r="AY734" s="25" t="s">
        <v>188</v>
      </c>
      <c r="BE734" s="248">
        <f>IF(N734="základní",J734,0)</f>
        <v>0</v>
      </c>
      <c r="BF734" s="248">
        <f>IF(N734="snížená",J734,0)</f>
        <v>0</v>
      </c>
      <c r="BG734" s="248">
        <f>IF(N734="zákl. přenesená",J734,0)</f>
        <v>0</v>
      </c>
      <c r="BH734" s="248">
        <f>IF(N734="sníž. přenesená",J734,0)</f>
        <v>0</v>
      </c>
      <c r="BI734" s="248">
        <f>IF(N734="nulová",J734,0)</f>
        <v>0</v>
      </c>
      <c r="BJ734" s="25" t="s">
        <v>79</v>
      </c>
      <c r="BK734" s="248">
        <f>ROUND(I734*H734,2)</f>
        <v>0</v>
      </c>
      <c r="BL734" s="25" t="s">
        <v>1001</v>
      </c>
      <c r="BM734" s="25" t="s">
        <v>1475</v>
      </c>
    </row>
    <row r="735" s="1" customFormat="1">
      <c r="B735" s="47"/>
      <c r="C735" s="75"/>
      <c r="D735" s="249" t="s">
        <v>196</v>
      </c>
      <c r="E735" s="75"/>
      <c r="F735" s="250" t="s">
        <v>1091</v>
      </c>
      <c r="G735" s="75"/>
      <c r="H735" s="75"/>
      <c r="I735" s="205"/>
      <c r="J735" s="75"/>
      <c r="K735" s="75"/>
      <c r="L735" s="73"/>
      <c r="M735" s="251"/>
      <c r="N735" s="48"/>
      <c r="O735" s="48"/>
      <c r="P735" s="48"/>
      <c r="Q735" s="48"/>
      <c r="R735" s="48"/>
      <c r="S735" s="48"/>
      <c r="T735" s="96"/>
      <c r="AT735" s="25" t="s">
        <v>196</v>
      </c>
      <c r="AU735" s="25" t="s">
        <v>81</v>
      </c>
    </row>
    <row r="736" s="1" customFormat="1" ht="25.5" customHeight="1">
      <c r="B736" s="47"/>
      <c r="C736" s="286" t="s">
        <v>1036</v>
      </c>
      <c r="D736" s="286" t="s">
        <v>273</v>
      </c>
      <c r="E736" s="287" t="s">
        <v>1476</v>
      </c>
      <c r="F736" s="288" t="s">
        <v>1477</v>
      </c>
      <c r="G736" s="289" t="s">
        <v>627</v>
      </c>
      <c r="H736" s="290">
        <v>1</v>
      </c>
      <c r="I736" s="291"/>
      <c r="J736" s="292">
        <f>ROUND(I736*H736,2)</f>
        <v>0</v>
      </c>
      <c r="K736" s="288" t="s">
        <v>307</v>
      </c>
      <c r="L736" s="293"/>
      <c r="M736" s="294" t="s">
        <v>21</v>
      </c>
      <c r="N736" s="295" t="s">
        <v>43</v>
      </c>
      <c r="O736" s="48"/>
      <c r="P736" s="246">
        <f>O736*H736</f>
        <v>0</v>
      </c>
      <c r="Q736" s="246">
        <v>0</v>
      </c>
      <c r="R736" s="246">
        <f>Q736*H736</f>
        <v>0</v>
      </c>
      <c r="S736" s="246">
        <v>0</v>
      </c>
      <c r="T736" s="247">
        <f>S736*H736</f>
        <v>0</v>
      </c>
      <c r="AR736" s="25" t="s">
        <v>1001</v>
      </c>
      <c r="AT736" s="25" t="s">
        <v>273</v>
      </c>
      <c r="AU736" s="25" t="s">
        <v>81</v>
      </c>
      <c r="AY736" s="25" t="s">
        <v>188</v>
      </c>
      <c r="BE736" s="248">
        <f>IF(N736="základní",J736,0)</f>
        <v>0</v>
      </c>
      <c r="BF736" s="248">
        <f>IF(N736="snížená",J736,0)</f>
        <v>0</v>
      </c>
      <c r="BG736" s="248">
        <f>IF(N736="zákl. přenesená",J736,0)</f>
        <v>0</v>
      </c>
      <c r="BH736" s="248">
        <f>IF(N736="sníž. přenesená",J736,0)</f>
        <v>0</v>
      </c>
      <c r="BI736" s="248">
        <f>IF(N736="nulová",J736,0)</f>
        <v>0</v>
      </c>
      <c r="BJ736" s="25" t="s">
        <v>79</v>
      </c>
      <c r="BK736" s="248">
        <f>ROUND(I736*H736,2)</f>
        <v>0</v>
      </c>
      <c r="BL736" s="25" t="s">
        <v>1001</v>
      </c>
      <c r="BM736" s="25" t="s">
        <v>1478</v>
      </c>
    </row>
    <row r="737" s="1" customFormat="1">
      <c r="B737" s="47"/>
      <c r="C737" s="75"/>
      <c r="D737" s="249" t="s">
        <v>196</v>
      </c>
      <c r="E737" s="75"/>
      <c r="F737" s="250" t="s">
        <v>1091</v>
      </c>
      <c r="G737" s="75"/>
      <c r="H737" s="75"/>
      <c r="I737" s="205"/>
      <c r="J737" s="75"/>
      <c r="K737" s="75"/>
      <c r="L737" s="73"/>
      <c r="M737" s="251"/>
      <c r="N737" s="48"/>
      <c r="O737" s="48"/>
      <c r="P737" s="48"/>
      <c r="Q737" s="48"/>
      <c r="R737" s="48"/>
      <c r="S737" s="48"/>
      <c r="T737" s="96"/>
      <c r="AT737" s="25" t="s">
        <v>196</v>
      </c>
      <c r="AU737" s="25" t="s">
        <v>81</v>
      </c>
    </row>
    <row r="738" s="1" customFormat="1" ht="16.5" customHeight="1">
      <c r="B738" s="47"/>
      <c r="C738" s="237" t="s">
        <v>1042</v>
      </c>
      <c r="D738" s="237" t="s">
        <v>190</v>
      </c>
      <c r="E738" s="238" t="s">
        <v>1479</v>
      </c>
      <c r="F738" s="239" t="s">
        <v>1480</v>
      </c>
      <c r="G738" s="240" t="s">
        <v>261</v>
      </c>
      <c r="H738" s="241">
        <v>3.363</v>
      </c>
      <c r="I738" s="242"/>
      <c r="J738" s="243">
        <f>ROUND(I738*H738,2)</f>
        <v>0</v>
      </c>
      <c r="K738" s="239" t="s">
        <v>193</v>
      </c>
      <c r="L738" s="73"/>
      <c r="M738" s="244" t="s">
        <v>21</v>
      </c>
      <c r="N738" s="245" t="s">
        <v>43</v>
      </c>
      <c r="O738" s="48"/>
      <c r="P738" s="246">
        <f>O738*H738</f>
        <v>0</v>
      </c>
      <c r="Q738" s="246">
        <v>0</v>
      </c>
      <c r="R738" s="246">
        <f>Q738*H738</f>
        <v>0</v>
      </c>
      <c r="S738" s="246">
        <v>0</v>
      </c>
      <c r="T738" s="247">
        <f>S738*H738</f>
        <v>0</v>
      </c>
      <c r="AR738" s="25" t="s">
        <v>290</v>
      </c>
      <c r="AT738" s="25" t="s">
        <v>190</v>
      </c>
      <c r="AU738" s="25" t="s">
        <v>81</v>
      </c>
      <c r="AY738" s="25" t="s">
        <v>188</v>
      </c>
      <c r="BE738" s="248">
        <f>IF(N738="základní",J738,0)</f>
        <v>0</v>
      </c>
      <c r="BF738" s="248">
        <f>IF(N738="snížená",J738,0)</f>
        <v>0</v>
      </c>
      <c r="BG738" s="248">
        <f>IF(N738="zákl. přenesená",J738,0)</f>
        <v>0</v>
      </c>
      <c r="BH738" s="248">
        <f>IF(N738="sníž. přenesená",J738,0)</f>
        <v>0</v>
      </c>
      <c r="BI738" s="248">
        <f>IF(N738="nulová",J738,0)</f>
        <v>0</v>
      </c>
      <c r="BJ738" s="25" t="s">
        <v>79</v>
      </c>
      <c r="BK738" s="248">
        <f>ROUND(I738*H738,2)</f>
        <v>0</v>
      </c>
      <c r="BL738" s="25" t="s">
        <v>290</v>
      </c>
      <c r="BM738" s="25" t="s">
        <v>1481</v>
      </c>
    </row>
    <row r="739" s="1" customFormat="1">
      <c r="B739" s="47"/>
      <c r="C739" s="75"/>
      <c r="D739" s="249" t="s">
        <v>196</v>
      </c>
      <c r="E739" s="75"/>
      <c r="F739" s="250" t="s">
        <v>1482</v>
      </c>
      <c r="G739" s="75"/>
      <c r="H739" s="75"/>
      <c r="I739" s="205"/>
      <c r="J739" s="75"/>
      <c r="K739" s="75"/>
      <c r="L739" s="73"/>
      <c r="M739" s="251"/>
      <c r="N739" s="48"/>
      <c r="O739" s="48"/>
      <c r="P739" s="48"/>
      <c r="Q739" s="48"/>
      <c r="R739" s="48"/>
      <c r="S739" s="48"/>
      <c r="T739" s="96"/>
      <c r="AT739" s="25" t="s">
        <v>196</v>
      </c>
      <c r="AU739" s="25" t="s">
        <v>81</v>
      </c>
    </row>
    <row r="740" s="1" customFormat="1">
      <c r="B740" s="47"/>
      <c r="C740" s="75"/>
      <c r="D740" s="249" t="s">
        <v>198</v>
      </c>
      <c r="E740" s="75"/>
      <c r="F740" s="252" t="s">
        <v>1113</v>
      </c>
      <c r="G740" s="75"/>
      <c r="H740" s="75"/>
      <c r="I740" s="205"/>
      <c r="J740" s="75"/>
      <c r="K740" s="75"/>
      <c r="L740" s="73"/>
      <c r="M740" s="251"/>
      <c r="N740" s="48"/>
      <c r="O740" s="48"/>
      <c r="P740" s="48"/>
      <c r="Q740" s="48"/>
      <c r="R740" s="48"/>
      <c r="S740" s="48"/>
      <c r="T740" s="96"/>
      <c r="AT740" s="25" t="s">
        <v>198</v>
      </c>
      <c r="AU740" s="25" t="s">
        <v>81</v>
      </c>
    </row>
    <row r="741" s="11" customFormat="1" ht="37.44001" customHeight="1">
      <c r="B741" s="221"/>
      <c r="C741" s="222"/>
      <c r="D741" s="223" t="s">
        <v>71</v>
      </c>
      <c r="E741" s="224" t="s">
        <v>1147</v>
      </c>
      <c r="F741" s="224" t="s">
        <v>1148</v>
      </c>
      <c r="G741" s="222"/>
      <c r="H741" s="222"/>
      <c r="I741" s="225"/>
      <c r="J741" s="226">
        <f>BK741</f>
        <v>0</v>
      </c>
      <c r="K741" s="222"/>
      <c r="L741" s="227"/>
      <c r="M741" s="228"/>
      <c r="N741" s="229"/>
      <c r="O741" s="229"/>
      <c r="P741" s="230">
        <f>SUM(P742:P748)</f>
        <v>0</v>
      </c>
      <c r="Q741" s="229"/>
      <c r="R741" s="230">
        <f>SUM(R742:R748)</f>
        <v>0</v>
      </c>
      <c r="S741" s="229"/>
      <c r="T741" s="231">
        <f>SUM(T742:T748)</f>
        <v>0</v>
      </c>
      <c r="AR741" s="232" t="s">
        <v>194</v>
      </c>
      <c r="AT741" s="233" t="s">
        <v>71</v>
      </c>
      <c r="AU741" s="233" t="s">
        <v>72</v>
      </c>
      <c r="AY741" s="232" t="s">
        <v>188</v>
      </c>
      <c r="BK741" s="234">
        <f>SUM(BK742:BK748)</f>
        <v>0</v>
      </c>
    </row>
    <row r="742" s="1" customFormat="1" ht="16.5" customHeight="1">
      <c r="B742" s="47"/>
      <c r="C742" s="237" t="s">
        <v>1047</v>
      </c>
      <c r="D742" s="237" t="s">
        <v>190</v>
      </c>
      <c r="E742" s="238" t="s">
        <v>1150</v>
      </c>
      <c r="F742" s="239" t="s">
        <v>1151</v>
      </c>
      <c r="G742" s="240" t="s">
        <v>1152</v>
      </c>
      <c r="H742" s="241">
        <v>5</v>
      </c>
      <c r="I742" s="242"/>
      <c r="J742" s="243">
        <f>ROUND(I742*H742,2)</f>
        <v>0</v>
      </c>
      <c r="K742" s="239" t="s">
        <v>307</v>
      </c>
      <c r="L742" s="73"/>
      <c r="M742" s="244" t="s">
        <v>21</v>
      </c>
      <c r="N742" s="245" t="s">
        <v>43</v>
      </c>
      <c r="O742" s="48"/>
      <c r="P742" s="246">
        <f>O742*H742</f>
        <v>0</v>
      </c>
      <c r="Q742" s="246">
        <v>0</v>
      </c>
      <c r="R742" s="246">
        <f>Q742*H742</f>
        <v>0</v>
      </c>
      <c r="S742" s="246">
        <v>0</v>
      </c>
      <c r="T742" s="247">
        <f>S742*H742</f>
        <v>0</v>
      </c>
      <c r="AR742" s="25" t="s">
        <v>1001</v>
      </c>
      <c r="AT742" s="25" t="s">
        <v>190</v>
      </c>
      <c r="AU742" s="25" t="s">
        <v>79</v>
      </c>
      <c r="AY742" s="25" t="s">
        <v>188</v>
      </c>
      <c r="BE742" s="248">
        <f>IF(N742="základní",J742,0)</f>
        <v>0</v>
      </c>
      <c r="BF742" s="248">
        <f>IF(N742="snížená",J742,0)</f>
        <v>0</v>
      </c>
      <c r="BG742" s="248">
        <f>IF(N742="zákl. přenesená",J742,0)</f>
        <v>0</v>
      </c>
      <c r="BH742" s="248">
        <f>IF(N742="sníž. přenesená",J742,0)</f>
        <v>0</v>
      </c>
      <c r="BI742" s="248">
        <f>IF(N742="nulová",J742,0)</f>
        <v>0</v>
      </c>
      <c r="BJ742" s="25" t="s">
        <v>79</v>
      </c>
      <c r="BK742" s="248">
        <f>ROUND(I742*H742,2)</f>
        <v>0</v>
      </c>
      <c r="BL742" s="25" t="s">
        <v>1001</v>
      </c>
      <c r="BM742" s="25" t="s">
        <v>1483</v>
      </c>
    </row>
    <row r="743" s="1" customFormat="1">
      <c r="B743" s="47"/>
      <c r="C743" s="75"/>
      <c r="D743" s="249" t="s">
        <v>196</v>
      </c>
      <c r="E743" s="75"/>
      <c r="F743" s="250" t="s">
        <v>1151</v>
      </c>
      <c r="G743" s="75"/>
      <c r="H743" s="75"/>
      <c r="I743" s="205"/>
      <c r="J743" s="75"/>
      <c r="K743" s="75"/>
      <c r="L743" s="73"/>
      <c r="M743" s="251"/>
      <c r="N743" s="48"/>
      <c r="O743" s="48"/>
      <c r="P743" s="48"/>
      <c r="Q743" s="48"/>
      <c r="R743" s="48"/>
      <c r="S743" s="48"/>
      <c r="T743" s="96"/>
      <c r="AT743" s="25" t="s">
        <v>196</v>
      </c>
      <c r="AU743" s="25" t="s">
        <v>79</v>
      </c>
    </row>
    <row r="744" s="1" customFormat="1">
      <c r="B744" s="47"/>
      <c r="C744" s="75"/>
      <c r="D744" s="249" t="s">
        <v>740</v>
      </c>
      <c r="E744" s="75"/>
      <c r="F744" s="252" t="s">
        <v>1154</v>
      </c>
      <c r="G744" s="75"/>
      <c r="H744" s="75"/>
      <c r="I744" s="205"/>
      <c r="J744" s="75"/>
      <c r="K744" s="75"/>
      <c r="L744" s="73"/>
      <c r="M744" s="251"/>
      <c r="N744" s="48"/>
      <c r="O744" s="48"/>
      <c r="P744" s="48"/>
      <c r="Q744" s="48"/>
      <c r="R744" s="48"/>
      <c r="S744" s="48"/>
      <c r="T744" s="96"/>
      <c r="AT744" s="25" t="s">
        <v>740</v>
      </c>
      <c r="AU744" s="25" t="s">
        <v>79</v>
      </c>
    </row>
    <row r="745" s="1" customFormat="1" ht="16.5" customHeight="1">
      <c r="B745" s="47"/>
      <c r="C745" s="237" t="s">
        <v>1055</v>
      </c>
      <c r="D745" s="237" t="s">
        <v>190</v>
      </c>
      <c r="E745" s="238" t="s">
        <v>1156</v>
      </c>
      <c r="F745" s="239" t="s">
        <v>1157</v>
      </c>
      <c r="G745" s="240" t="s">
        <v>1152</v>
      </c>
      <c r="H745" s="241">
        <v>5</v>
      </c>
      <c r="I745" s="242"/>
      <c r="J745" s="243">
        <f>ROUND(I745*H745,2)</f>
        <v>0</v>
      </c>
      <c r="K745" s="239" t="s">
        <v>307</v>
      </c>
      <c r="L745" s="73"/>
      <c r="M745" s="244" t="s">
        <v>21</v>
      </c>
      <c r="N745" s="245" t="s">
        <v>43</v>
      </c>
      <c r="O745" s="48"/>
      <c r="P745" s="246">
        <f>O745*H745</f>
        <v>0</v>
      </c>
      <c r="Q745" s="246">
        <v>0</v>
      </c>
      <c r="R745" s="246">
        <f>Q745*H745</f>
        <v>0</v>
      </c>
      <c r="S745" s="246">
        <v>0</v>
      </c>
      <c r="T745" s="247">
        <f>S745*H745</f>
        <v>0</v>
      </c>
      <c r="AR745" s="25" t="s">
        <v>1001</v>
      </c>
      <c r="AT745" s="25" t="s">
        <v>190</v>
      </c>
      <c r="AU745" s="25" t="s">
        <v>79</v>
      </c>
      <c r="AY745" s="25" t="s">
        <v>188</v>
      </c>
      <c r="BE745" s="248">
        <f>IF(N745="základní",J745,0)</f>
        <v>0</v>
      </c>
      <c r="BF745" s="248">
        <f>IF(N745="snížená",J745,0)</f>
        <v>0</v>
      </c>
      <c r="BG745" s="248">
        <f>IF(N745="zákl. přenesená",J745,0)</f>
        <v>0</v>
      </c>
      <c r="BH745" s="248">
        <f>IF(N745="sníž. přenesená",J745,0)</f>
        <v>0</v>
      </c>
      <c r="BI745" s="248">
        <f>IF(N745="nulová",J745,0)</f>
        <v>0</v>
      </c>
      <c r="BJ745" s="25" t="s">
        <v>79</v>
      </c>
      <c r="BK745" s="248">
        <f>ROUND(I745*H745,2)</f>
        <v>0</v>
      </c>
      <c r="BL745" s="25" t="s">
        <v>1001</v>
      </c>
      <c r="BM745" s="25" t="s">
        <v>1484</v>
      </c>
    </row>
    <row r="746" s="1" customFormat="1">
      <c r="B746" s="47"/>
      <c r="C746" s="75"/>
      <c r="D746" s="249" t="s">
        <v>196</v>
      </c>
      <c r="E746" s="75"/>
      <c r="F746" s="250" t="s">
        <v>1157</v>
      </c>
      <c r="G746" s="75"/>
      <c r="H746" s="75"/>
      <c r="I746" s="205"/>
      <c r="J746" s="75"/>
      <c r="K746" s="75"/>
      <c r="L746" s="73"/>
      <c r="M746" s="251"/>
      <c r="N746" s="48"/>
      <c r="O746" s="48"/>
      <c r="P746" s="48"/>
      <c r="Q746" s="48"/>
      <c r="R746" s="48"/>
      <c r="S746" s="48"/>
      <c r="T746" s="96"/>
      <c r="AT746" s="25" t="s">
        <v>196</v>
      </c>
      <c r="AU746" s="25" t="s">
        <v>79</v>
      </c>
    </row>
    <row r="747" s="1" customFormat="1" ht="16.5" customHeight="1">
      <c r="B747" s="47"/>
      <c r="C747" s="237" t="s">
        <v>1061</v>
      </c>
      <c r="D747" s="237" t="s">
        <v>190</v>
      </c>
      <c r="E747" s="238" t="s">
        <v>1160</v>
      </c>
      <c r="F747" s="239" t="s">
        <v>1161</v>
      </c>
      <c r="G747" s="240" t="s">
        <v>1152</v>
      </c>
      <c r="H747" s="241">
        <v>20</v>
      </c>
      <c r="I747" s="242"/>
      <c r="J747" s="243">
        <f>ROUND(I747*H747,2)</f>
        <v>0</v>
      </c>
      <c r="K747" s="239" t="s">
        <v>307</v>
      </c>
      <c r="L747" s="73"/>
      <c r="M747" s="244" t="s">
        <v>21</v>
      </c>
      <c r="N747" s="245" t="s">
        <v>43</v>
      </c>
      <c r="O747" s="48"/>
      <c r="P747" s="246">
        <f>O747*H747</f>
        <v>0</v>
      </c>
      <c r="Q747" s="246">
        <v>0</v>
      </c>
      <c r="R747" s="246">
        <f>Q747*H747</f>
        <v>0</v>
      </c>
      <c r="S747" s="246">
        <v>0</v>
      </c>
      <c r="T747" s="247">
        <f>S747*H747</f>
        <v>0</v>
      </c>
      <c r="AR747" s="25" t="s">
        <v>1001</v>
      </c>
      <c r="AT747" s="25" t="s">
        <v>190</v>
      </c>
      <c r="AU747" s="25" t="s">
        <v>79</v>
      </c>
      <c r="AY747" s="25" t="s">
        <v>188</v>
      </c>
      <c r="BE747" s="248">
        <f>IF(N747="základní",J747,0)</f>
        <v>0</v>
      </c>
      <c r="BF747" s="248">
        <f>IF(N747="snížená",J747,0)</f>
        <v>0</v>
      </c>
      <c r="BG747" s="248">
        <f>IF(N747="zákl. přenesená",J747,0)</f>
        <v>0</v>
      </c>
      <c r="BH747" s="248">
        <f>IF(N747="sníž. přenesená",J747,0)</f>
        <v>0</v>
      </c>
      <c r="BI747" s="248">
        <f>IF(N747="nulová",J747,0)</f>
        <v>0</v>
      </c>
      <c r="BJ747" s="25" t="s">
        <v>79</v>
      </c>
      <c r="BK747" s="248">
        <f>ROUND(I747*H747,2)</f>
        <v>0</v>
      </c>
      <c r="BL747" s="25" t="s">
        <v>1001</v>
      </c>
      <c r="BM747" s="25" t="s">
        <v>1485</v>
      </c>
    </row>
    <row r="748" s="1" customFormat="1">
      <c r="B748" s="47"/>
      <c r="C748" s="75"/>
      <c r="D748" s="249" t="s">
        <v>196</v>
      </c>
      <c r="E748" s="75"/>
      <c r="F748" s="250" t="s">
        <v>1161</v>
      </c>
      <c r="G748" s="75"/>
      <c r="H748" s="75"/>
      <c r="I748" s="205"/>
      <c r="J748" s="75"/>
      <c r="K748" s="75"/>
      <c r="L748" s="73"/>
      <c r="M748" s="309"/>
      <c r="N748" s="310"/>
      <c r="O748" s="310"/>
      <c r="P748" s="310"/>
      <c r="Q748" s="310"/>
      <c r="R748" s="310"/>
      <c r="S748" s="310"/>
      <c r="T748" s="311"/>
      <c r="AT748" s="25" t="s">
        <v>196</v>
      </c>
      <c r="AU748" s="25" t="s">
        <v>79</v>
      </c>
    </row>
    <row r="749" s="1" customFormat="1" ht="6.96" customHeight="1">
      <c r="B749" s="68"/>
      <c r="C749" s="69"/>
      <c r="D749" s="69"/>
      <c r="E749" s="69"/>
      <c r="F749" s="69"/>
      <c r="G749" s="69"/>
      <c r="H749" s="69"/>
      <c r="I749" s="180"/>
      <c r="J749" s="69"/>
      <c r="K749" s="69"/>
      <c r="L749" s="73"/>
    </row>
  </sheetData>
  <sheetProtection sheet="1" autoFilter="0" formatColumns="0" formatRows="0" objects="1" scenarios="1" spinCount="100000" saltValue="fUyBtEvQ7gx0Y4GKGTkxqztYV26g4/56bHWX9s0964OvUcEO7t/jZnuxEyyi85xF7bVH37FWM3f0gOFWwV5HfQ==" hashValue="pILIXvKGgJnxqWDXgM/Q3DpO/S1mFJ91mTEkEdHYjnnz5OqvDViATV6b3E+3qGp6TDaU06b+W2b29HIQ7EVpBQ==" algorithmName="SHA-512" password="CC35"/>
  <autoFilter ref="C106:K748"/>
  <mergeCells count="13">
    <mergeCell ref="E7:H7"/>
    <mergeCell ref="E9:H9"/>
    <mergeCell ref="E11:H11"/>
    <mergeCell ref="E26:H26"/>
    <mergeCell ref="E47:H47"/>
    <mergeCell ref="E49:H49"/>
    <mergeCell ref="E51:H51"/>
    <mergeCell ref="J55:J56"/>
    <mergeCell ref="E95:H95"/>
    <mergeCell ref="E97:H97"/>
    <mergeCell ref="E99:H99"/>
    <mergeCell ref="G1:H1"/>
    <mergeCell ref="L2:V2"/>
  </mergeCells>
  <hyperlinks>
    <hyperlink ref="F1:G1" location="C2" display="1) Krycí list soupisu"/>
    <hyperlink ref="G1:H1" location="C58" display="2) Rekapitulace"/>
    <hyperlink ref="J1" location="C106"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92</v>
      </c>
      <c r="AZ2" s="154" t="s">
        <v>119</v>
      </c>
      <c r="BA2" s="154" t="s">
        <v>21</v>
      </c>
      <c r="BB2" s="154" t="s">
        <v>120</v>
      </c>
      <c r="BC2" s="154" t="s">
        <v>1486</v>
      </c>
      <c r="BD2" s="154" t="s">
        <v>81</v>
      </c>
    </row>
    <row r="3" ht="6.96" customHeight="1">
      <c r="B3" s="26"/>
      <c r="C3" s="27"/>
      <c r="D3" s="27"/>
      <c r="E3" s="27"/>
      <c r="F3" s="27"/>
      <c r="G3" s="27"/>
      <c r="H3" s="27"/>
      <c r="I3" s="155"/>
      <c r="J3" s="27"/>
      <c r="K3" s="28"/>
      <c r="AT3" s="25" t="s">
        <v>81</v>
      </c>
      <c r="AZ3" s="154" t="s">
        <v>125</v>
      </c>
      <c r="BA3" s="154" t="s">
        <v>21</v>
      </c>
      <c r="BB3" s="154" t="s">
        <v>120</v>
      </c>
      <c r="BC3" s="154" t="s">
        <v>1487</v>
      </c>
      <c r="BD3" s="154" t="s">
        <v>81</v>
      </c>
    </row>
    <row r="4" ht="36.96" customHeight="1">
      <c r="B4" s="29"/>
      <c r="C4" s="30"/>
      <c r="D4" s="31" t="s">
        <v>124</v>
      </c>
      <c r="E4" s="30"/>
      <c r="F4" s="30"/>
      <c r="G4" s="30"/>
      <c r="H4" s="30"/>
      <c r="I4" s="156"/>
      <c r="J4" s="30"/>
      <c r="K4" s="32"/>
      <c r="M4" s="33" t="s">
        <v>12</v>
      </c>
      <c r="AT4" s="25" t="s">
        <v>6</v>
      </c>
      <c r="AZ4" s="154" t="s">
        <v>1488</v>
      </c>
      <c r="BA4" s="154" t="s">
        <v>21</v>
      </c>
      <c r="BB4" s="154" t="s">
        <v>120</v>
      </c>
      <c r="BC4" s="154" t="s">
        <v>1489</v>
      </c>
      <c r="BD4" s="154" t="s">
        <v>81</v>
      </c>
    </row>
    <row r="5" ht="6.96" customHeight="1">
      <c r="B5" s="29"/>
      <c r="C5" s="30"/>
      <c r="D5" s="30"/>
      <c r="E5" s="30"/>
      <c r="F5" s="30"/>
      <c r="G5" s="30"/>
      <c r="H5" s="30"/>
      <c r="I5" s="156"/>
      <c r="J5" s="30"/>
      <c r="K5" s="32"/>
      <c r="AZ5" s="154" t="s">
        <v>132</v>
      </c>
      <c r="BA5" s="154" t="s">
        <v>21</v>
      </c>
      <c r="BB5" s="154" t="s">
        <v>120</v>
      </c>
      <c r="BC5" s="154" t="s">
        <v>1490</v>
      </c>
      <c r="BD5" s="154" t="s">
        <v>81</v>
      </c>
    </row>
    <row r="6">
      <c r="B6" s="29"/>
      <c r="C6" s="30"/>
      <c r="D6" s="41" t="s">
        <v>18</v>
      </c>
      <c r="E6" s="30"/>
      <c r="F6" s="30"/>
      <c r="G6" s="30"/>
      <c r="H6" s="30"/>
      <c r="I6" s="156"/>
      <c r="J6" s="30"/>
      <c r="K6" s="32"/>
      <c r="AZ6" s="154" t="s">
        <v>135</v>
      </c>
      <c r="BA6" s="154" t="s">
        <v>21</v>
      </c>
      <c r="BB6" s="154" t="s">
        <v>120</v>
      </c>
      <c r="BC6" s="154" t="s">
        <v>1491</v>
      </c>
      <c r="BD6" s="154" t="s">
        <v>81</v>
      </c>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137</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1492</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ROUND(J109,2)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ROUND(SUM(BE109:BE571), 2)</f>
        <v>0</v>
      </c>
      <c r="G32" s="48"/>
      <c r="H32" s="48"/>
      <c r="I32" s="172">
        <v>0.20999999999999999</v>
      </c>
      <c r="J32" s="171">
        <f>ROUND(ROUND((SUM(BE109:BE571)), 2)*I32, 2)</f>
        <v>0</v>
      </c>
      <c r="K32" s="52"/>
    </row>
    <row r="33" s="1" customFormat="1" ht="14.4" customHeight="1">
      <c r="B33" s="47"/>
      <c r="C33" s="48"/>
      <c r="D33" s="48"/>
      <c r="E33" s="56" t="s">
        <v>44</v>
      </c>
      <c r="F33" s="171">
        <f>ROUND(SUM(BF109:BF571), 2)</f>
        <v>0</v>
      </c>
      <c r="G33" s="48"/>
      <c r="H33" s="48"/>
      <c r="I33" s="172">
        <v>0.14999999999999999</v>
      </c>
      <c r="J33" s="171">
        <f>ROUND(ROUND((SUM(BF109:BF571)), 2)*I33, 2)</f>
        <v>0</v>
      </c>
      <c r="K33" s="52"/>
    </row>
    <row r="34" hidden="1" s="1" customFormat="1" ht="14.4" customHeight="1">
      <c r="B34" s="47"/>
      <c r="C34" s="48"/>
      <c r="D34" s="48"/>
      <c r="E34" s="56" t="s">
        <v>45</v>
      </c>
      <c r="F34" s="171">
        <f>ROUND(SUM(BG109:BG571), 2)</f>
        <v>0</v>
      </c>
      <c r="G34" s="48"/>
      <c r="H34" s="48"/>
      <c r="I34" s="172">
        <v>0.20999999999999999</v>
      </c>
      <c r="J34" s="171">
        <v>0</v>
      </c>
      <c r="K34" s="52"/>
    </row>
    <row r="35" hidden="1" s="1" customFormat="1" ht="14.4" customHeight="1">
      <c r="B35" s="47"/>
      <c r="C35" s="48"/>
      <c r="D35" s="48"/>
      <c r="E35" s="56" t="s">
        <v>46</v>
      </c>
      <c r="F35" s="171">
        <f>ROUND(SUM(BH109:BH571), 2)</f>
        <v>0</v>
      </c>
      <c r="G35" s="48"/>
      <c r="H35" s="48"/>
      <c r="I35" s="172">
        <v>0.14999999999999999</v>
      </c>
      <c r="J35" s="171">
        <v>0</v>
      </c>
      <c r="K35" s="52"/>
    </row>
    <row r="36" hidden="1" s="1" customFormat="1" ht="14.4" customHeight="1">
      <c r="B36" s="47"/>
      <c r="C36" s="48"/>
      <c r="D36" s="48"/>
      <c r="E36" s="56" t="s">
        <v>47</v>
      </c>
      <c r="F36" s="171">
        <f>ROUND(SUM(BI109:BI571),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137</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D.1.1.3 - Spojovací chodba C</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J109</f>
        <v>0</v>
      </c>
      <c r="K60" s="52"/>
      <c r="AU60" s="25" t="s">
        <v>144</v>
      </c>
    </row>
    <row r="61" s="8" customFormat="1" ht="24.96" customHeight="1">
      <c r="B61" s="191"/>
      <c r="C61" s="192"/>
      <c r="D61" s="193" t="s">
        <v>145</v>
      </c>
      <c r="E61" s="194"/>
      <c r="F61" s="194"/>
      <c r="G61" s="194"/>
      <c r="H61" s="194"/>
      <c r="I61" s="195"/>
      <c r="J61" s="196">
        <f>J110</f>
        <v>0</v>
      </c>
      <c r="K61" s="197"/>
    </row>
    <row r="62" s="9" customFormat="1" ht="19.92" customHeight="1">
      <c r="B62" s="198"/>
      <c r="C62" s="199"/>
      <c r="D62" s="200" t="s">
        <v>146</v>
      </c>
      <c r="E62" s="201"/>
      <c r="F62" s="201"/>
      <c r="G62" s="201"/>
      <c r="H62" s="201"/>
      <c r="I62" s="202"/>
      <c r="J62" s="203">
        <f>J111</f>
        <v>0</v>
      </c>
      <c r="K62" s="204"/>
    </row>
    <row r="63" s="9" customFormat="1" ht="19.92" customHeight="1">
      <c r="B63" s="198"/>
      <c r="C63" s="199"/>
      <c r="D63" s="200" t="s">
        <v>1493</v>
      </c>
      <c r="E63" s="201"/>
      <c r="F63" s="201"/>
      <c r="G63" s="201"/>
      <c r="H63" s="201"/>
      <c r="I63" s="202"/>
      <c r="J63" s="203">
        <f>J162</f>
        <v>0</v>
      </c>
      <c r="K63" s="204"/>
    </row>
    <row r="64" s="9" customFormat="1" ht="19.92" customHeight="1">
      <c r="B64" s="198"/>
      <c r="C64" s="199"/>
      <c r="D64" s="200" t="s">
        <v>148</v>
      </c>
      <c r="E64" s="201"/>
      <c r="F64" s="201"/>
      <c r="G64" s="201"/>
      <c r="H64" s="201"/>
      <c r="I64" s="202"/>
      <c r="J64" s="203">
        <f>J171</f>
        <v>0</v>
      </c>
      <c r="K64" s="204"/>
    </row>
    <row r="65" s="9" customFormat="1" ht="14.88" customHeight="1">
      <c r="B65" s="198"/>
      <c r="C65" s="199"/>
      <c r="D65" s="200" t="s">
        <v>149</v>
      </c>
      <c r="E65" s="201"/>
      <c r="F65" s="201"/>
      <c r="G65" s="201"/>
      <c r="H65" s="201"/>
      <c r="I65" s="202"/>
      <c r="J65" s="203">
        <f>J172</f>
        <v>0</v>
      </c>
      <c r="K65" s="204"/>
    </row>
    <row r="66" s="9" customFormat="1" ht="14.88" customHeight="1">
      <c r="B66" s="198"/>
      <c r="C66" s="199"/>
      <c r="D66" s="200" t="s">
        <v>150</v>
      </c>
      <c r="E66" s="201"/>
      <c r="F66" s="201"/>
      <c r="G66" s="201"/>
      <c r="H66" s="201"/>
      <c r="I66" s="202"/>
      <c r="J66" s="203">
        <f>J271</f>
        <v>0</v>
      </c>
      <c r="K66" s="204"/>
    </row>
    <row r="67" s="9" customFormat="1" ht="14.88" customHeight="1">
      <c r="B67" s="198"/>
      <c r="C67" s="199"/>
      <c r="D67" s="200" t="s">
        <v>1494</v>
      </c>
      <c r="E67" s="201"/>
      <c r="F67" s="201"/>
      <c r="G67" s="201"/>
      <c r="H67" s="201"/>
      <c r="I67" s="202"/>
      <c r="J67" s="203">
        <f>J275</f>
        <v>0</v>
      </c>
      <c r="K67" s="204"/>
    </row>
    <row r="68" s="9" customFormat="1" ht="19.92" customHeight="1">
      <c r="B68" s="198"/>
      <c r="C68" s="199"/>
      <c r="D68" s="200" t="s">
        <v>151</v>
      </c>
      <c r="E68" s="201"/>
      <c r="F68" s="201"/>
      <c r="G68" s="201"/>
      <c r="H68" s="201"/>
      <c r="I68" s="202"/>
      <c r="J68" s="203">
        <f>J282</f>
        <v>0</v>
      </c>
      <c r="K68" s="204"/>
    </row>
    <row r="69" s="9" customFormat="1" ht="14.88" customHeight="1">
      <c r="B69" s="198"/>
      <c r="C69" s="199"/>
      <c r="D69" s="200" t="s">
        <v>152</v>
      </c>
      <c r="E69" s="201"/>
      <c r="F69" s="201"/>
      <c r="G69" s="201"/>
      <c r="H69" s="201"/>
      <c r="I69" s="202"/>
      <c r="J69" s="203">
        <f>J283</f>
        <v>0</v>
      </c>
      <c r="K69" s="204"/>
    </row>
    <row r="70" s="9" customFormat="1" ht="14.88" customHeight="1">
      <c r="B70" s="198"/>
      <c r="C70" s="199"/>
      <c r="D70" s="200" t="s">
        <v>153</v>
      </c>
      <c r="E70" s="201"/>
      <c r="F70" s="201"/>
      <c r="G70" s="201"/>
      <c r="H70" s="201"/>
      <c r="I70" s="202"/>
      <c r="J70" s="203">
        <f>J299</f>
        <v>0</v>
      </c>
      <c r="K70" s="204"/>
    </row>
    <row r="71" s="9" customFormat="1" ht="14.88" customHeight="1">
      <c r="B71" s="198"/>
      <c r="C71" s="199"/>
      <c r="D71" s="200" t="s">
        <v>154</v>
      </c>
      <c r="E71" s="201"/>
      <c r="F71" s="201"/>
      <c r="G71" s="201"/>
      <c r="H71" s="201"/>
      <c r="I71" s="202"/>
      <c r="J71" s="203">
        <f>J326</f>
        <v>0</v>
      </c>
      <c r="K71" s="204"/>
    </row>
    <row r="72" s="9" customFormat="1" ht="14.88" customHeight="1">
      <c r="B72" s="198"/>
      <c r="C72" s="199"/>
      <c r="D72" s="200" t="s">
        <v>155</v>
      </c>
      <c r="E72" s="201"/>
      <c r="F72" s="201"/>
      <c r="G72" s="201"/>
      <c r="H72" s="201"/>
      <c r="I72" s="202"/>
      <c r="J72" s="203">
        <f>J331</f>
        <v>0</v>
      </c>
      <c r="K72" s="204"/>
    </row>
    <row r="73" s="9" customFormat="1" ht="14.88" customHeight="1">
      <c r="B73" s="198"/>
      <c r="C73" s="199"/>
      <c r="D73" s="200" t="s">
        <v>156</v>
      </c>
      <c r="E73" s="201"/>
      <c r="F73" s="201"/>
      <c r="G73" s="201"/>
      <c r="H73" s="201"/>
      <c r="I73" s="202"/>
      <c r="J73" s="203">
        <f>J344</f>
        <v>0</v>
      </c>
      <c r="K73" s="204"/>
    </row>
    <row r="74" s="9" customFormat="1" ht="14.88" customHeight="1">
      <c r="B74" s="198"/>
      <c r="C74" s="199"/>
      <c r="D74" s="200" t="s">
        <v>157</v>
      </c>
      <c r="E74" s="201"/>
      <c r="F74" s="201"/>
      <c r="G74" s="201"/>
      <c r="H74" s="201"/>
      <c r="I74" s="202"/>
      <c r="J74" s="203">
        <f>J354</f>
        <v>0</v>
      </c>
      <c r="K74" s="204"/>
    </row>
    <row r="75" s="9" customFormat="1" ht="21.84" customHeight="1">
      <c r="B75" s="198"/>
      <c r="C75" s="199"/>
      <c r="D75" s="200" t="s">
        <v>158</v>
      </c>
      <c r="E75" s="201"/>
      <c r="F75" s="201"/>
      <c r="G75" s="201"/>
      <c r="H75" s="201"/>
      <c r="I75" s="202"/>
      <c r="J75" s="203">
        <f>J355</f>
        <v>0</v>
      </c>
      <c r="K75" s="204"/>
    </row>
    <row r="76" s="9" customFormat="1" ht="21.84" customHeight="1">
      <c r="B76" s="198"/>
      <c r="C76" s="199"/>
      <c r="D76" s="200" t="s">
        <v>159</v>
      </c>
      <c r="E76" s="201"/>
      <c r="F76" s="201"/>
      <c r="G76" s="201"/>
      <c r="H76" s="201"/>
      <c r="I76" s="202"/>
      <c r="J76" s="203">
        <f>J369</f>
        <v>0</v>
      </c>
      <c r="K76" s="204"/>
    </row>
    <row r="77" s="8" customFormat="1" ht="24.96" customHeight="1">
      <c r="B77" s="191"/>
      <c r="C77" s="192"/>
      <c r="D77" s="193" t="s">
        <v>160</v>
      </c>
      <c r="E77" s="194"/>
      <c r="F77" s="194"/>
      <c r="G77" s="194"/>
      <c r="H77" s="194"/>
      <c r="I77" s="195"/>
      <c r="J77" s="196">
        <f>J373</f>
        <v>0</v>
      </c>
      <c r="K77" s="197"/>
    </row>
    <row r="78" s="9" customFormat="1" ht="19.92" customHeight="1">
      <c r="B78" s="198"/>
      <c r="C78" s="199"/>
      <c r="D78" s="200" t="s">
        <v>161</v>
      </c>
      <c r="E78" s="201"/>
      <c r="F78" s="201"/>
      <c r="G78" s="201"/>
      <c r="H78" s="201"/>
      <c r="I78" s="202"/>
      <c r="J78" s="203">
        <f>J374</f>
        <v>0</v>
      </c>
      <c r="K78" s="204"/>
    </row>
    <row r="79" s="9" customFormat="1" ht="19.92" customHeight="1">
      <c r="B79" s="198"/>
      <c r="C79" s="199"/>
      <c r="D79" s="200" t="s">
        <v>162</v>
      </c>
      <c r="E79" s="201"/>
      <c r="F79" s="201"/>
      <c r="G79" s="201"/>
      <c r="H79" s="201"/>
      <c r="I79" s="202"/>
      <c r="J79" s="203">
        <f>J381</f>
        <v>0</v>
      </c>
      <c r="K79" s="204"/>
    </row>
    <row r="80" s="9" customFormat="1" ht="19.92" customHeight="1">
      <c r="B80" s="198"/>
      <c r="C80" s="199"/>
      <c r="D80" s="200" t="s">
        <v>163</v>
      </c>
      <c r="E80" s="201"/>
      <c r="F80" s="201"/>
      <c r="G80" s="201"/>
      <c r="H80" s="201"/>
      <c r="I80" s="202"/>
      <c r="J80" s="203">
        <f>J417</f>
        <v>0</v>
      </c>
      <c r="K80" s="204"/>
    </row>
    <row r="81" s="9" customFormat="1" ht="19.92" customHeight="1">
      <c r="B81" s="198"/>
      <c r="C81" s="199"/>
      <c r="D81" s="200" t="s">
        <v>166</v>
      </c>
      <c r="E81" s="201"/>
      <c r="F81" s="201"/>
      <c r="G81" s="201"/>
      <c r="H81" s="201"/>
      <c r="I81" s="202"/>
      <c r="J81" s="203">
        <f>J451</f>
        <v>0</v>
      </c>
      <c r="K81" s="204"/>
    </row>
    <row r="82" s="9" customFormat="1" ht="19.92" customHeight="1">
      <c r="B82" s="198"/>
      <c r="C82" s="199"/>
      <c r="D82" s="200" t="s">
        <v>167</v>
      </c>
      <c r="E82" s="201"/>
      <c r="F82" s="201"/>
      <c r="G82" s="201"/>
      <c r="H82" s="201"/>
      <c r="I82" s="202"/>
      <c r="J82" s="203">
        <f>J465</f>
        <v>0</v>
      </c>
      <c r="K82" s="204"/>
    </row>
    <row r="83" s="9" customFormat="1" ht="19.92" customHeight="1">
      <c r="B83" s="198"/>
      <c r="C83" s="199"/>
      <c r="D83" s="200" t="s">
        <v>168</v>
      </c>
      <c r="E83" s="201"/>
      <c r="F83" s="201"/>
      <c r="G83" s="201"/>
      <c r="H83" s="201"/>
      <c r="I83" s="202"/>
      <c r="J83" s="203">
        <f>J492</f>
        <v>0</v>
      </c>
      <c r="K83" s="204"/>
    </row>
    <row r="84" s="9" customFormat="1" ht="19.92" customHeight="1">
      <c r="B84" s="198"/>
      <c r="C84" s="199"/>
      <c r="D84" s="200" t="s">
        <v>169</v>
      </c>
      <c r="E84" s="201"/>
      <c r="F84" s="201"/>
      <c r="G84" s="201"/>
      <c r="H84" s="201"/>
      <c r="I84" s="202"/>
      <c r="J84" s="203">
        <f>J497</f>
        <v>0</v>
      </c>
      <c r="K84" s="204"/>
    </row>
    <row r="85" s="9" customFormat="1" ht="19.92" customHeight="1">
      <c r="B85" s="198"/>
      <c r="C85" s="199"/>
      <c r="D85" s="200" t="s">
        <v>1495</v>
      </c>
      <c r="E85" s="201"/>
      <c r="F85" s="201"/>
      <c r="G85" s="201"/>
      <c r="H85" s="201"/>
      <c r="I85" s="202"/>
      <c r="J85" s="203">
        <f>J535</f>
        <v>0</v>
      </c>
      <c r="K85" s="204"/>
    </row>
    <row r="86" s="9" customFormat="1" ht="19.92" customHeight="1">
      <c r="B86" s="198"/>
      <c r="C86" s="199"/>
      <c r="D86" s="200" t="s">
        <v>170</v>
      </c>
      <c r="E86" s="201"/>
      <c r="F86" s="201"/>
      <c r="G86" s="201"/>
      <c r="H86" s="201"/>
      <c r="I86" s="202"/>
      <c r="J86" s="203">
        <f>J552</f>
        <v>0</v>
      </c>
      <c r="K86" s="204"/>
    </row>
    <row r="87" s="8" customFormat="1" ht="24.96" customHeight="1">
      <c r="B87" s="191"/>
      <c r="C87" s="192"/>
      <c r="D87" s="193" t="s">
        <v>171</v>
      </c>
      <c r="E87" s="194"/>
      <c r="F87" s="194"/>
      <c r="G87" s="194"/>
      <c r="H87" s="194"/>
      <c r="I87" s="195"/>
      <c r="J87" s="196">
        <f>J566</f>
        <v>0</v>
      </c>
      <c r="K87" s="197"/>
    </row>
    <row r="88" s="1" customFormat="1" ht="21.84" customHeight="1">
      <c r="B88" s="47"/>
      <c r="C88" s="48"/>
      <c r="D88" s="48"/>
      <c r="E88" s="48"/>
      <c r="F88" s="48"/>
      <c r="G88" s="48"/>
      <c r="H88" s="48"/>
      <c r="I88" s="158"/>
      <c r="J88" s="48"/>
      <c r="K88" s="52"/>
    </row>
    <row r="89" s="1" customFormat="1" ht="6.96" customHeight="1">
      <c r="B89" s="68"/>
      <c r="C89" s="69"/>
      <c r="D89" s="69"/>
      <c r="E89" s="69"/>
      <c r="F89" s="69"/>
      <c r="G89" s="69"/>
      <c r="H89" s="69"/>
      <c r="I89" s="180"/>
      <c r="J89" s="69"/>
      <c r="K89" s="70"/>
    </row>
    <row r="93" s="1" customFormat="1" ht="6.96" customHeight="1">
      <c r="B93" s="71"/>
      <c r="C93" s="72"/>
      <c r="D93" s="72"/>
      <c r="E93" s="72"/>
      <c r="F93" s="72"/>
      <c r="G93" s="72"/>
      <c r="H93" s="72"/>
      <c r="I93" s="183"/>
      <c r="J93" s="72"/>
      <c r="K93" s="72"/>
      <c r="L93" s="73"/>
    </row>
    <row r="94" s="1" customFormat="1" ht="36.96" customHeight="1">
      <c r="B94" s="47"/>
      <c r="C94" s="74" t="s">
        <v>172</v>
      </c>
      <c r="D94" s="75"/>
      <c r="E94" s="75"/>
      <c r="F94" s="75"/>
      <c r="G94" s="75"/>
      <c r="H94" s="75"/>
      <c r="I94" s="205"/>
      <c r="J94" s="75"/>
      <c r="K94" s="75"/>
      <c r="L94" s="73"/>
    </row>
    <row r="95" s="1" customFormat="1" ht="6.96" customHeight="1">
      <c r="B95" s="47"/>
      <c r="C95" s="75"/>
      <c r="D95" s="75"/>
      <c r="E95" s="75"/>
      <c r="F95" s="75"/>
      <c r="G95" s="75"/>
      <c r="H95" s="75"/>
      <c r="I95" s="205"/>
      <c r="J95" s="75"/>
      <c r="K95" s="75"/>
      <c r="L95" s="73"/>
    </row>
    <row r="96" s="1" customFormat="1" ht="14.4" customHeight="1">
      <c r="B96" s="47"/>
      <c r="C96" s="77" t="s">
        <v>18</v>
      </c>
      <c r="D96" s="75"/>
      <c r="E96" s="75"/>
      <c r="F96" s="75"/>
      <c r="G96" s="75"/>
      <c r="H96" s="75"/>
      <c r="I96" s="205"/>
      <c r="J96" s="75"/>
      <c r="K96" s="75"/>
      <c r="L96" s="73"/>
    </row>
    <row r="97" s="1" customFormat="1" ht="16.5" customHeight="1">
      <c r="B97" s="47"/>
      <c r="C97" s="75"/>
      <c r="D97" s="75"/>
      <c r="E97" s="206" t="str">
        <f>E7</f>
        <v>Snížení energetické náročnosti obj. MŠ, Čimelice č.p.303, na par.č.400</v>
      </c>
      <c r="F97" s="77"/>
      <c r="G97" s="77"/>
      <c r="H97" s="77"/>
      <c r="I97" s="205"/>
      <c r="J97" s="75"/>
      <c r="K97" s="75"/>
      <c r="L97" s="73"/>
    </row>
    <row r="98">
      <c r="B98" s="29"/>
      <c r="C98" s="77" t="s">
        <v>134</v>
      </c>
      <c r="D98" s="207"/>
      <c r="E98" s="207"/>
      <c r="F98" s="207"/>
      <c r="G98" s="207"/>
      <c r="H98" s="207"/>
      <c r="I98" s="149"/>
      <c r="J98" s="207"/>
      <c r="K98" s="207"/>
      <c r="L98" s="208"/>
    </row>
    <row r="99" s="1" customFormat="1" ht="16.5" customHeight="1">
      <c r="B99" s="47"/>
      <c r="C99" s="75"/>
      <c r="D99" s="75"/>
      <c r="E99" s="206" t="s">
        <v>137</v>
      </c>
      <c r="F99" s="75"/>
      <c r="G99" s="75"/>
      <c r="H99" s="75"/>
      <c r="I99" s="205"/>
      <c r="J99" s="75"/>
      <c r="K99" s="75"/>
      <c r="L99" s="73"/>
    </row>
    <row r="100" s="1" customFormat="1" ht="14.4" customHeight="1">
      <c r="B100" s="47"/>
      <c r="C100" s="77" t="s">
        <v>138</v>
      </c>
      <c r="D100" s="75"/>
      <c r="E100" s="75"/>
      <c r="F100" s="75"/>
      <c r="G100" s="75"/>
      <c r="H100" s="75"/>
      <c r="I100" s="205"/>
      <c r="J100" s="75"/>
      <c r="K100" s="75"/>
      <c r="L100" s="73"/>
    </row>
    <row r="101" s="1" customFormat="1" ht="17.25" customHeight="1">
      <c r="B101" s="47"/>
      <c r="C101" s="75"/>
      <c r="D101" s="75"/>
      <c r="E101" s="83" t="str">
        <f>E11</f>
        <v>D.1.1.3 - Spojovací chodba C</v>
      </c>
      <c r="F101" s="75"/>
      <c r="G101" s="75"/>
      <c r="H101" s="75"/>
      <c r="I101" s="205"/>
      <c r="J101" s="75"/>
      <c r="K101" s="75"/>
      <c r="L101" s="73"/>
    </row>
    <row r="102" s="1" customFormat="1" ht="6.96" customHeight="1">
      <c r="B102" s="47"/>
      <c r="C102" s="75"/>
      <c r="D102" s="75"/>
      <c r="E102" s="75"/>
      <c r="F102" s="75"/>
      <c r="G102" s="75"/>
      <c r="H102" s="75"/>
      <c r="I102" s="205"/>
      <c r="J102" s="75"/>
      <c r="K102" s="75"/>
      <c r="L102" s="73"/>
    </row>
    <row r="103" s="1" customFormat="1" ht="18" customHeight="1">
      <c r="B103" s="47"/>
      <c r="C103" s="77" t="s">
        <v>23</v>
      </c>
      <c r="D103" s="75"/>
      <c r="E103" s="75"/>
      <c r="F103" s="209" t="str">
        <f>F14</f>
        <v>Čimelice 115, Čimelice</v>
      </c>
      <c r="G103" s="75"/>
      <c r="H103" s="75"/>
      <c r="I103" s="210" t="s">
        <v>25</v>
      </c>
      <c r="J103" s="86" t="str">
        <f>IF(J14="","",J14)</f>
        <v>14. 8. 2018</v>
      </c>
      <c r="K103" s="75"/>
      <c r="L103" s="73"/>
    </row>
    <row r="104" s="1" customFormat="1" ht="6.96" customHeight="1">
      <c r="B104" s="47"/>
      <c r="C104" s="75"/>
      <c r="D104" s="75"/>
      <c r="E104" s="75"/>
      <c r="F104" s="75"/>
      <c r="G104" s="75"/>
      <c r="H104" s="75"/>
      <c r="I104" s="205"/>
      <c r="J104" s="75"/>
      <c r="K104" s="75"/>
      <c r="L104" s="73"/>
    </row>
    <row r="105" s="1" customFormat="1">
      <c r="B105" s="47"/>
      <c r="C105" s="77" t="s">
        <v>27</v>
      </c>
      <c r="D105" s="75"/>
      <c r="E105" s="75"/>
      <c r="F105" s="209" t="str">
        <f>E17</f>
        <v>ZŠ a MŠ Čimelice</v>
      </c>
      <c r="G105" s="75"/>
      <c r="H105" s="75"/>
      <c r="I105" s="210" t="s">
        <v>33</v>
      </c>
      <c r="J105" s="209" t="str">
        <f>E23</f>
        <v>Ing. Jaroslav Žák</v>
      </c>
      <c r="K105" s="75"/>
      <c r="L105" s="73"/>
    </row>
    <row r="106" s="1" customFormat="1" ht="14.4" customHeight="1">
      <c r="B106" s="47"/>
      <c r="C106" s="77" t="s">
        <v>31</v>
      </c>
      <c r="D106" s="75"/>
      <c r="E106" s="75"/>
      <c r="F106" s="209" t="str">
        <f>IF(E20="","",E20)</f>
        <v/>
      </c>
      <c r="G106" s="75"/>
      <c r="H106" s="75"/>
      <c r="I106" s="205"/>
      <c r="J106" s="75"/>
      <c r="K106" s="75"/>
      <c r="L106" s="73"/>
    </row>
    <row r="107" s="1" customFormat="1" ht="10.32" customHeight="1">
      <c r="B107" s="47"/>
      <c r="C107" s="75"/>
      <c r="D107" s="75"/>
      <c r="E107" s="75"/>
      <c r="F107" s="75"/>
      <c r="G107" s="75"/>
      <c r="H107" s="75"/>
      <c r="I107" s="205"/>
      <c r="J107" s="75"/>
      <c r="K107" s="75"/>
      <c r="L107" s="73"/>
    </row>
    <row r="108" s="10" customFormat="1" ht="29.28" customHeight="1">
      <c r="B108" s="211"/>
      <c r="C108" s="212" t="s">
        <v>173</v>
      </c>
      <c r="D108" s="213" t="s">
        <v>57</v>
      </c>
      <c r="E108" s="213" t="s">
        <v>53</v>
      </c>
      <c r="F108" s="213" t="s">
        <v>174</v>
      </c>
      <c r="G108" s="213" t="s">
        <v>175</v>
      </c>
      <c r="H108" s="213" t="s">
        <v>176</v>
      </c>
      <c r="I108" s="214" t="s">
        <v>177</v>
      </c>
      <c r="J108" s="213" t="s">
        <v>142</v>
      </c>
      <c r="K108" s="215" t="s">
        <v>178</v>
      </c>
      <c r="L108" s="216"/>
      <c r="M108" s="103" t="s">
        <v>179</v>
      </c>
      <c r="N108" s="104" t="s">
        <v>42</v>
      </c>
      <c r="O108" s="104" t="s">
        <v>180</v>
      </c>
      <c r="P108" s="104" t="s">
        <v>181</v>
      </c>
      <c r="Q108" s="104" t="s">
        <v>182</v>
      </c>
      <c r="R108" s="104" t="s">
        <v>183</v>
      </c>
      <c r="S108" s="104" t="s">
        <v>184</v>
      </c>
      <c r="T108" s="105" t="s">
        <v>185</v>
      </c>
    </row>
    <row r="109" s="1" customFormat="1" ht="29.28" customHeight="1">
      <c r="B109" s="47"/>
      <c r="C109" s="109" t="s">
        <v>143</v>
      </c>
      <c r="D109" s="75"/>
      <c r="E109" s="75"/>
      <c r="F109" s="75"/>
      <c r="G109" s="75"/>
      <c r="H109" s="75"/>
      <c r="I109" s="205"/>
      <c r="J109" s="217">
        <f>BK109</f>
        <v>0</v>
      </c>
      <c r="K109" s="75"/>
      <c r="L109" s="73"/>
      <c r="M109" s="106"/>
      <c r="N109" s="107"/>
      <c r="O109" s="107"/>
      <c r="P109" s="218">
        <f>P110+P373+P566</f>
        <v>0</v>
      </c>
      <c r="Q109" s="107"/>
      <c r="R109" s="218">
        <f>R110+R373+R566</f>
        <v>47.86041808800001</v>
      </c>
      <c r="S109" s="107"/>
      <c r="T109" s="219">
        <f>T110+T373+T566</f>
        <v>26.373799999999996</v>
      </c>
      <c r="AT109" s="25" t="s">
        <v>71</v>
      </c>
      <c r="AU109" s="25" t="s">
        <v>144</v>
      </c>
      <c r="BK109" s="220">
        <f>BK110+BK373+BK566</f>
        <v>0</v>
      </c>
    </row>
    <row r="110" s="11" customFormat="1" ht="37.44001" customHeight="1">
      <c r="B110" s="221"/>
      <c r="C110" s="222"/>
      <c r="D110" s="223" t="s">
        <v>71</v>
      </c>
      <c r="E110" s="224" t="s">
        <v>186</v>
      </c>
      <c r="F110" s="224" t="s">
        <v>187</v>
      </c>
      <c r="G110" s="222"/>
      <c r="H110" s="222"/>
      <c r="I110" s="225"/>
      <c r="J110" s="226">
        <f>BK110</f>
        <v>0</v>
      </c>
      <c r="K110" s="222"/>
      <c r="L110" s="227"/>
      <c r="M110" s="228"/>
      <c r="N110" s="229"/>
      <c r="O110" s="229"/>
      <c r="P110" s="230">
        <f>P111+P162+P171+P282</f>
        <v>0</v>
      </c>
      <c r="Q110" s="229"/>
      <c r="R110" s="230">
        <f>R111+R162+R171+R282</f>
        <v>44.392173102000008</v>
      </c>
      <c r="S110" s="229"/>
      <c r="T110" s="231">
        <f>T111+T162+T171+T282</f>
        <v>14.241617999999999</v>
      </c>
      <c r="AR110" s="232" t="s">
        <v>79</v>
      </c>
      <c r="AT110" s="233" t="s">
        <v>71</v>
      </c>
      <c r="AU110" s="233" t="s">
        <v>72</v>
      </c>
      <c r="AY110" s="232" t="s">
        <v>188</v>
      </c>
      <c r="BK110" s="234">
        <f>BK111+BK162+BK171+BK282</f>
        <v>0</v>
      </c>
    </row>
    <row r="111" s="11" customFormat="1" ht="19.92" customHeight="1">
      <c r="B111" s="221"/>
      <c r="C111" s="222"/>
      <c r="D111" s="223" t="s">
        <v>71</v>
      </c>
      <c r="E111" s="235" t="s">
        <v>79</v>
      </c>
      <c r="F111" s="235" t="s">
        <v>189</v>
      </c>
      <c r="G111" s="222"/>
      <c r="H111" s="222"/>
      <c r="I111" s="225"/>
      <c r="J111" s="236">
        <f>BK111</f>
        <v>0</v>
      </c>
      <c r="K111" s="222"/>
      <c r="L111" s="227"/>
      <c r="M111" s="228"/>
      <c r="N111" s="229"/>
      <c r="O111" s="229"/>
      <c r="P111" s="230">
        <f>SUM(P112:P161)</f>
        <v>0</v>
      </c>
      <c r="Q111" s="229"/>
      <c r="R111" s="230">
        <f>SUM(R112:R161)</f>
        <v>21.716000000000001</v>
      </c>
      <c r="S111" s="229"/>
      <c r="T111" s="231">
        <f>SUM(T112:T161)</f>
        <v>9.1416000000000004</v>
      </c>
      <c r="AR111" s="232" t="s">
        <v>79</v>
      </c>
      <c r="AT111" s="233" t="s">
        <v>71</v>
      </c>
      <c r="AU111" s="233" t="s">
        <v>79</v>
      </c>
      <c r="AY111" s="232" t="s">
        <v>188</v>
      </c>
      <c r="BK111" s="234">
        <f>SUM(BK112:BK161)</f>
        <v>0</v>
      </c>
    </row>
    <row r="112" s="1" customFormat="1" ht="25.5" customHeight="1">
      <c r="B112" s="47"/>
      <c r="C112" s="237" t="s">
        <v>79</v>
      </c>
      <c r="D112" s="237" t="s">
        <v>190</v>
      </c>
      <c r="E112" s="238" t="s">
        <v>191</v>
      </c>
      <c r="F112" s="239" t="s">
        <v>192</v>
      </c>
      <c r="G112" s="240" t="s">
        <v>120</v>
      </c>
      <c r="H112" s="241">
        <v>18.096</v>
      </c>
      <c r="I112" s="242"/>
      <c r="J112" s="243">
        <f>ROUND(I112*H112,2)</f>
        <v>0</v>
      </c>
      <c r="K112" s="239" t="s">
        <v>193</v>
      </c>
      <c r="L112" s="73"/>
      <c r="M112" s="244" t="s">
        <v>21</v>
      </c>
      <c r="N112" s="245" t="s">
        <v>43</v>
      </c>
      <c r="O112" s="48"/>
      <c r="P112" s="246">
        <f>O112*H112</f>
        <v>0</v>
      </c>
      <c r="Q112" s="246">
        <v>0</v>
      </c>
      <c r="R112" s="246">
        <f>Q112*H112</f>
        <v>0</v>
      </c>
      <c r="S112" s="246">
        <v>0.255</v>
      </c>
      <c r="T112" s="247">
        <f>S112*H112</f>
        <v>4.6144800000000004</v>
      </c>
      <c r="AR112" s="25" t="s">
        <v>194</v>
      </c>
      <c r="AT112" s="25" t="s">
        <v>190</v>
      </c>
      <c r="AU112" s="25" t="s">
        <v>81</v>
      </c>
      <c r="AY112" s="25" t="s">
        <v>188</v>
      </c>
      <c r="BE112" s="248">
        <f>IF(N112="základní",J112,0)</f>
        <v>0</v>
      </c>
      <c r="BF112" s="248">
        <f>IF(N112="snížená",J112,0)</f>
        <v>0</v>
      </c>
      <c r="BG112" s="248">
        <f>IF(N112="zákl. přenesená",J112,0)</f>
        <v>0</v>
      </c>
      <c r="BH112" s="248">
        <f>IF(N112="sníž. přenesená",J112,0)</f>
        <v>0</v>
      </c>
      <c r="BI112" s="248">
        <f>IF(N112="nulová",J112,0)</f>
        <v>0</v>
      </c>
      <c r="BJ112" s="25" t="s">
        <v>79</v>
      </c>
      <c r="BK112" s="248">
        <f>ROUND(I112*H112,2)</f>
        <v>0</v>
      </c>
      <c r="BL112" s="25" t="s">
        <v>194</v>
      </c>
      <c r="BM112" s="25" t="s">
        <v>1496</v>
      </c>
    </row>
    <row r="113" s="1" customFormat="1">
      <c r="B113" s="47"/>
      <c r="C113" s="75"/>
      <c r="D113" s="249" t="s">
        <v>196</v>
      </c>
      <c r="E113" s="75"/>
      <c r="F113" s="250" t="s">
        <v>197</v>
      </c>
      <c r="G113" s="75"/>
      <c r="H113" s="75"/>
      <c r="I113" s="205"/>
      <c r="J113" s="75"/>
      <c r="K113" s="75"/>
      <c r="L113" s="73"/>
      <c r="M113" s="251"/>
      <c r="N113" s="48"/>
      <c r="O113" s="48"/>
      <c r="P113" s="48"/>
      <c r="Q113" s="48"/>
      <c r="R113" s="48"/>
      <c r="S113" s="48"/>
      <c r="T113" s="96"/>
      <c r="AT113" s="25" t="s">
        <v>196</v>
      </c>
      <c r="AU113" s="25" t="s">
        <v>81</v>
      </c>
    </row>
    <row r="114" s="1" customFormat="1">
      <c r="B114" s="47"/>
      <c r="C114" s="75"/>
      <c r="D114" s="249" t="s">
        <v>198</v>
      </c>
      <c r="E114" s="75"/>
      <c r="F114" s="252" t="s">
        <v>199</v>
      </c>
      <c r="G114" s="75"/>
      <c r="H114" s="75"/>
      <c r="I114" s="205"/>
      <c r="J114" s="75"/>
      <c r="K114" s="75"/>
      <c r="L114" s="73"/>
      <c r="M114" s="251"/>
      <c r="N114" s="48"/>
      <c r="O114" s="48"/>
      <c r="P114" s="48"/>
      <c r="Q114" s="48"/>
      <c r="R114" s="48"/>
      <c r="S114" s="48"/>
      <c r="T114" s="96"/>
      <c r="AT114" s="25" t="s">
        <v>198</v>
      </c>
      <c r="AU114" s="25" t="s">
        <v>81</v>
      </c>
    </row>
    <row r="115" s="13" customFormat="1">
      <c r="B115" s="264"/>
      <c r="C115" s="265"/>
      <c r="D115" s="249" t="s">
        <v>200</v>
      </c>
      <c r="E115" s="266" t="s">
        <v>21</v>
      </c>
      <c r="F115" s="267" t="s">
        <v>1497</v>
      </c>
      <c r="G115" s="265"/>
      <c r="H115" s="266" t="s">
        <v>21</v>
      </c>
      <c r="I115" s="268"/>
      <c r="J115" s="265"/>
      <c r="K115" s="265"/>
      <c r="L115" s="269"/>
      <c r="M115" s="270"/>
      <c r="N115" s="271"/>
      <c r="O115" s="271"/>
      <c r="P115" s="271"/>
      <c r="Q115" s="271"/>
      <c r="R115" s="271"/>
      <c r="S115" s="271"/>
      <c r="T115" s="272"/>
      <c r="AT115" s="273" t="s">
        <v>200</v>
      </c>
      <c r="AU115" s="273" t="s">
        <v>81</v>
      </c>
      <c r="AV115" s="13" t="s">
        <v>79</v>
      </c>
      <c r="AW115" s="13" t="s">
        <v>35</v>
      </c>
      <c r="AX115" s="13" t="s">
        <v>72</v>
      </c>
      <c r="AY115" s="273" t="s">
        <v>188</v>
      </c>
    </row>
    <row r="116" s="12" customFormat="1">
      <c r="B116" s="253"/>
      <c r="C116" s="254"/>
      <c r="D116" s="249" t="s">
        <v>200</v>
      </c>
      <c r="E116" s="255" t="s">
        <v>21</v>
      </c>
      <c r="F116" s="256" t="s">
        <v>1498</v>
      </c>
      <c r="G116" s="254"/>
      <c r="H116" s="257">
        <v>18.096</v>
      </c>
      <c r="I116" s="258"/>
      <c r="J116" s="254"/>
      <c r="K116" s="254"/>
      <c r="L116" s="259"/>
      <c r="M116" s="260"/>
      <c r="N116" s="261"/>
      <c r="O116" s="261"/>
      <c r="P116" s="261"/>
      <c r="Q116" s="261"/>
      <c r="R116" s="261"/>
      <c r="S116" s="261"/>
      <c r="T116" s="262"/>
      <c r="AT116" s="263" t="s">
        <v>200</v>
      </c>
      <c r="AU116" s="263" t="s">
        <v>81</v>
      </c>
      <c r="AV116" s="12" t="s">
        <v>81</v>
      </c>
      <c r="AW116" s="12" t="s">
        <v>35</v>
      </c>
      <c r="AX116" s="12" t="s">
        <v>72</v>
      </c>
      <c r="AY116" s="263" t="s">
        <v>188</v>
      </c>
    </row>
    <row r="117" s="14" customFormat="1">
      <c r="B117" s="274"/>
      <c r="C117" s="275"/>
      <c r="D117" s="249" t="s">
        <v>200</v>
      </c>
      <c r="E117" s="276" t="s">
        <v>21</v>
      </c>
      <c r="F117" s="277" t="s">
        <v>215</v>
      </c>
      <c r="G117" s="275"/>
      <c r="H117" s="278">
        <v>18.096</v>
      </c>
      <c r="I117" s="279"/>
      <c r="J117" s="275"/>
      <c r="K117" s="275"/>
      <c r="L117" s="280"/>
      <c r="M117" s="281"/>
      <c r="N117" s="282"/>
      <c r="O117" s="282"/>
      <c r="P117" s="282"/>
      <c r="Q117" s="282"/>
      <c r="R117" s="282"/>
      <c r="S117" s="282"/>
      <c r="T117" s="283"/>
      <c r="AT117" s="284" t="s">
        <v>200</v>
      </c>
      <c r="AU117" s="284" t="s">
        <v>81</v>
      </c>
      <c r="AV117" s="14" t="s">
        <v>194</v>
      </c>
      <c r="AW117" s="14" t="s">
        <v>35</v>
      </c>
      <c r="AX117" s="14" t="s">
        <v>79</v>
      </c>
      <c r="AY117" s="284" t="s">
        <v>188</v>
      </c>
    </row>
    <row r="118" s="1" customFormat="1" ht="16.5" customHeight="1">
      <c r="B118" s="47"/>
      <c r="C118" s="237" t="s">
        <v>81</v>
      </c>
      <c r="D118" s="237" t="s">
        <v>190</v>
      </c>
      <c r="E118" s="238" t="s">
        <v>202</v>
      </c>
      <c r="F118" s="239" t="s">
        <v>203</v>
      </c>
      <c r="G118" s="240" t="s">
        <v>120</v>
      </c>
      <c r="H118" s="241">
        <v>21.815999999999999</v>
      </c>
      <c r="I118" s="242"/>
      <c r="J118" s="243">
        <f>ROUND(I118*H118,2)</f>
        <v>0</v>
      </c>
      <c r="K118" s="239" t="s">
        <v>193</v>
      </c>
      <c r="L118" s="73"/>
      <c r="M118" s="244" t="s">
        <v>21</v>
      </c>
      <c r="N118" s="245" t="s">
        <v>43</v>
      </c>
      <c r="O118" s="48"/>
      <c r="P118" s="246">
        <f>O118*H118</f>
        <v>0</v>
      </c>
      <c r="Q118" s="246">
        <v>0</v>
      </c>
      <c r="R118" s="246">
        <f>Q118*H118</f>
        <v>0</v>
      </c>
      <c r="S118" s="246">
        <v>0.17000000000000001</v>
      </c>
      <c r="T118" s="247">
        <f>S118*H118</f>
        <v>3.70872</v>
      </c>
      <c r="AR118" s="25" t="s">
        <v>194</v>
      </c>
      <c r="AT118" s="25" t="s">
        <v>190</v>
      </c>
      <c r="AU118" s="25" t="s">
        <v>81</v>
      </c>
      <c r="AY118" s="25" t="s">
        <v>188</v>
      </c>
      <c r="BE118" s="248">
        <f>IF(N118="základní",J118,0)</f>
        <v>0</v>
      </c>
      <c r="BF118" s="248">
        <f>IF(N118="snížená",J118,0)</f>
        <v>0</v>
      </c>
      <c r="BG118" s="248">
        <f>IF(N118="zákl. přenesená",J118,0)</f>
        <v>0</v>
      </c>
      <c r="BH118" s="248">
        <f>IF(N118="sníž. přenesená",J118,0)</f>
        <v>0</v>
      </c>
      <c r="BI118" s="248">
        <f>IF(N118="nulová",J118,0)</f>
        <v>0</v>
      </c>
      <c r="BJ118" s="25" t="s">
        <v>79</v>
      </c>
      <c r="BK118" s="248">
        <f>ROUND(I118*H118,2)</f>
        <v>0</v>
      </c>
      <c r="BL118" s="25" t="s">
        <v>194</v>
      </c>
      <c r="BM118" s="25" t="s">
        <v>1499</v>
      </c>
    </row>
    <row r="119" s="1" customFormat="1">
      <c r="B119" s="47"/>
      <c r="C119" s="75"/>
      <c r="D119" s="249" t="s">
        <v>196</v>
      </c>
      <c r="E119" s="75"/>
      <c r="F119" s="250" t="s">
        <v>205</v>
      </c>
      <c r="G119" s="75"/>
      <c r="H119" s="75"/>
      <c r="I119" s="205"/>
      <c r="J119" s="75"/>
      <c r="K119" s="75"/>
      <c r="L119" s="73"/>
      <c r="M119" s="251"/>
      <c r="N119" s="48"/>
      <c r="O119" s="48"/>
      <c r="P119" s="48"/>
      <c r="Q119" s="48"/>
      <c r="R119" s="48"/>
      <c r="S119" s="48"/>
      <c r="T119" s="96"/>
      <c r="AT119" s="25" t="s">
        <v>196</v>
      </c>
      <c r="AU119" s="25" t="s">
        <v>81</v>
      </c>
    </row>
    <row r="120" s="1" customFormat="1">
      <c r="B120" s="47"/>
      <c r="C120" s="75"/>
      <c r="D120" s="249" t="s">
        <v>198</v>
      </c>
      <c r="E120" s="75"/>
      <c r="F120" s="252" t="s">
        <v>206</v>
      </c>
      <c r="G120" s="75"/>
      <c r="H120" s="75"/>
      <c r="I120" s="205"/>
      <c r="J120" s="75"/>
      <c r="K120" s="75"/>
      <c r="L120" s="73"/>
      <c r="M120" s="251"/>
      <c r="N120" s="48"/>
      <c r="O120" s="48"/>
      <c r="P120" s="48"/>
      <c r="Q120" s="48"/>
      <c r="R120" s="48"/>
      <c r="S120" s="48"/>
      <c r="T120" s="96"/>
      <c r="AT120" s="25" t="s">
        <v>198</v>
      </c>
      <c r="AU120" s="25" t="s">
        <v>81</v>
      </c>
    </row>
    <row r="121" s="12" customFormat="1">
      <c r="B121" s="253"/>
      <c r="C121" s="254"/>
      <c r="D121" s="249" t="s">
        <v>200</v>
      </c>
      <c r="E121" s="255" t="s">
        <v>21</v>
      </c>
      <c r="F121" s="256" t="s">
        <v>1500</v>
      </c>
      <c r="G121" s="254"/>
      <c r="H121" s="257">
        <v>21.815999999999999</v>
      </c>
      <c r="I121" s="258"/>
      <c r="J121" s="254"/>
      <c r="K121" s="254"/>
      <c r="L121" s="259"/>
      <c r="M121" s="260"/>
      <c r="N121" s="261"/>
      <c r="O121" s="261"/>
      <c r="P121" s="261"/>
      <c r="Q121" s="261"/>
      <c r="R121" s="261"/>
      <c r="S121" s="261"/>
      <c r="T121" s="262"/>
      <c r="AT121" s="263" t="s">
        <v>200</v>
      </c>
      <c r="AU121" s="263" t="s">
        <v>81</v>
      </c>
      <c r="AV121" s="12" t="s">
        <v>81</v>
      </c>
      <c r="AW121" s="12" t="s">
        <v>35</v>
      </c>
      <c r="AX121" s="12" t="s">
        <v>79</v>
      </c>
      <c r="AY121" s="263" t="s">
        <v>188</v>
      </c>
    </row>
    <row r="122" s="1" customFormat="1" ht="16.5" customHeight="1">
      <c r="B122" s="47"/>
      <c r="C122" s="237" t="s">
        <v>207</v>
      </c>
      <c r="D122" s="237" t="s">
        <v>190</v>
      </c>
      <c r="E122" s="238" t="s">
        <v>1501</v>
      </c>
      <c r="F122" s="239" t="s">
        <v>1502</v>
      </c>
      <c r="G122" s="240" t="s">
        <v>120</v>
      </c>
      <c r="H122" s="241">
        <v>3.7200000000000002</v>
      </c>
      <c r="I122" s="242"/>
      <c r="J122" s="243">
        <f>ROUND(I122*H122,2)</f>
        <v>0</v>
      </c>
      <c r="K122" s="239" t="s">
        <v>193</v>
      </c>
      <c r="L122" s="73"/>
      <c r="M122" s="244" t="s">
        <v>21</v>
      </c>
      <c r="N122" s="245" t="s">
        <v>43</v>
      </c>
      <c r="O122" s="48"/>
      <c r="P122" s="246">
        <f>O122*H122</f>
        <v>0</v>
      </c>
      <c r="Q122" s="246">
        <v>0</v>
      </c>
      <c r="R122" s="246">
        <f>Q122*H122</f>
        <v>0</v>
      </c>
      <c r="S122" s="246">
        <v>0.22</v>
      </c>
      <c r="T122" s="247">
        <f>S122*H122</f>
        <v>0.81840000000000002</v>
      </c>
      <c r="AR122" s="25" t="s">
        <v>194</v>
      </c>
      <c r="AT122" s="25" t="s">
        <v>190</v>
      </c>
      <c r="AU122" s="25" t="s">
        <v>81</v>
      </c>
      <c r="AY122" s="25" t="s">
        <v>188</v>
      </c>
      <c r="BE122" s="248">
        <f>IF(N122="základní",J122,0)</f>
        <v>0</v>
      </c>
      <c r="BF122" s="248">
        <f>IF(N122="snížená",J122,0)</f>
        <v>0</v>
      </c>
      <c r="BG122" s="248">
        <f>IF(N122="zákl. přenesená",J122,0)</f>
        <v>0</v>
      </c>
      <c r="BH122" s="248">
        <f>IF(N122="sníž. přenesená",J122,0)</f>
        <v>0</v>
      </c>
      <c r="BI122" s="248">
        <f>IF(N122="nulová",J122,0)</f>
        <v>0</v>
      </c>
      <c r="BJ122" s="25" t="s">
        <v>79</v>
      </c>
      <c r="BK122" s="248">
        <f>ROUND(I122*H122,2)</f>
        <v>0</v>
      </c>
      <c r="BL122" s="25" t="s">
        <v>194</v>
      </c>
      <c r="BM122" s="25" t="s">
        <v>1503</v>
      </c>
    </row>
    <row r="123" s="1" customFormat="1">
      <c r="B123" s="47"/>
      <c r="C123" s="75"/>
      <c r="D123" s="249" t="s">
        <v>196</v>
      </c>
      <c r="E123" s="75"/>
      <c r="F123" s="250" t="s">
        <v>1504</v>
      </c>
      <c r="G123" s="75"/>
      <c r="H123" s="75"/>
      <c r="I123" s="205"/>
      <c r="J123" s="75"/>
      <c r="K123" s="75"/>
      <c r="L123" s="73"/>
      <c r="M123" s="251"/>
      <c r="N123" s="48"/>
      <c r="O123" s="48"/>
      <c r="P123" s="48"/>
      <c r="Q123" s="48"/>
      <c r="R123" s="48"/>
      <c r="S123" s="48"/>
      <c r="T123" s="96"/>
      <c r="AT123" s="25" t="s">
        <v>196</v>
      </c>
      <c r="AU123" s="25" t="s">
        <v>81</v>
      </c>
    </row>
    <row r="124" s="1" customFormat="1">
      <c r="B124" s="47"/>
      <c r="C124" s="75"/>
      <c r="D124" s="249" t="s">
        <v>198</v>
      </c>
      <c r="E124" s="75"/>
      <c r="F124" s="252" t="s">
        <v>206</v>
      </c>
      <c r="G124" s="75"/>
      <c r="H124" s="75"/>
      <c r="I124" s="205"/>
      <c r="J124" s="75"/>
      <c r="K124" s="75"/>
      <c r="L124" s="73"/>
      <c r="M124" s="251"/>
      <c r="N124" s="48"/>
      <c r="O124" s="48"/>
      <c r="P124" s="48"/>
      <c r="Q124" s="48"/>
      <c r="R124" s="48"/>
      <c r="S124" s="48"/>
      <c r="T124" s="96"/>
      <c r="AT124" s="25" t="s">
        <v>198</v>
      </c>
      <c r="AU124" s="25" t="s">
        <v>81</v>
      </c>
    </row>
    <row r="125" s="13" customFormat="1">
      <c r="B125" s="264"/>
      <c r="C125" s="265"/>
      <c r="D125" s="249" t="s">
        <v>200</v>
      </c>
      <c r="E125" s="266" t="s">
        <v>21</v>
      </c>
      <c r="F125" s="267" t="s">
        <v>1505</v>
      </c>
      <c r="G125" s="265"/>
      <c r="H125" s="266" t="s">
        <v>21</v>
      </c>
      <c r="I125" s="268"/>
      <c r="J125" s="265"/>
      <c r="K125" s="265"/>
      <c r="L125" s="269"/>
      <c r="M125" s="270"/>
      <c r="N125" s="271"/>
      <c r="O125" s="271"/>
      <c r="P125" s="271"/>
      <c r="Q125" s="271"/>
      <c r="R125" s="271"/>
      <c r="S125" s="271"/>
      <c r="T125" s="272"/>
      <c r="AT125" s="273" t="s">
        <v>200</v>
      </c>
      <c r="AU125" s="273" t="s">
        <v>81</v>
      </c>
      <c r="AV125" s="13" t="s">
        <v>79</v>
      </c>
      <c r="AW125" s="13" t="s">
        <v>35</v>
      </c>
      <c r="AX125" s="13" t="s">
        <v>72</v>
      </c>
      <c r="AY125" s="273" t="s">
        <v>188</v>
      </c>
    </row>
    <row r="126" s="12" customFormat="1">
      <c r="B126" s="253"/>
      <c r="C126" s="254"/>
      <c r="D126" s="249" t="s">
        <v>200</v>
      </c>
      <c r="E126" s="255" t="s">
        <v>21</v>
      </c>
      <c r="F126" s="256" t="s">
        <v>1506</v>
      </c>
      <c r="G126" s="254"/>
      <c r="H126" s="257">
        <v>3.7200000000000002</v>
      </c>
      <c r="I126" s="258"/>
      <c r="J126" s="254"/>
      <c r="K126" s="254"/>
      <c r="L126" s="259"/>
      <c r="M126" s="260"/>
      <c r="N126" s="261"/>
      <c r="O126" s="261"/>
      <c r="P126" s="261"/>
      <c r="Q126" s="261"/>
      <c r="R126" s="261"/>
      <c r="S126" s="261"/>
      <c r="T126" s="262"/>
      <c r="AT126" s="263" t="s">
        <v>200</v>
      </c>
      <c r="AU126" s="263" t="s">
        <v>81</v>
      </c>
      <c r="AV126" s="12" t="s">
        <v>81</v>
      </c>
      <c r="AW126" s="12" t="s">
        <v>35</v>
      </c>
      <c r="AX126" s="12" t="s">
        <v>72</v>
      </c>
      <c r="AY126" s="263" t="s">
        <v>188</v>
      </c>
    </row>
    <row r="127" s="14" customFormat="1">
      <c r="B127" s="274"/>
      <c r="C127" s="275"/>
      <c r="D127" s="249" t="s">
        <v>200</v>
      </c>
      <c r="E127" s="276" t="s">
        <v>21</v>
      </c>
      <c r="F127" s="277" t="s">
        <v>215</v>
      </c>
      <c r="G127" s="275"/>
      <c r="H127" s="278">
        <v>3.7200000000000002</v>
      </c>
      <c r="I127" s="279"/>
      <c r="J127" s="275"/>
      <c r="K127" s="275"/>
      <c r="L127" s="280"/>
      <c r="M127" s="281"/>
      <c r="N127" s="282"/>
      <c r="O127" s="282"/>
      <c r="P127" s="282"/>
      <c r="Q127" s="282"/>
      <c r="R127" s="282"/>
      <c r="S127" s="282"/>
      <c r="T127" s="283"/>
      <c r="AT127" s="284" t="s">
        <v>200</v>
      </c>
      <c r="AU127" s="284" t="s">
        <v>81</v>
      </c>
      <c r="AV127" s="14" t="s">
        <v>194</v>
      </c>
      <c r="AW127" s="14" t="s">
        <v>35</v>
      </c>
      <c r="AX127" s="14" t="s">
        <v>79</v>
      </c>
      <c r="AY127" s="284" t="s">
        <v>188</v>
      </c>
    </row>
    <row r="128" s="1" customFormat="1" ht="25.5" customHeight="1">
      <c r="B128" s="47"/>
      <c r="C128" s="237" t="s">
        <v>194</v>
      </c>
      <c r="D128" s="237" t="s">
        <v>190</v>
      </c>
      <c r="E128" s="238" t="s">
        <v>221</v>
      </c>
      <c r="F128" s="239" t="s">
        <v>222</v>
      </c>
      <c r="G128" s="240" t="s">
        <v>130</v>
      </c>
      <c r="H128" s="241">
        <v>10.858000000000001</v>
      </c>
      <c r="I128" s="242"/>
      <c r="J128" s="243">
        <f>ROUND(I128*H128,2)</f>
        <v>0</v>
      </c>
      <c r="K128" s="239" t="s">
        <v>193</v>
      </c>
      <c r="L128" s="73"/>
      <c r="M128" s="244" t="s">
        <v>21</v>
      </c>
      <c r="N128" s="245" t="s">
        <v>43</v>
      </c>
      <c r="O128" s="48"/>
      <c r="P128" s="246">
        <f>O128*H128</f>
        <v>0</v>
      </c>
      <c r="Q128" s="246">
        <v>0</v>
      </c>
      <c r="R128" s="246">
        <f>Q128*H128</f>
        <v>0</v>
      </c>
      <c r="S128" s="246">
        <v>0</v>
      </c>
      <c r="T128" s="247">
        <f>S128*H128</f>
        <v>0</v>
      </c>
      <c r="AR128" s="25" t="s">
        <v>194</v>
      </c>
      <c r="AT128" s="25" t="s">
        <v>190</v>
      </c>
      <c r="AU128" s="25" t="s">
        <v>81</v>
      </c>
      <c r="AY128" s="25" t="s">
        <v>188</v>
      </c>
      <c r="BE128" s="248">
        <f>IF(N128="základní",J128,0)</f>
        <v>0</v>
      </c>
      <c r="BF128" s="248">
        <f>IF(N128="snížená",J128,0)</f>
        <v>0</v>
      </c>
      <c r="BG128" s="248">
        <f>IF(N128="zákl. přenesená",J128,0)</f>
        <v>0</v>
      </c>
      <c r="BH128" s="248">
        <f>IF(N128="sníž. přenesená",J128,0)</f>
        <v>0</v>
      </c>
      <c r="BI128" s="248">
        <f>IF(N128="nulová",J128,0)</f>
        <v>0</v>
      </c>
      <c r="BJ128" s="25" t="s">
        <v>79</v>
      </c>
      <c r="BK128" s="248">
        <f>ROUND(I128*H128,2)</f>
        <v>0</v>
      </c>
      <c r="BL128" s="25" t="s">
        <v>194</v>
      </c>
      <c r="BM128" s="25" t="s">
        <v>1507</v>
      </c>
    </row>
    <row r="129" s="1" customFormat="1">
      <c r="B129" s="47"/>
      <c r="C129" s="75"/>
      <c r="D129" s="249" t="s">
        <v>196</v>
      </c>
      <c r="E129" s="75"/>
      <c r="F129" s="250" t="s">
        <v>224</v>
      </c>
      <c r="G129" s="75"/>
      <c r="H129" s="75"/>
      <c r="I129" s="205"/>
      <c r="J129" s="75"/>
      <c r="K129" s="75"/>
      <c r="L129" s="73"/>
      <c r="M129" s="251"/>
      <c r="N129" s="48"/>
      <c r="O129" s="48"/>
      <c r="P129" s="48"/>
      <c r="Q129" s="48"/>
      <c r="R129" s="48"/>
      <c r="S129" s="48"/>
      <c r="T129" s="96"/>
      <c r="AT129" s="25" t="s">
        <v>196</v>
      </c>
      <c r="AU129" s="25" t="s">
        <v>81</v>
      </c>
    </row>
    <row r="130" s="1" customFormat="1">
      <c r="B130" s="47"/>
      <c r="C130" s="75"/>
      <c r="D130" s="249" t="s">
        <v>198</v>
      </c>
      <c r="E130" s="75"/>
      <c r="F130" s="252" t="s">
        <v>225</v>
      </c>
      <c r="G130" s="75"/>
      <c r="H130" s="75"/>
      <c r="I130" s="205"/>
      <c r="J130" s="75"/>
      <c r="K130" s="75"/>
      <c r="L130" s="73"/>
      <c r="M130" s="251"/>
      <c r="N130" s="48"/>
      <c r="O130" s="48"/>
      <c r="P130" s="48"/>
      <c r="Q130" s="48"/>
      <c r="R130" s="48"/>
      <c r="S130" s="48"/>
      <c r="T130" s="96"/>
      <c r="AT130" s="25" t="s">
        <v>198</v>
      </c>
      <c r="AU130" s="25" t="s">
        <v>81</v>
      </c>
    </row>
    <row r="131" s="13" customFormat="1">
      <c r="B131" s="264"/>
      <c r="C131" s="265"/>
      <c r="D131" s="249" t="s">
        <v>200</v>
      </c>
      <c r="E131" s="266" t="s">
        <v>21</v>
      </c>
      <c r="F131" s="267" t="s">
        <v>1508</v>
      </c>
      <c r="G131" s="265"/>
      <c r="H131" s="266" t="s">
        <v>21</v>
      </c>
      <c r="I131" s="268"/>
      <c r="J131" s="265"/>
      <c r="K131" s="265"/>
      <c r="L131" s="269"/>
      <c r="M131" s="270"/>
      <c r="N131" s="271"/>
      <c r="O131" s="271"/>
      <c r="P131" s="271"/>
      <c r="Q131" s="271"/>
      <c r="R131" s="271"/>
      <c r="S131" s="271"/>
      <c r="T131" s="272"/>
      <c r="AT131" s="273" t="s">
        <v>200</v>
      </c>
      <c r="AU131" s="273" t="s">
        <v>81</v>
      </c>
      <c r="AV131" s="13" t="s">
        <v>79</v>
      </c>
      <c r="AW131" s="13" t="s">
        <v>35</v>
      </c>
      <c r="AX131" s="13" t="s">
        <v>72</v>
      </c>
      <c r="AY131" s="273" t="s">
        <v>188</v>
      </c>
    </row>
    <row r="132" s="12" customFormat="1">
      <c r="B132" s="253"/>
      <c r="C132" s="254"/>
      <c r="D132" s="249" t="s">
        <v>200</v>
      </c>
      <c r="E132" s="255" t="s">
        <v>21</v>
      </c>
      <c r="F132" s="256" t="s">
        <v>1509</v>
      </c>
      <c r="G132" s="254"/>
      <c r="H132" s="257">
        <v>10.858000000000001</v>
      </c>
      <c r="I132" s="258"/>
      <c r="J132" s="254"/>
      <c r="K132" s="254"/>
      <c r="L132" s="259"/>
      <c r="M132" s="260"/>
      <c r="N132" s="261"/>
      <c r="O132" s="261"/>
      <c r="P132" s="261"/>
      <c r="Q132" s="261"/>
      <c r="R132" s="261"/>
      <c r="S132" s="261"/>
      <c r="T132" s="262"/>
      <c r="AT132" s="263" t="s">
        <v>200</v>
      </c>
      <c r="AU132" s="263" t="s">
        <v>81</v>
      </c>
      <c r="AV132" s="12" t="s">
        <v>81</v>
      </c>
      <c r="AW132" s="12" t="s">
        <v>35</v>
      </c>
      <c r="AX132" s="12" t="s">
        <v>72</v>
      </c>
      <c r="AY132" s="263" t="s">
        <v>188</v>
      </c>
    </row>
    <row r="133" s="14" customFormat="1">
      <c r="B133" s="274"/>
      <c r="C133" s="275"/>
      <c r="D133" s="249" t="s">
        <v>200</v>
      </c>
      <c r="E133" s="276" t="s">
        <v>21</v>
      </c>
      <c r="F133" s="277" t="s">
        <v>215</v>
      </c>
      <c r="G133" s="275"/>
      <c r="H133" s="278">
        <v>10.858000000000001</v>
      </c>
      <c r="I133" s="279"/>
      <c r="J133" s="275"/>
      <c r="K133" s="275"/>
      <c r="L133" s="280"/>
      <c r="M133" s="281"/>
      <c r="N133" s="282"/>
      <c r="O133" s="282"/>
      <c r="P133" s="282"/>
      <c r="Q133" s="282"/>
      <c r="R133" s="282"/>
      <c r="S133" s="282"/>
      <c r="T133" s="283"/>
      <c r="AT133" s="284" t="s">
        <v>200</v>
      </c>
      <c r="AU133" s="284" t="s">
        <v>81</v>
      </c>
      <c r="AV133" s="14" t="s">
        <v>194</v>
      </c>
      <c r="AW133" s="14" t="s">
        <v>35</v>
      </c>
      <c r="AX133" s="14" t="s">
        <v>79</v>
      </c>
      <c r="AY133" s="284" t="s">
        <v>188</v>
      </c>
    </row>
    <row r="134" s="1" customFormat="1" ht="25.5" customHeight="1">
      <c r="B134" s="47"/>
      <c r="C134" s="237" t="s">
        <v>220</v>
      </c>
      <c r="D134" s="237" t="s">
        <v>190</v>
      </c>
      <c r="E134" s="238" t="s">
        <v>230</v>
      </c>
      <c r="F134" s="239" t="s">
        <v>231</v>
      </c>
      <c r="G134" s="240" t="s">
        <v>130</v>
      </c>
      <c r="H134" s="241">
        <v>10.858000000000001</v>
      </c>
      <c r="I134" s="242"/>
      <c r="J134" s="243">
        <f>ROUND(I134*H134,2)</f>
        <v>0</v>
      </c>
      <c r="K134" s="239" t="s">
        <v>193</v>
      </c>
      <c r="L134" s="73"/>
      <c r="M134" s="244" t="s">
        <v>21</v>
      </c>
      <c r="N134" s="245" t="s">
        <v>43</v>
      </c>
      <c r="O134" s="48"/>
      <c r="P134" s="246">
        <f>O134*H134</f>
        <v>0</v>
      </c>
      <c r="Q134" s="246">
        <v>0</v>
      </c>
      <c r="R134" s="246">
        <f>Q134*H134</f>
        <v>0</v>
      </c>
      <c r="S134" s="246">
        <v>0</v>
      </c>
      <c r="T134" s="247">
        <f>S134*H134</f>
        <v>0</v>
      </c>
      <c r="AR134" s="25" t="s">
        <v>194</v>
      </c>
      <c r="AT134" s="25" t="s">
        <v>190</v>
      </c>
      <c r="AU134" s="25" t="s">
        <v>81</v>
      </c>
      <c r="AY134" s="25" t="s">
        <v>188</v>
      </c>
      <c r="BE134" s="248">
        <f>IF(N134="základní",J134,0)</f>
        <v>0</v>
      </c>
      <c r="BF134" s="248">
        <f>IF(N134="snížená",J134,0)</f>
        <v>0</v>
      </c>
      <c r="BG134" s="248">
        <f>IF(N134="zákl. přenesená",J134,0)</f>
        <v>0</v>
      </c>
      <c r="BH134" s="248">
        <f>IF(N134="sníž. přenesená",J134,0)</f>
        <v>0</v>
      </c>
      <c r="BI134" s="248">
        <f>IF(N134="nulová",J134,0)</f>
        <v>0</v>
      </c>
      <c r="BJ134" s="25" t="s">
        <v>79</v>
      </c>
      <c r="BK134" s="248">
        <f>ROUND(I134*H134,2)</f>
        <v>0</v>
      </c>
      <c r="BL134" s="25" t="s">
        <v>194</v>
      </c>
      <c r="BM134" s="25" t="s">
        <v>1510</v>
      </c>
    </row>
    <row r="135" s="1" customFormat="1">
      <c r="B135" s="47"/>
      <c r="C135" s="75"/>
      <c r="D135" s="249" t="s">
        <v>196</v>
      </c>
      <c r="E135" s="75"/>
      <c r="F135" s="250" t="s">
        <v>233</v>
      </c>
      <c r="G135" s="75"/>
      <c r="H135" s="75"/>
      <c r="I135" s="205"/>
      <c r="J135" s="75"/>
      <c r="K135" s="75"/>
      <c r="L135" s="73"/>
      <c r="M135" s="251"/>
      <c r="N135" s="48"/>
      <c r="O135" s="48"/>
      <c r="P135" s="48"/>
      <c r="Q135" s="48"/>
      <c r="R135" s="48"/>
      <c r="S135" s="48"/>
      <c r="T135" s="96"/>
      <c r="AT135" s="25" t="s">
        <v>196</v>
      </c>
      <c r="AU135" s="25" t="s">
        <v>81</v>
      </c>
    </row>
    <row r="136" s="1" customFormat="1">
      <c r="B136" s="47"/>
      <c r="C136" s="75"/>
      <c r="D136" s="249" t="s">
        <v>198</v>
      </c>
      <c r="E136" s="75"/>
      <c r="F136" s="252" t="s">
        <v>225</v>
      </c>
      <c r="G136" s="75"/>
      <c r="H136" s="75"/>
      <c r="I136" s="205"/>
      <c r="J136" s="75"/>
      <c r="K136" s="75"/>
      <c r="L136" s="73"/>
      <c r="M136" s="251"/>
      <c r="N136" s="48"/>
      <c r="O136" s="48"/>
      <c r="P136" s="48"/>
      <c r="Q136" s="48"/>
      <c r="R136" s="48"/>
      <c r="S136" s="48"/>
      <c r="T136" s="96"/>
      <c r="AT136" s="25" t="s">
        <v>198</v>
      </c>
      <c r="AU136" s="25" t="s">
        <v>81</v>
      </c>
    </row>
    <row r="137" s="1" customFormat="1" ht="25.5" customHeight="1">
      <c r="B137" s="47"/>
      <c r="C137" s="237" t="s">
        <v>229</v>
      </c>
      <c r="D137" s="237" t="s">
        <v>190</v>
      </c>
      <c r="E137" s="238" t="s">
        <v>235</v>
      </c>
      <c r="F137" s="239" t="s">
        <v>236</v>
      </c>
      <c r="G137" s="240" t="s">
        <v>130</v>
      </c>
      <c r="H137" s="241">
        <v>10.858000000000001</v>
      </c>
      <c r="I137" s="242"/>
      <c r="J137" s="243">
        <f>ROUND(I137*H137,2)</f>
        <v>0</v>
      </c>
      <c r="K137" s="239" t="s">
        <v>193</v>
      </c>
      <c r="L137" s="73"/>
      <c r="M137" s="244" t="s">
        <v>21</v>
      </c>
      <c r="N137" s="245" t="s">
        <v>43</v>
      </c>
      <c r="O137" s="48"/>
      <c r="P137" s="246">
        <f>O137*H137</f>
        <v>0</v>
      </c>
      <c r="Q137" s="246">
        <v>0</v>
      </c>
      <c r="R137" s="246">
        <f>Q137*H137</f>
        <v>0</v>
      </c>
      <c r="S137" s="246">
        <v>0</v>
      </c>
      <c r="T137" s="247">
        <f>S137*H137</f>
        <v>0</v>
      </c>
      <c r="AR137" s="25" t="s">
        <v>194</v>
      </c>
      <c r="AT137" s="25" t="s">
        <v>190</v>
      </c>
      <c r="AU137" s="25" t="s">
        <v>81</v>
      </c>
      <c r="AY137" s="25" t="s">
        <v>188</v>
      </c>
      <c r="BE137" s="248">
        <f>IF(N137="základní",J137,0)</f>
        <v>0</v>
      </c>
      <c r="BF137" s="248">
        <f>IF(N137="snížená",J137,0)</f>
        <v>0</v>
      </c>
      <c r="BG137" s="248">
        <f>IF(N137="zákl. přenesená",J137,0)</f>
        <v>0</v>
      </c>
      <c r="BH137" s="248">
        <f>IF(N137="sníž. přenesená",J137,0)</f>
        <v>0</v>
      </c>
      <c r="BI137" s="248">
        <f>IF(N137="nulová",J137,0)</f>
        <v>0</v>
      </c>
      <c r="BJ137" s="25" t="s">
        <v>79</v>
      </c>
      <c r="BK137" s="248">
        <f>ROUND(I137*H137,2)</f>
        <v>0</v>
      </c>
      <c r="BL137" s="25" t="s">
        <v>194</v>
      </c>
      <c r="BM137" s="25" t="s">
        <v>1511</v>
      </c>
    </row>
    <row r="138" s="1" customFormat="1">
      <c r="B138" s="47"/>
      <c r="C138" s="75"/>
      <c r="D138" s="249" t="s">
        <v>196</v>
      </c>
      <c r="E138" s="75"/>
      <c r="F138" s="250" t="s">
        <v>238</v>
      </c>
      <c r="G138" s="75"/>
      <c r="H138" s="75"/>
      <c r="I138" s="205"/>
      <c r="J138" s="75"/>
      <c r="K138" s="75"/>
      <c r="L138" s="73"/>
      <c r="M138" s="251"/>
      <c r="N138" s="48"/>
      <c r="O138" s="48"/>
      <c r="P138" s="48"/>
      <c r="Q138" s="48"/>
      <c r="R138" s="48"/>
      <c r="S138" s="48"/>
      <c r="T138" s="96"/>
      <c r="AT138" s="25" t="s">
        <v>196</v>
      </c>
      <c r="AU138" s="25" t="s">
        <v>81</v>
      </c>
    </row>
    <row r="139" s="1" customFormat="1" ht="25.5" customHeight="1">
      <c r="B139" s="47"/>
      <c r="C139" s="237" t="s">
        <v>234</v>
      </c>
      <c r="D139" s="237" t="s">
        <v>190</v>
      </c>
      <c r="E139" s="238" t="s">
        <v>241</v>
      </c>
      <c r="F139" s="239" t="s">
        <v>242</v>
      </c>
      <c r="G139" s="240" t="s">
        <v>130</v>
      </c>
      <c r="H139" s="241">
        <v>43.432000000000002</v>
      </c>
      <c r="I139" s="242"/>
      <c r="J139" s="243">
        <f>ROUND(I139*H139,2)</f>
        <v>0</v>
      </c>
      <c r="K139" s="239" t="s">
        <v>193</v>
      </c>
      <c r="L139" s="73"/>
      <c r="M139" s="244" t="s">
        <v>21</v>
      </c>
      <c r="N139" s="245" t="s">
        <v>43</v>
      </c>
      <c r="O139" s="48"/>
      <c r="P139" s="246">
        <f>O139*H139</f>
        <v>0</v>
      </c>
      <c r="Q139" s="246">
        <v>0</v>
      </c>
      <c r="R139" s="246">
        <f>Q139*H139</f>
        <v>0</v>
      </c>
      <c r="S139" s="246">
        <v>0</v>
      </c>
      <c r="T139" s="247">
        <f>S139*H139</f>
        <v>0</v>
      </c>
      <c r="AR139" s="25" t="s">
        <v>194</v>
      </c>
      <c r="AT139" s="25" t="s">
        <v>190</v>
      </c>
      <c r="AU139" s="25" t="s">
        <v>81</v>
      </c>
      <c r="AY139" s="25" t="s">
        <v>188</v>
      </c>
      <c r="BE139" s="248">
        <f>IF(N139="základní",J139,0)</f>
        <v>0</v>
      </c>
      <c r="BF139" s="248">
        <f>IF(N139="snížená",J139,0)</f>
        <v>0</v>
      </c>
      <c r="BG139" s="248">
        <f>IF(N139="zákl. přenesená",J139,0)</f>
        <v>0</v>
      </c>
      <c r="BH139" s="248">
        <f>IF(N139="sníž. přenesená",J139,0)</f>
        <v>0</v>
      </c>
      <c r="BI139" s="248">
        <f>IF(N139="nulová",J139,0)</f>
        <v>0</v>
      </c>
      <c r="BJ139" s="25" t="s">
        <v>79</v>
      </c>
      <c r="BK139" s="248">
        <f>ROUND(I139*H139,2)</f>
        <v>0</v>
      </c>
      <c r="BL139" s="25" t="s">
        <v>194</v>
      </c>
      <c r="BM139" s="25" t="s">
        <v>1512</v>
      </c>
    </row>
    <row r="140" s="1" customFormat="1">
      <c r="B140" s="47"/>
      <c r="C140" s="75"/>
      <c r="D140" s="249" t="s">
        <v>196</v>
      </c>
      <c r="E140" s="75"/>
      <c r="F140" s="250" t="s">
        <v>244</v>
      </c>
      <c r="G140" s="75"/>
      <c r="H140" s="75"/>
      <c r="I140" s="205"/>
      <c r="J140" s="75"/>
      <c r="K140" s="75"/>
      <c r="L140" s="73"/>
      <c r="M140" s="251"/>
      <c r="N140" s="48"/>
      <c r="O140" s="48"/>
      <c r="P140" s="48"/>
      <c r="Q140" s="48"/>
      <c r="R140" s="48"/>
      <c r="S140" s="48"/>
      <c r="T140" s="96"/>
      <c r="AT140" s="25" t="s">
        <v>196</v>
      </c>
      <c r="AU140" s="25" t="s">
        <v>81</v>
      </c>
    </row>
    <row r="141" s="12" customFormat="1">
      <c r="B141" s="253"/>
      <c r="C141" s="254"/>
      <c r="D141" s="249" t="s">
        <v>200</v>
      </c>
      <c r="E141" s="254"/>
      <c r="F141" s="256" t="s">
        <v>1513</v>
      </c>
      <c r="G141" s="254"/>
      <c r="H141" s="257">
        <v>43.432000000000002</v>
      </c>
      <c r="I141" s="258"/>
      <c r="J141" s="254"/>
      <c r="K141" s="254"/>
      <c r="L141" s="259"/>
      <c r="M141" s="260"/>
      <c r="N141" s="261"/>
      <c r="O141" s="261"/>
      <c r="P141" s="261"/>
      <c r="Q141" s="261"/>
      <c r="R141" s="261"/>
      <c r="S141" s="261"/>
      <c r="T141" s="262"/>
      <c r="AT141" s="263" t="s">
        <v>200</v>
      </c>
      <c r="AU141" s="263" t="s">
        <v>81</v>
      </c>
      <c r="AV141" s="12" t="s">
        <v>81</v>
      </c>
      <c r="AW141" s="12" t="s">
        <v>6</v>
      </c>
      <c r="AX141" s="12" t="s">
        <v>79</v>
      </c>
      <c r="AY141" s="263" t="s">
        <v>188</v>
      </c>
    </row>
    <row r="142" s="1" customFormat="1" ht="16.5" customHeight="1">
      <c r="B142" s="47"/>
      <c r="C142" s="237" t="s">
        <v>240</v>
      </c>
      <c r="D142" s="237" t="s">
        <v>190</v>
      </c>
      <c r="E142" s="238" t="s">
        <v>247</v>
      </c>
      <c r="F142" s="239" t="s">
        <v>248</v>
      </c>
      <c r="G142" s="240" t="s">
        <v>130</v>
      </c>
      <c r="H142" s="241">
        <v>10.858000000000001</v>
      </c>
      <c r="I142" s="242"/>
      <c r="J142" s="243">
        <f>ROUND(I142*H142,2)</f>
        <v>0</v>
      </c>
      <c r="K142" s="239" t="s">
        <v>193</v>
      </c>
      <c r="L142" s="73"/>
      <c r="M142" s="244" t="s">
        <v>21</v>
      </c>
      <c r="N142" s="245" t="s">
        <v>43</v>
      </c>
      <c r="O142" s="48"/>
      <c r="P142" s="246">
        <f>O142*H142</f>
        <v>0</v>
      </c>
      <c r="Q142" s="246">
        <v>0</v>
      </c>
      <c r="R142" s="246">
        <f>Q142*H142</f>
        <v>0</v>
      </c>
      <c r="S142" s="246">
        <v>0</v>
      </c>
      <c r="T142" s="247">
        <f>S142*H142</f>
        <v>0</v>
      </c>
      <c r="AR142" s="25" t="s">
        <v>194</v>
      </c>
      <c r="AT142" s="25" t="s">
        <v>190</v>
      </c>
      <c r="AU142" s="25" t="s">
        <v>81</v>
      </c>
      <c r="AY142" s="25" t="s">
        <v>188</v>
      </c>
      <c r="BE142" s="248">
        <f>IF(N142="základní",J142,0)</f>
        <v>0</v>
      </c>
      <c r="BF142" s="248">
        <f>IF(N142="snížená",J142,0)</f>
        <v>0</v>
      </c>
      <c r="BG142" s="248">
        <f>IF(N142="zákl. přenesená",J142,0)</f>
        <v>0</v>
      </c>
      <c r="BH142" s="248">
        <f>IF(N142="sníž. přenesená",J142,0)</f>
        <v>0</v>
      </c>
      <c r="BI142" s="248">
        <f>IF(N142="nulová",J142,0)</f>
        <v>0</v>
      </c>
      <c r="BJ142" s="25" t="s">
        <v>79</v>
      </c>
      <c r="BK142" s="248">
        <f>ROUND(I142*H142,2)</f>
        <v>0</v>
      </c>
      <c r="BL142" s="25" t="s">
        <v>194</v>
      </c>
      <c r="BM142" s="25" t="s">
        <v>1514</v>
      </c>
    </row>
    <row r="143" s="1" customFormat="1">
      <c r="B143" s="47"/>
      <c r="C143" s="75"/>
      <c r="D143" s="249" t="s">
        <v>196</v>
      </c>
      <c r="E143" s="75"/>
      <c r="F143" s="250" t="s">
        <v>250</v>
      </c>
      <c r="G143" s="75"/>
      <c r="H143" s="75"/>
      <c r="I143" s="205"/>
      <c r="J143" s="75"/>
      <c r="K143" s="75"/>
      <c r="L143" s="73"/>
      <c r="M143" s="251"/>
      <c r="N143" s="48"/>
      <c r="O143" s="48"/>
      <c r="P143" s="48"/>
      <c r="Q143" s="48"/>
      <c r="R143" s="48"/>
      <c r="S143" s="48"/>
      <c r="T143" s="96"/>
      <c r="AT143" s="25" t="s">
        <v>196</v>
      </c>
      <c r="AU143" s="25" t="s">
        <v>81</v>
      </c>
    </row>
    <row r="144" s="1" customFormat="1">
      <c r="B144" s="47"/>
      <c r="C144" s="75"/>
      <c r="D144" s="249" t="s">
        <v>198</v>
      </c>
      <c r="E144" s="75"/>
      <c r="F144" s="252" t="s">
        <v>251</v>
      </c>
      <c r="G144" s="75"/>
      <c r="H144" s="75"/>
      <c r="I144" s="205"/>
      <c r="J144" s="75"/>
      <c r="K144" s="75"/>
      <c r="L144" s="73"/>
      <c r="M144" s="251"/>
      <c r="N144" s="48"/>
      <c r="O144" s="48"/>
      <c r="P144" s="48"/>
      <c r="Q144" s="48"/>
      <c r="R144" s="48"/>
      <c r="S144" s="48"/>
      <c r="T144" s="96"/>
      <c r="AT144" s="25" t="s">
        <v>198</v>
      </c>
      <c r="AU144" s="25" t="s">
        <v>81</v>
      </c>
    </row>
    <row r="145" s="1" customFormat="1" ht="25.5" customHeight="1">
      <c r="B145" s="47"/>
      <c r="C145" s="237" t="s">
        <v>246</v>
      </c>
      <c r="D145" s="237" t="s">
        <v>190</v>
      </c>
      <c r="E145" s="238" t="s">
        <v>253</v>
      </c>
      <c r="F145" s="239" t="s">
        <v>254</v>
      </c>
      <c r="G145" s="240" t="s">
        <v>130</v>
      </c>
      <c r="H145" s="241">
        <v>162.87000000000001</v>
      </c>
      <c r="I145" s="242"/>
      <c r="J145" s="243">
        <f>ROUND(I145*H145,2)</f>
        <v>0</v>
      </c>
      <c r="K145" s="239" t="s">
        <v>193</v>
      </c>
      <c r="L145" s="73"/>
      <c r="M145" s="244" t="s">
        <v>21</v>
      </c>
      <c r="N145" s="245" t="s">
        <v>43</v>
      </c>
      <c r="O145" s="48"/>
      <c r="P145" s="246">
        <f>O145*H145</f>
        <v>0</v>
      </c>
      <c r="Q145" s="246">
        <v>0</v>
      </c>
      <c r="R145" s="246">
        <f>Q145*H145</f>
        <v>0</v>
      </c>
      <c r="S145" s="246">
        <v>0</v>
      </c>
      <c r="T145" s="247">
        <f>S145*H145</f>
        <v>0</v>
      </c>
      <c r="AR145" s="25" t="s">
        <v>194</v>
      </c>
      <c r="AT145" s="25" t="s">
        <v>190</v>
      </c>
      <c r="AU145" s="25" t="s">
        <v>81</v>
      </c>
      <c r="AY145" s="25" t="s">
        <v>188</v>
      </c>
      <c r="BE145" s="248">
        <f>IF(N145="základní",J145,0)</f>
        <v>0</v>
      </c>
      <c r="BF145" s="248">
        <f>IF(N145="snížená",J145,0)</f>
        <v>0</v>
      </c>
      <c r="BG145" s="248">
        <f>IF(N145="zákl. přenesená",J145,0)</f>
        <v>0</v>
      </c>
      <c r="BH145" s="248">
        <f>IF(N145="sníž. přenesená",J145,0)</f>
        <v>0</v>
      </c>
      <c r="BI145" s="248">
        <f>IF(N145="nulová",J145,0)</f>
        <v>0</v>
      </c>
      <c r="BJ145" s="25" t="s">
        <v>79</v>
      </c>
      <c r="BK145" s="248">
        <f>ROUND(I145*H145,2)</f>
        <v>0</v>
      </c>
      <c r="BL145" s="25" t="s">
        <v>194</v>
      </c>
      <c r="BM145" s="25" t="s">
        <v>1515</v>
      </c>
    </row>
    <row r="146" s="1" customFormat="1">
      <c r="B146" s="47"/>
      <c r="C146" s="75"/>
      <c r="D146" s="249" t="s">
        <v>196</v>
      </c>
      <c r="E146" s="75"/>
      <c r="F146" s="250" t="s">
        <v>256</v>
      </c>
      <c r="G146" s="75"/>
      <c r="H146" s="75"/>
      <c r="I146" s="205"/>
      <c r="J146" s="75"/>
      <c r="K146" s="75"/>
      <c r="L146" s="73"/>
      <c r="M146" s="251"/>
      <c r="N146" s="48"/>
      <c r="O146" s="48"/>
      <c r="P146" s="48"/>
      <c r="Q146" s="48"/>
      <c r="R146" s="48"/>
      <c r="S146" s="48"/>
      <c r="T146" s="96"/>
      <c r="AT146" s="25" t="s">
        <v>196</v>
      </c>
      <c r="AU146" s="25" t="s">
        <v>81</v>
      </c>
    </row>
    <row r="147" s="1" customFormat="1">
      <c r="B147" s="47"/>
      <c r="C147" s="75"/>
      <c r="D147" s="249" t="s">
        <v>198</v>
      </c>
      <c r="E147" s="75"/>
      <c r="F147" s="252" t="s">
        <v>251</v>
      </c>
      <c r="G147" s="75"/>
      <c r="H147" s="75"/>
      <c r="I147" s="205"/>
      <c r="J147" s="75"/>
      <c r="K147" s="75"/>
      <c r="L147" s="73"/>
      <c r="M147" s="251"/>
      <c r="N147" s="48"/>
      <c r="O147" s="48"/>
      <c r="P147" s="48"/>
      <c r="Q147" s="48"/>
      <c r="R147" s="48"/>
      <c r="S147" s="48"/>
      <c r="T147" s="96"/>
      <c r="AT147" s="25" t="s">
        <v>198</v>
      </c>
      <c r="AU147" s="25" t="s">
        <v>81</v>
      </c>
    </row>
    <row r="148" s="12" customFormat="1">
      <c r="B148" s="253"/>
      <c r="C148" s="254"/>
      <c r="D148" s="249" t="s">
        <v>200</v>
      </c>
      <c r="E148" s="254"/>
      <c r="F148" s="256" t="s">
        <v>1516</v>
      </c>
      <c r="G148" s="254"/>
      <c r="H148" s="257">
        <v>162.87000000000001</v>
      </c>
      <c r="I148" s="258"/>
      <c r="J148" s="254"/>
      <c r="K148" s="254"/>
      <c r="L148" s="259"/>
      <c r="M148" s="260"/>
      <c r="N148" s="261"/>
      <c r="O148" s="261"/>
      <c r="P148" s="261"/>
      <c r="Q148" s="261"/>
      <c r="R148" s="261"/>
      <c r="S148" s="261"/>
      <c r="T148" s="262"/>
      <c r="AT148" s="263" t="s">
        <v>200</v>
      </c>
      <c r="AU148" s="263" t="s">
        <v>81</v>
      </c>
      <c r="AV148" s="12" t="s">
        <v>81</v>
      </c>
      <c r="AW148" s="12" t="s">
        <v>6</v>
      </c>
      <c r="AX148" s="12" t="s">
        <v>79</v>
      </c>
      <c r="AY148" s="263" t="s">
        <v>188</v>
      </c>
    </row>
    <row r="149" s="1" customFormat="1" ht="16.5" customHeight="1">
      <c r="B149" s="47"/>
      <c r="C149" s="237" t="s">
        <v>252</v>
      </c>
      <c r="D149" s="237" t="s">
        <v>190</v>
      </c>
      <c r="E149" s="238" t="s">
        <v>259</v>
      </c>
      <c r="F149" s="239" t="s">
        <v>260</v>
      </c>
      <c r="G149" s="240" t="s">
        <v>261</v>
      </c>
      <c r="H149" s="241">
        <v>19.544</v>
      </c>
      <c r="I149" s="242"/>
      <c r="J149" s="243">
        <f>ROUND(I149*H149,2)</f>
        <v>0</v>
      </c>
      <c r="K149" s="239" t="s">
        <v>193</v>
      </c>
      <c r="L149" s="73"/>
      <c r="M149" s="244" t="s">
        <v>21</v>
      </c>
      <c r="N149" s="245" t="s">
        <v>43</v>
      </c>
      <c r="O149" s="48"/>
      <c r="P149" s="246">
        <f>O149*H149</f>
        <v>0</v>
      </c>
      <c r="Q149" s="246">
        <v>0</v>
      </c>
      <c r="R149" s="246">
        <f>Q149*H149</f>
        <v>0</v>
      </c>
      <c r="S149" s="246">
        <v>0</v>
      </c>
      <c r="T149" s="247">
        <f>S149*H149</f>
        <v>0</v>
      </c>
      <c r="AR149" s="25" t="s">
        <v>194</v>
      </c>
      <c r="AT149" s="25" t="s">
        <v>190</v>
      </c>
      <c r="AU149" s="25" t="s">
        <v>81</v>
      </c>
      <c r="AY149" s="25" t="s">
        <v>188</v>
      </c>
      <c r="BE149" s="248">
        <f>IF(N149="základní",J149,0)</f>
        <v>0</v>
      </c>
      <c r="BF149" s="248">
        <f>IF(N149="snížená",J149,0)</f>
        <v>0</v>
      </c>
      <c r="BG149" s="248">
        <f>IF(N149="zákl. přenesená",J149,0)</f>
        <v>0</v>
      </c>
      <c r="BH149" s="248">
        <f>IF(N149="sníž. přenesená",J149,0)</f>
        <v>0</v>
      </c>
      <c r="BI149" s="248">
        <f>IF(N149="nulová",J149,0)</f>
        <v>0</v>
      </c>
      <c r="BJ149" s="25" t="s">
        <v>79</v>
      </c>
      <c r="BK149" s="248">
        <f>ROUND(I149*H149,2)</f>
        <v>0</v>
      </c>
      <c r="BL149" s="25" t="s">
        <v>194</v>
      </c>
      <c r="BM149" s="25" t="s">
        <v>1517</v>
      </c>
    </row>
    <row r="150" s="1" customFormat="1">
      <c r="B150" s="47"/>
      <c r="C150" s="75"/>
      <c r="D150" s="249" t="s">
        <v>196</v>
      </c>
      <c r="E150" s="75"/>
      <c r="F150" s="250" t="s">
        <v>263</v>
      </c>
      <c r="G150" s="75"/>
      <c r="H150" s="75"/>
      <c r="I150" s="205"/>
      <c r="J150" s="75"/>
      <c r="K150" s="75"/>
      <c r="L150" s="73"/>
      <c r="M150" s="251"/>
      <c r="N150" s="48"/>
      <c r="O150" s="48"/>
      <c r="P150" s="48"/>
      <c r="Q150" s="48"/>
      <c r="R150" s="48"/>
      <c r="S150" s="48"/>
      <c r="T150" s="96"/>
      <c r="AT150" s="25" t="s">
        <v>196</v>
      </c>
      <c r="AU150" s="25" t="s">
        <v>81</v>
      </c>
    </row>
    <row r="151" s="1" customFormat="1">
      <c r="B151" s="47"/>
      <c r="C151" s="75"/>
      <c r="D151" s="249" t="s">
        <v>198</v>
      </c>
      <c r="E151" s="75"/>
      <c r="F151" s="252" t="s">
        <v>264</v>
      </c>
      <c r="G151" s="75"/>
      <c r="H151" s="75"/>
      <c r="I151" s="205"/>
      <c r="J151" s="75"/>
      <c r="K151" s="75"/>
      <c r="L151" s="73"/>
      <c r="M151" s="251"/>
      <c r="N151" s="48"/>
      <c r="O151" s="48"/>
      <c r="P151" s="48"/>
      <c r="Q151" s="48"/>
      <c r="R151" s="48"/>
      <c r="S151" s="48"/>
      <c r="T151" s="96"/>
      <c r="AT151" s="25" t="s">
        <v>198</v>
      </c>
      <c r="AU151" s="25" t="s">
        <v>81</v>
      </c>
    </row>
    <row r="152" s="12" customFormat="1">
      <c r="B152" s="253"/>
      <c r="C152" s="254"/>
      <c r="D152" s="249" t="s">
        <v>200</v>
      </c>
      <c r="E152" s="254"/>
      <c r="F152" s="256" t="s">
        <v>1518</v>
      </c>
      <c r="G152" s="254"/>
      <c r="H152" s="257">
        <v>19.544</v>
      </c>
      <c r="I152" s="258"/>
      <c r="J152" s="254"/>
      <c r="K152" s="254"/>
      <c r="L152" s="259"/>
      <c r="M152" s="260"/>
      <c r="N152" s="261"/>
      <c r="O152" s="261"/>
      <c r="P152" s="261"/>
      <c r="Q152" s="261"/>
      <c r="R152" s="261"/>
      <c r="S152" s="261"/>
      <c r="T152" s="262"/>
      <c r="AT152" s="263" t="s">
        <v>200</v>
      </c>
      <c r="AU152" s="263" t="s">
        <v>81</v>
      </c>
      <c r="AV152" s="12" t="s">
        <v>81</v>
      </c>
      <c r="AW152" s="12" t="s">
        <v>6</v>
      </c>
      <c r="AX152" s="12" t="s">
        <v>79</v>
      </c>
      <c r="AY152" s="263" t="s">
        <v>188</v>
      </c>
    </row>
    <row r="153" s="1" customFormat="1" ht="16.5" customHeight="1">
      <c r="B153" s="47"/>
      <c r="C153" s="237" t="s">
        <v>258</v>
      </c>
      <c r="D153" s="237" t="s">
        <v>190</v>
      </c>
      <c r="E153" s="238" t="s">
        <v>266</v>
      </c>
      <c r="F153" s="239" t="s">
        <v>267</v>
      </c>
      <c r="G153" s="240" t="s">
        <v>130</v>
      </c>
      <c r="H153" s="241">
        <v>10.858000000000001</v>
      </c>
      <c r="I153" s="242"/>
      <c r="J153" s="243">
        <f>ROUND(I153*H153,2)</f>
        <v>0</v>
      </c>
      <c r="K153" s="239" t="s">
        <v>193</v>
      </c>
      <c r="L153" s="73"/>
      <c r="M153" s="244" t="s">
        <v>21</v>
      </c>
      <c r="N153" s="245" t="s">
        <v>43</v>
      </c>
      <c r="O153" s="48"/>
      <c r="P153" s="246">
        <f>O153*H153</f>
        <v>0</v>
      </c>
      <c r="Q153" s="246">
        <v>0</v>
      </c>
      <c r="R153" s="246">
        <f>Q153*H153</f>
        <v>0</v>
      </c>
      <c r="S153" s="246">
        <v>0</v>
      </c>
      <c r="T153" s="247">
        <f>S153*H153</f>
        <v>0</v>
      </c>
      <c r="AR153" s="25" t="s">
        <v>194</v>
      </c>
      <c r="AT153" s="25" t="s">
        <v>190</v>
      </c>
      <c r="AU153" s="25" t="s">
        <v>81</v>
      </c>
      <c r="AY153" s="25" t="s">
        <v>188</v>
      </c>
      <c r="BE153" s="248">
        <f>IF(N153="základní",J153,0)</f>
        <v>0</v>
      </c>
      <c r="BF153" s="248">
        <f>IF(N153="snížená",J153,0)</f>
        <v>0</v>
      </c>
      <c r="BG153" s="248">
        <f>IF(N153="zákl. přenesená",J153,0)</f>
        <v>0</v>
      </c>
      <c r="BH153" s="248">
        <f>IF(N153="sníž. přenesená",J153,0)</f>
        <v>0</v>
      </c>
      <c r="BI153" s="248">
        <f>IF(N153="nulová",J153,0)</f>
        <v>0</v>
      </c>
      <c r="BJ153" s="25" t="s">
        <v>79</v>
      </c>
      <c r="BK153" s="248">
        <f>ROUND(I153*H153,2)</f>
        <v>0</v>
      </c>
      <c r="BL153" s="25" t="s">
        <v>194</v>
      </c>
      <c r="BM153" s="25" t="s">
        <v>1519</v>
      </c>
    </row>
    <row r="154" s="1" customFormat="1">
      <c r="B154" s="47"/>
      <c r="C154" s="75"/>
      <c r="D154" s="249" t="s">
        <v>196</v>
      </c>
      <c r="E154" s="75"/>
      <c r="F154" s="250" t="s">
        <v>269</v>
      </c>
      <c r="G154" s="75"/>
      <c r="H154" s="75"/>
      <c r="I154" s="205"/>
      <c r="J154" s="75"/>
      <c r="K154" s="75"/>
      <c r="L154" s="73"/>
      <c r="M154" s="251"/>
      <c r="N154" s="48"/>
      <c r="O154" s="48"/>
      <c r="P154" s="48"/>
      <c r="Q154" s="48"/>
      <c r="R154" s="48"/>
      <c r="S154" s="48"/>
      <c r="T154" s="96"/>
      <c r="AT154" s="25" t="s">
        <v>196</v>
      </c>
      <c r="AU154" s="25" t="s">
        <v>81</v>
      </c>
    </row>
    <row r="155" s="1" customFormat="1">
      <c r="B155" s="47"/>
      <c r="C155" s="75"/>
      <c r="D155" s="249" t="s">
        <v>198</v>
      </c>
      <c r="E155" s="75"/>
      <c r="F155" s="285" t="s">
        <v>270</v>
      </c>
      <c r="G155" s="75"/>
      <c r="H155" s="75"/>
      <c r="I155" s="205"/>
      <c r="J155" s="75"/>
      <c r="K155" s="75"/>
      <c r="L155" s="73"/>
      <c r="M155" s="251"/>
      <c r="N155" s="48"/>
      <c r="O155" s="48"/>
      <c r="P155" s="48"/>
      <c r="Q155" s="48"/>
      <c r="R155" s="48"/>
      <c r="S155" s="48"/>
      <c r="T155" s="96"/>
      <c r="AT155" s="25" t="s">
        <v>198</v>
      </c>
      <c r="AU155" s="25" t="s">
        <v>81</v>
      </c>
    </row>
    <row r="156" s="1" customFormat="1" ht="16.5" customHeight="1">
      <c r="B156" s="47"/>
      <c r="C156" s="286" t="s">
        <v>265</v>
      </c>
      <c r="D156" s="286" t="s">
        <v>273</v>
      </c>
      <c r="E156" s="287" t="s">
        <v>274</v>
      </c>
      <c r="F156" s="288" t="s">
        <v>275</v>
      </c>
      <c r="G156" s="289" t="s">
        <v>261</v>
      </c>
      <c r="H156" s="290">
        <v>21.716000000000001</v>
      </c>
      <c r="I156" s="291"/>
      <c r="J156" s="292">
        <f>ROUND(I156*H156,2)</f>
        <v>0</v>
      </c>
      <c r="K156" s="288" t="s">
        <v>193</v>
      </c>
      <c r="L156" s="293"/>
      <c r="M156" s="294" t="s">
        <v>21</v>
      </c>
      <c r="N156" s="295" t="s">
        <v>43</v>
      </c>
      <c r="O156" s="48"/>
      <c r="P156" s="246">
        <f>O156*H156</f>
        <v>0</v>
      </c>
      <c r="Q156" s="246">
        <v>1</v>
      </c>
      <c r="R156" s="246">
        <f>Q156*H156</f>
        <v>21.716000000000001</v>
      </c>
      <c r="S156" s="246">
        <v>0</v>
      </c>
      <c r="T156" s="247">
        <f>S156*H156</f>
        <v>0</v>
      </c>
      <c r="AR156" s="25" t="s">
        <v>240</v>
      </c>
      <c r="AT156" s="25" t="s">
        <v>273</v>
      </c>
      <c r="AU156" s="25" t="s">
        <v>81</v>
      </c>
      <c r="AY156" s="25" t="s">
        <v>188</v>
      </c>
      <c r="BE156" s="248">
        <f>IF(N156="základní",J156,0)</f>
        <v>0</v>
      </c>
      <c r="BF156" s="248">
        <f>IF(N156="snížená",J156,0)</f>
        <v>0</v>
      </c>
      <c r="BG156" s="248">
        <f>IF(N156="zákl. přenesená",J156,0)</f>
        <v>0</v>
      </c>
      <c r="BH156" s="248">
        <f>IF(N156="sníž. přenesená",J156,0)</f>
        <v>0</v>
      </c>
      <c r="BI156" s="248">
        <f>IF(N156="nulová",J156,0)</f>
        <v>0</v>
      </c>
      <c r="BJ156" s="25" t="s">
        <v>79</v>
      </c>
      <c r="BK156" s="248">
        <f>ROUND(I156*H156,2)</f>
        <v>0</v>
      </c>
      <c r="BL156" s="25" t="s">
        <v>194</v>
      </c>
      <c r="BM156" s="25" t="s">
        <v>1520</v>
      </c>
    </row>
    <row r="157" s="1" customFormat="1">
      <c r="B157" s="47"/>
      <c r="C157" s="75"/>
      <c r="D157" s="249" t="s">
        <v>196</v>
      </c>
      <c r="E157" s="75"/>
      <c r="F157" s="250" t="s">
        <v>275</v>
      </c>
      <c r="G157" s="75"/>
      <c r="H157" s="75"/>
      <c r="I157" s="205"/>
      <c r="J157" s="75"/>
      <c r="K157" s="75"/>
      <c r="L157" s="73"/>
      <c r="M157" s="251"/>
      <c r="N157" s="48"/>
      <c r="O157" s="48"/>
      <c r="P157" s="48"/>
      <c r="Q157" s="48"/>
      <c r="R157" s="48"/>
      <c r="S157" s="48"/>
      <c r="T157" s="96"/>
      <c r="AT157" s="25" t="s">
        <v>196</v>
      </c>
      <c r="AU157" s="25" t="s">
        <v>81</v>
      </c>
    </row>
    <row r="158" s="12" customFormat="1">
      <c r="B158" s="253"/>
      <c r="C158" s="254"/>
      <c r="D158" s="249" t="s">
        <v>200</v>
      </c>
      <c r="E158" s="254"/>
      <c r="F158" s="256" t="s">
        <v>1521</v>
      </c>
      <c r="G158" s="254"/>
      <c r="H158" s="257">
        <v>21.716000000000001</v>
      </c>
      <c r="I158" s="258"/>
      <c r="J158" s="254"/>
      <c r="K158" s="254"/>
      <c r="L158" s="259"/>
      <c r="M158" s="260"/>
      <c r="N158" s="261"/>
      <c r="O158" s="261"/>
      <c r="P158" s="261"/>
      <c r="Q158" s="261"/>
      <c r="R158" s="261"/>
      <c r="S158" s="261"/>
      <c r="T158" s="262"/>
      <c r="AT158" s="263" t="s">
        <v>200</v>
      </c>
      <c r="AU158" s="263" t="s">
        <v>81</v>
      </c>
      <c r="AV158" s="12" t="s">
        <v>81</v>
      </c>
      <c r="AW158" s="12" t="s">
        <v>6</v>
      </c>
      <c r="AX158" s="12" t="s">
        <v>79</v>
      </c>
      <c r="AY158" s="263" t="s">
        <v>188</v>
      </c>
    </row>
    <row r="159" s="1" customFormat="1" ht="16.5" customHeight="1">
      <c r="B159" s="47"/>
      <c r="C159" s="237" t="s">
        <v>272</v>
      </c>
      <c r="D159" s="237" t="s">
        <v>190</v>
      </c>
      <c r="E159" s="238" t="s">
        <v>279</v>
      </c>
      <c r="F159" s="239" t="s">
        <v>280</v>
      </c>
      <c r="G159" s="240" t="s">
        <v>120</v>
      </c>
      <c r="H159" s="241">
        <v>18.096</v>
      </c>
      <c r="I159" s="242"/>
      <c r="J159" s="243">
        <f>ROUND(I159*H159,2)</f>
        <v>0</v>
      </c>
      <c r="K159" s="239" t="s">
        <v>193</v>
      </c>
      <c r="L159" s="73"/>
      <c r="M159" s="244" t="s">
        <v>21</v>
      </c>
      <c r="N159" s="245" t="s">
        <v>43</v>
      </c>
      <c r="O159" s="48"/>
      <c r="P159" s="246">
        <f>O159*H159</f>
        <v>0</v>
      </c>
      <c r="Q159" s="246">
        <v>0</v>
      </c>
      <c r="R159" s="246">
        <f>Q159*H159</f>
        <v>0</v>
      </c>
      <c r="S159" s="246">
        <v>0</v>
      </c>
      <c r="T159" s="247">
        <f>S159*H159</f>
        <v>0</v>
      </c>
      <c r="AR159" s="25" t="s">
        <v>194</v>
      </c>
      <c r="AT159" s="25" t="s">
        <v>190</v>
      </c>
      <c r="AU159" s="25" t="s">
        <v>81</v>
      </c>
      <c r="AY159" s="25" t="s">
        <v>188</v>
      </c>
      <c r="BE159" s="248">
        <f>IF(N159="základní",J159,0)</f>
        <v>0</v>
      </c>
      <c r="BF159" s="248">
        <f>IF(N159="snížená",J159,0)</f>
        <v>0</v>
      </c>
      <c r="BG159" s="248">
        <f>IF(N159="zákl. přenesená",J159,0)</f>
        <v>0</v>
      </c>
      <c r="BH159" s="248">
        <f>IF(N159="sníž. přenesená",J159,0)</f>
        <v>0</v>
      </c>
      <c r="BI159" s="248">
        <f>IF(N159="nulová",J159,0)</f>
        <v>0</v>
      </c>
      <c r="BJ159" s="25" t="s">
        <v>79</v>
      </c>
      <c r="BK159" s="248">
        <f>ROUND(I159*H159,2)</f>
        <v>0</v>
      </c>
      <c r="BL159" s="25" t="s">
        <v>194</v>
      </c>
      <c r="BM159" s="25" t="s">
        <v>1522</v>
      </c>
    </row>
    <row r="160" s="1" customFormat="1">
      <c r="B160" s="47"/>
      <c r="C160" s="75"/>
      <c r="D160" s="249" t="s">
        <v>196</v>
      </c>
      <c r="E160" s="75"/>
      <c r="F160" s="250" t="s">
        <v>282</v>
      </c>
      <c r="G160" s="75"/>
      <c r="H160" s="75"/>
      <c r="I160" s="205"/>
      <c r="J160" s="75"/>
      <c r="K160" s="75"/>
      <c r="L160" s="73"/>
      <c r="M160" s="251"/>
      <c r="N160" s="48"/>
      <c r="O160" s="48"/>
      <c r="P160" s="48"/>
      <c r="Q160" s="48"/>
      <c r="R160" s="48"/>
      <c r="S160" s="48"/>
      <c r="T160" s="96"/>
      <c r="AT160" s="25" t="s">
        <v>196</v>
      </c>
      <c r="AU160" s="25" t="s">
        <v>81</v>
      </c>
    </row>
    <row r="161" s="1" customFormat="1">
      <c r="B161" s="47"/>
      <c r="C161" s="75"/>
      <c r="D161" s="249" t="s">
        <v>198</v>
      </c>
      <c r="E161" s="75"/>
      <c r="F161" s="252" t="s">
        <v>283</v>
      </c>
      <c r="G161" s="75"/>
      <c r="H161" s="75"/>
      <c r="I161" s="205"/>
      <c r="J161" s="75"/>
      <c r="K161" s="75"/>
      <c r="L161" s="73"/>
      <c r="M161" s="251"/>
      <c r="N161" s="48"/>
      <c r="O161" s="48"/>
      <c r="P161" s="48"/>
      <c r="Q161" s="48"/>
      <c r="R161" s="48"/>
      <c r="S161" s="48"/>
      <c r="T161" s="96"/>
      <c r="AT161" s="25" t="s">
        <v>198</v>
      </c>
      <c r="AU161" s="25" t="s">
        <v>81</v>
      </c>
    </row>
    <row r="162" s="11" customFormat="1" ht="29.88" customHeight="1">
      <c r="B162" s="221"/>
      <c r="C162" s="222"/>
      <c r="D162" s="223" t="s">
        <v>71</v>
      </c>
      <c r="E162" s="235" t="s">
        <v>194</v>
      </c>
      <c r="F162" s="235" t="s">
        <v>1523</v>
      </c>
      <c r="G162" s="222"/>
      <c r="H162" s="222"/>
      <c r="I162" s="225"/>
      <c r="J162" s="236">
        <f>BK162</f>
        <v>0</v>
      </c>
      <c r="K162" s="222"/>
      <c r="L162" s="227"/>
      <c r="M162" s="228"/>
      <c r="N162" s="229"/>
      <c r="O162" s="229"/>
      <c r="P162" s="230">
        <f>SUM(P163:P170)</f>
        <v>0</v>
      </c>
      <c r="Q162" s="229"/>
      <c r="R162" s="230">
        <f>SUM(R163:R170)</f>
        <v>5.7402259200000003</v>
      </c>
      <c r="S162" s="229"/>
      <c r="T162" s="231">
        <f>SUM(T163:T170)</f>
        <v>0</v>
      </c>
      <c r="AR162" s="232" t="s">
        <v>79</v>
      </c>
      <c r="AT162" s="233" t="s">
        <v>71</v>
      </c>
      <c r="AU162" s="233" t="s">
        <v>79</v>
      </c>
      <c r="AY162" s="232" t="s">
        <v>188</v>
      </c>
      <c r="BK162" s="234">
        <f>SUM(BK163:BK170)</f>
        <v>0</v>
      </c>
    </row>
    <row r="163" s="1" customFormat="1" ht="25.5" customHeight="1">
      <c r="B163" s="47"/>
      <c r="C163" s="237" t="s">
        <v>278</v>
      </c>
      <c r="D163" s="237" t="s">
        <v>190</v>
      </c>
      <c r="E163" s="238" t="s">
        <v>1524</v>
      </c>
      <c r="F163" s="239" t="s">
        <v>1525</v>
      </c>
      <c r="G163" s="240" t="s">
        <v>120</v>
      </c>
      <c r="H163" s="241">
        <v>21.815999999999999</v>
      </c>
      <c r="I163" s="242"/>
      <c r="J163" s="243">
        <f>ROUND(I163*H163,2)</f>
        <v>0</v>
      </c>
      <c r="K163" s="239" t="s">
        <v>193</v>
      </c>
      <c r="L163" s="73"/>
      <c r="M163" s="244" t="s">
        <v>21</v>
      </c>
      <c r="N163" s="245" t="s">
        <v>43</v>
      </c>
      <c r="O163" s="48"/>
      <c r="P163" s="246">
        <f>O163*H163</f>
        <v>0</v>
      </c>
      <c r="Q163" s="246">
        <v>0.16192000000000001</v>
      </c>
      <c r="R163" s="246">
        <f>Q163*H163</f>
        <v>3.5324467199999998</v>
      </c>
      <c r="S163" s="246">
        <v>0</v>
      </c>
      <c r="T163" s="247">
        <f>S163*H163</f>
        <v>0</v>
      </c>
      <c r="AR163" s="25" t="s">
        <v>194</v>
      </c>
      <c r="AT163" s="25" t="s">
        <v>190</v>
      </c>
      <c r="AU163" s="25" t="s">
        <v>81</v>
      </c>
      <c r="AY163" s="25" t="s">
        <v>188</v>
      </c>
      <c r="BE163" s="248">
        <f>IF(N163="základní",J163,0)</f>
        <v>0</v>
      </c>
      <c r="BF163" s="248">
        <f>IF(N163="snížená",J163,0)</f>
        <v>0</v>
      </c>
      <c r="BG163" s="248">
        <f>IF(N163="zákl. přenesená",J163,0)</f>
        <v>0</v>
      </c>
      <c r="BH163" s="248">
        <f>IF(N163="sníž. přenesená",J163,0)</f>
        <v>0</v>
      </c>
      <c r="BI163" s="248">
        <f>IF(N163="nulová",J163,0)</f>
        <v>0</v>
      </c>
      <c r="BJ163" s="25" t="s">
        <v>79</v>
      </c>
      <c r="BK163" s="248">
        <f>ROUND(I163*H163,2)</f>
        <v>0</v>
      </c>
      <c r="BL163" s="25" t="s">
        <v>194</v>
      </c>
      <c r="BM163" s="25" t="s">
        <v>1526</v>
      </c>
    </row>
    <row r="164" s="1" customFormat="1">
      <c r="B164" s="47"/>
      <c r="C164" s="75"/>
      <c r="D164" s="249" t="s">
        <v>196</v>
      </c>
      <c r="E164" s="75"/>
      <c r="F164" s="250" t="s">
        <v>1527</v>
      </c>
      <c r="G164" s="75"/>
      <c r="H164" s="75"/>
      <c r="I164" s="205"/>
      <c r="J164" s="75"/>
      <c r="K164" s="75"/>
      <c r="L164" s="73"/>
      <c r="M164" s="251"/>
      <c r="N164" s="48"/>
      <c r="O164" s="48"/>
      <c r="P164" s="48"/>
      <c r="Q164" s="48"/>
      <c r="R164" s="48"/>
      <c r="S164" s="48"/>
      <c r="T164" s="96"/>
      <c r="AT164" s="25" t="s">
        <v>196</v>
      </c>
      <c r="AU164" s="25" t="s">
        <v>81</v>
      </c>
    </row>
    <row r="165" s="1" customFormat="1">
      <c r="B165" s="47"/>
      <c r="C165" s="75"/>
      <c r="D165" s="249" t="s">
        <v>198</v>
      </c>
      <c r="E165" s="75"/>
      <c r="F165" s="252" t="s">
        <v>1528</v>
      </c>
      <c r="G165" s="75"/>
      <c r="H165" s="75"/>
      <c r="I165" s="205"/>
      <c r="J165" s="75"/>
      <c r="K165" s="75"/>
      <c r="L165" s="73"/>
      <c r="M165" s="251"/>
      <c r="N165" s="48"/>
      <c r="O165" s="48"/>
      <c r="P165" s="48"/>
      <c r="Q165" s="48"/>
      <c r="R165" s="48"/>
      <c r="S165" s="48"/>
      <c r="T165" s="96"/>
      <c r="AT165" s="25" t="s">
        <v>198</v>
      </c>
      <c r="AU165" s="25" t="s">
        <v>81</v>
      </c>
    </row>
    <row r="166" s="12" customFormat="1">
      <c r="B166" s="253"/>
      <c r="C166" s="254"/>
      <c r="D166" s="249" t="s">
        <v>200</v>
      </c>
      <c r="E166" s="255" t="s">
        <v>1488</v>
      </c>
      <c r="F166" s="256" t="s">
        <v>1529</v>
      </c>
      <c r="G166" s="254"/>
      <c r="H166" s="257">
        <v>21.815999999999999</v>
      </c>
      <c r="I166" s="258"/>
      <c r="J166" s="254"/>
      <c r="K166" s="254"/>
      <c r="L166" s="259"/>
      <c r="M166" s="260"/>
      <c r="N166" s="261"/>
      <c r="O166" s="261"/>
      <c r="P166" s="261"/>
      <c r="Q166" s="261"/>
      <c r="R166" s="261"/>
      <c r="S166" s="261"/>
      <c r="T166" s="262"/>
      <c r="AT166" s="263" t="s">
        <v>200</v>
      </c>
      <c r="AU166" s="263" t="s">
        <v>81</v>
      </c>
      <c r="AV166" s="12" t="s">
        <v>81</v>
      </c>
      <c r="AW166" s="12" t="s">
        <v>35</v>
      </c>
      <c r="AX166" s="12" t="s">
        <v>79</v>
      </c>
      <c r="AY166" s="263" t="s">
        <v>188</v>
      </c>
    </row>
    <row r="167" s="1" customFormat="1" ht="25.5" customHeight="1">
      <c r="B167" s="47"/>
      <c r="C167" s="237" t="s">
        <v>10</v>
      </c>
      <c r="D167" s="237" t="s">
        <v>190</v>
      </c>
      <c r="E167" s="238" t="s">
        <v>1530</v>
      </c>
      <c r="F167" s="239" t="s">
        <v>1531</v>
      </c>
      <c r="G167" s="240" t="s">
        <v>120</v>
      </c>
      <c r="H167" s="241">
        <v>109.08</v>
      </c>
      <c r="I167" s="242"/>
      <c r="J167" s="243">
        <f>ROUND(I167*H167,2)</f>
        <v>0</v>
      </c>
      <c r="K167" s="239" t="s">
        <v>193</v>
      </c>
      <c r="L167" s="73"/>
      <c r="M167" s="244" t="s">
        <v>21</v>
      </c>
      <c r="N167" s="245" t="s">
        <v>43</v>
      </c>
      <c r="O167" s="48"/>
      <c r="P167" s="246">
        <f>O167*H167</f>
        <v>0</v>
      </c>
      <c r="Q167" s="246">
        <v>0.020240000000000001</v>
      </c>
      <c r="R167" s="246">
        <f>Q167*H167</f>
        <v>2.2077792000000001</v>
      </c>
      <c r="S167" s="246">
        <v>0</v>
      </c>
      <c r="T167" s="247">
        <f>S167*H167</f>
        <v>0</v>
      </c>
      <c r="AR167" s="25" t="s">
        <v>194</v>
      </c>
      <c r="AT167" s="25" t="s">
        <v>190</v>
      </c>
      <c r="AU167" s="25" t="s">
        <v>81</v>
      </c>
      <c r="AY167" s="25" t="s">
        <v>188</v>
      </c>
      <c r="BE167" s="248">
        <f>IF(N167="základní",J167,0)</f>
        <v>0</v>
      </c>
      <c r="BF167" s="248">
        <f>IF(N167="snížená",J167,0)</f>
        <v>0</v>
      </c>
      <c r="BG167" s="248">
        <f>IF(N167="zákl. přenesená",J167,0)</f>
        <v>0</v>
      </c>
      <c r="BH167" s="248">
        <f>IF(N167="sníž. přenesená",J167,0)</f>
        <v>0</v>
      </c>
      <c r="BI167" s="248">
        <f>IF(N167="nulová",J167,0)</f>
        <v>0</v>
      </c>
      <c r="BJ167" s="25" t="s">
        <v>79</v>
      </c>
      <c r="BK167" s="248">
        <f>ROUND(I167*H167,2)</f>
        <v>0</v>
      </c>
      <c r="BL167" s="25" t="s">
        <v>194</v>
      </c>
      <c r="BM167" s="25" t="s">
        <v>1532</v>
      </c>
    </row>
    <row r="168" s="1" customFormat="1">
      <c r="B168" s="47"/>
      <c r="C168" s="75"/>
      <c r="D168" s="249" t="s">
        <v>196</v>
      </c>
      <c r="E168" s="75"/>
      <c r="F168" s="250" t="s">
        <v>1533</v>
      </c>
      <c r="G168" s="75"/>
      <c r="H168" s="75"/>
      <c r="I168" s="205"/>
      <c r="J168" s="75"/>
      <c r="K168" s="75"/>
      <c r="L168" s="73"/>
      <c r="M168" s="251"/>
      <c r="N168" s="48"/>
      <c r="O168" s="48"/>
      <c r="P168" s="48"/>
      <c r="Q168" s="48"/>
      <c r="R168" s="48"/>
      <c r="S168" s="48"/>
      <c r="T168" s="96"/>
      <c r="AT168" s="25" t="s">
        <v>196</v>
      </c>
      <c r="AU168" s="25" t="s">
        <v>81</v>
      </c>
    </row>
    <row r="169" s="1" customFormat="1">
      <c r="B169" s="47"/>
      <c r="C169" s="75"/>
      <c r="D169" s="249" t="s">
        <v>198</v>
      </c>
      <c r="E169" s="75"/>
      <c r="F169" s="252" t="s">
        <v>1528</v>
      </c>
      <c r="G169" s="75"/>
      <c r="H169" s="75"/>
      <c r="I169" s="205"/>
      <c r="J169" s="75"/>
      <c r="K169" s="75"/>
      <c r="L169" s="73"/>
      <c r="M169" s="251"/>
      <c r="N169" s="48"/>
      <c r="O169" s="48"/>
      <c r="P169" s="48"/>
      <c r="Q169" s="48"/>
      <c r="R169" s="48"/>
      <c r="S169" s="48"/>
      <c r="T169" s="96"/>
      <c r="AT169" s="25" t="s">
        <v>198</v>
      </c>
      <c r="AU169" s="25" t="s">
        <v>81</v>
      </c>
    </row>
    <row r="170" s="12" customFormat="1">
      <c r="B170" s="253"/>
      <c r="C170" s="254"/>
      <c r="D170" s="249" t="s">
        <v>200</v>
      </c>
      <c r="E170" s="255" t="s">
        <v>21</v>
      </c>
      <c r="F170" s="256" t="s">
        <v>1534</v>
      </c>
      <c r="G170" s="254"/>
      <c r="H170" s="257">
        <v>109.08</v>
      </c>
      <c r="I170" s="258"/>
      <c r="J170" s="254"/>
      <c r="K170" s="254"/>
      <c r="L170" s="259"/>
      <c r="M170" s="260"/>
      <c r="N170" s="261"/>
      <c r="O170" s="261"/>
      <c r="P170" s="261"/>
      <c r="Q170" s="261"/>
      <c r="R170" s="261"/>
      <c r="S170" s="261"/>
      <c r="T170" s="262"/>
      <c r="AT170" s="263" t="s">
        <v>200</v>
      </c>
      <c r="AU170" s="263" t="s">
        <v>81</v>
      </c>
      <c r="AV170" s="12" t="s">
        <v>81</v>
      </c>
      <c r="AW170" s="12" t="s">
        <v>35</v>
      </c>
      <c r="AX170" s="12" t="s">
        <v>79</v>
      </c>
      <c r="AY170" s="263" t="s">
        <v>188</v>
      </c>
    </row>
    <row r="171" s="11" customFormat="1" ht="29.88" customHeight="1">
      <c r="B171" s="221"/>
      <c r="C171" s="222"/>
      <c r="D171" s="223" t="s">
        <v>71</v>
      </c>
      <c r="E171" s="235" t="s">
        <v>229</v>
      </c>
      <c r="F171" s="235" t="s">
        <v>301</v>
      </c>
      <c r="G171" s="222"/>
      <c r="H171" s="222"/>
      <c r="I171" s="225"/>
      <c r="J171" s="236">
        <f>BK171</f>
        <v>0</v>
      </c>
      <c r="K171" s="222"/>
      <c r="L171" s="227"/>
      <c r="M171" s="228"/>
      <c r="N171" s="229"/>
      <c r="O171" s="229"/>
      <c r="P171" s="230">
        <f>P172+P271+P275</f>
        <v>0</v>
      </c>
      <c r="Q171" s="229"/>
      <c r="R171" s="230">
        <f>R172+R271+R275</f>
        <v>10.398453182000001</v>
      </c>
      <c r="S171" s="229"/>
      <c r="T171" s="231">
        <f>T172+T271+T275</f>
        <v>0</v>
      </c>
      <c r="AR171" s="232" t="s">
        <v>79</v>
      </c>
      <c r="AT171" s="233" t="s">
        <v>71</v>
      </c>
      <c r="AU171" s="233" t="s">
        <v>79</v>
      </c>
      <c r="AY171" s="232" t="s">
        <v>188</v>
      </c>
      <c r="BK171" s="234">
        <f>BK172+BK271+BK275</f>
        <v>0</v>
      </c>
    </row>
    <row r="172" s="11" customFormat="1" ht="14.88" customHeight="1">
      <c r="B172" s="221"/>
      <c r="C172" s="222"/>
      <c r="D172" s="223" t="s">
        <v>71</v>
      </c>
      <c r="E172" s="235" t="s">
        <v>302</v>
      </c>
      <c r="F172" s="235" t="s">
        <v>303</v>
      </c>
      <c r="G172" s="222"/>
      <c r="H172" s="222"/>
      <c r="I172" s="225"/>
      <c r="J172" s="236">
        <f>BK172</f>
        <v>0</v>
      </c>
      <c r="K172" s="222"/>
      <c r="L172" s="227"/>
      <c r="M172" s="228"/>
      <c r="N172" s="229"/>
      <c r="O172" s="229"/>
      <c r="P172" s="230">
        <f>SUM(P173:P270)</f>
        <v>0</v>
      </c>
      <c r="Q172" s="229"/>
      <c r="R172" s="230">
        <f>SUM(R173:R270)</f>
        <v>2.8581891020000008</v>
      </c>
      <c r="S172" s="229"/>
      <c r="T172" s="231">
        <f>SUM(T173:T270)</f>
        <v>0</v>
      </c>
      <c r="AR172" s="232" t="s">
        <v>79</v>
      </c>
      <c r="AT172" s="233" t="s">
        <v>71</v>
      </c>
      <c r="AU172" s="233" t="s">
        <v>81</v>
      </c>
      <c r="AY172" s="232" t="s">
        <v>188</v>
      </c>
      <c r="BK172" s="234">
        <f>SUM(BK173:BK270)</f>
        <v>0</v>
      </c>
    </row>
    <row r="173" s="1" customFormat="1" ht="16.5" customHeight="1">
      <c r="B173" s="47"/>
      <c r="C173" s="237" t="s">
        <v>290</v>
      </c>
      <c r="D173" s="237" t="s">
        <v>190</v>
      </c>
      <c r="E173" s="238" t="s">
        <v>305</v>
      </c>
      <c r="F173" s="239" t="s">
        <v>306</v>
      </c>
      <c r="G173" s="240" t="s">
        <v>120</v>
      </c>
      <c r="H173" s="241">
        <v>113.316</v>
      </c>
      <c r="I173" s="242"/>
      <c r="J173" s="243">
        <f>ROUND(I173*H173,2)</f>
        <v>0</v>
      </c>
      <c r="K173" s="239" t="s">
        <v>307</v>
      </c>
      <c r="L173" s="73"/>
      <c r="M173" s="244" t="s">
        <v>21</v>
      </c>
      <c r="N173" s="245" t="s">
        <v>43</v>
      </c>
      <c r="O173" s="48"/>
      <c r="P173" s="246">
        <f>O173*H173</f>
        <v>0</v>
      </c>
      <c r="Q173" s="246">
        <v>0.00046999999999999999</v>
      </c>
      <c r="R173" s="246">
        <f>Q173*H173</f>
        <v>0.053258519999999997</v>
      </c>
      <c r="S173" s="246">
        <v>0</v>
      </c>
      <c r="T173" s="247">
        <f>S173*H173</f>
        <v>0</v>
      </c>
      <c r="AR173" s="25" t="s">
        <v>194</v>
      </c>
      <c r="AT173" s="25" t="s">
        <v>190</v>
      </c>
      <c r="AU173" s="25" t="s">
        <v>207</v>
      </c>
      <c r="AY173" s="25" t="s">
        <v>188</v>
      </c>
      <c r="BE173" s="248">
        <f>IF(N173="základní",J173,0)</f>
        <v>0</v>
      </c>
      <c r="BF173" s="248">
        <f>IF(N173="snížená",J173,0)</f>
        <v>0</v>
      </c>
      <c r="BG173" s="248">
        <f>IF(N173="zákl. přenesená",J173,0)</f>
        <v>0</v>
      </c>
      <c r="BH173" s="248">
        <f>IF(N173="sníž. přenesená",J173,0)</f>
        <v>0</v>
      </c>
      <c r="BI173" s="248">
        <f>IF(N173="nulová",J173,0)</f>
        <v>0</v>
      </c>
      <c r="BJ173" s="25" t="s">
        <v>79</v>
      </c>
      <c r="BK173" s="248">
        <f>ROUND(I173*H173,2)</f>
        <v>0</v>
      </c>
      <c r="BL173" s="25" t="s">
        <v>194</v>
      </c>
      <c r="BM173" s="25" t="s">
        <v>1535</v>
      </c>
    </row>
    <row r="174" s="1" customFormat="1">
      <c r="B174" s="47"/>
      <c r="C174" s="75"/>
      <c r="D174" s="249" t="s">
        <v>196</v>
      </c>
      <c r="E174" s="75"/>
      <c r="F174" s="250" t="s">
        <v>309</v>
      </c>
      <c r="G174" s="75"/>
      <c r="H174" s="75"/>
      <c r="I174" s="205"/>
      <c r="J174" s="75"/>
      <c r="K174" s="75"/>
      <c r="L174" s="73"/>
      <c r="M174" s="251"/>
      <c r="N174" s="48"/>
      <c r="O174" s="48"/>
      <c r="P174" s="48"/>
      <c r="Q174" s="48"/>
      <c r="R174" s="48"/>
      <c r="S174" s="48"/>
      <c r="T174" s="96"/>
      <c r="AT174" s="25" t="s">
        <v>196</v>
      </c>
      <c r="AU174" s="25" t="s">
        <v>207</v>
      </c>
    </row>
    <row r="175" s="12" customFormat="1">
      <c r="B175" s="253"/>
      <c r="C175" s="254"/>
      <c r="D175" s="249" t="s">
        <v>200</v>
      </c>
      <c r="E175" s="255" t="s">
        <v>21</v>
      </c>
      <c r="F175" s="256" t="s">
        <v>1536</v>
      </c>
      <c r="G175" s="254"/>
      <c r="H175" s="257">
        <v>113.316</v>
      </c>
      <c r="I175" s="258"/>
      <c r="J175" s="254"/>
      <c r="K175" s="254"/>
      <c r="L175" s="259"/>
      <c r="M175" s="260"/>
      <c r="N175" s="261"/>
      <c r="O175" s="261"/>
      <c r="P175" s="261"/>
      <c r="Q175" s="261"/>
      <c r="R175" s="261"/>
      <c r="S175" s="261"/>
      <c r="T175" s="262"/>
      <c r="AT175" s="263" t="s">
        <v>200</v>
      </c>
      <c r="AU175" s="263" t="s">
        <v>207</v>
      </c>
      <c r="AV175" s="12" t="s">
        <v>81</v>
      </c>
      <c r="AW175" s="12" t="s">
        <v>35</v>
      </c>
      <c r="AX175" s="12" t="s">
        <v>79</v>
      </c>
      <c r="AY175" s="263" t="s">
        <v>188</v>
      </c>
    </row>
    <row r="176" s="1" customFormat="1" ht="25.5" customHeight="1">
      <c r="B176" s="47"/>
      <c r="C176" s="237" t="s">
        <v>296</v>
      </c>
      <c r="D176" s="237" t="s">
        <v>190</v>
      </c>
      <c r="E176" s="238" t="s">
        <v>336</v>
      </c>
      <c r="F176" s="239" t="s">
        <v>337</v>
      </c>
      <c r="G176" s="240" t="s">
        <v>120</v>
      </c>
      <c r="H176" s="241">
        <v>36.944000000000003</v>
      </c>
      <c r="I176" s="242"/>
      <c r="J176" s="243">
        <f>ROUND(I176*H176,2)</f>
        <v>0</v>
      </c>
      <c r="K176" s="239" t="s">
        <v>193</v>
      </c>
      <c r="L176" s="73"/>
      <c r="M176" s="244" t="s">
        <v>21</v>
      </c>
      <c r="N176" s="245" t="s">
        <v>43</v>
      </c>
      <c r="O176" s="48"/>
      <c r="P176" s="246">
        <f>O176*H176</f>
        <v>0</v>
      </c>
      <c r="Q176" s="246">
        <v>0.0083199999999999993</v>
      </c>
      <c r="R176" s="246">
        <f>Q176*H176</f>
        <v>0.30737407999999999</v>
      </c>
      <c r="S176" s="246">
        <v>0</v>
      </c>
      <c r="T176" s="247">
        <f>S176*H176</f>
        <v>0</v>
      </c>
      <c r="AR176" s="25" t="s">
        <v>194</v>
      </c>
      <c r="AT176" s="25" t="s">
        <v>190</v>
      </c>
      <c r="AU176" s="25" t="s">
        <v>207</v>
      </c>
      <c r="AY176" s="25" t="s">
        <v>188</v>
      </c>
      <c r="BE176" s="248">
        <f>IF(N176="základní",J176,0)</f>
        <v>0</v>
      </c>
      <c r="BF176" s="248">
        <f>IF(N176="snížená",J176,0)</f>
        <v>0</v>
      </c>
      <c r="BG176" s="248">
        <f>IF(N176="zákl. přenesená",J176,0)</f>
        <v>0</v>
      </c>
      <c r="BH176" s="248">
        <f>IF(N176="sníž. přenesená",J176,0)</f>
        <v>0</v>
      </c>
      <c r="BI176" s="248">
        <f>IF(N176="nulová",J176,0)</f>
        <v>0</v>
      </c>
      <c r="BJ176" s="25" t="s">
        <v>79</v>
      </c>
      <c r="BK176" s="248">
        <f>ROUND(I176*H176,2)</f>
        <v>0</v>
      </c>
      <c r="BL176" s="25" t="s">
        <v>194</v>
      </c>
      <c r="BM176" s="25" t="s">
        <v>1537</v>
      </c>
    </row>
    <row r="177" s="1" customFormat="1">
      <c r="B177" s="47"/>
      <c r="C177" s="75"/>
      <c r="D177" s="249" t="s">
        <v>196</v>
      </c>
      <c r="E177" s="75"/>
      <c r="F177" s="250" t="s">
        <v>339</v>
      </c>
      <c r="G177" s="75"/>
      <c r="H177" s="75"/>
      <c r="I177" s="205"/>
      <c r="J177" s="75"/>
      <c r="K177" s="75"/>
      <c r="L177" s="73"/>
      <c r="M177" s="251"/>
      <c r="N177" s="48"/>
      <c r="O177" s="48"/>
      <c r="P177" s="48"/>
      <c r="Q177" s="48"/>
      <c r="R177" s="48"/>
      <c r="S177" s="48"/>
      <c r="T177" s="96"/>
      <c r="AT177" s="25" t="s">
        <v>196</v>
      </c>
      <c r="AU177" s="25" t="s">
        <v>207</v>
      </c>
    </row>
    <row r="178" s="1" customFormat="1">
      <c r="B178" s="47"/>
      <c r="C178" s="75"/>
      <c r="D178" s="249" t="s">
        <v>198</v>
      </c>
      <c r="E178" s="75"/>
      <c r="F178" s="252" t="s">
        <v>320</v>
      </c>
      <c r="G178" s="75"/>
      <c r="H178" s="75"/>
      <c r="I178" s="205"/>
      <c r="J178" s="75"/>
      <c r="K178" s="75"/>
      <c r="L178" s="73"/>
      <c r="M178" s="251"/>
      <c r="N178" s="48"/>
      <c r="O178" s="48"/>
      <c r="P178" s="48"/>
      <c r="Q178" s="48"/>
      <c r="R178" s="48"/>
      <c r="S178" s="48"/>
      <c r="T178" s="96"/>
      <c r="AT178" s="25" t="s">
        <v>198</v>
      </c>
      <c r="AU178" s="25" t="s">
        <v>207</v>
      </c>
    </row>
    <row r="179" s="13" customFormat="1">
      <c r="B179" s="264"/>
      <c r="C179" s="265"/>
      <c r="D179" s="249" t="s">
        <v>200</v>
      </c>
      <c r="E179" s="266" t="s">
        <v>21</v>
      </c>
      <c r="F179" s="267" t="s">
        <v>1538</v>
      </c>
      <c r="G179" s="265"/>
      <c r="H179" s="266" t="s">
        <v>21</v>
      </c>
      <c r="I179" s="268"/>
      <c r="J179" s="265"/>
      <c r="K179" s="265"/>
      <c r="L179" s="269"/>
      <c r="M179" s="270"/>
      <c r="N179" s="271"/>
      <c r="O179" s="271"/>
      <c r="P179" s="271"/>
      <c r="Q179" s="271"/>
      <c r="R179" s="271"/>
      <c r="S179" s="271"/>
      <c r="T179" s="272"/>
      <c r="AT179" s="273" t="s">
        <v>200</v>
      </c>
      <c r="AU179" s="273" t="s">
        <v>207</v>
      </c>
      <c r="AV179" s="13" t="s">
        <v>79</v>
      </c>
      <c r="AW179" s="13" t="s">
        <v>35</v>
      </c>
      <c r="AX179" s="13" t="s">
        <v>72</v>
      </c>
      <c r="AY179" s="273" t="s">
        <v>188</v>
      </c>
    </row>
    <row r="180" s="12" customFormat="1">
      <c r="B180" s="253"/>
      <c r="C180" s="254"/>
      <c r="D180" s="249" t="s">
        <v>200</v>
      </c>
      <c r="E180" s="255" t="s">
        <v>21</v>
      </c>
      <c r="F180" s="256" t="s">
        <v>1539</v>
      </c>
      <c r="G180" s="254"/>
      <c r="H180" s="257">
        <v>36.944000000000003</v>
      </c>
      <c r="I180" s="258"/>
      <c r="J180" s="254"/>
      <c r="K180" s="254"/>
      <c r="L180" s="259"/>
      <c r="M180" s="260"/>
      <c r="N180" s="261"/>
      <c r="O180" s="261"/>
      <c r="P180" s="261"/>
      <c r="Q180" s="261"/>
      <c r="R180" s="261"/>
      <c r="S180" s="261"/>
      <c r="T180" s="262"/>
      <c r="AT180" s="263" t="s">
        <v>200</v>
      </c>
      <c r="AU180" s="263" t="s">
        <v>207</v>
      </c>
      <c r="AV180" s="12" t="s">
        <v>81</v>
      </c>
      <c r="AW180" s="12" t="s">
        <v>35</v>
      </c>
      <c r="AX180" s="12" t="s">
        <v>72</v>
      </c>
      <c r="AY180" s="263" t="s">
        <v>188</v>
      </c>
    </row>
    <row r="181" s="14" customFormat="1">
      <c r="B181" s="274"/>
      <c r="C181" s="275"/>
      <c r="D181" s="249" t="s">
        <v>200</v>
      </c>
      <c r="E181" s="276" t="s">
        <v>135</v>
      </c>
      <c r="F181" s="277" t="s">
        <v>215</v>
      </c>
      <c r="G181" s="275"/>
      <c r="H181" s="278">
        <v>36.944000000000003</v>
      </c>
      <c r="I181" s="279"/>
      <c r="J181" s="275"/>
      <c r="K181" s="275"/>
      <c r="L181" s="280"/>
      <c r="M181" s="281"/>
      <c r="N181" s="282"/>
      <c r="O181" s="282"/>
      <c r="P181" s="282"/>
      <c r="Q181" s="282"/>
      <c r="R181" s="282"/>
      <c r="S181" s="282"/>
      <c r="T181" s="283"/>
      <c r="AT181" s="284" t="s">
        <v>200</v>
      </c>
      <c r="AU181" s="284" t="s">
        <v>207</v>
      </c>
      <c r="AV181" s="14" t="s">
        <v>194</v>
      </c>
      <c r="AW181" s="14" t="s">
        <v>35</v>
      </c>
      <c r="AX181" s="14" t="s">
        <v>79</v>
      </c>
      <c r="AY181" s="284" t="s">
        <v>188</v>
      </c>
    </row>
    <row r="182" s="1" customFormat="1" ht="25.5" customHeight="1">
      <c r="B182" s="47"/>
      <c r="C182" s="286" t="s">
        <v>304</v>
      </c>
      <c r="D182" s="286" t="s">
        <v>273</v>
      </c>
      <c r="E182" s="287" t="s">
        <v>343</v>
      </c>
      <c r="F182" s="288" t="s">
        <v>344</v>
      </c>
      <c r="G182" s="289" t="s">
        <v>120</v>
      </c>
      <c r="H182" s="290">
        <v>38.790999999999997</v>
      </c>
      <c r="I182" s="291"/>
      <c r="J182" s="292">
        <f>ROUND(I182*H182,2)</f>
        <v>0</v>
      </c>
      <c r="K182" s="288" t="s">
        <v>193</v>
      </c>
      <c r="L182" s="293"/>
      <c r="M182" s="294" t="s">
        <v>21</v>
      </c>
      <c r="N182" s="295" t="s">
        <v>43</v>
      </c>
      <c r="O182" s="48"/>
      <c r="P182" s="246">
        <f>O182*H182</f>
        <v>0</v>
      </c>
      <c r="Q182" s="246">
        <v>0.0032000000000000002</v>
      </c>
      <c r="R182" s="246">
        <f>Q182*H182</f>
        <v>0.1241312</v>
      </c>
      <c r="S182" s="246">
        <v>0</v>
      </c>
      <c r="T182" s="247">
        <f>S182*H182</f>
        <v>0</v>
      </c>
      <c r="AR182" s="25" t="s">
        <v>240</v>
      </c>
      <c r="AT182" s="25" t="s">
        <v>273</v>
      </c>
      <c r="AU182" s="25" t="s">
        <v>207</v>
      </c>
      <c r="AY182" s="25" t="s">
        <v>188</v>
      </c>
      <c r="BE182" s="248">
        <f>IF(N182="základní",J182,0)</f>
        <v>0</v>
      </c>
      <c r="BF182" s="248">
        <f>IF(N182="snížená",J182,0)</f>
        <v>0</v>
      </c>
      <c r="BG182" s="248">
        <f>IF(N182="zákl. přenesená",J182,0)</f>
        <v>0</v>
      </c>
      <c r="BH182" s="248">
        <f>IF(N182="sníž. přenesená",J182,0)</f>
        <v>0</v>
      </c>
      <c r="BI182" s="248">
        <f>IF(N182="nulová",J182,0)</f>
        <v>0</v>
      </c>
      <c r="BJ182" s="25" t="s">
        <v>79</v>
      </c>
      <c r="BK182" s="248">
        <f>ROUND(I182*H182,2)</f>
        <v>0</v>
      </c>
      <c r="BL182" s="25" t="s">
        <v>194</v>
      </c>
      <c r="BM182" s="25" t="s">
        <v>1540</v>
      </c>
    </row>
    <row r="183" s="1" customFormat="1">
      <c r="B183" s="47"/>
      <c r="C183" s="75"/>
      <c r="D183" s="249" t="s">
        <v>196</v>
      </c>
      <c r="E183" s="75"/>
      <c r="F183" s="250" t="s">
        <v>344</v>
      </c>
      <c r="G183" s="75"/>
      <c r="H183" s="75"/>
      <c r="I183" s="205"/>
      <c r="J183" s="75"/>
      <c r="K183" s="75"/>
      <c r="L183" s="73"/>
      <c r="M183" s="251"/>
      <c r="N183" s="48"/>
      <c r="O183" s="48"/>
      <c r="P183" s="48"/>
      <c r="Q183" s="48"/>
      <c r="R183" s="48"/>
      <c r="S183" s="48"/>
      <c r="T183" s="96"/>
      <c r="AT183" s="25" t="s">
        <v>196</v>
      </c>
      <c r="AU183" s="25" t="s">
        <v>207</v>
      </c>
    </row>
    <row r="184" s="12" customFormat="1">
      <c r="B184" s="253"/>
      <c r="C184" s="254"/>
      <c r="D184" s="249" t="s">
        <v>200</v>
      </c>
      <c r="E184" s="254"/>
      <c r="F184" s="256" t="s">
        <v>1541</v>
      </c>
      <c r="G184" s="254"/>
      <c r="H184" s="257">
        <v>38.790999999999997</v>
      </c>
      <c r="I184" s="258"/>
      <c r="J184" s="254"/>
      <c r="K184" s="254"/>
      <c r="L184" s="259"/>
      <c r="M184" s="260"/>
      <c r="N184" s="261"/>
      <c r="O184" s="261"/>
      <c r="P184" s="261"/>
      <c r="Q184" s="261"/>
      <c r="R184" s="261"/>
      <c r="S184" s="261"/>
      <c r="T184" s="262"/>
      <c r="AT184" s="263" t="s">
        <v>200</v>
      </c>
      <c r="AU184" s="263" t="s">
        <v>207</v>
      </c>
      <c r="AV184" s="12" t="s">
        <v>81</v>
      </c>
      <c r="AW184" s="12" t="s">
        <v>6</v>
      </c>
      <c r="AX184" s="12" t="s">
        <v>79</v>
      </c>
      <c r="AY184" s="263" t="s">
        <v>188</v>
      </c>
    </row>
    <row r="185" s="1" customFormat="1" ht="25.5" customHeight="1">
      <c r="B185" s="47"/>
      <c r="C185" s="237" t="s">
        <v>315</v>
      </c>
      <c r="D185" s="237" t="s">
        <v>190</v>
      </c>
      <c r="E185" s="238" t="s">
        <v>348</v>
      </c>
      <c r="F185" s="239" t="s">
        <v>349</v>
      </c>
      <c r="G185" s="240" t="s">
        <v>120</v>
      </c>
      <c r="H185" s="241">
        <v>49.055999999999997</v>
      </c>
      <c r="I185" s="242"/>
      <c r="J185" s="243">
        <f>ROUND(I185*H185,2)</f>
        <v>0</v>
      </c>
      <c r="K185" s="239" t="s">
        <v>193</v>
      </c>
      <c r="L185" s="73"/>
      <c r="M185" s="244" t="s">
        <v>21</v>
      </c>
      <c r="N185" s="245" t="s">
        <v>43</v>
      </c>
      <c r="O185" s="48"/>
      <c r="P185" s="246">
        <f>O185*H185</f>
        <v>0</v>
      </c>
      <c r="Q185" s="246">
        <v>0.0085000000000000006</v>
      </c>
      <c r="R185" s="246">
        <f>Q185*H185</f>
        <v>0.41697600000000001</v>
      </c>
      <c r="S185" s="246">
        <v>0</v>
      </c>
      <c r="T185" s="247">
        <f>S185*H185</f>
        <v>0</v>
      </c>
      <c r="AR185" s="25" t="s">
        <v>194</v>
      </c>
      <c r="AT185" s="25" t="s">
        <v>190</v>
      </c>
      <c r="AU185" s="25" t="s">
        <v>207</v>
      </c>
      <c r="AY185" s="25" t="s">
        <v>188</v>
      </c>
      <c r="BE185" s="248">
        <f>IF(N185="základní",J185,0)</f>
        <v>0</v>
      </c>
      <c r="BF185" s="248">
        <f>IF(N185="snížená",J185,0)</f>
        <v>0</v>
      </c>
      <c r="BG185" s="248">
        <f>IF(N185="zákl. přenesená",J185,0)</f>
        <v>0</v>
      </c>
      <c r="BH185" s="248">
        <f>IF(N185="sníž. přenesená",J185,0)</f>
        <v>0</v>
      </c>
      <c r="BI185" s="248">
        <f>IF(N185="nulová",J185,0)</f>
        <v>0</v>
      </c>
      <c r="BJ185" s="25" t="s">
        <v>79</v>
      </c>
      <c r="BK185" s="248">
        <f>ROUND(I185*H185,2)</f>
        <v>0</v>
      </c>
      <c r="BL185" s="25" t="s">
        <v>194</v>
      </c>
      <c r="BM185" s="25" t="s">
        <v>1542</v>
      </c>
    </row>
    <row r="186" s="1" customFormat="1">
      <c r="B186" s="47"/>
      <c r="C186" s="75"/>
      <c r="D186" s="249" t="s">
        <v>196</v>
      </c>
      <c r="E186" s="75"/>
      <c r="F186" s="250" t="s">
        <v>351</v>
      </c>
      <c r="G186" s="75"/>
      <c r="H186" s="75"/>
      <c r="I186" s="205"/>
      <c r="J186" s="75"/>
      <c r="K186" s="75"/>
      <c r="L186" s="73"/>
      <c r="M186" s="251"/>
      <c r="N186" s="48"/>
      <c r="O186" s="48"/>
      <c r="P186" s="48"/>
      <c r="Q186" s="48"/>
      <c r="R186" s="48"/>
      <c r="S186" s="48"/>
      <c r="T186" s="96"/>
      <c r="AT186" s="25" t="s">
        <v>196</v>
      </c>
      <c r="AU186" s="25" t="s">
        <v>207</v>
      </c>
    </row>
    <row r="187" s="1" customFormat="1">
      <c r="B187" s="47"/>
      <c r="C187" s="75"/>
      <c r="D187" s="249" t="s">
        <v>198</v>
      </c>
      <c r="E187" s="75"/>
      <c r="F187" s="252" t="s">
        <v>320</v>
      </c>
      <c r="G187" s="75"/>
      <c r="H187" s="75"/>
      <c r="I187" s="205"/>
      <c r="J187" s="75"/>
      <c r="K187" s="75"/>
      <c r="L187" s="73"/>
      <c r="M187" s="251"/>
      <c r="N187" s="48"/>
      <c r="O187" s="48"/>
      <c r="P187" s="48"/>
      <c r="Q187" s="48"/>
      <c r="R187" s="48"/>
      <c r="S187" s="48"/>
      <c r="T187" s="96"/>
      <c r="AT187" s="25" t="s">
        <v>198</v>
      </c>
      <c r="AU187" s="25" t="s">
        <v>207</v>
      </c>
    </row>
    <row r="188" s="12" customFormat="1">
      <c r="B188" s="253"/>
      <c r="C188" s="254"/>
      <c r="D188" s="249" t="s">
        <v>200</v>
      </c>
      <c r="E188" s="255" t="s">
        <v>21</v>
      </c>
      <c r="F188" s="256" t="s">
        <v>1543</v>
      </c>
      <c r="G188" s="254"/>
      <c r="H188" s="257">
        <v>109.964</v>
      </c>
      <c r="I188" s="258"/>
      <c r="J188" s="254"/>
      <c r="K188" s="254"/>
      <c r="L188" s="259"/>
      <c r="M188" s="260"/>
      <c r="N188" s="261"/>
      <c r="O188" s="261"/>
      <c r="P188" s="261"/>
      <c r="Q188" s="261"/>
      <c r="R188" s="261"/>
      <c r="S188" s="261"/>
      <c r="T188" s="262"/>
      <c r="AT188" s="263" t="s">
        <v>200</v>
      </c>
      <c r="AU188" s="263" t="s">
        <v>207</v>
      </c>
      <c r="AV188" s="12" t="s">
        <v>81</v>
      </c>
      <c r="AW188" s="12" t="s">
        <v>35</v>
      </c>
      <c r="AX188" s="12" t="s">
        <v>72</v>
      </c>
      <c r="AY188" s="263" t="s">
        <v>188</v>
      </c>
    </row>
    <row r="189" s="12" customFormat="1">
      <c r="B189" s="253"/>
      <c r="C189" s="254"/>
      <c r="D189" s="249" t="s">
        <v>200</v>
      </c>
      <c r="E189" s="255" t="s">
        <v>21</v>
      </c>
      <c r="F189" s="256" t="s">
        <v>1544</v>
      </c>
      <c r="G189" s="254"/>
      <c r="H189" s="257">
        <v>-58.009999999999998</v>
      </c>
      <c r="I189" s="258"/>
      <c r="J189" s="254"/>
      <c r="K189" s="254"/>
      <c r="L189" s="259"/>
      <c r="M189" s="260"/>
      <c r="N189" s="261"/>
      <c r="O189" s="261"/>
      <c r="P189" s="261"/>
      <c r="Q189" s="261"/>
      <c r="R189" s="261"/>
      <c r="S189" s="261"/>
      <c r="T189" s="262"/>
      <c r="AT189" s="263" t="s">
        <v>200</v>
      </c>
      <c r="AU189" s="263" t="s">
        <v>207</v>
      </c>
      <c r="AV189" s="12" t="s">
        <v>81</v>
      </c>
      <c r="AW189" s="12" t="s">
        <v>35</v>
      </c>
      <c r="AX189" s="12" t="s">
        <v>72</v>
      </c>
      <c r="AY189" s="263" t="s">
        <v>188</v>
      </c>
    </row>
    <row r="190" s="12" customFormat="1">
      <c r="B190" s="253"/>
      <c r="C190" s="254"/>
      <c r="D190" s="249" t="s">
        <v>200</v>
      </c>
      <c r="E190" s="255" t="s">
        <v>21</v>
      </c>
      <c r="F190" s="256" t="s">
        <v>1545</v>
      </c>
      <c r="G190" s="254"/>
      <c r="H190" s="257">
        <v>-1.8180000000000001</v>
      </c>
      <c r="I190" s="258"/>
      <c r="J190" s="254"/>
      <c r="K190" s="254"/>
      <c r="L190" s="259"/>
      <c r="M190" s="260"/>
      <c r="N190" s="261"/>
      <c r="O190" s="261"/>
      <c r="P190" s="261"/>
      <c r="Q190" s="261"/>
      <c r="R190" s="261"/>
      <c r="S190" s="261"/>
      <c r="T190" s="262"/>
      <c r="AT190" s="263" t="s">
        <v>200</v>
      </c>
      <c r="AU190" s="263" t="s">
        <v>207</v>
      </c>
      <c r="AV190" s="12" t="s">
        <v>81</v>
      </c>
      <c r="AW190" s="12" t="s">
        <v>35</v>
      </c>
      <c r="AX190" s="12" t="s">
        <v>72</v>
      </c>
      <c r="AY190" s="263" t="s">
        <v>188</v>
      </c>
    </row>
    <row r="191" s="12" customFormat="1">
      <c r="B191" s="253"/>
      <c r="C191" s="254"/>
      <c r="D191" s="249" t="s">
        <v>200</v>
      </c>
      <c r="E191" s="255" t="s">
        <v>21</v>
      </c>
      <c r="F191" s="256" t="s">
        <v>1546</v>
      </c>
      <c r="G191" s="254"/>
      <c r="H191" s="257">
        <v>-1.0800000000000001</v>
      </c>
      <c r="I191" s="258"/>
      <c r="J191" s="254"/>
      <c r="K191" s="254"/>
      <c r="L191" s="259"/>
      <c r="M191" s="260"/>
      <c r="N191" s="261"/>
      <c r="O191" s="261"/>
      <c r="P191" s="261"/>
      <c r="Q191" s="261"/>
      <c r="R191" s="261"/>
      <c r="S191" s="261"/>
      <c r="T191" s="262"/>
      <c r="AT191" s="263" t="s">
        <v>200</v>
      </c>
      <c r="AU191" s="263" t="s">
        <v>207</v>
      </c>
      <c r="AV191" s="12" t="s">
        <v>81</v>
      </c>
      <c r="AW191" s="12" t="s">
        <v>35</v>
      </c>
      <c r="AX191" s="12" t="s">
        <v>72</v>
      </c>
      <c r="AY191" s="263" t="s">
        <v>188</v>
      </c>
    </row>
    <row r="192" s="14" customFormat="1">
      <c r="B192" s="274"/>
      <c r="C192" s="275"/>
      <c r="D192" s="249" t="s">
        <v>200</v>
      </c>
      <c r="E192" s="276" t="s">
        <v>119</v>
      </c>
      <c r="F192" s="277" t="s">
        <v>215</v>
      </c>
      <c r="G192" s="275"/>
      <c r="H192" s="278">
        <v>49.055999999999997</v>
      </c>
      <c r="I192" s="279"/>
      <c r="J192" s="275"/>
      <c r="K192" s="275"/>
      <c r="L192" s="280"/>
      <c r="M192" s="281"/>
      <c r="N192" s="282"/>
      <c r="O192" s="282"/>
      <c r="P192" s="282"/>
      <c r="Q192" s="282"/>
      <c r="R192" s="282"/>
      <c r="S192" s="282"/>
      <c r="T192" s="283"/>
      <c r="AT192" s="284" t="s">
        <v>200</v>
      </c>
      <c r="AU192" s="284" t="s">
        <v>207</v>
      </c>
      <c r="AV192" s="14" t="s">
        <v>194</v>
      </c>
      <c r="AW192" s="14" t="s">
        <v>35</v>
      </c>
      <c r="AX192" s="14" t="s">
        <v>79</v>
      </c>
      <c r="AY192" s="284" t="s">
        <v>188</v>
      </c>
    </row>
    <row r="193" s="1" customFormat="1" ht="16.5" customHeight="1">
      <c r="B193" s="47"/>
      <c r="C193" s="286" t="s">
        <v>322</v>
      </c>
      <c r="D193" s="286" t="s">
        <v>273</v>
      </c>
      <c r="E193" s="287" t="s">
        <v>359</v>
      </c>
      <c r="F193" s="288" t="s">
        <v>360</v>
      </c>
      <c r="G193" s="289" t="s">
        <v>120</v>
      </c>
      <c r="H193" s="290">
        <v>51.509</v>
      </c>
      <c r="I193" s="291"/>
      <c r="J193" s="292">
        <f>ROUND(I193*H193,2)</f>
        <v>0</v>
      </c>
      <c r="K193" s="288" t="s">
        <v>193</v>
      </c>
      <c r="L193" s="293"/>
      <c r="M193" s="294" t="s">
        <v>21</v>
      </c>
      <c r="N193" s="295" t="s">
        <v>43</v>
      </c>
      <c r="O193" s="48"/>
      <c r="P193" s="246">
        <f>O193*H193</f>
        <v>0</v>
      </c>
      <c r="Q193" s="246">
        <v>0.0020999999999999999</v>
      </c>
      <c r="R193" s="246">
        <f>Q193*H193</f>
        <v>0.1081689</v>
      </c>
      <c r="S193" s="246">
        <v>0</v>
      </c>
      <c r="T193" s="247">
        <f>S193*H193</f>
        <v>0</v>
      </c>
      <c r="AR193" s="25" t="s">
        <v>240</v>
      </c>
      <c r="AT193" s="25" t="s">
        <v>273</v>
      </c>
      <c r="AU193" s="25" t="s">
        <v>207</v>
      </c>
      <c r="AY193" s="25" t="s">
        <v>188</v>
      </c>
      <c r="BE193" s="248">
        <f>IF(N193="základní",J193,0)</f>
        <v>0</v>
      </c>
      <c r="BF193" s="248">
        <f>IF(N193="snížená",J193,0)</f>
        <v>0</v>
      </c>
      <c r="BG193" s="248">
        <f>IF(N193="zákl. přenesená",J193,0)</f>
        <v>0</v>
      </c>
      <c r="BH193" s="248">
        <f>IF(N193="sníž. přenesená",J193,0)</f>
        <v>0</v>
      </c>
      <c r="BI193" s="248">
        <f>IF(N193="nulová",J193,0)</f>
        <v>0</v>
      </c>
      <c r="BJ193" s="25" t="s">
        <v>79</v>
      </c>
      <c r="BK193" s="248">
        <f>ROUND(I193*H193,2)</f>
        <v>0</v>
      </c>
      <c r="BL193" s="25" t="s">
        <v>194</v>
      </c>
      <c r="BM193" s="25" t="s">
        <v>1547</v>
      </c>
    </row>
    <row r="194" s="1" customFormat="1">
      <c r="B194" s="47"/>
      <c r="C194" s="75"/>
      <c r="D194" s="249" t="s">
        <v>196</v>
      </c>
      <c r="E194" s="75"/>
      <c r="F194" s="250" t="s">
        <v>360</v>
      </c>
      <c r="G194" s="75"/>
      <c r="H194" s="75"/>
      <c r="I194" s="205"/>
      <c r="J194" s="75"/>
      <c r="K194" s="75"/>
      <c r="L194" s="73"/>
      <c r="M194" s="251"/>
      <c r="N194" s="48"/>
      <c r="O194" s="48"/>
      <c r="P194" s="48"/>
      <c r="Q194" s="48"/>
      <c r="R194" s="48"/>
      <c r="S194" s="48"/>
      <c r="T194" s="96"/>
      <c r="AT194" s="25" t="s">
        <v>196</v>
      </c>
      <c r="AU194" s="25" t="s">
        <v>207</v>
      </c>
    </row>
    <row r="195" s="12" customFormat="1">
      <c r="B195" s="253"/>
      <c r="C195" s="254"/>
      <c r="D195" s="249" t="s">
        <v>200</v>
      </c>
      <c r="E195" s="255" t="s">
        <v>21</v>
      </c>
      <c r="F195" s="256" t="s">
        <v>119</v>
      </c>
      <c r="G195" s="254"/>
      <c r="H195" s="257">
        <v>49.055999999999997</v>
      </c>
      <c r="I195" s="258"/>
      <c r="J195" s="254"/>
      <c r="K195" s="254"/>
      <c r="L195" s="259"/>
      <c r="M195" s="260"/>
      <c r="N195" s="261"/>
      <c r="O195" s="261"/>
      <c r="P195" s="261"/>
      <c r="Q195" s="261"/>
      <c r="R195" s="261"/>
      <c r="S195" s="261"/>
      <c r="T195" s="262"/>
      <c r="AT195" s="263" t="s">
        <v>200</v>
      </c>
      <c r="AU195" s="263" t="s">
        <v>207</v>
      </c>
      <c r="AV195" s="12" t="s">
        <v>81</v>
      </c>
      <c r="AW195" s="12" t="s">
        <v>35</v>
      </c>
      <c r="AX195" s="12" t="s">
        <v>79</v>
      </c>
      <c r="AY195" s="263" t="s">
        <v>188</v>
      </c>
    </row>
    <row r="196" s="12" customFormat="1">
      <c r="B196" s="253"/>
      <c r="C196" s="254"/>
      <c r="D196" s="249" t="s">
        <v>200</v>
      </c>
      <c r="E196" s="254"/>
      <c r="F196" s="256" t="s">
        <v>1548</v>
      </c>
      <c r="G196" s="254"/>
      <c r="H196" s="257">
        <v>51.509</v>
      </c>
      <c r="I196" s="258"/>
      <c r="J196" s="254"/>
      <c r="K196" s="254"/>
      <c r="L196" s="259"/>
      <c r="M196" s="260"/>
      <c r="N196" s="261"/>
      <c r="O196" s="261"/>
      <c r="P196" s="261"/>
      <c r="Q196" s="261"/>
      <c r="R196" s="261"/>
      <c r="S196" s="261"/>
      <c r="T196" s="262"/>
      <c r="AT196" s="263" t="s">
        <v>200</v>
      </c>
      <c r="AU196" s="263" t="s">
        <v>207</v>
      </c>
      <c r="AV196" s="12" t="s">
        <v>81</v>
      </c>
      <c r="AW196" s="12" t="s">
        <v>6</v>
      </c>
      <c r="AX196" s="12" t="s">
        <v>79</v>
      </c>
      <c r="AY196" s="263" t="s">
        <v>188</v>
      </c>
    </row>
    <row r="197" s="1" customFormat="1" ht="25.5" customHeight="1">
      <c r="B197" s="47"/>
      <c r="C197" s="237" t="s">
        <v>9</v>
      </c>
      <c r="D197" s="237" t="s">
        <v>190</v>
      </c>
      <c r="E197" s="238" t="s">
        <v>376</v>
      </c>
      <c r="F197" s="239" t="s">
        <v>377</v>
      </c>
      <c r="G197" s="240" t="s">
        <v>378</v>
      </c>
      <c r="H197" s="241">
        <v>131.97999999999999</v>
      </c>
      <c r="I197" s="242"/>
      <c r="J197" s="243">
        <f>ROUND(I197*H197,2)</f>
        <v>0</v>
      </c>
      <c r="K197" s="239" t="s">
        <v>193</v>
      </c>
      <c r="L197" s="73"/>
      <c r="M197" s="244" t="s">
        <v>21</v>
      </c>
      <c r="N197" s="245" t="s">
        <v>43</v>
      </c>
      <c r="O197" s="48"/>
      <c r="P197" s="246">
        <f>O197*H197</f>
        <v>0</v>
      </c>
      <c r="Q197" s="246">
        <v>0.0017600000000000001</v>
      </c>
      <c r="R197" s="246">
        <f>Q197*H197</f>
        <v>0.23228479999999999</v>
      </c>
      <c r="S197" s="246">
        <v>0</v>
      </c>
      <c r="T197" s="247">
        <f>S197*H197</f>
        <v>0</v>
      </c>
      <c r="AR197" s="25" t="s">
        <v>194</v>
      </c>
      <c r="AT197" s="25" t="s">
        <v>190</v>
      </c>
      <c r="AU197" s="25" t="s">
        <v>207</v>
      </c>
      <c r="AY197" s="25" t="s">
        <v>188</v>
      </c>
      <c r="BE197" s="248">
        <f>IF(N197="základní",J197,0)</f>
        <v>0</v>
      </c>
      <c r="BF197" s="248">
        <f>IF(N197="snížená",J197,0)</f>
        <v>0</v>
      </c>
      <c r="BG197" s="248">
        <f>IF(N197="zákl. přenesená",J197,0)</f>
        <v>0</v>
      </c>
      <c r="BH197" s="248">
        <f>IF(N197="sníž. přenesená",J197,0)</f>
        <v>0</v>
      </c>
      <c r="BI197" s="248">
        <f>IF(N197="nulová",J197,0)</f>
        <v>0</v>
      </c>
      <c r="BJ197" s="25" t="s">
        <v>79</v>
      </c>
      <c r="BK197" s="248">
        <f>ROUND(I197*H197,2)</f>
        <v>0</v>
      </c>
      <c r="BL197" s="25" t="s">
        <v>194</v>
      </c>
      <c r="BM197" s="25" t="s">
        <v>1549</v>
      </c>
    </row>
    <row r="198" s="1" customFormat="1">
      <c r="B198" s="47"/>
      <c r="C198" s="75"/>
      <c r="D198" s="249" t="s">
        <v>196</v>
      </c>
      <c r="E198" s="75"/>
      <c r="F198" s="250" t="s">
        <v>380</v>
      </c>
      <c r="G198" s="75"/>
      <c r="H198" s="75"/>
      <c r="I198" s="205"/>
      <c r="J198" s="75"/>
      <c r="K198" s="75"/>
      <c r="L198" s="73"/>
      <c r="M198" s="251"/>
      <c r="N198" s="48"/>
      <c r="O198" s="48"/>
      <c r="P198" s="48"/>
      <c r="Q198" s="48"/>
      <c r="R198" s="48"/>
      <c r="S198" s="48"/>
      <c r="T198" s="96"/>
      <c r="AT198" s="25" t="s">
        <v>196</v>
      </c>
      <c r="AU198" s="25" t="s">
        <v>207</v>
      </c>
    </row>
    <row r="199" s="1" customFormat="1">
      <c r="B199" s="47"/>
      <c r="C199" s="75"/>
      <c r="D199" s="249" t="s">
        <v>198</v>
      </c>
      <c r="E199" s="75"/>
      <c r="F199" s="252" t="s">
        <v>381</v>
      </c>
      <c r="G199" s="75"/>
      <c r="H199" s="75"/>
      <c r="I199" s="205"/>
      <c r="J199" s="75"/>
      <c r="K199" s="75"/>
      <c r="L199" s="73"/>
      <c r="M199" s="251"/>
      <c r="N199" s="48"/>
      <c r="O199" s="48"/>
      <c r="P199" s="48"/>
      <c r="Q199" s="48"/>
      <c r="R199" s="48"/>
      <c r="S199" s="48"/>
      <c r="T199" s="96"/>
      <c r="AT199" s="25" t="s">
        <v>198</v>
      </c>
      <c r="AU199" s="25" t="s">
        <v>207</v>
      </c>
    </row>
    <row r="200" s="12" customFormat="1">
      <c r="B200" s="253"/>
      <c r="C200" s="254"/>
      <c r="D200" s="249" t="s">
        <v>200</v>
      </c>
      <c r="E200" s="255" t="s">
        <v>21</v>
      </c>
      <c r="F200" s="256" t="s">
        <v>1550</v>
      </c>
      <c r="G200" s="254"/>
      <c r="H200" s="257">
        <v>122.24</v>
      </c>
      <c r="I200" s="258"/>
      <c r="J200" s="254"/>
      <c r="K200" s="254"/>
      <c r="L200" s="259"/>
      <c r="M200" s="260"/>
      <c r="N200" s="261"/>
      <c r="O200" s="261"/>
      <c r="P200" s="261"/>
      <c r="Q200" s="261"/>
      <c r="R200" s="261"/>
      <c r="S200" s="261"/>
      <c r="T200" s="262"/>
      <c r="AT200" s="263" t="s">
        <v>200</v>
      </c>
      <c r="AU200" s="263" t="s">
        <v>207</v>
      </c>
      <c r="AV200" s="12" t="s">
        <v>81</v>
      </c>
      <c r="AW200" s="12" t="s">
        <v>35</v>
      </c>
      <c r="AX200" s="12" t="s">
        <v>72</v>
      </c>
      <c r="AY200" s="263" t="s">
        <v>188</v>
      </c>
    </row>
    <row r="201" s="12" customFormat="1">
      <c r="B201" s="253"/>
      <c r="C201" s="254"/>
      <c r="D201" s="249" t="s">
        <v>200</v>
      </c>
      <c r="E201" s="255" t="s">
        <v>21</v>
      </c>
      <c r="F201" s="256" t="s">
        <v>1551</v>
      </c>
      <c r="G201" s="254"/>
      <c r="H201" s="257">
        <v>4.7999999999999998</v>
      </c>
      <c r="I201" s="258"/>
      <c r="J201" s="254"/>
      <c r="K201" s="254"/>
      <c r="L201" s="259"/>
      <c r="M201" s="260"/>
      <c r="N201" s="261"/>
      <c r="O201" s="261"/>
      <c r="P201" s="261"/>
      <c r="Q201" s="261"/>
      <c r="R201" s="261"/>
      <c r="S201" s="261"/>
      <c r="T201" s="262"/>
      <c r="AT201" s="263" t="s">
        <v>200</v>
      </c>
      <c r="AU201" s="263" t="s">
        <v>207</v>
      </c>
      <c r="AV201" s="12" t="s">
        <v>81</v>
      </c>
      <c r="AW201" s="12" t="s">
        <v>35</v>
      </c>
      <c r="AX201" s="12" t="s">
        <v>72</v>
      </c>
      <c r="AY201" s="263" t="s">
        <v>188</v>
      </c>
    </row>
    <row r="202" s="12" customFormat="1">
      <c r="B202" s="253"/>
      <c r="C202" s="254"/>
      <c r="D202" s="249" t="s">
        <v>200</v>
      </c>
      <c r="E202" s="255" t="s">
        <v>21</v>
      </c>
      <c r="F202" s="256" t="s">
        <v>1552</v>
      </c>
      <c r="G202" s="254"/>
      <c r="H202" s="257">
        <v>4.9400000000000004</v>
      </c>
      <c r="I202" s="258"/>
      <c r="J202" s="254"/>
      <c r="K202" s="254"/>
      <c r="L202" s="259"/>
      <c r="M202" s="260"/>
      <c r="N202" s="261"/>
      <c r="O202" s="261"/>
      <c r="P202" s="261"/>
      <c r="Q202" s="261"/>
      <c r="R202" s="261"/>
      <c r="S202" s="261"/>
      <c r="T202" s="262"/>
      <c r="AT202" s="263" t="s">
        <v>200</v>
      </c>
      <c r="AU202" s="263" t="s">
        <v>207</v>
      </c>
      <c r="AV202" s="12" t="s">
        <v>81</v>
      </c>
      <c r="AW202" s="12" t="s">
        <v>35</v>
      </c>
      <c r="AX202" s="12" t="s">
        <v>72</v>
      </c>
      <c r="AY202" s="263" t="s">
        <v>188</v>
      </c>
    </row>
    <row r="203" s="14" customFormat="1">
      <c r="B203" s="274"/>
      <c r="C203" s="275"/>
      <c r="D203" s="249" t="s">
        <v>200</v>
      </c>
      <c r="E203" s="276" t="s">
        <v>21</v>
      </c>
      <c r="F203" s="277" t="s">
        <v>215</v>
      </c>
      <c r="G203" s="275"/>
      <c r="H203" s="278">
        <v>131.97999999999999</v>
      </c>
      <c r="I203" s="279"/>
      <c r="J203" s="275"/>
      <c r="K203" s="275"/>
      <c r="L203" s="280"/>
      <c r="M203" s="281"/>
      <c r="N203" s="282"/>
      <c r="O203" s="282"/>
      <c r="P203" s="282"/>
      <c r="Q203" s="282"/>
      <c r="R203" s="282"/>
      <c r="S203" s="282"/>
      <c r="T203" s="283"/>
      <c r="AT203" s="284" t="s">
        <v>200</v>
      </c>
      <c r="AU203" s="284" t="s">
        <v>207</v>
      </c>
      <c r="AV203" s="14" t="s">
        <v>194</v>
      </c>
      <c r="AW203" s="14" t="s">
        <v>35</v>
      </c>
      <c r="AX203" s="14" t="s">
        <v>79</v>
      </c>
      <c r="AY203" s="284" t="s">
        <v>188</v>
      </c>
    </row>
    <row r="204" s="1" customFormat="1" ht="16.5" customHeight="1">
      <c r="B204" s="47"/>
      <c r="C204" s="286" t="s">
        <v>330</v>
      </c>
      <c r="D204" s="286" t="s">
        <v>273</v>
      </c>
      <c r="E204" s="287" t="s">
        <v>323</v>
      </c>
      <c r="F204" s="288" t="s">
        <v>324</v>
      </c>
      <c r="G204" s="289" t="s">
        <v>120</v>
      </c>
      <c r="H204" s="290">
        <v>27.315999999999999</v>
      </c>
      <c r="I204" s="291"/>
      <c r="J204" s="292">
        <f>ROUND(I204*H204,2)</f>
        <v>0</v>
      </c>
      <c r="K204" s="288" t="s">
        <v>193</v>
      </c>
      <c r="L204" s="293"/>
      <c r="M204" s="294" t="s">
        <v>21</v>
      </c>
      <c r="N204" s="295" t="s">
        <v>43</v>
      </c>
      <c r="O204" s="48"/>
      <c r="P204" s="246">
        <f>O204*H204</f>
        <v>0</v>
      </c>
      <c r="Q204" s="246">
        <v>0.00044999999999999999</v>
      </c>
      <c r="R204" s="246">
        <f>Q204*H204</f>
        <v>0.0122922</v>
      </c>
      <c r="S204" s="246">
        <v>0</v>
      </c>
      <c r="T204" s="247">
        <f>S204*H204</f>
        <v>0</v>
      </c>
      <c r="AR204" s="25" t="s">
        <v>240</v>
      </c>
      <c r="AT204" s="25" t="s">
        <v>273</v>
      </c>
      <c r="AU204" s="25" t="s">
        <v>207</v>
      </c>
      <c r="AY204" s="25" t="s">
        <v>188</v>
      </c>
      <c r="BE204" s="248">
        <f>IF(N204="základní",J204,0)</f>
        <v>0</v>
      </c>
      <c r="BF204" s="248">
        <f>IF(N204="snížená",J204,0)</f>
        <v>0</v>
      </c>
      <c r="BG204" s="248">
        <f>IF(N204="zákl. přenesená",J204,0)</f>
        <v>0</v>
      </c>
      <c r="BH204" s="248">
        <f>IF(N204="sníž. přenesená",J204,0)</f>
        <v>0</v>
      </c>
      <c r="BI204" s="248">
        <f>IF(N204="nulová",J204,0)</f>
        <v>0</v>
      </c>
      <c r="BJ204" s="25" t="s">
        <v>79</v>
      </c>
      <c r="BK204" s="248">
        <f>ROUND(I204*H204,2)</f>
        <v>0</v>
      </c>
      <c r="BL204" s="25" t="s">
        <v>194</v>
      </c>
      <c r="BM204" s="25" t="s">
        <v>1553</v>
      </c>
    </row>
    <row r="205" s="1" customFormat="1">
      <c r="B205" s="47"/>
      <c r="C205" s="75"/>
      <c r="D205" s="249" t="s">
        <v>196</v>
      </c>
      <c r="E205" s="75"/>
      <c r="F205" s="250" t="s">
        <v>324</v>
      </c>
      <c r="G205" s="75"/>
      <c r="H205" s="75"/>
      <c r="I205" s="205"/>
      <c r="J205" s="75"/>
      <c r="K205" s="75"/>
      <c r="L205" s="73"/>
      <c r="M205" s="251"/>
      <c r="N205" s="48"/>
      <c r="O205" s="48"/>
      <c r="P205" s="48"/>
      <c r="Q205" s="48"/>
      <c r="R205" s="48"/>
      <c r="S205" s="48"/>
      <c r="T205" s="96"/>
      <c r="AT205" s="25" t="s">
        <v>196</v>
      </c>
      <c r="AU205" s="25" t="s">
        <v>207</v>
      </c>
    </row>
    <row r="206" s="12" customFormat="1">
      <c r="B206" s="253"/>
      <c r="C206" s="254"/>
      <c r="D206" s="249" t="s">
        <v>200</v>
      </c>
      <c r="E206" s="255" t="s">
        <v>21</v>
      </c>
      <c r="F206" s="256" t="s">
        <v>1554</v>
      </c>
      <c r="G206" s="254"/>
      <c r="H206" s="257">
        <v>26.015000000000001</v>
      </c>
      <c r="I206" s="258"/>
      <c r="J206" s="254"/>
      <c r="K206" s="254"/>
      <c r="L206" s="259"/>
      <c r="M206" s="260"/>
      <c r="N206" s="261"/>
      <c r="O206" s="261"/>
      <c r="P206" s="261"/>
      <c r="Q206" s="261"/>
      <c r="R206" s="261"/>
      <c r="S206" s="261"/>
      <c r="T206" s="262"/>
      <c r="AT206" s="263" t="s">
        <v>200</v>
      </c>
      <c r="AU206" s="263" t="s">
        <v>207</v>
      </c>
      <c r="AV206" s="12" t="s">
        <v>81</v>
      </c>
      <c r="AW206" s="12" t="s">
        <v>35</v>
      </c>
      <c r="AX206" s="12" t="s">
        <v>79</v>
      </c>
      <c r="AY206" s="263" t="s">
        <v>188</v>
      </c>
    </row>
    <row r="207" s="12" customFormat="1">
      <c r="B207" s="253"/>
      <c r="C207" s="254"/>
      <c r="D207" s="249" t="s">
        <v>200</v>
      </c>
      <c r="E207" s="254"/>
      <c r="F207" s="256" t="s">
        <v>1555</v>
      </c>
      <c r="G207" s="254"/>
      <c r="H207" s="257">
        <v>27.315999999999999</v>
      </c>
      <c r="I207" s="258"/>
      <c r="J207" s="254"/>
      <c r="K207" s="254"/>
      <c r="L207" s="259"/>
      <c r="M207" s="260"/>
      <c r="N207" s="261"/>
      <c r="O207" s="261"/>
      <c r="P207" s="261"/>
      <c r="Q207" s="261"/>
      <c r="R207" s="261"/>
      <c r="S207" s="261"/>
      <c r="T207" s="262"/>
      <c r="AT207" s="263" t="s">
        <v>200</v>
      </c>
      <c r="AU207" s="263" t="s">
        <v>207</v>
      </c>
      <c r="AV207" s="12" t="s">
        <v>81</v>
      </c>
      <c r="AW207" s="12" t="s">
        <v>6</v>
      </c>
      <c r="AX207" s="12" t="s">
        <v>79</v>
      </c>
      <c r="AY207" s="263" t="s">
        <v>188</v>
      </c>
    </row>
    <row r="208" s="1" customFormat="1" ht="16.5" customHeight="1">
      <c r="B208" s="47"/>
      <c r="C208" s="286" t="s">
        <v>335</v>
      </c>
      <c r="D208" s="286" t="s">
        <v>273</v>
      </c>
      <c r="E208" s="287" t="s">
        <v>400</v>
      </c>
      <c r="F208" s="288" t="s">
        <v>401</v>
      </c>
      <c r="G208" s="289" t="s">
        <v>120</v>
      </c>
      <c r="H208" s="290">
        <v>8.0220000000000002</v>
      </c>
      <c r="I208" s="291"/>
      <c r="J208" s="292">
        <f>ROUND(I208*H208,2)</f>
        <v>0</v>
      </c>
      <c r="K208" s="288" t="s">
        <v>193</v>
      </c>
      <c r="L208" s="293"/>
      <c r="M208" s="294" t="s">
        <v>21</v>
      </c>
      <c r="N208" s="295" t="s">
        <v>43</v>
      </c>
      <c r="O208" s="48"/>
      <c r="P208" s="246">
        <f>O208*H208</f>
        <v>0</v>
      </c>
      <c r="Q208" s="246">
        <v>0.00089999999999999998</v>
      </c>
      <c r="R208" s="246">
        <f>Q208*H208</f>
        <v>0.0072198000000000002</v>
      </c>
      <c r="S208" s="246">
        <v>0</v>
      </c>
      <c r="T208" s="247">
        <f>S208*H208</f>
        <v>0</v>
      </c>
      <c r="AR208" s="25" t="s">
        <v>240</v>
      </c>
      <c r="AT208" s="25" t="s">
        <v>273</v>
      </c>
      <c r="AU208" s="25" t="s">
        <v>207</v>
      </c>
      <c r="AY208" s="25" t="s">
        <v>188</v>
      </c>
      <c r="BE208" s="248">
        <f>IF(N208="základní",J208,0)</f>
        <v>0</v>
      </c>
      <c r="BF208" s="248">
        <f>IF(N208="snížená",J208,0)</f>
        <v>0</v>
      </c>
      <c r="BG208" s="248">
        <f>IF(N208="zákl. přenesená",J208,0)</f>
        <v>0</v>
      </c>
      <c r="BH208" s="248">
        <f>IF(N208="sníž. přenesená",J208,0)</f>
        <v>0</v>
      </c>
      <c r="BI208" s="248">
        <f>IF(N208="nulová",J208,0)</f>
        <v>0</v>
      </c>
      <c r="BJ208" s="25" t="s">
        <v>79</v>
      </c>
      <c r="BK208" s="248">
        <f>ROUND(I208*H208,2)</f>
        <v>0</v>
      </c>
      <c r="BL208" s="25" t="s">
        <v>194</v>
      </c>
      <c r="BM208" s="25" t="s">
        <v>1556</v>
      </c>
    </row>
    <row r="209" s="1" customFormat="1">
      <c r="B209" s="47"/>
      <c r="C209" s="75"/>
      <c r="D209" s="249" t="s">
        <v>196</v>
      </c>
      <c r="E209" s="75"/>
      <c r="F209" s="250" t="s">
        <v>401</v>
      </c>
      <c r="G209" s="75"/>
      <c r="H209" s="75"/>
      <c r="I209" s="205"/>
      <c r="J209" s="75"/>
      <c r="K209" s="75"/>
      <c r="L209" s="73"/>
      <c r="M209" s="251"/>
      <c r="N209" s="48"/>
      <c r="O209" s="48"/>
      <c r="P209" s="48"/>
      <c r="Q209" s="48"/>
      <c r="R209" s="48"/>
      <c r="S209" s="48"/>
      <c r="T209" s="96"/>
      <c r="AT209" s="25" t="s">
        <v>196</v>
      </c>
      <c r="AU209" s="25" t="s">
        <v>207</v>
      </c>
    </row>
    <row r="210" s="12" customFormat="1">
      <c r="B210" s="253"/>
      <c r="C210" s="254"/>
      <c r="D210" s="249" t="s">
        <v>200</v>
      </c>
      <c r="E210" s="255" t="s">
        <v>21</v>
      </c>
      <c r="F210" s="256" t="s">
        <v>1557</v>
      </c>
      <c r="G210" s="254"/>
      <c r="H210" s="257">
        <v>7.181</v>
      </c>
      <c r="I210" s="258"/>
      <c r="J210" s="254"/>
      <c r="K210" s="254"/>
      <c r="L210" s="259"/>
      <c r="M210" s="260"/>
      <c r="N210" s="261"/>
      <c r="O210" s="261"/>
      <c r="P210" s="261"/>
      <c r="Q210" s="261"/>
      <c r="R210" s="261"/>
      <c r="S210" s="261"/>
      <c r="T210" s="262"/>
      <c r="AT210" s="263" t="s">
        <v>200</v>
      </c>
      <c r="AU210" s="263" t="s">
        <v>207</v>
      </c>
      <c r="AV210" s="12" t="s">
        <v>81</v>
      </c>
      <c r="AW210" s="12" t="s">
        <v>35</v>
      </c>
      <c r="AX210" s="12" t="s">
        <v>72</v>
      </c>
      <c r="AY210" s="263" t="s">
        <v>188</v>
      </c>
    </row>
    <row r="211" s="12" customFormat="1">
      <c r="B211" s="253"/>
      <c r="C211" s="254"/>
      <c r="D211" s="249" t="s">
        <v>200</v>
      </c>
      <c r="E211" s="255" t="s">
        <v>21</v>
      </c>
      <c r="F211" s="256" t="s">
        <v>1558</v>
      </c>
      <c r="G211" s="254"/>
      <c r="H211" s="257">
        <v>0.45900000000000002</v>
      </c>
      <c r="I211" s="258"/>
      <c r="J211" s="254"/>
      <c r="K211" s="254"/>
      <c r="L211" s="259"/>
      <c r="M211" s="260"/>
      <c r="N211" s="261"/>
      <c r="O211" s="261"/>
      <c r="P211" s="261"/>
      <c r="Q211" s="261"/>
      <c r="R211" s="261"/>
      <c r="S211" s="261"/>
      <c r="T211" s="262"/>
      <c r="AT211" s="263" t="s">
        <v>200</v>
      </c>
      <c r="AU211" s="263" t="s">
        <v>207</v>
      </c>
      <c r="AV211" s="12" t="s">
        <v>81</v>
      </c>
      <c r="AW211" s="12" t="s">
        <v>35</v>
      </c>
      <c r="AX211" s="12" t="s">
        <v>72</v>
      </c>
      <c r="AY211" s="263" t="s">
        <v>188</v>
      </c>
    </row>
    <row r="212" s="14" customFormat="1">
      <c r="B212" s="274"/>
      <c r="C212" s="275"/>
      <c r="D212" s="249" t="s">
        <v>200</v>
      </c>
      <c r="E212" s="276" t="s">
        <v>21</v>
      </c>
      <c r="F212" s="277" t="s">
        <v>215</v>
      </c>
      <c r="G212" s="275"/>
      <c r="H212" s="278">
        <v>7.6399999999999997</v>
      </c>
      <c r="I212" s="279"/>
      <c r="J212" s="275"/>
      <c r="K212" s="275"/>
      <c r="L212" s="280"/>
      <c r="M212" s="281"/>
      <c r="N212" s="282"/>
      <c r="O212" s="282"/>
      <c r="P212" s="282"/>
      <c r="Q212" s="282"/>
      <c r="R212" s="282"/>
      <c r="S212" s="282"/>
      <c r="T212" s="283"/>
      <c r="AT212" s="284" t="s">
        <v>200</v>
      </c>
      <c r="AU212" s="284" t="s">
        <v>207</v>
      </c>
      <c r="AV212" s="14" t="s">
        <v>194</v>
      </c>
      <c r="AW212" s="14" t="s">
        <v>35</v>
      </c>
      <c r="AX212" s="14" t="s">
        <v>79</v>
      </c>
      <c r="AY212" s="284" t="s">
        <v>188</v>
      </c>
    </row>
    <row r="213" s="12" customFormat="1">
      <c r="B213" s="253"/>
      <c r="C213" s="254"/>
      <c r="D213" s="249" t="s">
        <v>200</v>
      </c>
      <c r="E213" s="254"/>
      <c r="F213" s="256" t="s">
        <v>1559</v>
      </c>
      <c r="G213" s="254"/>
      <c r="H213" s="257">
        <v>8.0220000000000002</v>
      </c>
      <c r="I213" s="258"/>
      <c r="J213" s="254"/>
      <c r="K213" s="254"/>
      <c r="L213" s="259"/>
      <c r="M213" s="260"/>
      <c r="N213" s="261"/>
      <c r="O213" s="261"/>
      <c r="P213" s="261"/>
      <c r="Q213" s="261"/>
      <c r="R213" s="261"/>
      <c r="S213" s="261"/>
      <c r="T213" s="262"/>
      <c r="AT213" s="263" t="s">
        <v>200</v>
      </c>
      <c r="AU213" s="263" t="s">
        <v>207</v>
      </c>
      <c r="AV213" s="12" t="s">
        <v>81</v>
      </c>
      <c r="AW213" s="12" t="s">
        <v>6</v>
      </c>
      <c r="AX213" s="12" t="s">
        <v>79</v>
      </c>
      <c r="AY213" s="263" t="s">
        <v>188</v>
      </c>
    </row>
    <row r="214" s="1" customFormat="1" ht="25.5" customHeight="1">
      <c r="B214" s="47"/>
      <c r="C214" s="237" t="s">
        <v>342</v>
      </c>
      <c r="D214" s="237" t="s">
        <v>190</v>
      </c>
      <c r="E214" s="238" t="s">
        <v>411</v>
      </c>
      <c r="F214" s="239" t="s">
        <v>412</v>
      </c>
      <c r="G214" s="240" t="s">
        <v>120</v>
      </c>
      <c r="H214" s="241">
        <v>86</v>
      </c>
      <c r="I214" s="242"/>
      <c r="J214" s="243">
        <f>ROUND(I214*H214,2)</f>
        <v>0</v>
      </c>
      <c r="K214" s="239" t="s">
        <v>193</v>
      </c>
      <c r="L214" s="73"/>
      <c r="M214" s="244" t="s">
        <v>21</v>
      </c>
      <c r="N214" s="245" t="s">
        <v>43</v>
      </c>
      <c r="O214" s="48"/>
      <c r="P214" s="246">
        <f>O214*H214</f>
        <v>0</v>
      </c>
      <c r="Q214" s="246">
        <v>6.0000000000000002E-05</v>
      </c>
      <c r="R214" s="246">
        <f>Q214*H214</f>
        <v>0.0051600000000000005</v>
      </c>
      <c r="S214" s="246">
        <v>0</v>
      </c>
      <c r="T214" s="247">
        <f>S214*H214</f>
        <v>0</v>
      </c>
      <c r="AR214" s="25" t="s">
        <v>194</v>
      </c>
      <c r="AT214" s="25" t="s">
        <v>190</v>
      </c>
      <c r="AU214" s="25" t="s">
        <v>207</v>
      </c>
      <c r="AY214" s="25" t="s">
        <v>188</v>
      </c>
      <c r="BE214" s="248">
        <f>IF(N214="základní",J214,0)</f>
        <v>0</v>
      </c>
      <c r="BF214" s="248">
        <f>IF(N214="snížená",J214,0)</f>
        <v>0</v>
      </c>
      <c r="BG214" s="248">
        <f>IF(N214="zákl. přenesená",J214,0)</f>
        <v>0</v>
      </c>
      <c r="BH214" s="248">
        <f>IF(N214="sníž. přenesená",J214,0)</f>
        <v>0</v>
      </c>
      <c r="BI214" s="248">
        <f>IF(N214="nulová",J214,0)</f>
        <v>0</v>
      </c>
      <c r="BJ214" s="25" t="s">
        <v>79</v>
      </c>
      <c r="BK214" s="248">
        <f>ROUND(I214*H214,2)</f>
        <v>0</v>
      </c>
      <c r="BL214" s="25" t="s">
        <v>194</v>
      </c>
      <c r="BM214" s="25" t="s">
        <v>1560</v>
      </c>
    </row>
    <row r="215" s="1" customFormat="1">
      <c r="B215" s="47"/>
      <c r="C215" s="75"/>
      <c r="D215" s="249" t="s">
        <v>196</v>
      </c>
      <c r="E215" s="75"/>
      <c r="F215" s="250" t="s">
        <v>414</v>
      </c>
      <c r="G215" s="75"/>
      <c r="H215" s="75"/>
      <c r="I215" s="205"/>
      <c r="J215" s="75"/>
      <c r="K215" s="75"/>
      <c r="L215" s="73"/>
      <c r="M215" s="251"/>
      <c r="N215" s="48"/>
      <c r="O215" s="48"/>
      <c r="P215" s="48"/>
      <c r="Q215" s="48"/>
      <c r="R215" s="48"/>
      <c r="S215" s="48"/>
      <c r="T215" s="96"/>
      <c r="AT215" s="25" t="s">
        <v>196</v>
      </c>
      <c r="AU215" s="25" t="s">
        <v>207</v>
      </c>
    </row>
    <row r="216" s="1" customFormat="1">
      <c r="B216" s="47"/>
      <c r="C216" s="75"/>
      <c r="D216" s="249" t="s">
        <v>198</v>
      </c>
      <c r="E216" s="75"/>
      <c r="F216" s="252" t="s">
        <v>320</v>
      </c>
      <c r="G216" s="75"/>
      <c r="H216" s="75"/>
      <c r="I216" s="205"/>
      <c r="J216" s="75"/>
      <c r="K216" s="75"/>
      <c r="L216" s="73"/>
      <c r="M216" s="251"/>
      <c r="N216" s="48"/>
      <c r="O216" s="48"/>
      <c r="P216" s="48"/>
      <c r="Q216" s="48"/>
      <c r="R216" s="48"/>
      <c r="S216" s="48"/>
      <c r="T216" s="96"/>
      <c r="AT216" s="25" t="s">
        <v>198</v>
      </c>
      <c r="AU216" s="25" t="s">
        <v>207</v>
      </c>
    </row>
    <row r="217" s="12" customFormat="1">
      <c r="B217" s="253"/>
      <c r="C217" s="254"/>
      <c r="D217" s="249" t="s">
        <v>200</v>
      </c>
      <c r="E217" s="255" t="s">
        <v>21</v>
      </c>
      <c r="F217" s="256" t="s">
        <v>1561</v>
      </c>
      <c r="G217" s="254"/>
      <c r="H217" s="257">
        <v>86</v>
      </c>
      <c r="I217" s="258"/>
      <c r="J217" s="254"/>
      <c r="K217" s="254"/>
      <c r="L217" s="259"/>
      <c r="M217" s="260"/>
      <c r="N217" s="261"/>
      <c r="O217" s="261"/>
      <c r="P217" s="261"/>
      <c r="Q217" s="261"/>
      <c r="R217" s="261"/>
      <c r="S217" s="261"/>
      <c r="T217" s="262"/>
      <c r="AT217" s="263" t="s">
        <v>200</v>
      </c>
      <c r="AU217" s="263" t="s">
        <v>207</v>
      </c>
      <c r="AV217" s="12" t="s">
        <v>81</v>
      </c>
      <c r="AW217" s="12" t="s">
        <v>35</v>
      </c>
      <c r="AX217" s="12" t="s">
        <v>79</v>
      </c>
      <c r="AY217" s="263" t="s">
        <v>188</v>
      </c>
    </row>
    <row r="218" s="1" customFormat="1" ht="16.5" customHeight="1">
      <c r="B218" s="47"/>
      <c r="C218" s="237" t="s">
        <v>347</v>
      </c>
      <c r="D218" s="237" t="s">
        <v>190</v>
      </c>
      <c r="E218" s="238" t="s">
        <v>416</v>
      </c>
      <c r="F218" s="239" t="s">
        <v>417</v>
      </c>
      <c r="G218" s="240" t="s">
        <v>378</v>
      </c>
      <c r="H218" s="241">
        <v>43.463999999999999</v>
      </c>
      <c r="I218" s="242"/>
      <c r="J218" s="243">
        <f>ROUND(I218*H218,2)</f>
        <v>0</v>
      </c>
      <c r="K218" s="239" t="s">
        <v>193</v>
      </c>
      <c r="L218" s="73"/>
      <c r="M218" s="244" t="s">
        <v>21</v>
      </c>
      <c r="N218" s="245" t="s">
        <v>43</v>
      </c>
      <c r="O218" s="48"/>
      <c r="P218" s="246">
        <f>O218*H218</f>
        <v>0</v>
      </c>
      <c r="Q218" s="246">
        <v>6.0000000000000002E-05</v>
      </c>
      <c r="R218" s="246">
        <f>Q218*H218</f>
        <v>0.0026078400000000002</v>
      </c>
      <c r="S218" s="246">
        <v>0</v>
      </c>
      <c r="T218" s="247">
        <f>S218*H218</f>
        <v>0</v>
      </c>
      <c r="AR218" s="25" t="s">
        <v>194</v>
      </c>
      <c r="AT218" s="25" t="s">
        <v>190</v>
      </c>
      <c r="AU218" s="25" t="s">
        <v>207</v>
      </c>
      <c r="AY218" s="25" t="s">
        <v>188</v>
      </c>
      <c r="BE218" s="248">
        <f>IF(N218="základní",J218,0)</f>
        <v>0</v>
      </c>
      <c r="BF218" s="248">
        <f>IF(N218="snížená",J218,0)</f>
        <v>0</v>
      </c>
      <c r="BG218" s="248">
        <f>IF(N218="zákl. přenesená",J218,0)</f>
        <v>0</v>
      </c>
      <c r="BH218" s="248">
        <f>IF(N218="sníž. přenesená",J218,0)</f>
        <v>0</v>
      </c>
      <c r="BI218" s="248">
        <f>IF(N218="nulová",J218,0)</f>
        <v>0</v>
      </c>
      <c r="BJ218" s="25" t="s">
        <v>79</v>
      </c>
      <c r="BK218" s="248">
        <f>ROUND(I218*H218,2)</f>
        <v>0</v>
      </c>
      <c r="BL218" s="25" t="s">
        <v>194</v>
      </c>
      <c r="BM218" s="25" t="s">
        <v>1562</v>
      </c>
    </row>
    <row r="219" s="1" customFormat="1">
      <c r="B219" s="47"/>
      <c r="C219" s="75"/>
      <c r="D219" s="249" t="s">
        <v>196</v>
      </c>
      <c r="E219" s="75"/>
      <c r="F219" s="250" t="s">
        <v>419</v>
      </c>
      <c r="G219" s="75"/>
      <c r="H219" s="75"/>
      <c r="I219" s="205"/>
      <c r="J219" s="75"/>
      <c r="K219" s="75"/>
      <c r="L219" s="73"/>
      <c r="M219" s="251"/>
      <c r="N219" s="48"/>
      <c r="O219" s="48"/>
      <c r="P219" s="48"/>
      <c r="Q219" s="48"/>
      <c r="R219" s="48"/>
      <c r="S219" s="48"/>
      <c r="T219" s="96"/>
      <c r="AT219" s="25" t="s">
        <v>196</v>
      </c>
      <c r="AU219" s="25" t="s">
        <v>207</v>
      </c>
    </row>
    <row r="220" s="1" customFormat="1">
      <c r="B220" s="47"/>
      <c r="C220" s="75"/>
      <c r="D220" s="249" t="s">
        <v>198</v>
      </c>
      <c r="E220" s="75"/>
      <c r="F220" s="252" t="s">
        <v>420</v>
      </c>
      <c r="G220" s="75"/>
      <c r="H220" s="75"/>
      <c r="I220" s="205"/>
      <c r="J220" s="75"/>
      <c r="K220" s="75"/>
      <c r="L220" s="73"/>
      <c r="M220" s="251"/>
      <c r="N220" s="48"/>
      <c r="O220" s="48"/>
      <c r="P220" s="48"/>
      <c r="Q220" s="48"/>
      <c r="R220" s="48"/>
      <c r="S220" s="48"/>
      <c r="T220" s="96"/>
      <c r="AT220" s="25" t="s">
        <v>198</v>
      </c>
      <c r="AU220" s="25" t="s">
        <v>207</v>
      </c>
    </row>
    <row r="221" s="12" customFormat="1">
      <c r="B221" s="253"/>
      <c r="C221" s="254"/>
      <c r="D221" s="249" t="s">
        <v>200</v>
      </c>
      <c r="E221" s="255" t="s">
        <v>21</v>
      </c>
      <c r="F221" s="256" t="s">
        <v>1563</v>
      </c>
      <c r="G221" s="254"/>
      <c r="H221" s="257">
        <v>43.463999999999999</v>
      </c>
      <c r="I221" s="258"/>
      <c r="J221" s="254"/>
      <c r="K221" s="254"/>
      <c r="L221" s="259"/>
      <c r="M221" s="260"/>
      <c r="N221" s="261"/>
      <c r="O221" s="261"/>
      <c r="P221" s="261"/>
      <c r="Q221" s="261"/>
      <c r="R221" s="261"/>
      <c r="S221" s="261"/>
      <c r="T221" s="262"/>
      <c r="AT221" s="263" t="s">
        <v>200</v>
      </c>
      <c r="AU221" s="263" t="s">
        <v>207</v>
      </c>
      <c r="AV221" s="12" t="s">
        <v>81</v>
      </c>
      <c r="AW221" s="12" t="s">
        <v>35</v>
      </c>
      <c r="AX221" s="12" t="s">
        <v>79</v>
      </c>
      <c r="AY221" s="263" t="s">
        <v>188</v>
      </c>
    </row>
    <row r="222" s="1" customFormat="1" ht="16.5" customHeight="1">
      <c r="B222" s="47"/>
      <c r="C222" s="286" t="s">
        <v>358</v>
      </c>
      <c r="D222" s="286" t="s">
        <v>273</v>
      </c>
      <c r="E222" s="287" t="s">
        <v>424</v>
      </c>
      <c r="F222" s="288" t="s">
        <v>425</v>
      </c>
      <c r="G222" s="289" t="s">
        <v>378</v>
      </c>
      <c r="H222" s="290">
        <v>45.637</v>
      </c>
      <c r="I222" s="291"/>
      <c r="J222" s="292">
        <f>ROUND(I222*H222,2)</f>
        <v>0</v>
      </c>
      <c r="K222" s="288" t="s">
        <v>193</v>
      </c>
      <c r="L222" s="293"/>
      <c r="M222" s="294" t="s">
        <v>21</v>
      </c>
      <c r="N222" s="295" t="s">
        <v>43</v>
      </c>
      <c r="O222" s="48"/>
      <c r="P222" s="246">
        <f>O222*H222</f>
        <v>0</v>
      </c>
      <c r="Q222" s="246">
        <v>0.00050000000000000001</v>
      </c>
      <c r="R222" s="246">
        <f>Q222*H222</f>
        <v>0.022818500000000002</v>
      </c>
      <c r="S222" s="246">
        <v>0</v>
      </c>
      <c r="T222" s="247">
        <f>S222*H222</f>
        <v>0</v>
      </c>
      <c r="AR222" s="25" t="s">
        <v>240</v>
      </c>
      <c r="AT222" s="25" t="s">
        <v>273</v>
      </c>
      <c r="AU222" s="25" t="s">
        <v>207</v>
      </c>
      <c r="AY222" s="25" t="s">
        <v>188</v>
      </c>
      <c r="BE222" s="248">
        <f>IF(N222="základní",J222,0)</f>
        <v>0</v>
      </c>
      <c r="BF222" s="248">
        <f>IF(N222="snížená",J222,0)</f>
        <v>0</v>
      </c>
      <c r="BG222" s="248">
        <f>IF(N222="zákl. přenesená",J222,0)</f>
        <v>0</v>
      </c>
      <c r="BH222" s="248">
        <f>IF(N222="sníž. přenesená",J222,0)</f>
        <v>0</v>
      </c>
      <c r="BI222" s="248">
        <f>IF(N222="nulová",J222,0)</f>
        <v>0</v>
      </c>
      <c r="BJ222" s="25" t="s">
        <v>79</v>
      </c>
      <c r="BK222" s="248">
        <f>ROUND(I222*H222,2)</f>
        <v>0</v>
      </c>
      <c r="BL222" s="25" t="s">
        <v>194</v>
      </c>
      <c r="BM222" s="25" t="s">
        <v>1564</v>
      </c>
    </row>
    <row r="223" s="1" customFormat="1">
      <c r="B223" s="47"/>
      <c r="C223" s="75"/>
      <c r="D223" s="249" t="s">
        <v>196</v>
      </c>
      <c r="E223" s="75"/>
      <c r="F223" s="250" t="s">
        <v>425</v>
      </c>
      <c r="G223" s="75"/>
      <c r="H223" s="75"/>
      <c r="I223" s="205"/>
      <c r="J223" s="75"/>
      <c r="K223" s="75"/>
      <c r="L223" s="73"/>
      <c r="M223" s="251"/>
      <c r="N223" s="48"/>
      <c r="O223" s="48"/>
      <c r="P223" s="48"/>
      <c r="Q223" s="48"/>
      <c r="R223" s="48"/>
      <c r="S223" s="48"/>
      <c r="T223" s="96"/>
      <c r="AT223" s="25" t="s">
        <v>196</v>
      </c>
      <c r="AU223" s="25" t="s">
        <v>207</v>
      </c>
    </row>
    <row r="224" s="12" customFormat="1">
      <c r="B224" s="253"/>
      <c r="C224" s="254"/>
      <c r="D224" s="249" t="s">
        <v>200</v>
      </c>
      <c r="E224" s="254"/>
      <c r="F224" s="256" t="s">
        <v>1565</v>
      </c>
      <c r="G224" s="254"/>
      <c r="H224" s="257">
        <v>45.637</v>
      </c>
      <c r="I224" s="258"/>
      <c r="J224" s="254"/>
      <c r="K224" s="254"/>
      <c r="L224" s="259"/>
      <c r="M224" s="260"/>
      <c r="N224" s="261"/>
      <c r="O224" s="261"/>
      <c r="P224" s="261"/>
      <c r="Q224" s="261"/>
      <c r="R224" s="261"/>
      <c r="S224" s="261"/>
      <c r="T224" s="262"/>
      <c r="AT224" s="263" t="s">
        <v>200</v>
      </c>
      <c r="AU224" s="263" t="s">
        <v>207</v>
      </c>
      <c r="AV224" s="12" t="s">
        <v>81</v>
      </c>
      <c r="AW224" s="12" t="s">
        <v>6</v>
      </c>
      <c r="AX224" s="12" t="s">
        <v>79</v>
      </c>
      <c r="AY224" s="263" t="s">
        <v>188</v>
      </c>
    </row>
    <row r="225" s="1" customFormat="1" ht="16.5" customHeight="1">
      <c r="B225" s="47"/>
      <c r="C225" s="237" t="s">
        <v>363</v>
      </c>
      <c r="D225" s="237" t="s">
        <v>190</v>
      </c>
      <c r="E225" s="238" t="s">
        <v>429</v>
      </c>
      <c r="F225" s="239" t="s">
        <v>430</v>
      </c>
      <c r="G225" s="240" t="s">
        <v>378</v>
      </c>
      <c r="H225" s="241">
        <v>280.19999999999999</v>
      </c>
      <c r="I225" s="242"/>
      <c r="J225" s="243">
        <f>ROUND(I225*H225,2)</f>
        <v>0</v>
      </c>
      <c r="K225" s="239" t="s">
        <v>193</v>
      </c>
      <c r="L225" s="73"/>
      <c r="M225" s="244" t="s">
        <v>21</v>
      </c>
      <c r="N225" s="245" t="s">
        <v>43</v>
      </c>
      <c r="O225" s="48"/>
      <c r="P225" s="246">
        <f>O225*H225</f>
        <v>0</v>
      </c>
      <c r="Q225" s="246">
        <v>0.00025017000000000003</v>
      </c>
      <c r="R225" s="246">
        <f>Q225*H225</f>
        <v>0.070097634000000006</v>
      </c>
      <c r="S225" s="246">
        <v>0</v>
      </c>
      <c r="T225" s="247">
        <f>S225*H225</f>
        <v>0</v>
      </c>
      <c r="AR225" s="25" t="s">
        <v>194</v>
      </c>
      <c r="AT225" s="25" t="s">
        <v>190</v>
      </c>
      <c r="AU225" s="25" t="s">
        <v>207</v>
      </c>
      <c r="AY225" s="25" t="s">
        <v>188</v>
      </c>
      <c r="BE225" s="248">
        <f>IF(N225="základní",J225,0)</f>
        <v>0</v>
      </c>
      <c r="BF225" s="248">
        <f>IF(N225="snížená",J225,0)</f>
        <v>0</v>
      </c>
      <c r="BG225" s="248">
        <f>IF(N225="zákl. přenesená",J225,0)</f>
        <v>0</v>
      </c>
      <c r="BH225" s="248">
        <f>IF(N225="sníž. přenesená",J225,0)</f>
        <v>0</v>
      </c>
      <c r="BI225" s="248">
        <f>IF(N225="nulová",J225,0)</f>
        <v>0</v>
      </c>
      <c r="BJ225" s="25" t="s">
        <v>79</v>
      </c>
      <c r="BK225" s="248">
        <f>ROUND(I225*H225,2)</f>
        <v>0</v>
      </c>
      <c r="BL225" s="25" t="s">
        <v>194</v>
      </c>
      <c r="BM225" s="25" t="s">
        <v>1566</v>
      </c>
    </row>
    <row r="226" s="1" customFormat="1">
      <c r="B226" s="47"/>
      <c r="C226" s="75"/>
      <c r="D226" s="249" t="s">
        <v>196</v>
      </c>
      <c r="E226" s="75"/>
      <c r="F226" s="250" t="s">
        <v>432</v>
      </c>
      <c r="G226" s="75"/>
      <c r="H226" s="75"/>
      <c r="I226" s="205"/>
      <c r="J226" s="75"/>
      <c r="K226" s="75"/>
      <c r="L226" s="73"/>
      <c r="M226" s="251"/>
      <c r="N226" s="48"/>
      <c r="O226" s="48"/>
      <c r="P226" s="48"/>
      <c r="Q226" s="48"/>
      <c r="R226" s="48"/>
      <c r="S226" s="48"/>
      <c r="T226" s="96"/>
      <c r="AT226" s="25" t="s">
        <v>196</v>
      </c>
      <c r="AU226" s="25" t="s">
        <v>207</v>
      </c>
    </row>
    <row r="227" s="1" customFormat="1">
      <c r="B227" s="47"/>
      <c r="C227" s="75"/>
      <c r="D227" s="249" t="s">
        <v>198</v>
      </c>
      <c r="E227" s="75"/>
      <c r="F227" s="252" t="s">
        <v>420</v>
      </c>
      <c r="G227" s="75"/>
      <c r="H227" s="75"/>
      <c r="I227" s="205"/>
      <c r="J227" s="75"/>
      <c r="K227" s="75"/>
      <c r="L227" s="73"/>
      <c r="M227" s="251"/>
      <c r="N227" s="48"/>
      <c r="O227" s="48"/>
      <c r="P227" s="48"/>
      <c r="Q227" s="48"/>
      <c r="R227" s="48"/>
      <c r="S227" s="48"/>
      <c r="T227" s="96"/>
      <c r="AT227" s="25" t="s">
        <v>198</v>
      </c>
      <c r="AU227" s="25" t="s">
        <v>207</v>
      </c>
    </row>
    <row r="228" s="12" customFormat="1">
      <c r="B228" s="253"/>
      <c r="C228" s="254"/>
      <c r="D228" s="249" t="s">
        <v>200</v>
      </c>
      <c r="E228" s="255" t="s">
        <v>21</v>
      </c>
      <c r="F228" s="256" t="s">
        <v>1567</v>
      </c>
      <c r="G228" s="254"/>
      <c r="H228" s="257">
        <v>280.19999999999999</v>
      </c>
      <c r="I228" s="258"/>
      <c r="J228" s="254"/>
      <c r="K228" s="254"/>
      <c r="L228" s="259"/>
      <c r="M228" s="260"/>
      <c r="N228" s="261"/>
      <c r="O228" s="261"/>
      <c r="P228" s="261"/>
      <c r="Q228" s="261"/>
      <c r="R228" s="261"/>
      <c r="S228" s="261"/>
      <c r="T228" s="262"/>
      <c r="AT228" s="263" t="s">
        <v>200</v>
      </c>
      <c r="AU228" s="263" t="s">
        <v>207</v>
      </c>
      <c r="AV228" s="12" t="s">
        <v>81</v>
      </c>
      <c r="AW228" s="12" t="s">
        <v>35</v>
      </c>
      <c r="AX228" s="12" t="s">
        <v>79</v>
      </c>
      <c r="AY228" s="263" t="s">
        <v>188</v>
      </c>
    </row>
    <row r="229" s="1" customFormat="1" ht="16.5" customHeight="1">
      <c r="B229" s="47"/>
      <c r="C229" s="286" t="s">
        <v>370</v>
      </c>
      <c r="D229" s="286" t="s">
        <v>273</v>
      </c>
      <c r="E229" s="287" t="s">
        <v>435</v>
      </c>
      <c r="F229" s="288" t="s">
        <v>436</v>
      </c>
      <c r="G229" s="289" t="s">
        <v>378</v>
      </c>
      <c r="H229" s="290">
        <v>102.02</v>
      </c>
      <c r="I229" s="291"/>
      <c r="J229" s="292">
        <f>ROUND(I229*H229,2)</f>
        <v>0</v>
      </c>
      <c r="K229" s="288" t="s">
        <v>193</v>
      </c>
      <c r="L229" s="293"/>
      <c r="M229" s="294" t="s">
        <v>21</v>
      </c>
      <c r="N229" s="295" t="s">
        <v>43</v>
      </c>
      <c r="O229" s="48"/>
      <c r="P229" s="246">
        <f>O229*H229</f>
        <v>0</v>
      </c>
      <c r="Q229" s="246">
        <v>4.0000000000000003E-05</v>
      </c>
      <c r="R229" s="246">
        <f>Q229*H229</f>
        <v>0.0040807999999999999</v>
      </c>
      <c r="S229" s="246">
        <v>0</v>
      </c>
      <c r="T229" s="247">
        <f>S229*H229</f>
        <v>0</v>
      </c>
      <c r="AR229" s="25" t="s">
        <v>240</v>
      </c>
      <c r="AT229" s="25" t="s">
        <v>273</v>
      </c>
      <c r="AU229" s="25" t="s">
        <v>207</v>
      </c>
      <c r="AY229" s="25" t="s">
        <v>188</v>
      </c>
      <c r="BE229" s="248">
        <f>IF(N229="základní",J229,0)</f>
        <v>0</v>
      </c>
      <c r="BF229" s="248">
        <f>IF(N229="snížená",J229,0)</f>
        <v>0</v>
      </c>
      <c r="BG229" s="248">
        <f>IF(N229="zákl. přenesená",J229,0)</f>
        <v>0</v>
      </c>
      <c r="BH229" s="248">
        <f>IF(N229="sníž. přenesená",J229,0)</f>
        <v>0</v>
      </c>
      <c r="BI229" s="248">
        <f>IF(N229="nulová",J229,0)</f>
        <v>0</v>
      </c>
      <c r="BJ229" s="25" t="s">
        <v>79</v>
      </c>
      <c r="BK229" s="248">
        <f>ROUND(I229*H229,2)</f>
        <v>0</v>
      </c>
      <c r="BL229" s="25" t="s">
        <v>194</v>
      </c>
      <c r="BM229" s="25" t="s">
        <v>1568</v>
      </c>
    </row>
    <row r="230" s="1" customFormat="1">
      <c r="B230" s="47"/>
      <c r="C230" s="75"/>
      <c r="D230" s="249" t="s">
        <v>196</v>
      </c>
      <c r="E230" s="75"/>
      <c r="F230" s="250" t="s">
        <v>436</v>
      </c>
      <c r="G230" s="75"/>
      <c r="H230" s="75"/>
      <c r="I230" s="205"/>
      <c r="J230" s="75"/>
      <c r="K230" s="75"/>
      <c r="L230" s="73"/>
      <c r="M230" s="251"/>
      <c r="N230" s="48"/>
      <c r="O230" s="48"/>
      <c r="P230" s="48"/>
      <c r="Q230" s="48"/>
      <c r="R230" s="48"/>
      <c r="S230" s="48"/>
      <c r="T230" s="96"/>
      <c r="AT230" s="25" t="s">
        <v>196</v>
      </c>
      <c r="AU230" s="25" t="s">
        <v>207</v>
      </c>
    </row>
    <row r="231" s="12" customFormat="1">
      <c r="B231" s="253"/>
      <c r="C231" s="254"/>
      <c r="D231" s="249" t="s">
        <v>200</v>
      </c>
      <c r="E231" s="255" t="s">
        <v>21</v>
      </c>
      <c r="F231" s="256" t="s">
        <v>1569</v>
      </c>
      <c r="G231" s="254"/>
      <c r="H231" s="257">
        <v>4.9400000000000004</v>
      </c>
      <c r="I231" s="258"/>
      <c r="J231" s="254"/>
      <c r="K231" s="254"/>
      <c r="L231" s="259"/>
      <c r="M231" s="260"/>
      <c r="N231" s="261"/>
      <c r="O231" s="261"/>
      <c r="P231" s="261"/>
      <c r="Q231" s="261"/>
      <c r="R231" s="261"/>
      <c r="S231" s="261"/>
      <c r="T231" s="262"/>
      <c r="AT231" s="263" t="s">
        <v>200</v>
      </c>
      <c r="AU231" s="263" t="s">
        <v>207</v>
      </c>
      <c r="AV231" s="12" t="s">
        <v>81</v>
      </c>
      <c r="AW231" s="12" t="s">
        <v>35</v>
      </c>
      <c r="AX231" s="12" t="s">
        <v>72</v>
      </c>
      <c r="AY231" s="263" t="s">
        <v>188</v>
      </c>
    </row>
    <row r="232" s="12" customFormat="1">
      <c r="B232" s="253"/>
      <c r="C232" s="254"/>
      <c r="D232" s="249" t="s">
        <v>200</v>
      </c>
      <c r="E232" s="255" t="s">
        <v>21</v>
      </c>
      <c r="F232" s="256" t="s">
        <v>1570</v>
      </c>
      <c r="G232" s="254"/>
      <c r="H232" s="257">
        <v>94.079999999999998</v>
      </c>
      <c r="I232" s="258"/>
      <c r="J232" s="254"/>
      <c r="K232" s="254"/>
      <c r="L232" s="259"/>
      <c r="M232" s="260"/>
      <c r="N232" s="261"/>
      <c r="O232" s="261"/>
      <c r="P232" s="261"/>
      <c r="Q232" s="261"/>
      <c r="R232" s="261"/>
      <c r="S232" s="261"/>
      <c r="T232" s="262"/>
      <c r="AT232" s="263" t="s">
        <v>200</v>
      </c>
      <c r="AU232" s="263" t="s">
        <v>207</v>
      </c>
      <c r="AV232" s="12" t="s">
        <v>81</v>
      </c>
      <c r="AW232" s="12" t="s">
        <v>35</v>
      </c>
      <c r="AX232" s="12" t="s">
        <v>72</v>
      </c>
      <c r="AY232" s="263" t="s">
        <v>188</v>
      </c>
    </row>
    <row r="233" s="12" customFormat="1">
      <c r="B233" s="253"/>
      <c r="C233" s="254"/>
      <c r="D233" s="249" t="s">
        <v>200</v>
      </c>
      <c r="E233" s="255" t="s">
        <v>21</v>
      </c>
      <c r="F233" s="256" t="s">
        <v>1571</v>
      </c>
      <c r="G233" s="254"/>
      <c r="H233" s="257">
        <v>3</v>
      </c>
      <c r="I233" s="258"/>
      <c r="J233" s="254"/>
      <c r="K233" s="254"/>
      <c r="L233" s="259"/>
      <c r="M233" s="260"/>
      <c r="N233" s="261"/>
      <c r="O233" s="261"/>
      <c r="P233" s="261"/>
      <c r="Q233" s="261"/>
      <c r="R233" s="261"/>
      <c r="S233" s="261"/>
      <c r="T233" s="262"/>
      <c r="AT233" s="263" t="s">
        <v>200</v>
      </c>
      <c r="AU233" s="263" t="s">
        <v>207</v>
      </c>
      <c r="AV233" s="12" t="s">
        <v>81</v>
      </c>
      <c r="AW233" s="12" t="s">
        <v>35</v>
      </c>
      <c r="AX233" s="12" t="s">
        <v>72</v>
      </c>
      <c r="AY233" s="263" t="s">
        <v>188</v>
      </c>
    </row>
    <row r="234" s="14" customFormat="1">
      <c r="B234" s="274"/>
      <c r="C234" s="275"/>
      <c r="D234" s="249" t="s">
        <v>200</v>
      </c>
      <c r="E234" s="276" t="s">
        <v>21</v>
      </c>
      <c r="F234" s="277" t="s">
        <v>215</v>
      </c>
      <c r="G234" s="275"/>
      <c r="H234" s="278">
        <v>102.02</v>
      </c>
      <c r="I234" s="279"/>
      <c r="J234" s="275"/>
      <c r="K234" s="275"/>
      <c r="L234" s="280"/>
      <c r="M234" s="281"/>
      <c r="N234" s="282"/>
      <c r="O234" s="282"/>
      <c r="P234" s="282"/>
      <c r="Q234" s="282"/>
      <c r="R234" s="282"/>
      <c r="S234" s="282"/>
      <c r="T234" s="283"/>
      <c r="AT234" s="284" t="s">
        <v>200</v>
      </c>
      <c r="AU234" s="284" t="s">
        <v>207</v>
      </c>
      <c r="AV234" s="14" t="s">
        <v>194</v>
      </c>
      <c r="AW234" s="14" t="s">
        <v>35</v>
      </c>
      <c r="AX234" s="14" t="s">
        <v>79</v>
      </c>
      <c r="AY234" s="284" t="s">
        <v>188</v>
      </c>
    </row>
    <row r="235" s="1" customFormat="1" ht="16.5" customHeight="1">
      <c r="B235" s="47"/>
      <c r="C235" s="286" t="s">
        <v>375</v>
      </c>
      <c r="D235" s="286" t="s">
        <v>273</v>
      </c>
      <c r="E235" s="287" t="s">
        <v>441</v>
      </c>
      <c r="F235" s="288" t="s">
        <v>442</v>
      </c>
      <c r="G235" s="289" t="s">
        <v>378</v>
      </c>
      <c r="H235" s="290">
        <v>71.159999999999997</v>
      </c>
      <c r="I235" s="291"/>
      <c r="J235" s="292">
        <f>ROUND(I235*H235,2)</f>
        <v>0</v>
      </c>
      <c r="K235" s="288" t="s">
        <v>193</v>
      </c>
      <c r="L235" s="293"/>
      <c r="M235" s="294" t="s">
        <v>21</v>
      </c>
      <c r="N235" s="295" t="s">
        <v>43</v>
      </c>
      <c r="O235" s="48"/>
      <c r="P235" s="246">
        <f>O235*H235</f>
        <v>0</v>
      </c>
      <c r="Q235" s="246">
        <v>2.0000000000000002E-05</v>
      </c>
      <c r="R235" s="246">
        <f>Q235*H235</f>
        <v>0.0014232000000000001</v>
      </c>
      <c r="S235" s="246">
        <v>0</v>
      </c>
      <c r="T235" s="247">
        <f>S235*H235</f>
        <v>0</v>
      </c>
      <c r="AR235" s="25" t="s">
        <v>240</v>
      </c>
      <c r="AT235" s="25" t="s">
        <v>273</v>
      </c>
      <c r="AU235" s="25" t="s">
        <v>207</v>
      </c>
      <c r="AY235" s="25" t="s">
        <v>188</v>
      </c>
      <c r="BE235" s="248">
        <f>IF(N235="základní",J235,0)</f>
        <v>0</v>
      </c>
      <c r="BF235" s="248">
        <f>IF(N235="snížená",J235,0)</f>
        <v>0</v>
      </c>
      <c r="BG235" s="248">
        <f>IF(N235="zákl. přenesená",J235,0)</f>
        <v>0</v>
      </c>
      <c r="BH235" s="248">
        <f>IF(N235="sníž. přenesená",J235,0)</f>
        <v>0</v>
      </c>
      <c r="BI235" s="248">
        <f>IF(N235="nulová",J235,0)</f>
        <v>0</v>
      </c>
      <c r="BJ235" s="25" t="s">
        <v>79</v>
      </c>
      <c r="BK235" s="248">
        <f>ROUND(I235*H235,2)</f>
        <v>0</v>
      </c>
      <c r="BL235" s="25" t="s">
        <v>194</v>
      </c>
      <c r="BM235" s="25" t="s">
        <v>1572</v>
      </c>
    </row>
    <row r="236" s="1" customFormat="1">
      <c r="B236" s="47"/>
      <c r="C236" s="75"/>
      <c r="D236" s="249" t="s">
        <v>196</v>
      </c>
      <c r="E236" s="75"/>
      <c r="F236" s="250" t="s">
        <v>442</v>
      </c>
      <c r="G236" s="75"/>
      <c r="H236" s="75"/>
      <c r="I236" s="205"/>
      <c r="J236" s="75"/>
      <c r="K236" s="75"/>
      <c r="L236" s="73"/>
      <c r="M236" s="251"/>
      <c r="N236" s="48"/>
      <c r="O236" s="48"/>
      <c r="P236" s="48"/>
      <c r="Q236" s="48"/>
      <c r="R236" s="48"/>
      <c r="S236" s="48"/>
      <c r="T236" s="96"/>
      <c r="AT236" s="25" t="s">
        <v>196</v>
      </c>
      <c r="AU236" s="25" t="s">
        <v>207</v>
      </c>
    </row>
    <row r="237" s="12" customFormat="1">
      <c r="B237" s="253"/>
      <c r="C237" s="254"/>
      <c r="D237" s="249" t="s">
        <v>200</v>
      </c>
      <c r="E237" s="255" t="s">
        <v>21</v>
      </c>
      <c r="F237" s="256" t="s">
        <v>1573</v>
      </c>
      <c r="G237" s="254"/>
      <c r="H237" s="257">
        <v>71.159999999999997</v>
      </c>
      <c r="I237" s="258"/>
      <c r="J237" s="254"/>
      <c r="K237" s="254"/>
      <c r="L237" s="259"/>
      <c r="M237" s="260"/>
      <c r="N237" s="261"/>
      <c r="O237" s="261"/>
      <c r="P237" s="261"/>
      <c r="Q237" s="261"/>
      <c r="R237" s="261"/>
      <c r="S237" s="261"/>
      <c r="T237" s="262"/>
      <c r="AT237" s="263" t="s">
        <v>200</v>
      </c>
      <c r="AU237" s="263" t="s">
        <v>207</v>
      </c>
      <c r="AV237" s="12" t="s">
        <v>81</v>
      </c>
      <c r="AW237" s="12" t="s">
        <v>35</v>
      </c>
      <c r="AX237" s="12" t="s">
        <v>79</v>
      </c>
      <c r="AY237" s="263" t="s">
        <v>188</v>
      </c>
    </row>
    <row r="238" s="1" customFormat="1" ht="16.5" customHeight="1">
      <c r="B238" s="47"/>
      <c r="C238" s="286" t="s">
        <v>395</v>
      </c>
      <c r="D238" s="286" t="s">
        <v>273</v>
      </c>
      <c r="E238" s="287" t="s">
        <v>447</v>
      </c>
      <c r="F238" s="288" t="s">
        <v>448</v>
      </c>
      <c r="G238" s="289" t="s">
        <v>378</v>
      </c>
      <c r="H238" s="290">
        <v>5.5599999999999996</v>
      </c>
      <c r="I238" s="291"/>
      <c r="J238" s="292">
        <f>ROUND(I238*H238,2)</f>
        <v>0</v>
      </c>
      <c r="K238" s="288" t="s">
        <v>193</v>
      </c>
      <c r="L238" s="293"/>
      <c r="M238" s="294" t="s">
        <v>21</v>
      </c>
      <c r="N238" s="295" t="s">
        <v>43</v>
      </c>
      <c r="O238" s="48"/>
      <c r="P238" s="246">
        <f>O238*H238</f>
        <v>0</v>
      </c>
      <c r="Q238" s="246">
        <v>3.0000000000000001E-05</v>
      </c>
      <c r="R238" s="246">
        <f>Q238*H238</f>
        <v>0.00016679999999999999</v>
      </c>
      <c r="S238" s="246">
        <v>0</v>
      </c>
      <c r="T238" s="247">
        <f>S238*H238</f>
        <v>0</v>
      </c>
      <c r="AR238" s="25" t="s">
        <v>240</v>
      </c>
      <c r="AT238" s="25" t="s">
        <v>273</v>
      </c>
      <c r="AU238" s="25" t="s">
        <v>207</v>
      </c>
      <c r="AY238" s="25" t="s">
        <v>188</v>
      </c>
      <c r="BE238" s="248">
        <f>IF(N238="základní",J238,0)</f>
        <v>0</v>
      </c>
      <c r="BF238" s="248">
        <f>IF(N238="snížená",J238,0)</f>
        <v>0</v>
      </c>
      <c r="BG238" s="248">
        <f>IF(N238="zákl. přenesená",J238,0)</f>
        <v>0</v>
      </c>
      <c r="BH238" s="248">
        <f>IF(N238="sníž. přenesená",J238,0)</f>
        <v>0</v>
      </c>
      <c r="BI238" s="248">
        <f>IF(N238="nulová",J238,0)</f>
        <v>0</v>
      </c>
      <c r="BJ238" s="25" t="s">
        <v>79</v>
      </c>
      <c r="BK238" s="248">
        <f>ROUND(I238*H238,2)</f>
        <v>0</v>
      </c>
      <c r="BL238" s="25" t="s">
        <v>194</v>
      </c>
      <c r="BM238" s="25" t="s">
        <v>1574</v>
      </c>
    </row>
    <row r="239" s="1" customFormat="1">
      <c r="B239" s="47"/>
      <c r="C239" s="75"/>
      <c r="D239" s="249" t="s">
        <v>196</v>
      </c>
      <c r="E239" s="75"/>
      <c r="F239" s="250" t="s">
        <v>448</v>
      </c>
      <c r="G239" s="75"/>
      <c r="H239" s="75"/>
      <c r="I239" s="205"/>
      <c r="J239" s="75"/>
      <c r="K239" s="75"/>
      <c r="L239" s="73"/>
      <c r="M239" s="251"/>
      <c r="N239" s="48"/>
      <c r="O239" s="48"/>
      <c r="P239" s="48"/>
      <c r="Q239" s="48"/>
      <c r="R239" s="48"/>
      <c r="S239" s="48"/>
      <c r="T239" s="96"/>
      <c r="AT239" s="25" t="s">
        <v>196</v>
      </c>
      <c r="AU239" s="25" t="s">
        <v>207</v>
      </c>
    </row>
    <row r="240" s="12" customFormat="1">
      <c r="B240" s="253"/>
      <c r="C240" s="254"/>
      <c r="D240" s="249" t="s">
        <v>200</v>
      </c>
      <c r="E240" s="255" t="s">
        <v>21</v>
      </c>
      <c r="F240" s="256" t="s">
        <v>1575</v>
      </c>
      <c r="G240" s="254"/>
      <c r="H240" s="257">
        <v>5.5599999999999996</v>
      </c>
      <c r="I240" s="258"/>
      <c r="J240" s="254"/>
      <c r="K240" s="254"/>
      <c r="L240" s="259"/>
      <c r="M240" s="260"/>
      <c r="N240" s="261"/>
      <c r="O240" s="261"/>
      <c r="P240" s="261"/>
      <c r="Q240" s="261"/>
      <c r="R240" s="261"/>
      <c r="S240" s="261"/>
      <c r="T240" s="262"/>
      <c r="AT240" s="263" t="s">
        <v>200</v>
      </c>
      <c r="AU240" s="263" t="s">
        <v>207</v>
      </c>
      <c r="AV240" s="12" t="s">
        <v>81</v>
      </c>
      <c r="AW240" s="12" t="s">
        <v>35</v>
      </c>
      <c r="AX240" s="12" t="s">
        <v>79</v>
      </c>
      <c r="AY240" s="263" t="s">
        <v>188</v>
      </c>
    </row>
    <row r="241" s="1" customFormat="1" ht="16.5" customHeight="1">
      <c r="B241" s="47"/>
      <c r="C241" s="286" t="s">
        <v>399</v>
      </c>
      <c r="D241" s="286" t="s">
        <v>273</v>
      </c>
      <c r="E241" s="287" t="s">
        <v>454</v>
      </c>
      <c r="F241" s="288" t="s">
        <v>455</v>
      </c>
      <c r="G241" s="289" t="s">
        <v>378</v>
      </c>
      <c r="H241" s="290">
        <v>30.859999999999999</v>
      </c>
      <c r="I241" s="291"/>
      <c r="J241" s="292">
        <f>ROUND(I241*H241,2)</f>
        <v>0</v>
      </c>
      <c r="K241" s="288" t="s">
        <v>193</v>
      </c>
      <c r="L241" s="293"/>
      <c r="M241" s="294" t="s">
        <v>21</v>
      </c>
      <c r="N241" s="295" t="s">
        <v>43</v>
      </c>
      <c r="O241" s="48"/>
      <c r="P241" s="246">
        <f>O241*H241</f>
        <v>0</v>
      </c>
      <c r="Q241" s="246">
        <v>0.00029999999999999997</v>
      </c>
      <c r="R241" s="246">
        <f>Q241*H241</f>
        <v>0.0092579999999999989</v>
      </c>
      <c r="S241" s="246">
        <v>0</v>
      </c>
      <c r="T241" s="247">
        <f>S241*H241</f>
        <v>0</v>
      </c>
      <c r="AR241" s="25" t="s">
        <v>240</v>
      </c>
      <c r="AT241" s="25" t="s">
        <v>273</v>
      </c>
      <c r="AU241" s="25" t="s">
        <v>207</v>
      </c>
      <c r="AY241" s="25" t="s">
        <v>188</v>
      </c>
      <c r="BE241" s="248">
        <f>IF(N241="základní",J241,0)</f>
        <v>0</v>
      </c>
      <c r="BF241" s="248">
        <f>IF(N241="snížená",J241,0)</f>
        <v>0</v>
      </c>
      <c r="BG241" s="248">
        <f>IF(N241="zákl. přenesená",J241,0)</f>
        <v>0</v>
      </c>
      <c r="BH241" s="248">
        <f>IF(N241="sníž. přenesená",J241,0)</f>
        <v>0</v>
      </c>
      <c r="BI241" s="248">
        <f>IF(N241="nulová",J241,0)</f>
        <v>0</v>
      </c>
      <c r="BJ241" s="25" t="s">
        <v>79</v>
      </c>
      <c r="BK241" s="248">
        <f>ROUND(I241*H241,2)</f>
        <v>0</v>
      </c>
      <c r="BL241" s="25" t="s">
        <v>194</v>
      </c>
      <c r="BM241" s="25" t="s">
        <v>1576</v>
      </c>
    </row>
    <row r="242" s="1" customFormat="1">
      <c r="B242" s="47"/>
      <c r="C242" s="75"/>
      <c r="D242" s="249" t="s">
        <v>196</v>
      </c>
      <c r="E242" s="75"/>
      <c r="F242" s="250" t="s">
        <v>455</v>
      </c>
      <c r="G242" s="75"/>
      <c r="H242" s="75"/>
      <c r="I242" s="205"/>
      <c r="J242" s="75"/>
      <c r="K242" s="75"/>
      <c r="L242" s="73"/>
      <c r="M242" s="251"/>
      <c r="N242" s="48"/>
      <c r="O242" s="48"/>
      <c r="P242" s="48"/>
      <c r="Q242" s="48"/>
      <c r="R242" s="48"/>
      <c r="S242" s="48"/>
      <c r="T242" s="96"/>
      <c r="AT242" s="25" t="s">
        <v>196</v>
      </c>
      <c r="AU242" s="25" t="s">
        <v>207</v>
      </c>
    </row>
    <row r="243" s="12" customFormat="1">
      <c r="B243" s="253"/>
      <c r="C243" s="254"/>
      <c r="D243" s="249" t="s">
        <v>200</v>
      </c>
      <c r="E243" s="255" t="s">
        <v>21</v>
      </c>
      <c r="F243" s="256" t="s">
        <v>1577</v>
      </c>
      <c r="G243" s="254"/>
      <c r="H243" s="257">
        <v>30.859999999999999</v>
      </c>
      <c r="I243" s="258"/>
      <c r="J243" s="254"/>
      <c r="K243" s="254"/>
      <c r="L243" s="259"/>
      <c r="M243" s="260"/>
      <c r="N243" s="261"/>
      <c r="O243" s="261"/>
      <c r="P243" s="261"/>
      <c r="Q243" s="261"/>
      <c r="R243" s="261"/>
      <c r="S243" s="261"/>
      <c r="T243" s="262"/>
      <c r="AT243" s="263" t="s">
        <v>200</v>
      </c>
      <c r="AU243" s="263" t="s">
        <v>207</v>
      </c>
      <c r="AV243" s="12" t="s">
        <v>81</v>
      </c>
      <c r="AW243" s="12" t="s">
        <v>35</v>
      </c>
      <c r="AX243" s="12" t="s">
        <v>79</v>
      </c>
      <c r="AY243" s="263" t="s">
        <v>188</v>
      </c>
    </row>
    <row r="244" s="1" customFormat="1" ht="16.5" customHeight="1">
      <c r="B244" s="47"/>
      <c r="C244" s="286" t="s">
        <v>405</v>
      </c>
      <c r="D244" s="286" t="s">
        <v>273</v>
      </c>
      <c r="E244" s="287" t="s">
        <v>460</v>
      </c>
      <c r="F244" s="288" t="s">
        <v>461</v>
      </c>
      <c r="G244" s="289" t="s">
        <v>378</v>
      </c>
      <c r="H244" s="290">
        <v>70.599999999999994</v>
      </c>
      <c r="I244" s="291"/>
      <c r="J244" s="292">
        <f>ROUND(I244*H244,2)</f>
        <v>0</v>
      </c>
      <c r="K244" s="288" t="s">
        <v>307</v>
      </c>
      <c r="L244" s="293"/>
      <c r="M244" s="294" t="s">
        <v>21</v>
      </c>
      <c r="N244" s="295" t="s">
        <v>43</v>
      </c>
      <c r="O244" s="48"/>
      <c r="P244" s="246">
        <f>O244*H244</f>
        <v>0</v>
      </c>
      <c r="Q244" s="246">
        <v>0.00040000000000000002</v>
      </c>
      <c r="R244" s="246">
        <f>Q244*H244</f>
        <v>0.028239999999999998</v>
      </c>
      <c r="S244" s="246">
        <v>0</v>
      </c>
      <c r="T244" s="247">
        <f>S244*H244</f>
        <v>0</v>
      </c>
      <c r="AR244" s="25" t="s">
        <v>240</v>
      </c>
      <c r="AT244" s="25" t="s">
        <v>273</v>
      </c>
      <c r="AU244" s="25" t="s">
        <v>207</v>
      </c>
      <c r="AY244" s="25" t="s">
        <v>188</v>
      </c>
      <c r="BE244" s="248">
        <f>IF(N244="základní",J244,0)</f>
        <v>0</v>
      </c>
      <c r="BF244" s="248">
        <f>IF(N244="snížená",J244,0)</f>
        <v>0</v>
      </c>
      <c r="BG244" s="248">
        <f>IF(N244="zákl. přenesená",J244,0)</f>
        <v>0</v>
      </c>
      <c r="BH244" s="248">
        <f>IF(N244="sníž. přenesená",J244,0)</f>
        <v>0</v>
      </c>
      <c r="BI244" s="248">
        <f>IF(N244="nulová",J244,0)</f>
        <v>0</v>
      </c>
      <c r="BJ244" s="25" t="s">
        <v>79</v>
      </c>
      <c r="BK244" s="248">
        <f>ROUND(I244*H244,2)</f>
        <v>0</v>
      </c>
      <c r="BL244" s="25" t="s">
        <v>194</v>
      </c>
      <c r="BM244" s="25" t="s">
        <v>1578</v>
      </c>
    </row>
    <row r="245" s="1" customFormat="1">
      <c r="B245" s="47"/>
      <c r="C245" s="75"/>
      <c r="D245" s="249" t="s">
        <v>196</v>
      </c>
      <c r="E245" s="75"/>
      <c r="F245" s="250" t="s">
        <v>461</v>
      </c>
      <c r="G245" s="75"/>
      <c r="H245" s="75"/>
      <c r="I245" s="205"/>
      <c r="J245" s="75"/>
      <c r="K245" s="75"/>
      <c r="L245" s="73"/>
      <c r="M245" s="251"/>
      <c r="N245" s="48"/>
      <c r="O245" s="48"/>
      <c r="P245" s="48"/>
      <c r="Q245" s="48"/>
      <c r="R245" s="48"/>
      <c r="S245" s="48"/>
      <c r="T245" s="96"/>
      <c r="AT245" s="25" t="s">
        <v>196</v>
      </c>
      <c r="AU245" s="25" t="s">
        <v>207</v>
      </c>
    </row>
    <row r="246" s="12" customFormat="1">
      <c r="B246" s="253"/>
      <c r="C246" s="254"/>
      <c r="D246" s="249" t="s">
        <v>200</v>
      </c>
      <c r="E246" s="255" t="s">
        <v>21</v>
      </c>
      <c r="F246" s="256" t="s">
        <v>1579</v>
      </c>
      <c r="G246" s="254"/>
      <c r="H246" s="257">
        <v>30.600000000000001</v>
      </c>
      <c r="I246" s="258"/>
      <c r="J246" s="254"/>
      <c r="K246" s="254"/>
      <c r="L246" s="259"/>
      <c r="M246" s="260"/>
      <c r="N246" s="261"/>
      <c r="O246" s="261"/>
      <c r="P246" s="261"/>
      <c r="Q246" s="261"/>
      <c r="R246" s="261"/>
      <c r="S246" s="261"/>
      <c r="T246" s="262"/>
      <c r="AT246" s="263" t="s">
        <v>200</v>
      </c>
      <c r="AU246" s="263" t="s">
        <v>207</v>
      </c>
      <c r="AV246" s="12" t="s">
        <v>81</v>
      </c>
      <c r="AW246" s="12" t="s">
        <v>35</v>
      </c>
      <c r="AX246" s="12" t="s">
        <v>72</v>
      </c>
      <c r="AY246" s="263" t="s">
        <v>188</v>
      </c>
    </row>
    <row r="247" s="12" customFormat="1">
      <c r="B247" s="253"/>
      <c r="C247" s="254"/>
      <c r="D247" s="249" t="s">
        <v>200</v>
      </c>
      <c r="E247" s="255" t="s">
        <v>21</v>
      </c>
      <c r="F247" s="256" t="s">
        <v>1580</v>
      </c>
      <c r="G247" s="254"/>
      <c r="H247" s="257">
        <v>40</v>
      </c>
      <c r="I247" s="258"/>
      <c r="J247" s="254"/>
      <c r="K247" s="254"/>
      <c r="L247" s="259"/>
      <c r="M247" s="260"/>
      <c r="N247" s="261"/>
      <c r="O247" s="261"/>
      <c r="P247" s="261"/>
      <c r="Q247" s="261"/>
      <c r="R247" s="261"/>
      <c r="S247" s="261"/>
      <c r="T247" s="262"/>
      <c r="AT247" s="263" t="s">
        <v>200</v>
      </c>
      <c r="AU247" s="263" t="s">
        <v>207</v>
      </c>
      <c r="AV247" s="12" t="s">
        <v>81</v>
      </c>
      <c r="AW247" s="12" t="s">
        <v>35</v>
      </c>
      <c r="AX247" s="12" t="s">
        <v>72</v>
      </c>
      <c r="AY247" s="263" t="s">
        <v>188</v>
      </c>
    </row>
    <row r="248" s="14" customFormat="1">
      <c r="B248" s="274"/>
      <c r="C248" s="275"/>
      <c r="D248" s="249" t="s">
        <v>200</v>
      </c>
      <c r="E248" s="276" t="s">
        <v>21</v>
      </c>
      <c r="F248" s="277" t="s">
        <v>215</v>
      </c>
      <c r="G248" s="275"/>
      <c r="H248" s="278">
        <v>70.599999999999994</v>
      </c>
      <c r="I248" s="279"/>
      <c r="J248" s="275"/>
      <c r="K248" s="275"/>
      <c r="L248" s="280"/>
      <c r="M248" s="281"/>
      <c r="N248" s="282"/>
      <c r="O248" s="282"/>
      <c r="P248" s="282"/>
      <c r="Q248" s="282"/>
      <c r="R248" s="282"/>
      <c r="S248" s="282"/>
      <c r="T248" s="283"/>
      <c r="AT248" s="284" t="s">
        <v>200</v>
      </c>
      <c r="AU248" s="284" t="s">
        <v>207</v>
      </c>
      <c r="AV248" s="14" t="s">
        <v>194</v>
      </c>
      <c r="AW248" s="14" t="s">
        <v>35</v>
      </c>
      <c r="AX248" s="14" t="s">
        <v>79</v>
      </c>
      <c r="AY248" s="284" t="s">
        <v>188</v>
      </c>
    </row>
    <row r="249" s="1" customFormat="1" ht="16.5" customHeight="1">
      <c r="B249" s="47"/>
      <c r="C249" s="237" t="s">
        <v>410</v>
      </c>
      <c r="D249" s="237" t="s">
        <v>190</v>
      </c>
      <c r="E249" s="238" t="s">
        <v>472</v>
      </c>
      <c r="F249" s="239" t="s">
        <v>473</v>
      </c>
      <c r="G249" s="240" t="s">
        <v>120</v>
      </c>
      <c r="H249" s="241">
        <v>86</v>
      </c>
      <c r="I249" s="242"/>
      <c r="J249" s="243">
        <f>ROUND(I249*H249,2)</f>
        <v>0</v>
      </c>
      <c r="K249" s="239" t="s">
        <v>193</v>
      </c>
      <c r="L249" s="73"/>
      <c r="M249" s="244" t="s">
        <v>21</v>
      </c>
      <c r="N249" s="245" t="s">
        <v>43</v>
      </c>
      <c r="O249" s="48"/>
      <c r="P249" s="246">
        <f>O249*H249</f>
        <v>0</v>
      </c>
      <c r="Q249" s="246">
        <v>0.01457</v>
      </c>
      <c r="R249" s="246">
        <f>Q249*H249</f>
        <v>1.25302</v>
      </c>
      <c r="S249" s="246">
        <v>0</v>
      </c>
      <c r="T249" s="247">
        <f>S249*H249</f>
        <v>0</v>
      </c>
      <c r="AR249" s="25" t="s">
        <v>194</v>
      </c>
      <c r="AT249" s="25" t="s">
        <v>190</v>
      </c>
      <c r="AU249" s="25" t="s">
        <v>207</v>
      </c>
      <c r="AY249" s="25" t="s">
        <v>188</v>
      </c>
      <c r="BE249" s="248">
        <f>IF(N249="základní",J249,0)</f>
        <v>0</v>
      </c>
      <c r="BF249" s="248">
        <f>IF(N249="snížená",J249,0)</f>
        <v>0</v>
      </c>
      <c r="BG249" s="248">
        <f>IF(N249="zákl. přenesená",J249,0)</f>
        <v>0</v>
      </c>
      <c r="BH249" s="248">
        <f>IF(N249="sníž. přenesená",J249,0)</f>
        <v>0</v>
      </c>
      <c r="BI249" s="248">
        <f>IF(N249="nulová",J249,0)</f>
        <v>0</v>
      </c>
      <c r="BJ249" s="25" t="s">
        <v>79</v>
      </c>
      <c r="BK249" s="248">
        <f>ROUND(I249*H249,2)</f>
        <v>0</v>
      </c>
      <c r="BL249" s="25" t="s">
        <v>194</v>
      </c>
      <c r="BM249" s="25" t="s">
        <v>1581</v>
      </c>
    </row>
    <row r="250" s="1" customFormat="1">
      <c r="B250" s="47"/>
      <c r="C250" s="75"/>
      <c r="D250" s="249" t="s">
        <v>196</v>
      </c>
      <c r="E250" s="75"/>
      <c r="F250" s="250" t="s">
        <v>475</v>
      </c>
      <c r="G250" s="75"/>
      <c r="H250" s="75"/>
      <c r="I250" s="205"/>
      <c r="J250" s="75"/>
      <c r="K250" s="75"/>
      <c r="L250" s="73"/>
      <c r="M250" s="251"/>
      <c r="N250" s="48"/>
      <c r="O250" s="48"/>
      <c r="P250" s="48"/>
      <c r="Q250" s="48"/>
      <c r="R250" s="48"/>
      <c r="S250" s="48"/>
      <c r="T250" s="96"/>
      <c r="AT250" s="25" t="s">
        <v>196</v>
      </c>
      <c r="AU250" s="25" t="s">
        <v>207</v>
      </c>
    </row>
    <row r="251" s="12" customFormat="1">
      <c r="B251" s="253"/>
      <c r="C251" s="254"/>
      <c r="D251" s="249" t="s">
        <v>200</v>
      </c>
      <c r="E251" s="255" t="s">
        <v>21</v>
      </c>
      <c r="F251" s="256" t="s">
        <v>1561</v>
      </c>
      <c r="G251" s="254"/>
      <c r="H251" s="257">
        <v>86</v>
      </c>
      <c r="I251" s="258"/>
      <c r="J251" s="254"/>
      <c r="K251" s="254"/>
      <c r="L251" s="259"/>
      <c r="M251" s="260"/>
      <c r="N251" s="261"/>
      <c r="O251" s="261"/>
      <c r="P251" s="261"/>
      <c r="Q251" s="261"/>
      <c r="R251" s="261"/>
      <c r="S251" s="261"/>
      <c r="T251" s="262"/>
      <c r="AT251" s="263" t="s">
        <v>200</v>
      </c>
      <c r="AU251" s="263" t="s">
        <v>207</v>
      </c>
      <c r="AV251" s="12" t="s">
        <v>81</v>
      </c>
      <c r="AW251" s="12" t="s">
        <v>35</v>
      </c>
      <c r="AX251" s="12" t="s">
        <v>79</v>
      </c>
      <c r="AY251" s="263" t="s">
        <v>188</v>
      </c>
    </row>
    <row r="252" s="1" customFormat="1" ht="25.5" customHeight="1">
      <c r="B252" s="47"/>
      <c r="C252" s="237" t="s">
        <v>415</v>
      </c>
      <c r="D252" s="237" t="s">
        <v>190</v>
      </c>
      <c r="E252" s="238" t="s">
        <v>479</v>
      </c>
      <c r="F252" s="239" t="s">
        <v>480</v>
      </c>
      <c r="G252" s="240" t="s">
        <v>120</v>
      </c>
      <c r="H252" s="241">
        <v>10.866</v>
      </c>
      <c r="I252" s="242"/>
      <c r="J252" s="243">
        <f>ROUND(I252*H252,2)</f>
        <v>0</v>
      </c>
      <c r="K252" s="239" t="s">
        <v>193</v>
      </c>
      <c r="L252" s="73"/>
      <c r="M252" s="244" t="s">
        <v>21</v>
      </c>
      <c r="N252" s="245" t="s">
        <v>43</v>
      </c>
      <c r="O252" s="48"/>
      <c r="P252" s="246">
        <f>O252*H252</f>
        <v>0</v>
      </c>
      <c r="Q252" s="246">
        <v>0.00628</v>
      </c>
      <c r="R252" s="246">
        <f>Q252*H252</f>
        <v>0.068238480000000004</v>
      </c>
      <c r="S252" s="246">
        <v>0</v>
      </c>
      <c r="T252" s="247">
        <f>S252*H252</f>
        <v>0</v>
      </c>
      <c r="AR252" s="25" t="s">
        <v>194</v>
      </c>
      <c r="AT252" s="25" t="s">
        <v>190</v>
      </c>
      <c r="AU252" s="25" t="s">
        <v>207</v>
      </c>
      <c r="AY252" s="25" t="s">
        <v>188</v>
      </c>
      <c r="BE252" s="248">
        <f>IF(N252="základní",J252,0)</f>
        <v>0</v>
      </c>
      <c r="BF252" s="248">
        <f>IF(N252="snížená",J252,0)</f>
        <v>0</v>
      </c>
      <c r="BG252" s="248">
        <f>IF(N252="zákl. přenesená",J252,0)</f>
        <v>0</v>
      </c>
      <c r="BH252" s="248">
        <f>IF(N252="sníž. přenesená",J252,0)</f>
        <v>0</v>
      </c>
      <c r="BI252" s="248">
        <f>IF(N252="nulová",J252,0)</f>
        <v>0</v>
      </c>
      <c r="BJ252" s="25" t="s">
        <v>79</v>
      </c>
      <c r="BK252" s="248">
        <f>ROUND(I252*H252,2)</f>
        <v>0</v>
      </c>
      <c r="BL252" s="25" t="s">
        <v>194</v>
      </c>
      <c r="BM252" s="25" t="s">
        <v>1582</v>
      </c>
    </row>
    <row r="253" s="1" customFormat="1">
      <c r="B253" s="47"/>
      <c r="C253" s="75"/>
      <c r="D253" s="249" t="s">
        <v>196</v>
      </c>
      <c r="E253" s="75"/>
      <c r="F253" s="250" t="s">
        <v>482</v>
      </c>
      <c r="G253" s="75"/>
      <c r="H253" s="75"/>
      <c r="I253" s="205"/>
      <c r="J253" s="75"/>
      <c r="K253" s="75"/>
      <c r="L253" s="73"/>
      <c r="M253" s="251"/>
      <c r="N253" s="48"/>
      <c r="O253" s="48"/>
      <c r="P253" s="48"/>
      <c r="Q253" s="48"/>
      <c r="R253" s="48"/>
      <c r="S253" s="48"/>
      <c r="T253" s="96"/>
      <c r="AT253" s="25" t="s">
        <v>196</v>
      </c>
      <c r="AU253" s="25" t="s">
        <v>207</v>
      </c>
    </row>
    <row r="254" s="12" customFormat="1">
      <c r="B254" s="253"/>
      <c r="C254" s="254"/>
      <c r="D254" s="249" t="s">
        <v>200</v>
      </c>
      <c r="E254" s="255" t="s">
        <v>21</v>
      </c>
      <c r="F254" s="256" t="s">
        <v>1583</v>
      </c>
      <c r="G254" s="254"/>
      <c r="H254" s="257">
        <v>10.866</v>
      </c>
      <c r="I254" s="258"/>
      <c r="J254" s="254"/>
      <c r="K254" s="254"/>
      <c r="L254" s="259"/>
      <c r="M254" s="260"/>
      <c r="N254" s="261"/>
      <c r="O254" s="261"/>
      <c r="P254" s="261"/>
      <c r="Q254" s="261"/>
      <c r="R254" s="261"/>
      <c r="S254" s="261"/>
      <c r="T254" s="262"/>
      <c r="AT254" s="263" t="s">
        <v>200</v>
      </c>
      <c r="AU254" s="263" t="s">
        <v>207</v>
      </c>
      <c r="AV254" s="12" t="s">
        <v>81</v>
      </c>
      <c r="AW254" s="12" t="s">
        <v>35</v>
      </c>
      <c r="AX254" s="12" t="s">
        <v>79</v>
      </c>
      <c r="AY254" s="263" t="s">
        <v>188</v>
      </c>
    </row>
    <row r="255" s="1" customFormat="1" ht="25.5" customHeight="1">
      <c r="B255" s="47"/>
      <c r="C255" s="237" t="s">
        <v>423</v>
      </c>
      <c r="D255" s="237" t="s">
        <v>190</v>
      </c>
      <c r="E255" s="238" t="s">
        <v>491</v>
      </c>
      <c r="F255" s="239" t="s">
        <v>492</v>
      </c>
      <c r="G255" s="240" t="s">
        <v>120</v>
      </c>
      <c r="H255" s="241">
        <v>73.811000000000007</v>
      </c>
      <c r="I255" s="242"/>
      <c r="J255" s="243">
        <f>ROUND(I255*H255,2)</f>
        <v>0</v>
      </c>
      <c r="K255" s="239" t="s">
        <v>193</v>
      </c>
      <c r="L255" s="73"/>
      <c r="M255" s="244" t="s">
        <v>21</v>
      </c>
      <c r="N255" s="245" t="s">
        <v>43</v>
      </c>
      <c r="O255" s="48"/>
      <c r="P255" s="246">
        <f>O255*H255</f>
        <v>0</v>
      </c>
      <c r="Q255" s="246">
        <v>0.0016800000000000001</v>
      </c>
      <c r="R255" s="246">
        <f>Q255*H255</f>
        <v>0.12400248000000001</v>
      </c>
      <c r="S255" s="246">
        <v>0</v>
      </c>
      <c r="T255" s="247">
        <f>S255*H255</f>
        <v>0</v>
      </c>
      <c r="AR255" s="25" t="s">
        <v>194</v>
      </c>
      <c r="AT255" s="25" t="s">
        <v>190</v>
      </c>
      <c r="AU255" s="25" t="s">
        <v>207</v>
      </c>
      <c r="AY255" s="25" t="s">
        <v>188</v>
      </c>
      <c r="BE255" s="248">
        <f>IF(N255="základní",J255,0)</f>
        <v>0</v>
      </c>
      <c r="BF255" s="248">
        <f>IF(N255="snížená",J255,0)</f>
        <v>0</v>
      </c>
      <c r="BG255" s="248">
        <f>IF(N255="zákl. přenesená",J255,0)</f>
        <v>0</v>
      </c>
      <c r="BH255" s="248">
        <f>IF(N255="sníž. přenesená",J255,0)</f>
        <v>0</v>
      </c>
      <c r="BI255" s="248">
        <f>IF(N255="nulová",J255,0)</f>
        <v>0</v>
      </c>
      <c r="BJ255" s="25" t="s">
        <v>79</v>
      </c>
      <c r="BK255" s="248">
        <f>ROUND(I255*H255,2)</f>
        <v>0</v>
      </c>
      <c r="BL255" s="25" t="s">
        <v>194</v>
      </c>
      <c r="BM255" s="25" t="s">
        <v>1584</v>
      </c>
    </row>
    <row r="256" s="1" customFormat="1">
      <c r="B256" s="47"/>
      <c r="C256" s="75"/>
      <c r="D256" s="249" t="s">
        <v>196</v>
      </c>
      <c r="E256" s="75"/>
      <c r="F256" s="250" t="s">
        <v>494</v>
      </c>
      <c r="G256" s="75"/>
      <c r="H256" s="75"/>
      <c r="I256" s="205"/>
      <c r="J256" s="75"/>
      <c r="K256" s="75"/>
      <c r="L256" s="73"/>
      <c r="M256" s="251"/>
      <c r="N256" s="48"/>
      <c r="O256" s="48"/>
      <c r="P256" s="48"/>
      <c r="Q256" s="48"/>
      <c r="R256" s="48"/>
      <c r="S256" s="48"/>
      <c r="T256" s="96"/>
      <c r="AT256" s="25" t="s">
        <v>196</v>
      </c>
      <c r="AU256" s="25" t="s">
        <v>207</v>
      </c>
    </row>
    <row r="257" s="12" customFormat="1">
      <c r="B257" s="253"/>
      <c r="C257" s="254"/>
      <c r="D257" s="249" t="s">
        <v>200</v>
      </c>
      <c r="E257" s="255" t="s">
        <v>21</v>
      </c>
      <c r="F257" s="256" t="s">
        <v>119</v>
      </c>
      <c r="G257" s="254"/>
      <c r="H257" s="257">
        <v>49.055999999999997</v>
      </c>
      <c r="I257" s="258"/>
      <c r="J257" s="254"/>
      <c r="K257" s="254"/>
      <c r="L257" s="259"/>
      <c r="M257" s="260"/>
      <c r="N257" s="261"/>
      <c r="O257" s="261"/>
      <c r="P257" s="261"/>
      <c r="Q257" s="261"/>
      <c r="R257" s="261"/>
      <c r="S257" s="261"/>
      <c r="T257" s="262"/>
      <c r="AT257" s="263" t="s">
        <v>200</v>
      </c>
      <c r="AU257" s="263" t="s">
        <v>207</v>
      </c>
      <c r="AV257" s="12" t="s">
        <v>81</v>
      </c>
      <c r="AW257" s="12" t="s">
        <v>35</v>
      </c>
      <c r="AX257" s="12" t="s">
        <v>72</v>
      </c>
      <c r="AY257" s="263" t="s">
        <v>188</v>
      </c>
    </row>
    <row r="258" s="12" customFormat="1">
      <c r="B258" s="253"/>
      <c r="C258" s="254"/>
      <c r="D258" s="249" t="s">
        <v>200</v>
      </c>
      <c r="E258" s="255" t="s">
        <v>21</v>
      </c>
      <c r="F258" s="256" t="s">
        <v>1585</v>
      </c>
      <c r="G258" s="254"/>
      <c r="H258" s="257">
        <v>23.989999999999998</v>
      </c>
      <c r="I258" s="258"/>
      <c r="J258" s="254"/>
      <c r="K258" s="254"/>
      <c r="L258" s="259"/>
      <c r="M258" s="260"/>
      <c r="N258" s="261"/>
      <c r="O258" s="261"/>
      <c r="P258" s="261"/>
      <c r="Q258" s="261"/>
      <c r="R258" s="261"/>
      <c r="S258" s="261"/>
      <c r="T258" s="262"/>
      <c r="AT258" s="263" t="s">
        <v>200</v>
      </c>
      <c r="AU258" s="263" t="s">
        <v>207</v>
      </c>
      <c r="AV258" s="12" t="s">
        <v>81</v>
      </c>
      <c r="AW258" s="12" t="s">
        <v>35</v>
      </c>
      <c r="AX258" s="12" t="s">
        <v>72</v>
      </c>
      <c r="AY258" s="263" t="s">
        <v>188</v>
      </c>
    </row>
    <row r="259" s="12" customFormat="1">
      <c r="B259" s="253"/>
      <c r="C259" s="254"/>
      <c r="D259" s="249" t="s">
        <v>200</v>
      </c>
      <c r="E259" s="255" t="s">
        <v>21</v>
      </c>
      <c r="F259" s="256" t="s">
        <v>1586</v>
      </c>
      <c r="G259" s="254"/>
      <c r="H259" s="257">
        <v>0.76500000000000001</v>
      </c>
      <c r="I259" s="258"/>
      <c r="J259" s="254"/>
      <c r="K259" s="254"/>
      <c r="L259" s="259"/>
      <c r="M259" s="260"/>
      <c r="N259" s="261"/>
      <c r="O259" s="261"/>
      <c r="P259" s="261"/>
      <c r="Q259" s="261"/>
      <c r="R259" s="261"/>
      <c r="S259" s="261"/>
      <c r="T259" s="262"/>
      <c r="AT259" s="263" t="s">
        <v>200</v>
      </c>
      <c r="AU259" s="263" t="s">
        <v>207</v>
      </c>
      <c r="AV259" s="12" t="s">
        <v>81</v>
      </c>
      <c r="AW259" s="12" t="s">
        <v>35</v>
      </c>
      <c r="AX259" s="12" t="s">
        <v>72</v>
      </c>
      <c r="AY259" s="263" t="s">
        <v>188</v>
      </c>
    </row>
    <row r="260" s="14" customFormat="1">
      <c r="B260" s="274"/>
      <c r="C260" s="275"/>
      <c r="D260" s="249" t="s">
        <v>200</v>
      </c>
      <c r="E260" s="276" t="s">
        <v>21</v>
      </c>
      <c r="F260" s="277" t="s">
        <v>215</v>
      </c>
      <c r="G260" s="275"/>
      <c r="H260" s="278">
        <v>73.811000000000007</v>
      </c>
      <c r="I260" s="279"/>
      <c r="J260" s="275"/>
      <c r="K260" s="275"/>
      <c r="L260" s="280"/>
      <c r="M260" s="281"/>
      <c r="N260" s="282"/>
      <c r="O260" s="282"/>
      <c r="P260" s="282"/>
      <c r="Q260" s="282"/>
      <c r="R260" s="282"/>
      <c r="S260" s="282"/>
      <c r="T260" s="283"/>
      <c r="AT260" s="284" t="s">
        <v>200</v>
      </c>
      <c r="AU260" s="284" t="s">
        <v>207</v>
      </c>
      <c r="AV260" s="14" t="s">
        <v>194</v>
      </c>
      <c r="AW260" s="14" t="s">
        <v>35</v>
      </c>
      <c r="AX260" s="14" t="s">
        <v>79</v>
      </c>
      <c r="AY260" s="284" t="s">
        <v>188</v>
      </c>
    </row>
    <row r="261" s="1" customFormat="1" ht="16.5" customHeight="1">
      <c r="B261" s="47"/>
      <c r="C261" s="237" t="s">
        <v>428</v>
      </c>
      <c r="D261" s="237" t="s">
        <v>190</v>
      </c>
      <c r="E261" s="238" t="s">
        <v>497</v>
      </c>
      <c r="F261" s="239" t="s">
        <v>498</v>
      </c>
      <c r="G261" s="240" t="s">
        <v>120</v>
      </c>
      <c r="H261" s="241">
        <v>60.908000000000001</v>
      </c>
      <c r="I261" s="242"/>
      <c r="J261" s="243">
        <f>ROUND(I261*H261,2)</f>
        <v>0</v>
      </c>
      <c r="K261" s="239" t="s">
        <v>193</v>
      </c>
      <c r="L261" s="73"/>
      <c r="M261" s="244" t="s">
        <v>21</v>
      </c>
      <c r="N261" s="245" t="s">
        <v>43</v>
      </c>
      <c r="O261" s="48"/>
      <c r="P261" s="246">
        <f>O261*H261</f>
        <v>0</v>
      </c>
      <c r="Q261" s="246">
        <v>0.000121</v>
      </c>
      <c r="R261" s="246">
        <f>Q261*H261</f>
        <v>0.0073698679999999999</v>
      </c>
      <c r="S261" s="246">
        <v>0</v>
      </c>
      <c r="T261" s="247">
        <f>S261*H261</f>
        <v>0</v>
      </c>
      <c r="AR261" s="25" t="s">
        <v>194</v>
      </c>
      <c r="AT261" s="25" t="s">
        <v>190</v>
      </c>
      <c r="AU261" s="25" t="s">
        <v>207</v>
      </c>
      <c r="AY261" s="25" t="s">
        <v>188</v>
      </c>
      <c r="BE261" s="248">
        <f>IF(N261="základní",J261,0)</f>
        <v>0</v>
      </c>
      <c r="BF261" s="248">
        <f>IF(N261="snížená",J261,0)</f>
        <v>0</v>
      </c>
      <c r="BG261" s="248">
        <f>IF(N261="zákl. přenesená",J261,0)</f>
        <v>0</v>
      </c>
      <c r="BH261" s="248">
        <f>IF(N261="sníž. přenesená",J261,0)</f>
        <v>0</v>
      </c>
      <c r="BI261" s="248">
        <f>IF(N261="nulová",J261,0)</f>
        <v>0</v>
      </c>
      <c r="BJ261" s="25" t="s">
        <v>79</v>
      </c>
      <c r="BK261" s="248">
        <f>ROUND(I261*H261,2)</f>
        <v>0</v>
      </c>
      <c r="BL261" s="25" t="s">
        <v>194</v>
      </c>
      <c r="BM261" s="25" t="s">
        <v>1587</v>
      </c>
    </row>
    <row r="262" s="1" customFormat="1">
      <c r="B262" s="47"/>
      <c r="C262" s="75"/>
      <c r="D262" s="249" t="s">
        <v>196</v>
      </c>
      <c r="E262" s="75"/>
      <c r="F262" s="250" t="s">
        <v>500</v>
      </c>
      <c r="G262" s="75"/>
      <c r="H262" s="75"/>
      <c r="I262" s="205"/>
      <c r="J262" s="75"/>
      <c r="K262" s="75"/>
      <c r="L262" s="73"/>
      <c r="M262" s="251"/>
      <c r="N262" s="48"/>
      <c r="O262" s="48"/>
      <c r="P262" s="48"/>
      <c r="Q262" s="48"/>
      <c r="R262" s="48"/>
      <c r="S262" s="48"/>
      <c r="T262" s="96"/>
      <c r="AT262" s="25" t="s">
        <v>196</v>
      </c>
      <c r="AU262" s="25" t="s">
        <v>207</v>
      </c>
    </row>
    <row r="263" s="1" customFormat="1">
      <c r="B263" s="47"/>
      <c r="C263" s="75"/>
      <c r="D263" s="249" t="s">
        <v>198</v>
      </c>
      <c r="E263" s="75"/>
      <c r="F263" s="252" t="s">
        <v>501</v>
      </c>
      <c r="G263" s="75"/>
      <c r="H263" s="75"/>
      <c r="I263" s="205"/>
      <c r="J263" s="75"/>
      <c r="K263" s="75"/>
      <c r="L263" s="73"/>
      <c r="M263" s="251"/>
      <c r="N263" s="48"/>
      <c r="O263" s="48"/>
      <c r="P263" s="48"/>
      <c r="Q263" s="48"/>
      <c r="R263" s="48"/>
      <c r="S263" s="48"/>
      <c r="T263" s="96"/>
      <c r="AT263" s="25" t="s">
        <v>198</v>
      </c>
      <c r="AU263" s="25" t="s">
        <v>207</v>
      </c>
    </row>
    <row r="264" s="12" customFormat="1">
      <c r="B264" s="253"/>
      <c r="C264" s="254"/>
      <c r="D264" s="249" t="s">
        <v>200</v>
      </c>
      <c r="E264" s="255" t="s">
        <v>21</v>
      </c>
      <c r="F264" s="256" t="s">
        <v>1588</v>
      </c>
      <c r="G264" s="254"/>
      <c r="H264" s="257">
        <v>58.009999999999998</v>
      </c>
      <c r="I264" s="258"/>
      <c r="J264" s="254"/>
      <c r="K264" s="254"/>
      <c r="L264" s="259"/>
      <c r="M264" s="260"/>
      <c r="N264" s="261"/>
      <c r="O264" s="261"/>
      <c r="P264" s="261"/>
      <c r="Q264" s="261"/>
      <c r="R264" s="261"/>
      <c r="S264" s="261"/>
      <c r="T264" s="262"/>
      <c r="AT264" s="263" t="s">
        <v>200</v>
      </c>
      <c r="AU264" s="263" t="s">
        <v>207</v>
      </c>
      <c r="AV264" s="12" t="s">
        <v>81</v>
      </c>
      <c r="AW264" s="12" t="s">
        <v>35</v>
      </c>
      <c r="AX264" s="12" t="s">
        <v>72</v>
      </c>
      <c r="AY264" s="263" t="s">
        <v>188</v>
      </c>
    </row>
    <row r="265" s="12" customFormat="1">
      <c r="B265" s="253"/>
      <c r="C265" s="254"/>
      <c r="D265" s="249" t="s">
        <v>200</v>
      </c>
      <c r="E265" s="255" t="s">
        <v>21</v>
      </c>
      <c r="F265" s="256" t="s">
        <v>1589</v>
      </c>
      <c r="G265" s="254"/>
      <c r="H265" s="257">
        <v>1.8180000000000001</v>
      </c>
      <c r="I265" s="258"/>
      <c r="J265" s="254"/>
      <c r="K265" s="254"/>
      <c r="L265" s="259"/>
      <c r="M265" s="260"/>
      <c r="N265" s="261"/>
      <c r="O265" s="261"/>
      <c r="P265" s="261"/>
      <c r="Q265" s="261"/>
      <c r="R265" s="261"/>
      <c r="S265" s="261"/>
      <c r="T265" s="262"/>
      <c r="AT265" s="263" t="s">
        <v>200</v>
      </c>
      <c r="AU265" s="263" t="s">
        <v>207</v>
      </c>
      <c r="AV265" s="12" t="s">
        <v>81</v>
      </c>
      <c r="AW265" s="12" t="s">
        <v>35</v>
      </c>
      <c r="AX265" s="12" t="s">
        <v>72</v>
      </c>
      <c r="AY265" s="263" t="s">
        <v>188</v>
      </c>
    </row>
    <row r="266" s="12" customFormat="1">
      <c r="B266" s="253"/>
      <c r="C266" s="254"/>
      <c r="D266" s="249" t="s">
        <v>200</v>
      </c>
      <c r="E266" s="255" t="s">
        <v>21</v>
      </c>
      <c r="F266" s="256" t="s">
        <v>1590</v>
      </c>
      <c r="G266" s="254"/>
      <c r="H266" s="257">
        <v>1.0800000000000001</v>
      </c>
      <c r="I266" s="258"/>
      <c r="J266" s="254"/>
      <c r="K266" s="254"/>
      <c r="L266" s="259"/>
      <c r="M266" s="260"/>
      <c r="N266" s="261"/>
      <c r="O266" s="261"/>
      <c r="P266" s="261"/>
      <c r="Q266" s="261"/>
      <c r="R266" s="261"/>
      <c r="S266" s="261"/>
      <c r="T266" s="262"/>
      <c r="AT266" s="263" t="s">
        <v>200</v>
      </c>
      <c r="AU266" s="263" t="s">
        <v>207</v>
      </c>
      <c r="AV266" s="12" t="s">
        <v>81</v>
      </c>
      <c r="AW266" s="12" t="s">
        <v>35</v>
      </c>
      <c r="AX266" s="12" t="s">
        <v>72</v>
      </c>
      <c r="AY266" s="263" t="s">
        <v>188</v>
      </c>
    </row>
    <row r="267" s="14" customFormat="1">
      <c r="B267" s="274"/>
      <c r="C267" s="275"/>
      <c r="D267" s="249" t="s">
        <v>200</v>
      </c>
      <c r="E267" s="276" t="s">
        <v>21</v>
      </c>
      <c r="F267" s="277" t="s">
        <v>215</v>
      </c>
      <c r="G267" s="275"/>
      <c r="H267" s="278">
        <v>60.908000000000001</v>
      </c>
      <c r="I267" s="279"/>
      <c r="J267" s="275"/>
      <c r="K267" s="275"/>
      <c r="L267" s="280"/>
      <c r="M267" s="281"/>
      <c r="N267" s="282"/>
      <c r="O267" s="282"/>
      <c r="P267" s="282"/>
      <c r="Q267" s="282"/>
      <c r="R267" s="282"/>
      <c r="S267" s="282"/>
      <c r="T267" s="283"/>
      <c r="AT267" s="284" t="s">
        <v>200</v>
      </c>
      <c r="AU267" s="284" t="s">
        <v>207</v>
      </c>
      <c r="AV267" s="14" t="s">
        <v>194</v>
      </c>
      <c r="AW267" s="14" t="s">
        <v>35</v>
      </c>
      <c r="AX267" s="14" t="s">
        <v>79</v>
      </c>
      <c r="AY267" s="284" t="s">
        <v>188</v>
      </c>
    </row>
    <row r="268" s="1" customFormat="1" ht="16.5" customHeight="1">
      <c r="B268" s="47"/>
      <c r="C268" s="237" t="s">
        <v>434</v>
      </c>
      <c r="D268" s="237" t="s">
        <v>190</v>
      </c>
      <c r="E268" s="238" t="s">
        <v>519</v>
      </c>
      <c r="F268" s="239" t="s">
        <v>520</v>
      </c>
      <c r="G268" s="240" t="s">
        <v>120</v>
      </c>
      <c r="H268" s="241">
        <v>86</v>
      </c>
      <c r="I268" s="242"/>
      <c r="J268" s="243">
        <f>ROUND(I268*H268,2)</f>
        <v>0</v>
      </c>
      <c r="K268" s="239" t="s">
        <v>193</v>
      </c>
      <c r="L268" s="73"/>
      <c r="M268" s="244" t="s">
        <v>21</v>
      </c>
      <c r="N268" s="245" t="s">
        <v>43</v>
      </c>
      <c r="O268" s="48"/>
      <c r="P268" s="246">
        <f>O268*H268</f>
        <v>0</v>
      </c>
      <c r="Q268" s="246">
        <v>0</v>
      </c>
      <c r="R268" s="246">
        <f>Q268*H268</f>
        <v>0</v>
      </c>
      <c r="S268" s="246">
        <v>0</v>
      </c>
      <c r="T268" s="247">
        <f>S268*H268</f>
        <v>0</v>
      </c>
      <c r="AR268" s="25" t="s">
        <v>194</v>
      </c>
      <c r="AT268" s="25" t="s">
        <v>190</v>
      </c>
      <c r="AU268" s="25" t="s">
        <v>207</v>
      </c>
      <c r="AY268" s="25" t="s">
        <v>188</v>
      </c>
      <c r="BE268" s="248">
        <f>IF(N268="základní",J268,0)</f>
        <v>0</v>
      </c>
      <c r="BF268" s="248">
        <f>IF(N268="snížená",J268,0)</f>
        <v>0</v>
      </c>
      <c r="BG268" s="248">
        <f>IF(N268="zákl. přenesená",J268,0)</f>
        <v>0</v>
      </c>
      <c r="BH268" s="248">
        <f>IF(N268="sníž. přenesená",J268,0)</f>
        <v>0</v>
      </c>
      <c r="BI268" s="248">
        <f>IF(N268="nulová",J268,0)</f>
        <v>0</v>
      </c>
      <c r="BJ268" s="25" t="s">
        <v>79</v>
      </c>
      <c r="BK268" s="248">
        <f>ROUND(I268*H268,2)</f>
        <v>0</v>
      </c>
      <c r="BL268" s="25" t="s">
        <v>194</v>
      </c>
      <c r="BM268" s="25" t="s">
        <v>1591</v>
      </c>
    </row>
    <row r="269" s="1" customFormat="1">
      <c r="B269" s="47"/>
      <c r="C269" s="75"/>
      <c r="D269" s="249" t="s">
        <v>196</v>
      </c>
      <c r="E269" s="75"/>
      <c r="F269" s="250" t="s">
        <v>522</v>
      </c>
      <c r="G269" s="75"/>
      <c r="H269" s="75"/>
      <c r="I269" s="205"/>
      <c r="J269" s="75"/>
      <c r="K269" s="75"/>
      <c r="L269" s="73"/>
      <c r="M269" s="251"/>
      <c r="N269" s="48"/>
      <c r="O269" s="48"/>
      <c r="P269" s="48"/>
      <c r="Q269" s="48"/>
      <c r="R269" s="48"/>
      <c r="S269" s="48"/>
      <c r="T269" s="96"/>
      <c r="AT269" s="25" t="s">
        <v>196</v>
      </c>
      <c r="AU269" s="25" t="s">
        <v>207</v>
      </c>
    </row>
    <row r="270" s="12" customFormat="1">
      <c r="B270" s="253"/>
      <c r="C270" s="254"/>
      <c r="D270" s="249" t="s">
        <v>200</v>
      </c>
      <c r="E270" s="255" t="s">
        <v>21</v>
      </c>
      <c r="F270" s="256" t="s">
        <v>1561</v>
      </c>
      <c r="G270" s="254"/>
      <c r="H270" s="257">
        <v>86</v>
      </c>
      <c r="I270" s="258"/>
      <c r="J270" s="254"/>
      <c r="K270" s="254"/>
      <c r="L270" s="259"/>
      <c r="M270" s="260"/>
      <c r="N270" s="261"/>
      <c r="O270" s="261"/>
      <c r="P270" s="261"/>
      <c r="Q270" s="261"/>
      <c r="R270" s="261"/>
      <c r="S270" s="261"/>
      <c r="T270" s="262"/>
      <c r="AT270" s="263" t="s">
        <v>200</v>
      </c>
      <c r="AU270" s="263" t="s">
        <v>207</v>
      </c>
      <c r="AV270" s="12" t="s">
        <v>81</v>
      </c>
      <c r="AW270" s="12" t="s">
        <v>35</v>
      </c>
      <c r="AX270" s="12" t="s">
        <v>79</v>
      </c>
      <c r="AY270" s="263" t="s">
        <v>188</v>
      </c>
    </row>
    <row r="271" s="11" customFormat="1" ht="22.32" customHeight="1">
      <c r="B271" s="221"/>
      <c r="C271" s="222"/>
      <c r="D271" s="223" t="s">
        <v>71</v>
      </c>
      <c r="E271" s="235" t="s">
        <v>523</v>
      </c>
      <c r="F271" s="235" t="s">
        <v>524</v>
      </c>
      <c r="G271" s="222"/>
      <c r="H271" s="222"/>
      <c r="I271" s="225"/>
      <c r="J271" s="236">
        <f>BK271</f>
        <v>0</v>
      </c>
      <c r="K271" s="222"/>
      <c r="L271" s="227"/>
      <c r="M271" s="228"/>
      <c r="N271" s="229"/>
      <c r="O271" s="229"/>
      <c r="P271" s="230">
        <f>SUM(P272:P274)</f>
        <v>0</v>
      </c>
      <c r="Q271" s="229"/>
      <c r="R271" s="230">
        <f>SUM(R272:R274)</f>
        <v>7.5402640799999991</v>
      </c>
      <c r="S271" s="229"/>
      <c r="T271" s="231">
        <f>SUM(T272:T274)</f>
        <v>0</v>
      </c>
      <c r="AR271" s="232" t="s">
        <v>79</v>
      </c>
      <c r="AT271" s="233" t="s">
        <v>71</v>
      </c>
      <c r="AU271" s="233" t="s">
        <v>81</v>
      </c>
      <c r="AY271" s="232" t="s">
        <v>188</v>
      </c>
      <c r="BK271" s="234">
        <f>SUM(BK272:BK274)</f>
        <v>0</v>
      </c>
    </row>
    <row r="272" s="1" customFormat="1" ht="16.5" customHeight="1">
      <c r="B272" s="47"/>
      <c r="C272" s="237" t="s">
        <v>440</v>
      </c>
      <c r="D272" s="237" t="s">
        <v>190</v>
      </c>
      <c r="E272" s="238" t="s">
        <v>1592</v>
      </c>
      <c r="F272" s="239" t="s">
        <v>1593</v>
      </c>
      <c r="G272" s="240" t="s">
        <v>120</v>
      </c>
      <c r="H272" s="241">
        <v>21.815999999999999</v>
      </c>
      <c r="I272" s="242"/>
      <c r="J272" s="243">
        <f>ROUND(I272*H272,2)</f>
        <v>0</v>
      </c>
      <c r="K272" s="239" t="s">
        <v>193</v>
      </c>
      <c r="L272" s="73"/>
      <c r="M272" s="244" t="s">
        <v>21</v>
      </c>
      <c r="N272" s="245" t="s">
        <v>43</v>
      </c>
      <c r="O272" s="48"/>
      <c r="P272" s="246">
        <f>O272*H272</f>
        <v>0</v>
      </c>
      <c r="Q272" s="246">
        <v>0.34562999999999999</v>
      </c>
      <c r="R272" s="246">
        <f>Q272*H272</f>
        <v>7.5402640799999991</v>
      </c>
      <c r="S272" s="246">
        <v>0</v>
      </c>
      <c r="T272" s="247">
        <f>S272*H272</f>
        <v>0</v>
      </c>
      <c r="AR272" s="25" t="s">
        <v>194</v>
      </c>
      <c r="AT272" s="25" t="s">
        <v>190</v>
      </c>
      <c r="AU272" s="25" t="s">
        <v>207</v>
      </c>
      <c r="AY272" s="25" t="s">
        <v>188</v>
      </c>
      <c r="BE272" s="248">
        <f>IF(N272="základní",J272,0)</f>
        <v>0</v>
      </c>
      <c r="BF272" s="248">
        <f>IF(N272="snížená",J272,0)</f>
        <v>0</v>
      </c>
      <c r="BG272" s="248">
        <f>IF(N272="zákl. přenesená",J272,0)</f>
        <v>0</v>
      </c>
      <c r="BH272" s="248">
        <f>IF(N272="sníž. přenesená",J272,0)</f>
        <v>0</v>
      </c>
      <c r="BI272" s="248">
        <f>IF(N272="nulová",J272,0)</f>
        <v>0</v>
      </c>
      <c r="BJ272" s="25" t="s">
        <v>79</v>
      </c>
      <c r="BK272" s="248">
        <f>ROUND(I272*H272,2)</f>
        <v>0</v>
      </c>
      <c r="BL272" s="25" t="s">
        <v>194</v>
      </c>
      <c r="BM272" s="25" t="s">
        <v>1594</v>
      </c>
    </row>
    <row r="273" s="1" customFormat="1">
      <c r="B273" s="47"/>
      <c r="C273" s="75"/>
      <c r="D273" s="249" t="s">
        <v>196</v>
      </c>
      <c r="E273" s="75"/>
      <c r="F273" s="250" t="s">
        <v>1595</v>
      </c>
      <c r="G273" s="75"/>
      <c r="H273" s="75"/>
      <c r="I273" s="205"/>
      <c r="J273" s="75"/>
      <c r="K273" s="75"/>
      <c r="L273" s="73"/>
      <c r="M273" s="251"/>
      <c r="N273" s="48"/>
      <c r="O273" s="48"/>
      <c r="P273" s="48"/>
      <c r="Q273" s="48"/>
      <c r="R273" s="48"/>
      <c r="S273" s="48"/>
      <c r="T273" s="96"/>
      <c r="AT273" s="25" t="s">
        <v>196</v>
      </c>
      <c r="AU273" s="25" t="s">
        <v>207</v>
      </c>
    </row>
    <row r="274" s="12" customFormat="1">
      <c r="B274" s="253"/>
      <c r="C274" s="254"/>
      <c r="D274" s="249" t="s">
        <v>200</v>
      </c>
      <c r="E274" s="255" t="s">
        <v>21</v>
      </c>
      <c r="F274" s="256" t="s">
        <v>1488</v>
      </c>
      <c r="G274" s="254"/>
      <c r="H274" s="257">
        <v>21.815999999999999</v>
      </c>
      <c r="I274" s="258"/>
      <c r="J274" s="254"/>
      <c r="K274" s="254"/>
      <c r="L274" s="259"/>
      <c r="M274" s="260"/>
      <c r="N274" s="261"/>
      <c r="O274" s="261"/>
      <c r="P274" s="261"/>
      <c r="Q274" s="261"/>
      <c r="R274" s="261"/>
      <c r="S274" s="261"/>
      <c r="T274" s="262"/>
      <c r="AT274" s="263" t="s">
        <v>200</v>
      </c>
      <c r="AU274" s="263" t="s">
        <v>207</v>
      </c>
      <c r="AV274" s="12" t="s">
        <v>81</v>
      </c>
      <c r="AW274" s="12" t="s">
        <v>35</v>
      </c>
      <c r="AX274" s="12" t="s">
        <v>79</v>
      </c>
      <c r="AY274" s="263" t="s">
        <v>188</v>
      </c>
    </row>
    <row r="275" s="11" customFormat="1" ht="22.32" customHeight="1">
      <c r="B275" s="221"/>
      <c r="C275" s="222"/>
      <c r="D275" s="223" t="s">
        <v>71</v>
      </c>
      <c r="E275" s="235" t="s">
        <v>624</v>
      </c>
      <c r="F275" s="235" t="s">
        <v>1596</v>
      </c>
      <c r="G275" s="222"/>
      <c r="H275" s="222"/>
      <c r="I275" s="225"/>
      <c r="J275" s="236">
        <f>BK275</f>
        <v>0</v>
      </c>
      <c r="K275" s="222"/>
      <c r="L275" s="227"/>
      <c r="M275" s="228"/>
      <c r="N275" s="229"/>
      <c r="O275" s="229"/>
      <c r="P275" s="230">
        <f>SUM(P276:P281)</f>
        <v>0</v>
      </c>
      <c r="Q275" s="229"/>
      <c r="R275" s="230">
        <f>SUM(R276:R281)</f>
        <v>0</v>
      </c>
      <c r="S275" s="229"/>
      <c r="T275" s="231">
        <f>SUM(T276:T281)</f>
        <v>0</v>
      </c>
      <c r="AR275" s="232" t="s">
        <v>79</v>
      </c>
      <c r="AT275" s="233" t="s">
        <v>71</v>
      </c>
      <c r="AU275" s="233" t="s">
        <v>81</v>
      </c>
      <c r="AY275" s="232" t="s">
        <v>188</v>
      </c>
      <c r="BK275" s="234">
        <f>SUM(BK276:BK281)</f>
        <v>0</v>
      </c>
    </row>
    <row r="276" s="1" customFormat="1" ht="16.5" customHeight="1">
      <c r="B276" s="47"/>
      <c r="C276" s="237" t="s">
        <v>446</v>
      </c>
      <c r="D276" s="237" t="s">
        <v>190</v>
      </c>
      <c r="E276" s="238" t="s">
        <v>1597</v>
      </c>
      <c r="F276" s="239" t="s">
        <v>1598</v>
      </c>
      <c r="G276" s="240" t="s">
        <v>627</v>
      </c>
      <c r="H276" s="241">
        <v>2</v>
      </c>
      <c r="I276" s="242"/>
      <c r="J276" s="243">
        <f>ROUND(I276*H276,2)</f>
        <v>0</v>
      </c>
      <c r="K276" s="239" t="s">
        <v>193</v>
      </c>
      <c r="L276" s="73"/>
      <c r="M276" s="244" t="s">
        <v>21</v>
      </c>
      <c r="N276" s="245" t="s">
        <v>43</v>
      </c>
      <c r="O276" s="48"/>
      <c r="P276" s="246">
        <f>O276*H276</f>
        <v>0</v>
      </c>
      <c r="Q276" s="246">
        <v>0</v>
      </c>
      <c r="R276" s="246">
        <f>Q276*H276</f>
        <v>0</v>
      </c>
      <c r="S276" s="246">
        <v>0</v>
      </c>
      <c r="T276" s="247">
        <f>S276*H276</f>
        <v>0</v>
      </c>
      <c r="AR276" s="25" t="s">
        <v>194</v>
      </c>
      <c r="AT276" s="25" t="s">
        <v>190</v>
      </c>
      <c r="AU276" s="25" t="s">
        <v>207</v>
      </c>
      <c r="AY276" s="25" t="s">
        <v>188</v>
      </c>
      <c r="BE276" s="248">
        <f>IF(N276="základní",J276,0)</f>
        <v>0</v>
      </c>
      <c r="BF276" s="248">
        <f>IF(N276="snížená",J276,0)</f>
        <v>0</v>
      </c>
      <c r="BG276" s="248">
        <f>IF(N276="zákl. přenesená",J276,0)</f>
        <v>0</v>
      </c>
      <c r="BH276" s="248">
        <f>IF(N276="sníž. přenesená",J276,0)</f>
        <v>0</v>
      </c>
      <c r="BI276" s="248">
        <f>IF(N276="nulová",J276,0)</f>
        <v>0</v>
      </c>
      <c r="BJ276" s="25" t="s">
        <v>79</v>
      </c>
      <c r="BK276" s="248">
        <f>ROUND(I276*H276,2)</f>
        <v>0</v>
      </c>
      <c r="BL276" s="25" t="s">
        <v>194</v>
      </c>
      <c r="BM276" s="25" t="s">
        <v>1599</v>
      </c>
    </row>
    <row r="277" s="1" customFormat="1">
      <c r="B277" s="47"/>
      <c r="C277" s="75"/>
      <c r="D277" s="249" t="s">
        <v>196</v>
      </c>
      <c r="E277" s="75"/>
      <c r="F277" s="250" t="s">
        <v>1600</v>
      </c>
      <c r="G277" s="75"/>
      <c r="H277" s="75"/>
      <c r="I277" s="205"/>
      <c r="J277" s="75"/>
      <c r="K277" s="75"/>
      <c r="L277" s="73"/>
      <c r="M277" s="251"/>
      <c r="N277" s="48"/>
      <c r="O277" s="48"/>
      <c r="P277" s="48"/>
      <c r="Q277" s="48"/>
      <c r="R277" s="48"/>
      <c r="S277" s="48"/>
      <c r="T277" s="96"/>
      <c r="AT277" s="25" t="s">
        <v>196</v>
      </c>
      <c r="AU277" s="25" t="s">
        <v>207</v>
      </c>
    </row>
    <row r="278" s="1" customFormat="1">
      <c r="B278" s="47"/>
      <c r="C278" s="75"/>
      <c r="D278" s="249" t="s">
        <v>198</v>
      </c>
      <c r="E278" s="75"/>
      <c r="F278" s="252" t="s">
        <v>1601</v>
      </c>
      <c r="G278" s="75"/>
      <c r="H278" s="75"/>
      <c r="I278" s="205"/>
      <c r="J278" s="75"/>
      <c r="K278" s="75"/>
      <c r="L278" s="73"/>
      <c r="M278" s="251"/>
      <c r="N278" s="48"/>
      <c r="O278" s="48"/>
      <c r="P278" s="48"/>
      <c r="Q278" s="48"/>
      <c r="R278" s="48"/>
      <c r="S278" s="48"/>
      <c r="T278" s="96"/>
      <c r="AT278" s="25" t="s">
        <v>198</v>
      </c>
      <c r="AU278" s="25" t="s">
        <v>207</v>
      </c>
    </row>
    <row r="279" s="12" customFormat="1">
      <c r="B279" s="253"/>
      <c r="C279" s="254"/>
      <c r="D279" s="249" t="s">
        <v>200</v>
      </c>
      <c r="E279" s="255" t="s">
        <v>21</v>
      </c>
      <c r="F279" s="256" t="s">
        <v>1602</v>
      </c>
      <c r="G279" s="254"/>
      <c r="H279" s="257">
        <v>2</v>
      </c>
      <c r="I279" s="258"/>
      <c r="J279" s="254"/>
      <c r="K279" s="254"/>
      <c r="L279" s="259"/>
      <c r="M279" s="260"/>
      <c r="N279" s="261"/>
      <c r="O279" s="261"/>
      <c r="P279" s="261"/>
      <c r="Q279" s="261"/>
      <c r="R279" s="261"/>
      <c r="S279" s="261"/>
      <c r="T279" s="262"/>
      <c r="AT279" s="263" t="s">
        <v>200</v>
      </c>
      <c r="AU279" s="263" t="s">
        <v>207</v>
      </c>
      <c r="AV279" s="12" t="s">
        <v>81</v>
      </c>
      <c r="AW279" s="12" t="s">
        <v>35</v>
      </c>
      <c r="AX279" s="12" t="s">
        <v>79</v>
      </c>
      <c r="AY279" s="263" t="s">
        <v>188</v>
      </c>
    </row>
    <row r="280" s="1" customFormat="1" ht="25.5" customHeight="1">
      <c r="B280" s="47"/>
      <c r="C280" s="286" t="s">
        <v>453</v>
      </c>
      <c r="D280" s="286" t="s">
        <v>273</v>
      </c>
      <c r="E280" s="287" t="s">
        <v>1603</v>
      </c>
      <c r="F280" s="288" t="s">
        <v>1604</v>
      </c>
      <c r="G280" s="289" t="s">
        <v>627</v>
      </c>
      <c r="H280" s="290">
        <v>2</v>
      </c>
      <c r="I280" s="291"/>
      <c r="J280" s="292">
        <f>ROUND(I280*H280,2)</f>
        <v>0</v>
      </c>
      <c r="K280" s="288" t="s">
        <v>307</v>
      </c>
      <c r="L280" s="293"/>
      <c r="M280" s="294" t="s">
        <v>21</v>
      </c>
      <c r="N280" s="295" t="s">
        <v>43</v>
      </c>
      <c r="O280" s="48"/>
      <c r="P280" s="246">
        <f>O280*H280</f>
        <v>0</v>
      </c>
      <c r="Q280" s="246">
        <v>0</v>
      </c>
      <c r="R280" s="246">
        <f>Q280*H280</f>
        <v>0</v>
      </c>
      <c r="S280" s="246">
        <v>0</v>
      </c>
      <c r="T280" s="247">
        <f>S280*H280</f>
        <v>0</v>
      </c>
      <c r="AR280" s="25" t="s">
        <v>240</v>
      </c>
      <c r="AT280" s="25" t="s">
        <v>273</v>
      </c>
      <c r="AU280" s="25" t="s">
        <v>207</v>
      </c>
      <c r="AY280" s="25" t="s">
        <v>188</v>
      </c>
      <c r="BE280" s="248">
        <f>IF(N280="základní",J280,0)</f>
        <v>0</v>
      </c>
      <c r="BF280" s="248">
        <f>IF(N280="snížená",J280,0)</f>
        <v>0</v>
      </c>
      <c r="BG280" s="248">
        <f>IF(N280="zákl. přenesená",J280,0)</f>
        <v>0</v>
      </c>
      <c r="BH280" s="248">
        <f>IF(N280="sníž. přenesená",J280,0)</f>
        <v>0</v>
      </c>
      <c r="BI280" s="248">
        <f>IF(N280="nulová",J280,0)</f>
        <v>0</v>
      </c>
      <c r="BJ280" s="25" t="s">
        <v>79</v>
      </c>
      <c r="BK280" s="248">
        <f>ROUND(I280*H280,2)</f>
        <v>0</v>
      </c>
      <c r="BL280" s="25" t="s">
        <v>194</v>
      </c>
      <c r="BM280" s="25" t="s">
        <v>1605</v>
      </c>
    </row>
    <row r="281" s="1" customFormat="1">
      <c r="B281" s="47"/>
      <c r="C281" s="75"/>
      <c r="D281" s="249" t="s">
        <v>196</v>
      </c>
      <c r="E281" s="75"/>
      <c r="F281" s="250" t="s">
        <v>1604</v>
      </c>
      <c r="G281" s="75"/>
      <c r="H281" s="75"/>
      <c r="I281" s="205"/>
      <c r="J281" s="75"/>
      <c r="K281" s="75"/>
      <c r="L281" s="73"/>
      <c r="M281" s="251"/>
      <c r="N281" s="48"/>
      <c r="O281" s="48"/>
      <c r="P281" s="48"/>
      <c r="Q281" s="48"/>
      <c r="R281" s="48"/>
      <c r="S281" s="48"/>
      <c r="T281" s="96"/>
      <c r="AT281" s="25" t="s">
        <v>196</v>
      </c>
      <c r="AU281" s="25" t="s">
        <v>207</v>
      </c>
    </row>
    <row r="282" s="11" customFormat="1" ht="29.88" customHeight="1">
      <c r="B282" s="221"/>
      <c r="C282" s="222"/>
      <c r="D282" s="223" t="s">
        <v>71</v>
      </c>
      <c r="E282" s="235" t="s">
        <v>246</v>
      </c>
      <c r="F282" s="235" t="s">
        <v>530</v>
      </c>
      <c r="G282" s="222"/>
      <c r="H282" s="222"/>
      <c r="I282" s="225"/>
      <c r="J282" s="236">
        <f>BK282</f>
        <v>0</v>
      </c>
      <c r="K282" s="222"/>
      <c r="L282" s="227"/>
      <c r="M282" s="228"/>
      <c r="N282" s="229"/>
      <c r="O282" s="229"/>
      <c r="P282" s="230">
        <f>P283+P299+P326+P331+P344+P354</f>
        <v>0</v>
      </c>
      <c r="Q282" s="229"/>
      <c r="R282" s="230">
        <f>R283+R299+R326+R331+R344+R354</f>
        <v>6.5374939999999997</v>
      </c>
      <c r="S282" s="229"/>
      <c r="T282" s="231">
        <f>T283+T299+T326+T331+T344+T354</f>
        <v>5.1000179999999995</v>
      </c>
      <c r="AR282" s="232" t="s">
        <v>79</v>
      </c>
      <c r="AT282" s="233" t="s">
        <v>71</v>
      </c>
      <c r="AU282" s="233" t="s">
        <v>79</v>
      </c>
      <c r="AY282" s="232" t="s">
        <v>188</v>
      </c>
      <c r="BK282" s="234">
        <f>BK283+BK299+BK326+BK331+BK344+BK354</f>
        <v>0</v>
      </c>
    </row>
    <row r="283" s="11" customFormat="1" ht="14.88" customHeight="1">
      <c r="B283" s="221"/>
      <c r="C283" s="222"/>
      <c r="D283" s="223" t="s">
        <v>71</v>
      </c>
      <c r="E283" s="235" t="s">
        <v>531</v>
      </c>
      <c r="F283" s="235" t="s">
        <v>532</v>
      </c>
      <c r="G283" s="222"/>
      <c r="H283" s="222"/>
      <c r="I283" s="225"/>
      <c r="J283" s="236">
        <f>BK283</f>
        <v>0</v>
      </c>
      <c r="K283" s="222"/>
      <c r="L283" s="227"/>
      <c r="M283" s="228"/>
      <c r="N283" s="229"/>
      <c r="O283" s="229"/>
      <c r="P283" s="230">
        <f>SUM(P284:P298)</f>
        <v>0</v>
      </c>
      <c r="Q283" s="229"/>
      <c r="R283" s="230">
        <f>SUM(R284:R298)</f>
        <v>6.5374939999999997</v>
      </c>
      <c r="S283" s="229"/>
      <c r="T283" s="231">
        <f>SUM(T284:T298)</f>
        <v>0</v>
      </c>
      <c r="AR283" s="232" t="s">
        <v>79</v>
      </c>
      <c r="AT283" s="233" t="s">
        <v>71</v>
      </c>
      <c r="AU283" s="233" t="s">
        <v>81</v>
      </c>
      <c r="AY283" s="232" t="s">
        <v>188</v>
      </c>
      <c r="BK283" s="234">
        <f>SUM(BK284:BK298)</f>
        <v>0</v>
      </c>
    </row>
    <row r="284" s="1" customFormat="1" ht="25.5" customHeight="1">
      <c r="B284" s="47"/>
      <c r="C284" s="237" t="s">
        <v>459</v>
      </c>
      <c r="D284" s="237" t="s">
        <v>190</v>
      </c>
      <c r="E284" s="238" t="s">
        <v>534</v>
      </c>
      <c r="F284" s="239" t="s">
        <v>535</v>
      </c>
      <c r="G284" s="240" t="s">
        <v>378</v>
      </c>
      <c r="H284" s="241">
        <v>36.960000000000001</v>
      </c>
      <c r="I284" s="242"/>
      <c r="J284" s="243">
        <f>ROUND(I284*H284,2)</f>
        <v>0</v>
      </c>
      <c r="K284" s="239" t="s">
        <v>193</v>
      </c>
      <c r="L284" s="73"/>
      <c r="M284" s="244" t="s">
        <v>21</v>
      </c>
      <c r="N284" s="245" t="s">
        <v>43</v>
      </c>
      <c r="O284" s="48"/>
      <c r="P284" s="246">
        <f>O284*H284</f>
        <v>0</v>
      </c>
      <c r="Q284" s="246">
        <v>0.1295</v>
      </c>
      <c r="R284" s="246">
        <f>Q284*H284</f>
        <v>4.7863199999999999</v>
      </c>
      <c r="S284" s="246">
        <v>0</v>
      </c>
      <c r="T284" s="247">
        <f>S284*H284</f>
        <v>0</v>
      </c>
      <c r="AR284" s="25" t="s">
        <v>194</v>
      </c>
      <c r="AT284" s="25" t="s">
        <v>190</v>
      </c>
      <c r="AU284" s="25" t="s">
        <v>207</v>
      </c>
      <c r="AY284" s="25" t="s">
        <v>188</v>
      </c>
      <c r="BE284" s="248">
        <f>IF(N284="základní",J284,0)</f>
        <v>0</v>
      </c>
      <c r="BF284" s="248">
        <f>IF(N284="snížená",J284,0)</f>
        <v>0</v>
      </c>
      <c r="BG284" s="248">
        <f>IF(N284="zákl. přenesená",J284,0)</f>
        <v>0</v>
      </c>
      <c r="BH284" s="248">
        <f>IF(N284="sníž. přenesená",J284,0)</f>
        <v>0</v>
      </c>
      <c r="BI284" s="248">
        <f>IF(N284="nulová",J284,0)</f>
        <v>0</v>
      </c>
      <c r="BJ284" s="25" t="s">
        <v>79</v>
      </c>
      <c r="BK284" s="248">
        <f>ROUND(I284*H284,2)</f>
        <v>0</v>
      </c>
      <c r="BL284" s="25" t="s">
        <v>194</v>
      </c>
      <c r="BM284" s="25" t="s">
        <v>1606</v>
      </c>
    </row>
    <row r="285" s="1" customFormat="1">
      <c r="B285" s="47"/>
      <c r="C285" s="75"/>
      <c r="D285" s="249" t="s">
        <v>196</v>
      </c>
      <c r="E285" s="75"/>
      <c r="F285" s="250" t="s">
        <v>537</v>
      </c>
      <c r="G285" s="75"/>
      <c r="H285" s="75"/>
      <c r="I285" s="205"/>
      <c r="J285" s="75"/>
      <c r="K285" s="75"/>
      <c r="L285" s="73"/>
      <c r="M285" s="251"/>
      <c r="N285" s="48"/>
      <c r="O285" s="48"/>
      <c r="P285" s="48"/>
      <c r="Q285" s="48"/>
      <c r="R285" s="48"/>
      <c r="S285" s="48"/>
      <c r="T285" s="96"/>
      <c r="AT285" s="25" t="s">
        <v>196</v>
      </c>
      <c r="AU285" s="25" t="s">
        <v>207</v>
      </c>
    </row>
    <row r="286" s="1" customFormat="1">
      <c r="B286" s="47"/>
      <c r="C286" s="75"/>
      <c r="D286" s="249" t="s">
        <v>198</v>
      </c>
      <c r="E286" s="75"/>
      <c r="F286" s="252" t="s">
        <v>538</v>
      </c>
      <c r="G286" s="75"/>
      <c r="H286" s="75"/>
      <c r="I286" s="205"/>
      <c r="J286" s="75"/>
      <c r="K286" s="75"/>
      <c r="L286" s="73"/>
      <c r="M286" s="251"/>
      <c r="N286" s="48"/>
      <c r="O286" s="48"/>
      <c r="P286" s="48"/>
      <c r="Q286" s="48"/>
      <c r="R286" s="48"/>
      <c r="S286" s="48"/>
      <c r="T286" s="96"/>
      <c r="AT286" s="25" t="s">
        <v>198</v>
      </c>
      <c r="AU286" s="25" t="s">
        <v>207</v>
      </c>
    </row>
    <row r="287" s="13" customFormat="1">
      <c r="B287" s="264"/>
      <c r="C287" s="265"/>
      <c r="D287" s="249" t="s">
        <v>200</v>
      </c>
      <c r="E287" s="266" t="s">
        <v>21</v>
      </c>
      <c r="F287" s="267" t="s">
        <v>1497</v>
      </c>
      <c r="G287" s="265"/>
      <c r="H287" s="266" t="s">
        <v>21</v>
      </c>
      <c r="I287" s="268"/>
      <c r="J287" s="265"/>
      <c r="K287" s="265"/>
      <c r="L287" s="269"/>
      <c r="M287" s="270"/>
      <c r="N287" s="271"/>
      <c r="O287" s="271"/>
      <c r="P287" s="271"/>
      <c r="Q287" s="271"/>
      <c r="R287" s="271"/>
      <c r="S287" s="271"/>
      <c r="T287" s="272"/>
      <c r="AT287" s="273" t="s">
        <v>200</v>
      </c>
      <c r="AU287" s="273" t="s">
        <v>207</v>
      </c>
      <c r="AV287" s="13" t="s">
        <v>79</v>
      </c>
      <c r="AW287" s="13" t="s">
        <v>35</v>
      </c>
      <c r="AX287" s="13" t="s">
        <v>72</v>
      </c>
      <c r="AY287" s="273" t="s">
        <v>188</v>
      </c>
    </row>
    <row r="288" s="12" customFormat="1">
      <c r="B288" s="253"/>
      <c r="C288" s="254"/>
      <c r="D288" s="249" t="s">
        <v>200</v>
      </c>
      <c r="E288" s="255" t="s">
        <v>21</v>
      </c>
      <c r="F288" s="256" t="s">
        <v>1607</v>
      </c>
      <c r="G288" s="254"/>
      <c r="H288" s="257">
        <v>36.960000000000001</v>
      </c>
      <c r="I288" s="258"/>
      <c r="J288" s="254"/>
      <c r="K288" s="254"/>
      <c r="L288" s="259"/>
      <c r="M288" s="260"/>
      <c r="N288" s="261"/>
      <c r="O288" s="261"/>
      <c r="P288" s="261"/>
      <c r="Q288" s="261"/>
      <c r="R288" s="261"/>
      <c r="S288" s="261"/>
      <c r="T288" s="262"/>
      <c r="AT288" s="263" t="s">
        <v>200</v>
      </c>
      <c r="AU288" s="263" t="s">
        <v>207</v>
      </c>
      <c r="AV288" s="12" t="s">
        <v>81</v>
      </c>
      <c r="AW288" s="12" t="s">
        <v>35</v>
      </c>
      <c r="AX288" s="12" t="s">
        <v>72</v>
      </c>
      <c r="AY288" s="263" t="s">
        <v>188</v>
      </c>
    </row>
    <row r="289" s="14" customFormat="1">
      <c r="B289" s="274"/>
      <c r="C289" s="275"/>
      <c r="D289" s="249" t="s">
        <v>200</v>
      </c>
      <c r="E289" s="276" t="s">
        <v>21</v>
      </c>
      <c r="F289" s="277" t="s">
        <v>215</v>
      </c>
      <c r="G289" s="275"/>
      <c r="H289" s="278">
        <v>36.960000000000001</v>
      </c>
      <c r="I289" s="279"/>
      <c r="J289" s="275"/>
      <c r="K289" s="275"/>
      <c r="L289" s="280"/>
      <c r="M289" s="281"/>
      <c r="N289" s="282"/>
      <c r="O289" s="282"/>
      <c r="P289" s="282"/>
      <c r="Q289" s="282"/>
      <c r="R289" s="282"/>
      <c r="S289" s="282"/>
      <c r="T289" s="283"/>
      <c r="AT289" s="284" t="s">
        <v>200</v>
      </c>
      <c r="AU289" s="284" t="s">
        <v>207</v>
      </c>
      <c r="AV289" s="14" t="s">
        <v>194</v>
      </c>
      <c r="AW289" s="14" t="s">
        <v>35</v>
      </c>
      <c r="AX289" s="14" t="s">
        <v>79</v>
      </c>
      <c r="AY289" s="284" t="s">
        <v>188</v>
      </c>
    </row>
    <row r="290" s="1" customFormat="1" ht="16.5" customHeight="1">
      <c r="B290" s="47"/>
      <c r="C290" s="286" t="s">
        <v>466</v>
      </c>
      <c r="D290" s="286" t="s">
        <v>273</v>
      </c>
      <c r="E290" s="287" t="s">
        <v>541</v>
      </c>
      <c r="F290" s="288" t="s">
        <v>542</v>
      </c>
      <c r="G290" s="289" t="s">
        <v>378</v>
      </c>
      <c r="H290" s="290">
        <v>38.069000000000003</v>
      </c>
      <c r="I290" s="291"/>
      <c r="J290" s="292">
        <f>ROUND(I290*H290,2)</f>
        <v>0</v>
      </c>
      <c r="K290" s="288" t="s">
        <v>193</v>
      </c>
      <c r="L290" s="293"/>
      <c r="M290" s="294" t="s">
        <v>21</v>
      </c>
      <c r="N290" s="295" t="s">
        <v>43</v>
      </c>
      <c r="O290" s="48"/>
      <c r="P290" s="246">
        <f>O290*H290</f>
        <v>0</v>
      </c>
      <c r="Q290" s="246">
        <v>0.045999999999999999</v>
      </c>
      <c r="R290" s="246">
        <f>Q290*H290</f>
        <v>1.751174</v>
      </c>
      <c r="S290" s="246">
        <v>0</v>
      </c>
      <c r="T290" s="247">
        <f>S290*H290</f>
        <v>0</v>
      </c>
      <c r="AR290" s="25" t="s">
        <v>240</v>
      </c>
      <c r="AT290" s="25" t="s">
        <v>273</v>
      </c>
      <c r="AU290" s="25" t="s">
        <v>207</v>
      </c>
      <c r="AY290" s="25" t="s">
        <v>188</v>
      </c>
      <c r="BE290" s="248">
        <f>IF(N290="základní",J290,0)</f>
        <v>0</v>
      </c>
      <c r="BF290" s="248">
        <f>IF(N290="snížená",J290,0)</f>
        <v>0</v>
      </c>
      <c r="BG290" s="248">
        <f>IF(N290="zákl. přenesená",J290,0)</f>
        <v>0</v>
      </c>
      <c r="BH290" s="248">
        <f>IF(N290="sníž. přenesená",J290,0)</f>
        <v>0</v>
      </c>
      <c r="BI290" s="248">
        <f>IF(N290="nulová",J290,0)</f>
        <v>0</v>
      </c>
      <c r="BJ290" s="25" t="s">
        <v>79</v>
      </c>
      <c r="BK290" s="248">
        <f>ROUND(I290*H290,2)</f>
        <v>0</v>
      </c>
      <c r="BL290" s="25" t="s">
        <v>194</v>
      </c>
      <c r="BM290" s="25" t="s">
        <v>1608</v>
      </c>
    </row>
    <row r="291" s="1" customFormat="1">
      <c r="B291" s="47"/>
      <c r="C291" s="75"/>
      <c r="D291" s="249" t="s">
        <v>196</v>
      </c>
      <c r="E291" s="75"/>
      <c r="F291" s="250" t="s">
        <v>542</v>
      </c>
      <c r="G291" s="75"/>
      <c r="H291" s="75"/>
      <c r="I291" s="205"/>
      <c r="J291" s="75"/>
      <c r="K291" s="75"/>
      <c r="L291" s="73"/>
      <c r="M291" s="251"/>
      <c r="N291" s="48"/>
      <c r="O291" s="48"/>
      <c r="P291" s="48"/>
      <c r="Q291" s="48"/>
      <c r="R291" s="48"/>
      <c r="S291" s="48"/>
      <c r="T291" s="96"/>
      <c r="AT291" s="25" t="s">
        <v>196</v>
      </c>
      <c r="AU291" s="25" t="s">
        <v>207</v>
      </c>
    </row>
    <row r="292" s="12" customFormat="1">
      <c r="B292" s="253"/>
      <c r="C292" s="254"/>
      <c r="D292" s="249" t="s">
        <v>200</v>
      </c>
      <c r="E292" s="254"/>
      <c r="F292" s="256" t="s">
        <v>1609</v>
      </c>
      <c r="G292" s="254"/>
      <c r="H292" s="257">
        <v>38.069000000000003</v>
      </c>
      <c r="I292" s="258"/>
      <c r="J292" s="254"/>
      <c r="K292" s="254"/>
      <c r="L292" s="259"/>
      <c r="M292" s="260"/>
      <c r="N292" s="261"/>
      <c r="O292" s="261"/>
      <c r="P292" s="261"/>
      <c r="Q292" s="261"/>
      <c r="R292" s="261"/>
      <c r="S292" s="261"/>
      <c r="T292" s="262"/>
      <c r="AT292" s="263" t="s">
        <v>200</v>
      </c>
      <c r="AU292" s="263" t="s">
        <v>207</v>
      </c>
      <c r="AV292" s="12" t="s">
        <v>81</v>
      </c>
      <c r="AW292" s="12" t="s">
        <v>6</v>
      </c>
      <c r="AX292" s="12" t="s">
        <v>79</v>
      </c>
      <c r="AY292" s="263" t="s">
        <v>188</v>
      </c>
    </row>
    <row r="293" s="1" customFormat="1" ht="16.5" customHeight="1">
      <c r="B293" s="47"/>
      <c r="C293" s="237" t="s">
        <v>471</v>
      </c>
      <c r="D293" s="237" t="s">
        <v>190</v>
      </c>
      <c r="E293" s="238" t="s">
        <v>1610</v>
      </c>
      <c r="F293" s="239" t="s">
        <v>1611</v>
      </c>
      <c r="G293" s="240" t="s">
        <v>378</v>
      </c>
      <c r="H293" s="241">
        <v>6.7999999999999998</v>
      </c>
      <c r="I293" s="242"/>
      <c r="J293" s="243">
        <f>ROUND(I293*H293,2)</f>
        <v>0</v>
      </c>
      <c r="K293" s="239" t="s">
        <v>193</v>
      </c>
      <c r="L293" s="73"/>
      <c r="M293" s="244" t="s">
        <v>21</v>
      </c>
      <c r="N293" s="245" t="s">
        <v>43</v>
      </c>
      <c r="O293" s="48"/>
      <c r="P293" s="246">
        <f>O293*H293</f>
        <v>0</v>
      </c>
      <c r="Q293" s="246">
        <v>0</v>
      </c>
      <c r="R293" s="246">
        <f>Q293*H293</f>
        <v>0</v>
      </c>
      <c r="S293" s="246">
        <v>0</v>
      </c>
      <c r="T293" s="247">
        <f>S293*H293</f>
        <v>0</v>
      </c>
      <c r="AR293" s="25" t="s">
        <v>194</v>
      </c>
      <c r="AT293" s="25" t="s">
        <v>190</v>
      </c>
      <c r="AU293" s="25" t="s">
        <v>207</v>
      </c>
      <c r="AY293" s="25" t="s">
        <v>188</v>
      </c>
      <c r="BE293" s="248">
        <f>IF(N293="základní",J293,0)</f>
        <v>0</v>
      </c>
      <c r="BF293" s="248">
        <f>IF(N293="snížená",J293,0)</f>
        <v>0</v>
      </c>
      <c r="BG293" s="248">
        <f>IF(N293="zákl. přenesená",J293,0)</f>
        <v>0</v>
      </c>
      <c r="BH293" s="248">
        <f>IF(N293="sníž. přenesená",J293,0)</f>
        <v>0</v>
      </c>
      <c r="BI293" s="248">
        <f>IF(N293="nulová",J293,0)</f>
        <v>0</v>
      </c>
      <c r="BJ293" s="25" t="s">
        <v>79</v>
      </c>
      <c r="BK293" s="248">
        <f>ROUND(I293*H293,2)</f>
        <v>0</v>
      </c>
      <c r="BL293" s="25" t="s">
        <v>194</v>
      </c>
      <c r="BM293" s="25" t="s">
        <v>1612</v>
      </c>
    </row>
    <row r="294" s="1" customFormat="1">
      <c r="B294" s="47"/>
      <c r="C294" s="75"/>
      <c r="D294" s="249" t="s">
        <v>196</v>
      </c>
      <c r="E294" s="75"/>
      <c r="F294" s="250" t="s">
        <v>1613</v>
      </c>
      <c r="G294" s="75"/>
      <c r="H294" s="75"/>
      <c r="I294" s="205"/>
      <c r="J294" s="75"/>
      <c r="K294" s="75"/>
      <c r="L294" s="73"/>
      <c r="M294" s="251"/>
      <c r="N294" s="48"/>
      <c r="O294" s="48"/>
      <c r="P294" s="48"/>
      <c r="Q294" s="48"/>
      <c r="R294" s="48"/>
      <c r="S294" s="48"/>
      <c r="T294" s="96"/>
      <c r="AT294" s="25" t="s">
        <v>196</v>
      </c>
      <c r="AU294" s="25" t="s">
        <v>207</v>
      </c>
    </row>
    <row r="295" s="1" customFormat="1">
      <c r="B295" s="47"/>
      <c r="C295" s="75"/>
      <c r="D295" s="249" t="s">
        <v>198</v>
      </c>
      <c r="E295" s="75"/>
      <c r="F295" s="252" t="s">
        <v>1614</v>
      </c>
      <c r="G295" s="75"/>
      <c r="H295" s="75"/>
      <c r="I295" s="205"/>
      <c r="J295" s="75"/>
      <c r="K295" s="75"/>
      <c r="L295" s="73"/>
      <c r="M295" s="251"/>
      <c r="N295" s="48"/>
      <c r="O295" s="48"/>
      <c r="P295" s="48"/>
      <c r="Q295" s="48"/>
      <c r="R295" s="48"/>
      <c r="S295" s="48"/>
      <c r="T295" s="96"/>
      <c r="AT295" s="25" t="s">
        <v>198</v>
      </c>
      <c r="AU295" s="25" t="s">
        <v>207</v>
      </c>
    </row>
    <row r="296" s="13" customFormat="1">
      <c r="B296" s="264"/>
      <c r="C296" s="265"/>
      <c r="D296" s="249" t="s">
        <v>200</v>
      </c>
      <c r="E296" s="266" t="s">
        <v>21</v>
      </c>
      <c r="F296" s="267" t="s">
        <v>1615</v>
      </c>
      <c r="G296" s="265"/>
      <c r="H296" s="266" t="s">
        <v>21</v>
      </c>
      <c r="I296" s="268"/>
      <c r="J296" s="265"/>
      <c r="K296" s="265"/>
      <c r="L296" s="269"/>
      <c r="M296" s="270"/>
      <c r="N296" s="271"/>
      <c r="O296" s="271"/>
      <c r="P296" s="271"/>
      <c r="Q296" s="271"/>
      <c r="R296" s="271"/>
      <c r="S296" s="271"/>
      <c r="T296" s="272"/>
      <c r="AT296" s="273" t="s">
        <v>200</v>
      </c>
      <c r="AU296" s="273" t="s">
        <v>207</v>
      </c>
      <c r="AV296" s="13" t="s">
        <v>79</v>
      </c>
      <c r="AW296" s="13" t="s">
        <v>35</v>
      </c>
      <c r="AX296" s="13" t="s">
        <v>72</v>
      </c>
      <c r="AY296" s="273" t="s">
        <v>188</v>
      </c>
    </row>
    <row r="297" s="12" customFormat="1">
      <c r="B297" s="253"/>
      <c r="C297" s="254"/>
      <c r="D297" s="249" t="s">
        <v>200</v>
      </c>
      <c r="E297" s="255" t="s">
        <v>21</v>
      </c>
      <c r="F297" s="256" t="s">
        <v>1616</v>
      </c>
      <c r="G297" s="254"/>
      <c r="H297" s="257">
        <v>6.7999999999999998</v>
      </c>
      <c r="I297" s="258"/>
      <c r="J297" s="254"/>
      <c r="K297" s="254"/>
      <c r="L297" s="259"/>
      <c r="M297" s="260"/>
      <c r="N297" s="261"/>
      <c r="O297" s="261"/>
      <c r="P297" s="261"/>
      <c r="Q297" s="261"/>
      <c r="R297" s="261"/>
      <c r="S297" s="261"/>
      <c r="T297" s="262"/>
      <c r="AT297" s="263" t="s">
        <v>200</v>
      </c>
      <c r="AU297" s="263" t="s">
        <v>207</v>
      </c>
      <c r="AV297" s="12" t="s">
        <v>81</v>
      </c>
      <c r="AW297" s="12" t="s">
        <v>35</v>
      </c>
      <c r="AX297" s="12" t="s">
        <v>72</v>
      </c>
      <c r="AY297" s="263" t="s">
        <v>188</v>
      </c>
    </row>
    <row r="298" s="14" customFormat="1">
      <c r="B298" s="274"/>
      <c r="C298" s="275"/>
      <c r="D298" s="249" t="s">
        <v>200</v>
      </c>
      <c r="E298" s="276" t="s">
        <v>21</v>
      </c>
      <c r="F298" s="277" t="s">
        <v>215</v>
      </c>
      <c r="G298" s="275"/>
      <c r="H298" s="278">
        <v>6.7999999999999998</v>
      </c>
      <c r="I298" s="279"/>
      <c r="J298" s="275"/>
      <c r="K298" s="275"/>
      <c r="L298" s="280"/>
      <c r="M298" s="281"/>
      <c r="N298" s="282"/>
      <c r="O298" s="282"/>
      <c r="P298" s="282"/>
      <c r="Q298" s="282"/>
      <c r="R298" s="282"/>
      <c r="S298" s="282"/>
      <c r="T298" s="283"/>
      <c r="AT298" s="284" t="s">
        <v>200</v>
      </c>
      <c r="AU298" s="284" t="s">
        <v>207</v>
      </c>
      <c r="AV298" s="14" t="s">
        <v>194</v>
      </c>
      <c r="AW298" s="14" t="s">
        <v>35</v>
      </c>
      <c r="AX298" s="14" t="s">
        <v>79</v>
      </c>
      <c r="AY298" s="284" t="s">
        <v>188</v>
      </c>
    </row>
    <row r="299" s="11" customFormat="1" ht="22.32" customHeight="1">
      <c r="B299" s="221"/>
      <c r="C299" s="222"/>
      <c r="D299" s="223" t="s">
        <v>71</v>
      </c>
      <c r="E299" s="235" t="s">
        <v>545</v>
      </c>
      <c r="F299" s="235" t="s">
        <v>546</v>
      </c>
      <c r="G299" s="222"/>
      <c r="H299" s="222"/>
      <c r="I299" s="225"/>
      <c r="J299" s="236">
        <f>BK299</f>
        <v>0</v>
      </c>
      <c r="K299" s="222"/>
      <c r="L299" s="227"/>
      <c r="M299" s="228"/>
      <c r="N299" s="229"/>
      <c r="O299" s="229"/>
      <c r="P299" s="230">
        <f>SUM(P300:P325)</f>
        <v>0</v>
      </c>
      <c r="Q299" s="229"/>
      <c r="R299" s="230">
        <f>SUM(R300:R325)</f>
        <v>0</v>
      </c>
      <c r="S299" s="229"/>
      <c r="T299" s="231">
        <f>SUM(T300:T325)</f>
        <v>0</v>
      </c>
      <c r="AR299" s="232" t="s">
        <v>79</v>
      </c>
      <c r="AT299" s="233" t="s">
        <v>71</v>
      </c>
      <c r="AU299" s="233" t="s">
        <v>81</v>
      </c>
      <c r="AY299" s="232" t="s">
        <v>188</v>
      </c>
      <c r="BK299" s="234">
        <f>SUM(BK300:BK325)</f>
        <v>0</v>
      </c>
    </row>
    <row r="300" s="1" customFormat="1" ht="25.5" customHeight="1">
      <c r="B300" s="47"/>
      <c r="C300" s="237" t="s">
        <v>478</v>
      </c>
      <c r="D300" s="237" t="s">
        <v>190</v>
      </c>
      <c r="E300" s="238" t="s">
        <v>548</v>
      </c>
      <c r="F300" s="239" t="s">
        <v>549</v>
      </c>
      <c r="G300" s="240" t="s">
        <v>120</v>
      </c>
      <c r="H300" s="241">
        <v>134.74600000000001</v>
      </c>
      <c r="I300" s="242"/>
      <c r="J300" s="243">
        <f>ROUND(I300*H300,2)</f>
        <v>0</v>
      </c>
      <c r="K300" s="239" t="s">
        <v>193</v>
      </c>
      <c r="L300" s="73"/>
      <c r="M300" s="244" t="s">
        <v>21</v>
      </c>
      <c r="N300" s="245" t="s">
        <v>43</v>
      </c>
      <c r="O300" s="48"/>
      <c r="P300" s="246">
        <f>O300*H300</f>
        <v>0</v>
      </c>
      <c r="Q300" s="246">
        <v>0</v>
      </c>
      <c r="R300" s="246">
        <f>Q300*H300</f>
        <v>0</v>
      </c>
      <c r="S300" s="246">
        <v>0</v>
      </c>
      <c r="T300" s="247">
        <f>S300*H300</f>
        <v>0</v>
      </c>
      <c r="AR300" s="25" t="s">
        <v>194</v>
      </c>
      <c r="AT300" s="25" t="s">
        <v>190</v>
      </c>
      <c r="AU300" s="25" t="s">
        <v>207</v>
      </c>
      <c r="AY300" s="25" t="s">
        <v>188</v>
      </c>
      <c r="BE300" s="248">
        <f>IF(N300="základní",J300,0)</f>
        <v>0</v>
      </c>
      <c r="BF300" s="248">
        <f>IF(N300="snížená",J300,0)</f>
        <v>0</v>
      </c>
      <c r="BG300" s="248">
        <f>IF(N300="zákl. přenesená",J300,0)</f>
        <v>0</v>
      </c>
      <c r="BH300" s="248">
        <f>IF(N300="sníž. přenesená",J300,0)</f>
        <v>0</v>
      </c>
      <c r="BI300" s="248">
        <f>IF(N300="nulová",J300,0)</f>
        <v>0</v>
      </c>
      <c r="BJ300" s="25" t="s">
        <v>79</v>
      </c>
      <c r="BK300" s="248">
        <f>ROUND(I300*H300,2)</f>
        <v>0</v>
      </c>
      <c r="BL300" s="25" t="s">
        <v>194</v>
      </c>
      <c r="BM300" s="25" t="s">
        <v>1617</v>
      </c>
    </row>
    <row r="301" s="1" customFormat="1">
      <c r="B301" s="47"/>
      <c r="C301" s="75"/>
      <c r="D301" s="249" t="s">
        <v>196</v>
      </c>
      <c r="E301" s="75"/>
      <c r="F301" s="250" t="s">
        <v>551</v>
      </c>
      <c r="G301" s="75"/>
      <c r="H301" s="75"/>
      <c r="I301" s="205"/>
      <c r="J301" s="75"/>
      <c r="K301" s="75"/>
      <c r="L301" s="73"/>
      <c r="M301" s="251"/>
      <c r="N301" s="48"/>
      <c r="O301" s="48"/>
      <c r="P301" s="48"/>
      <c r="Q301" s="48"/>
      <c r="R301" s="48"/>
      <c r="S301" s="48"/>
      <c r="T301" s="96"/>
      <c r="AT301" s="25" t="s">
        <v>196</v>
      </c>
      <c r="AU301" s="25" t="s">
        <v>207</v>
      </c>
    </row>
    <row r="302" s="1" customFormat="1">
      <c r="B302" s="47"/>
      <c r="C302" s="75"/>
      <c r="D302" s="249" t="s">
        <v>198</v>
      </c>
      <c r="E302" s="75"/>
      <c r="F302" s="252" t="s">
        <v>552</v>
      </c>
      <c r="G302" s="75"/>
      <c r="H302" s="75"/>
      <c r="I302" s="205"/>
      <c r="J302" s="75"/>
      <c r="K302" s="75"/>
      <c r="L302" s="73"/>
      <c r="M302" s="251"/>
      <c r="N302" s="48"/>
      <c r="O302" s="48"/>
      <c r="P302" s="48"/>
      <c r="Q302" s="48"/>
      <c r="R302" s="48"/>
      <c r="S302" s="48"/>
      <c r="T302" s="96"/>
      <c r="AT302" s="25" t="s">
        <v>198</v>
      </c>
      <c r="AU302" s="25" t="s">
        <v>207</v>
      </c>
    </row>
    <row r="303" s="12" customFormat="1">
      <c r="B303" s="253"/>
      <c r="C303" s="254"/>
      <c r="D303" s="249" t="s">
        <v>200</v>
      </c>
      <c r="E303" s="255" t="s">
        <v>21</v>
      </c>
      <c r="F303" s="256" t="s">
        <v>1618</v>
      </c>
      <c r="G303" s="254"/>
      <c r="H303" s="257">
        <v>134.74600000000001</v>
      </c>
      <c r="I303" s="258"/>
      <c r="J303" s="254"/>
      <c r="K303" s="254"/>
      <c r="L303" s="259"/>
      <c r="M303" s="260"/>
      <c r="N303" s="261"/>
      <c r="O303" s="261"/>
      <c r="P303" s="261"/>
      <c r="Q303" s="261"/>
      <c r="R303" s="261"/>
      <c r="S303" s="261"/>
      <c r="T303" s="262"/>
      <c r="AT303" s="263" t="s">
        <v>200</v>
      </c>
      <c r="AU303" s="263" t="s">
        <v>207</v>
      </c>
      <c r="AV303" s="12" t="s">
        <v>81</v>
      </c>
      <c r="AW303" s="12" t="s">
        <v>35</v>
      </c>
      <c r="AX303" s="12" t="s">
        <v>72</v>
      </c>
      <c r="AY303" s="263" t="s">
        <v>188</v>
      </c>
    </row>
    <row r="304" s="14" customFormat="1">
      <c r="B304" s="274"/>
      <c r="C304" s="275"/>
      <c r="D304" s="249" t="s">
        <v>200</v>
      </c>
      <c r="E304" s="276" t="s">
        <v>125</v>
      </c>
      <c r="F304" s="277" t="s">
        <v>215</v>
      </c>
      <c r="G304" s="275"/>
      <c r="H304" s="278">
        <v>134.74600000000001</v>
      </c>
      <c r="I304" s="279"/>
      <c r="J304" s="275"/>
      <c r="K304" s="275"/>
      <c r="L304" s="280"/>
      <c r="M304" s="281"/>
      <c r="N304" s="282"/>
      <c r="O304" s="282"/>
      <c r="P304" s="282"/>
      <c r="Q304" s="282"/>
      <c r="R304" s="282"/>
      <c r="S304" s="282"/>
      <c r="T304" s="283"/>
      <c r="AT304" s="284" t="s">
        <v>200</v>
      </c>
      <c r="AU304" s="284" t="s">
        <v>207</v>
      </c>
      <c r="AV304" s="14" t="s">
        <v>194</v>
      </c>
      <c r="AW304" s="14" t="s">
        <v>35</v>
      </c>
      <c r="AX304" s="14" t="s">
        <v>79</v>
      </c>
      <c r="AY304" s="284" t="s">
        <v>188</v>
      </c>
    </row>
    <row r="305" s="1" customFormat="1" ht="25.5" customHeight="1">
      <c r="B305" s="47"/>
      <c r="C305" s="237" t="s">
        <v>485</v>
      </c>
      <c r="D305" s="237" t="s">
        <v>190</v>
      </c>
      <c r="E305" s="238" t="s">
        <v>557</v>
      </c>
      <c r="F305" s="239" t="s">
        <v>558</v>
      </c>
      <c r="G305" s="240" t="s">
        <v>120</v>
      </c>
      <c r="H305" s="241">
        <v>5389.8400000000001</v>
      </c>
      <c r="I305" s="242"/>
      <c r="J305" s="243">
        <f>ROUND(I305*H305,2)</f>
        <v>0</v>
      </c>
      <c r="K305" s="239" t="s">
        <v>193</v>
      </c>
      <c r="L305" s="73"/>
      <c r="M305" s="244" t="s">
        <v>21</v>
      </c>
      <c r="N305" s="245" t="s">
        <v>43</v>
      </c>
      <c r="O305" s="48"/>
      <c r="P305" s="246">
        <f>O305*H305</f>
        <v>0</v>
      </c>
      <c r="Q305" s="246">
        <v>0</v>
      </c>
      <c r="R305" s="246">
        <f>Q305*H305</f>
        <v>0</v>
      </c>
      <c r="S305" s="246">
        <v>0</v>
      </c>
      <c r="T305" s="247">
        <f>S305*H305</f>
        <v>0</v>
      </c>
      <c r="AR305" s="25" t="s">
        <v>194</v>
      </c>
      <c r="AT305" s="25" t="s">
        <v>190</v>
      </c>
      <c r="AU305" s="25" t="s">
        <v>207</v>
      </c>
      <c r="AY305" s="25" t="s">
        <v>188</v>
      </c>
      <c r="BE305" s="248">
        <f>IF(N305="základní",J305,0)</f>
        <v>0</v>
      </c>
      <c r="BF305" s="248">
        <f>IF(N305="snížená",J305,0)</f>
        <v>0</v>
      </c>
      <c r="BG305" s="248">
        <f>IF(N305="zákl. přenesená",J305,0)</f>
        <v>0</v>
      </c>
      <c r="BH305" s="248">
        <f>IF(N305="sníž. přenesená",J305,0)</f>
        <v>0</v>
      </c>
      <c r="BI305" s="248">
        <f>IF(N305="nulová",J305,0)</f>
        <v>0</v>
      </c>
      <c r="BJ305" s="25" t="s">
        <v>79</v>
      </c>
      <c r="BK305" s="248">
        <f>ROUND(I305*H305,2)</f>
        <v>0</v>
      </c>
      <c r="BL305" s="25" t="s">
        <v>194</v>
      </c>
      <c r="BM305" s="25" t="s">
        <v>1619</v>
      </c>
    </row>
    <row r="306" s="1" customFormat="1">
      <c r="B306" s="47"/>
      <c r="C306" s="75"/>
      <c r="D306" s="249" t="s">
        <v>196</v>
      </c>
      <c r="E306" s="75"/>
      <c r="F306" s="250" t="s">
        <v>560</v>
      </c>
      <c r="G306" s="75"/>
      <c r="H306" s="75"/>
      <c r="I306" s="205"/>
      <c r="J306" s="75"/>
      <c r="K306" s="75"/>
      <c r="L306" s="73"/>
      <c r="M306" s="251"/>
      <c r="N306" s="48"/>
      <c r="O306" s="48"/>
      <c r="P306" s="48"/>
      <c r="Q306" s="48"/>
      <c r="R306" s="48"/>
      <c r="S306" s="48"/>
      <c r="T306" s="96"/>
      <c r="AT306" s="25" t="s">
        <v>196</v>
      </c>
      <c r="AU306" s="25" t="s">
        <v>207</v>
      </c>
    </row>
    <row r="307" s="1" customFormat="1">
      <c r="B307" s="47"/>
      <c r="C307" s="75"/>
      <c r="D307" s="249" t="s">
        <v>198</v>
      </c>
      <c r="E307" s="75"/>
      <c r="F307" s="252" t="s">
        <v>552</v>
      </c>
      <c r="G307" s="75"/>
      <c r="H307" s="75"/>
      <c r="I307" s="205"/>
      <c r="J307" s="75"/>
      <c r="K307" s="75"/>
      <c r="L307" s="73"/>
      <c r="M307" s="251"/>
      <c r="N307" s="48"/>
      <c r="O307" s="48"/>
      <c r="P307" s="48"/>
      <c r="Q307" s="48"/>
      <c r="R307" s="48"/>
      <c r="S307" s="48"/>
      <c r="T307" s="96"/>
      <c r="AT307" s="25" t="s">
        <v>198</v>
      </c>
      <c r="AU307" s="25" t="s">
        <v>207</v>
      </c>
    </row>
    <row r="308" s="12" customFormat="1">
      <c r="B308" s="253"/>
      <c r="C308" s="254"/>
      <c r="D308" s="249" t="s">
        <v>200</v>
      </c>
      <c r="E308" s="255" t="s">
        <v>21</v>
      </c>
      <c r="F308" s="256" t="s">
        <v>125</v>
      </c>
      <c r="G308" s="254"/>
      <c r="H308" s="257">
        <v>134.74600000000001</v>
      </c>
      <c r="I308" s="258"/>
      <c r="J308" s="254"/>
      <c r="K308" s="254"/>
      <c r="L308" s="259"/>
      <c r="M308" s="260"/>
      <c r="N308" s="261"/>
      <c r="O308" s="261"/>
      <c r="P308" s="261"/>
      <c r="Q308" s="261"/>
      <c r="R308" s="261"/>
      <c r="S308" s="261"/>
      <c r="T308" s="262"/>
      <c r="AT308" s="263" t="s">
        <v>200</v>
      </c>
      <c r="AU308" s="263" t="s">
        <v>207</v>
      </c>
      <c r="AV308" s="12" t="s">
        <v>81</v>
      </c>
      <c r="AW308" s="12" t="s">
        <v>35</v>
      </c>
      <c r="AX308" s="12" t="s">
        <v>79</v>
      </c>
      <c r="AY308" s="263" t="s">
        <v>188</v>
      </c>
    </row>
    <row r="309" s="12" customFormat="1">
      <c r="B309" s="253"/>
      <c r="C309" s="254"/>
      <c r="D309" s="249" t="s">
        <v>200</v>
      </c>
      <c r="E309" s="254"/>
      <c r="F309" s="256" t="s">
        <v>1620</v>
      </c>
      <c r="G309" s="254"/>
      <c r="H309" s="257">
        <v>5389.8400000000001</v>
      </c>
      <c r="I309" s="258"/>
      <c r="J309" s="254"/>
      <c r="K309" s="254"/>
      <c r="L309" s="259"/>
      <c r="M309" s="260"/>
      <c r="N309" s="261"/>
      <c r="O309" s="261"/>
      <c r="P309" s="261"/>
      <c r="Q309" s="261"/>
      <c r="R309" s="261"/>
      <c r="S309" s="261"/>
      <c r="T309" s="262"/>
      <c r="AT309" s="263" t="s">
        <v>200</v>
      </c>
      <c r="AU309" s="263" t="s">
        <v>207</v>
      </c>
      <c r="AV309" s="12" t="s">
        <v>81</v>
      </c>
      <c r="AW309" s="12" t="s">
        <v>6</v>
      </c>
      <c r="AX309" s="12" t="s">
        <v>79</v>
      </c>
      <c r="AY309" s="263" t="s">
        <v>188</v>
      </c>
    </row>
    <row r="310" s="1" customFormat="1" ht="25.5" customHeight="1">
      <c r="B310" s="47"/>
      <c r="C310" s="237" t="s">
        <v>490</v>
      </c>
      <c r="D310" s="237" t="s">
        <v>190</v>
      </c>
      <c r="E310" s="238" t="s">
        <v>563</v>
      </c>
      <c r="F310" s="239" t="s">
        <v>564</v>
      </c>
      <c r="G310" s="240" t="s">
        <v>120</v>
      </c>
      <c r="H310" s="241">
        <v>134.74600000000001</v>
      </c>
      <c r="I310" s="242"/>
      <c r="J310" s="243">
        <f>ROUND(I310*H310,2)</f>
        <v>0</v>
      </c>
      <c r="K310" s="239" t="s">
        <v>193</v>
      </c>
      <c r="L310" s="73"/>
      <c r="M310" s="244" t="s">
        <v>21</v>
      </c>
      <c r="N310" s="245" t="s">
        <v>43</v>
      </c>
      <c r="O310" s="48"/>
      <c r="P310" s="246">
        <f>O310*H310</f>
        <v>0</v>
      </c>
      <c r="Q310" s="246">
        <v>0</v>
      </c>
      <c r="R310" s="246">
        <f>Q310*H310</f>
        <v>0</v>
      </c>
      <c r="S310" s="246">
        <v>0</v>
      </c>
      <c r="T310" s="247">
        <f>S310*H310</f>
        <v>0</v>
      </c>
      <c r="AR310" s="25" t="s">
        <v>194</v>
      </c>
      <c r="AT310" s="25" t="s">
        <v>190</v>
      </c>
      <c r="AU310" s="25" t="s">
        <v>207</v>
      </c>
      <c r="AY310" s="25" t="s">
        <v>188</v>
      </c>
      <c r="BE310" s="248">
        <f>IF(N310="základní",J310,0)</f>
        <v>0</v>
      </c>
      <c r="BF310" s="248">
        <f>IF(N310="snížená",J310,0)</f>
        <v>0</v>
      </c>
      <c r="BG310" s="248">
        <f>IF(N310="zákl. přenesená",J310,0)</f>
        <v>0</v>
      </c>
      <c r="BH310" s="248">
        <f>IF(N310="sníž. přenesená",J310,0)</f>
        <v>0</v>
      </c>
      <c r="BI310" s="248">
        <f>IF(N310="nulová",J310,0)</f>
        <v>0</v>
      </c>
      <c r="BJ310" s="25" t="s">
        <v>79</v>
      </c>
      <c r="BK310" s="248">
        <f>ROUND(I310*H310,2)</f>
        <v>0</v>
      </c>
      <c r="BL310" s="25" t="s">
        <v>194</v>
      </c>
      <c r="BM310" s="25" t="s">
        <v>1621</v>
      </c>
    </row>
    <row r="311" s="1" customFormat="1">
      <c r="B311" s="47"/>
      <c r="C311" s="75"/>
      <c r="D311" s="249" t="s">
        <v>196</v>
      </c>
      <c r="E311" s="75"/>
      <c r="F311" s="250" t="s">
        <v>566</v>
      </c>
      <c r="G311" s="75"/>
      <c r="H311" s="75"/>
      <c r="I311" s="205"/>
      <c r="J311" s="75"/>
      <c r="K311" s="75"/>
      <c r="L311" s="73"/>
      <c r="M311" s="251"/>
      <c r="N311" s="48"/>
      <c r="O311" s="48"/>
      <c r="P311" s="48"/>
      <c r="Q311" s="48"/>
      <c r="R311" s="48"/>
      <c r="S311" s="48"/>
      <c r="T311" s="96"/>
      <c r="AT311" s="25" t="s">
        <v>196</v>
      </c>
      <c r="AU311" s="25" t="s">
        <v>207</v>
      </c>
    </row>
    <row r="312" s="1" customFormat="1">
      <c r="B312" s="47"/>
      <c r="C312" s="75"/>
      <c r="D312" s="249" t="s">
        <v>198</v>
      </c>
      <c r="E312" s="75"/>
      <c r="F312" s="252" t="s">
        <v>567</v>
      </c>
      <c r="G312" s="75"/>
      <c r="H312" s="75"/>
      <c r="I312" s="205"/>
      <c r="J312" s="75"/>
      <c r="K312" s="75"/>
      <c r="L312" s="73"/>
      <c r="M312" s="251"/>
      <c r="N312" s="48"/>
      <c r="O312" s="48"/>
      <c r="P312" s="48"/>
      <c r="Q312" s="48"/>
      <c r="R312" s="48"/>
      <c r="S312" s="48"/>
      <c r="T312" s="96"/>
      <c r="AT312" s="25" t="s">
        <v>198</v>
      </c>
      <c r="AU312" s="25" t="s">
        <v>207</v>
      </c>
    </row>
    <row r="313" s="12" customFormat="1">
      <c r="B313" s="253"/>
      <c r="C313" s="254"/>
      <c r="D313" s="249" t="s">
        <v>200</v>
      </c>
      <c r="E313" s="255" t="s">
        <v>21</v>
      </c>
      <c r="F313" s="256" t="s">
        <v>125</v>
      </c>
      <c r="G313" s="254"/>
      <c r="H313" s="257">
        <v>134.74600000000001</v>
      </c>
      <c r="I313" s="258"/>
      <c r="J313" s="254"/>
      <c r="K313" s="254"/>
      <c r="L313" s="259"/>
      <c r="M313" s="260"/>
      <c r="N313" s="261"/>
      <c r="O313" s="261"/>
      <c r="P313" s="261"/>
      <c r="Q313" s="261"/>
      <c r="R313" s="261"/>
      <c r="S313" s="261"/>
      <c r="T313" s="262"/>
      <c r="AT313" s="263" t="s">
        <v>200</v>
      </c>
      <c r="AU313" s="263" t="s">
        <v>207</v>
      </c>
      <c r="AV313" s="12" t="s">
        <v>81</v>
      </c>
      <c r="AW313" s="12" t="s">
        <v>35</v>
      </c>
      <c r="AX313" s="12" t="s">
        <v>79</v>
      </c>
      <c r="AY313" s="263" t="s">
        <v>188</v>
      </c>
    </row>
    <row r="314" s="1" customFormat="1" ht="16.5" customHeight="1">
      <c r="B314" s="47"/>
      <c r="C314" s="237" t="s">
        <v>496</v>
      </c>
      <c r="D314" s="237" t="s">
        <v>190</v>
      </c>
      <c r="E314" s="238" t="s">
        <v>569</v>
      </c>
      <c r="F314" s="239" t="s">
        <v>570</v>
      </c>
      <c r="G314" s="240" t="s">
        <v>120</v>
      </c>
      <c r="H314" s="241">
        <v>134.74600000000001</v>
      </c>
      <c r="I314" s="242"/>
      <c r="J314" s="243">
        <f>ROUND(I314*H314,2)</f>
        <v>0</v>
      </c>
      <c r="K314" s="239" t="s">
        <v>193</v>
      </c>
      <c r="L314" s="73"/>
      <c r="M314" s="244" t="s">
        <v>21</v>
      </c>
      <c r="N314" s="245" t="s">
        <v>43</v>
      </c>
      <c r="O314" s="48"/>
      <c r="P314" s="246">
        <f>O314*H314</f>
        <v>0</v>
      </c>
      <c r="Q314" s="246">
        <v>0</v>
      </c>
      <c r="R314" s="246">
        <f>Q314*H314</f>
        <v>0</v>
      </c>
      <c r="S314" s="246">
        <v>0</v>
      </c>
      <c r="T314" s="247">
        <f>S314*H314</f>
        <v>0</v>
      </c>
      <c r="AR314" s="25" t="s">
        <v>194</v>
      </c>
      <c r="AT314" s="25" t="s">
        <v>190</v>
      </c>
      <c r="AU314" s="25" t="s">
        <v>207</v>
      </c>
      <c r="AY314" s="25" t="s">
        <v>188</v>
      </c>
      <c r="BE314" s="248">
        <f>IF(N314="základní",J314,0)</f>
        <v>0</v>
      </c>
      <c r="BF314" s="248">
        <f>IF(N314="snížená",J314,0)</f>
        <v>0</v>
      </c>
      <c r="BG314" s="248">
        <f>IF(N314="zákl. přenesená",J314,0)</f>
        <v>0</v>
      </c>
      <c r="BH314" s="248">
        <f>IF(N314="sníž. přenesená",J314,0)</f>
        <v>0</v>
      </c>
      <c r="BI314" s="248">
        <f>IF(N314="nulová",J314,0)</f>
        <v>0</v>
      </c>
      <c r="BJ314" s="25" t="s">
        <v>79</v>
      </c>
      <c r="BK314" s="248">
        <f>ROUND(I314*H314,2)</f>
        <v>0</v>
      </c>
      <c r="BL314" s="25" t="s">
        <v>194</v>
      </c>
      <c r="BM314" s="25" t="s">
        <v>1622</v>
      </c>
    </row>
    <row r="315" s="1" customFormat="1">
      <c r="B315" s="47"/>
      <c r="C315" s="75"/>
      <c r="D315" s="249" t="s">
        <v>196</v>
      </c>
      <c r="E315" s="75"/>
      <c r="F315" s="250" t="s">
        <v>572</v>
      </c>
      <c r="G315" s="75"/>
      <c r="H315" s="75"/>
      <c r="I315" s="205"/>
      <c r="J315" s="75"/>
      <c r="K315" s="75"/>
      <c r="L315" s="73"/>
      <c r="M315" s="251"/>
      <c r="N315" s="48"/>
      <c r="O315" s="48"/>
      <c r="P315" s="48"/>
      <c r="Q315" s="48"/>
      <c r="R315" s="48"/>
      <c r="S315" s="48"/>
      <c r="T315" s="96"/>
      <c r="AT315" s="25" t="s">
        <v>196</v>
      </c>
      <c r="AU315" s="25" t="s">
        <v>207</v>
      </c>
    </row>
    <row r="316" s="1" customFormat="1">
      <c r="B316" s="47"/>
      <c r="C316" s="75"/>
      <c r="D316" s="249" t="s">
        <v>198</v>
      </c>
      <c r="E316" s="75"/>
      <c r="F316" s="252" t="s">
        <v>573</v>
      </c>
      <c r="G316" s="75"/>
      <c r="H316" s="75"/>
      <c r="I316" s="205"/>
      <c r="J316" s="75"/>
      <c r="K316" s="75"/>
      <c r="L316" s="73"/>
      <c r="M316" s="251"/>
      <c r="N316" s="48"/>
      <c r="O316" s="48"/>
      <c r="P316" s="48"/>
      <c r="Q316" s="48"/>
      <c r="R316" s="48"/>
      <c r="S316" s="48"/>
      <c r="T316" s="96"/>
      <c r="AT316" s="25" t="s">
        <v>198</v>
      </c>
      <c r="AU316" s="25" t="s">
        <v>207</v>
      </c>
    </row>
    <row r="317" s="12" customFormat="1">
      <c r="B317" s="253"/>
      <c r="C317" s="254"/>
      <c r="D317" s="249" t="s">
        <v>200</v>
      </c>
      <c r="E317" s="255" t="s">
        <v>21</v>
      </c>
      <c r="F317" s="256" t="s">
        <v>125</v>
      </c>
      <c r="G317" s="254"/>
      <c r="H317" s="257">
        <v>134.74600000000001</v>
      </c>
      <c r="I317" s="258"/>
      <c r="J317" s="254"/>
      <c r="K317" s="254"/>
      <c r="L317" s="259"/>
      <c r="M317" s="260"/>
      <c r="N317" s="261"/>
      <c r="O317" s="261"/>
      <c r="P317" s="261"/>
      <c r="Q317" s="261"/>
      <c r="R317" s="261"/>
      <c r="S317" s="261"/>
      <c r="T317" s="262"/>
      <c r="AT317" s="263" t="s">
        <v>200</v>
      </c>
      <c r="AU317" s="263" t="s">
        <v>207</v>
      </c>
      <c r="AV317" s="12" t="s">
        <v>81</v>
      </c>
      <c r="AW317" s="12" t="s">
        <v>35</v>
      </c>
      <c r="AX317" s="12" t="s">
        <v>79</v>
      </c>
      <c r="AY317" s="263" t="s">
        <v>188</v>
      </c>
    </row>
    <row r="318" s="1" customFormat="1" ht="16.5" customHeight="1">
      <c r="B318" s="47"/>
      <c r="C318" s="237" t="s">
        <v>518</v>
      </c>
      <c r="D318" s="237" t="s">
        <v>190</v>
      </c>
      <c r="E318" s="238" t="s">
        <v>575</v>
      </c>
      <c r="F318" s="239" t="s">
        <v>576</v>
      </c>
      <c r="G318" s="240" t="s">
        <v>120</v>
      </c>
      <c r="H318" s="241">
        <v>5389.8400000000001</v>
      </c>
      <c r="I318" s="242"/>
      <c r="J318" s="243">
        <f>ROUND(I318*H318,2)</f>
        <v>0</v>
      </c>
      <c r="K318" s="239" t="s">
        <v>193</v>
      </c>
      <c r="L318" s="73"/>
      <c r="M318" s="244" t="s">
        <v>21</v>
      </c>
      <c r="N318" s="245" t="s">
        <v>43</v>
      </c>
      <c r="O318" s="48"/>
      <c r="P318" s="246">
        <f>O318*H318</f>
        <v>0</v>
      </c>
      <c r="Q318" s="246">
        <v>0</v>
      </c>
      <c r="R318" s="246">
        <f>Q318*H318</f>
        <v>0</v>
      </c>
      <c r="S318" s="246">
        <v>0</v>
      </c>
      <c r="T318" s="247">
        <f>S318*H318</f>
        <v>0</v>
      </c>
      <c r="AR318" s="25" t="s">
        <v>194</v>
      </c>
      <c r="AT318" s="25" t="s">
        <v>190</v>
      </c>
      <c r="AU318" s="25" t="s">
        <v>207</v>
      </c>
      <c r="AY318" s="25" t="s">
        <v>188</v>
      </c>
      <c r="BE318" s="248">
        <f>IF(N318="základní",J318,0)</f>
        <v>0</v>
      </c>
      <c r="BF318" s="248">
        <f>IF(N318="snížená",J318,0)</f>
        <v>0</v>
      </c>
      <c r="BG318" s="248">
        <f>IF(N318="zákl. přenesená",J318,0)</f>
        <v>0</v>
      </c>
      <c r="BH318" s="248">
        <f>IF(N318="sníž. přenesená",J318,0)</f>
        <v>0</v>
      </c>
      <c r="BI318" s="248">
        <f>IF(N318="nulová",J318,0)</f>
        <v>0</v>
      </c>
      <c r="BJ318" s="25" t="s">
        <v>79</v>
      </c>
      <c r="BK318" s="248">
        <f>ROUND(I318*H318,2)</f>
        <v>0</v>
      </c>
      <c r="BL318" s="25" t="s">
        <v>194</v>
      </c>
      <c r="BM318" s="25" t="s">
        <v>1623</v>
      </c>
    </row>
    <row r="319" s="1" customFormat="1">
      <c r="B319" s="47"/>
      <c r="C319" s="75"/>
      <c r="D319" s="249" t="s">
        <v>196</v>
      </c>
      <c r="E319" s="75"/>
      <c r="F319" s="250" t="s">
        <v>578</v>
      </c>
      <c r="G319" s="75"/>
      <c r="H319" s="75"/>
      <c r="I319" s="205"/>
      <c r="J319" s="75"/>
      <c r="K319" s="75"/>
      <c r="L319" s="73"/>
      <c r="M319" s="251"/>
      <c r="N319" s="48"/>
      <c r="O319" s="48"/>
      <c r="P319" s="48"/>
      <c r="Q319" s="48"/>
      <c r="R319" s="48"/>
      <c r="S319" s="48"/>
      <c r="T319" s="96"/>
      <c r="AT319" s="25" t="s">
        <v>196</v>
      </c>
      <c r="AU319" s="25" t="s">
        <v>207</v>
      </c>
    </row>
    <row r="320" s="1" customFormat="1">
      <c r="B320" s="47"/>
      <c r="C320" s="75"/>
      <c r="D320" s="249" t="s">
        <v>198</v>
      </c>
      <c r="E320" s="75"/>
      <c r="F320" s="252" t="s">
        <v>573</v>
      </c>
      <c r="G320" s="75"/>
      <c r="H320" s="75"/>
      <c r="I320" s="205"/>
      <c r="J320" s="75"/>
      <c r="K320" s="75"/>
      <c r="L320" s="73"/>
      <c r="M320" s="251"/>
      <c r="N320" s="48"/>
      <c r="O320" s="48"/>
      <c r="P320" s="48"/>
      <c r="Q320" s="48"/>
      <c r="R320" s="48"/>
      <c r="S320" s="48"/>
      <c r="T320" s="96"/>
      <c r="AT320" s="25" t="s">
        <v>198</v>
      </c>
      <c r="AU320" s="25" t="s">
        <v>207</v>
      </c>
    </row>
    <row r="321" s="12" customFormat="1">
      <c r="B321" s="253"/>
      <c r="C321" s="254"/>
      <c r="D321" s="249" t="s">
        <v>200</v>
      </c>
      <c r="E321" s="255" t="s">
        <v>21</v>
      </c>
      <c r="F321" s="256" t="s">
        <v>125</v>
      </c>
      <c r="G321" s="254"/>
      <c r="H321" s="257">
        <v>134.74600000000001</v>
      </c>
      <c r="I321" s="258"/>
      <c r="J321" s="254"/>
      <c r="K321" s="254"/>
      <c r="L321" s="259"/>
      <c r="M321" s="260"/>
      <c r="N321" s="261"/>
      <c r="O321" s="261"/>
      <c r="P321" s="261"/>
      <c r="Q321" s="261"/>
      <c r="R321" s="261"/>
      <c r="S321" s="261"/>
      <c r="T321" s="262"/>
      <c r="AT321" s="263" t="s">
        <v>200</v>
      </c>
      <c r="AU321" s="263" t="s">
        <v>207</v>
      </c>
      <c r="AV321" s="12" t="s">
        <v>81</v>
      </c>
      <c r="AW321" s="12" t="s">
        <v>35</v>
      </c>
      <c r="AX321" s="12" t="s">
        <v>79</v>
      </c>
      <c r="AY321" s="263" t="s">
        <v>188</v>
      </c>
    </row>
    <row r="322" s="12" customFormat="1">
      <c r="B322" s="253"/>
      <c r="C322" s="254"/>
      <c r="D322" s="249" t="s">
        <v>200</v>
      </c>
      <c r="E322" s="254"/>
      <c r="F322" s="256" t="s">
        <v>1620</v>
      </c>
      <c r="G322" s="254"/>
      <c r="H322" s="257">
        <v>5389.8400000000001</v>
      </c>
      <c r="I322" s="258"/>
      <c r="J322" s="254"/>
      <c r="K322" s="254"/>
      <c r="L322" s="259"/>
      <c r="M322" s="260"/>
      <c r="N322" s="261"/>
      <c r="O322" s="261"/>
      <c r="P322" s="261"/>
      <c r="Q322" s="261"/>
      <c r="R322" s="261"/>
      <c r="S322" s="261"/>
      <c r="T322" s="262"/>
      <c r="AT322" s="263" t="s">
        <v>200</v>
      </c>
      <c r="AU322" s="263" t="s">
        <v>207</v>
      </c>
      <c r="AV322" s="12" t="s">
        <v>81</v>
      </c>
      <c r="AW322" s="12" t="s">
        <v>6</v>
      </c>
      <c r="AX322" s="12" t="s">
        <v>79</v>
      </c>
      <c r="AY322" s="263" t="s">
        <v>188</v>
      </c>
    </row>
    <row r="323" s="1" customFormat="1" ht="16.5" customHeight="1">
      <c r="B323" s="47"/>
      <c r="C323" s="237" t="s">
        <v>525</v>
      </c>
      <c r="D323" s="237" t="s">
        <v>190</v>
      </c>
      <c r="E323" s="238" t="s">
        <v>580</v>
      </c>
      <c r="F323" s="239" t="s">
        <v>581</v>
      </c>
      <c r="G323" s="240" t="s">
        <v>120</v>
      </c>
      <c r="H323" s="241">
        <v>134.74600000000001</v>
      </c>
      <c r="I323" s="242"/>
      <c r="J323" s="243">
        <f>ROUND(I323*H323,2)</f>
        <v>0</v>
      </c>
      <c r="K323" s="239" t="s">
        <v>193</v>
      </c>
      <c r="L323" s="73"/>
      <c r="M323" s="244" t="s">
        <v>21</v>
      </c>
      <c r="N323" s="245" t="s">
        <v>43</v>
      </c>
      <c r="O323" s="48"/>
      <c r="P323" s="246">
        <f>O323*H323</f>
        <v>0</v>
      </c>
      <c r="Q323" s="246">
        <v>0</v>
      </c>
      <c r="R323" s="246">
        <f>Q323*H323</f>
        <v>0</v>
      </c>
      <c r="S323" s="246">
        <v>0</v>
      </c>
      <c r="T323" s="247">
        <f>S323*H323</f>
        <v>0</v>
      </c>
      <c r="AR323" s="25" t="s">
        <v>194</v>
      </c>
      <c r="AT323" s="25" t="s">
        <v>190</v>
      </c>
      <c r="AU323" s="25" t="s">
        <v>207</v>
      </c>
      <c r="AY323" s="25" t="s">
        <v>188</v>
      </c>
      <c r="BE323" s="248">
        <f>IF(N323="základní",J323,0)</f>
        <v>0</v>
      </c>
      <c r="BF323" s="248">
        <f>IF(N323="snížená",J323,0)</f>
        <v>0</v>
      </c>
      <c r="BG323" s="248">
        <f>IF(N323="zákl. přenesená",J323,0)</f>
        <v>0</v>
      </c>
      <c r="BH323" s="248">
        <f>IF(N323="sníž. přenesená",J323,0)</f>
        <v>0</v>
      </c>
      <c r="BI323" s="248">
        <f>IF(N323="nulová",J323,0)</f>
        <v>0</v>
      </c>
      <c r="BJ323" s="25" t="s">
        <v>79</v>
      </c>
      <c r="BK323" s="248">
        <f>ROUND(I323*H323,2)</f>
        <v>0</v>
      </c>
      <c r="BL323" s="25" t="s">
        <v>194</v>
      </c>
      <c r="BM323" s="25" t="s">
        <v>1624</v>
      </c>
    </row>
    <row r="324" s="1" customFormat="1">
      <c r="B324" s="47"/>
      <c r="C324" s="75"/>
      <c r="D324" s="249" t="s">
        <v>196</v>
      </c>
      <c r="E324" s="75"/>
      <c r="F324" s="250" t="s">
        <v>583</v>
      </c>
      <c r="G324" s="75"/>
      <c r="H324" s="75"/>
      <c r="I324" s="205"/>
      <c r="J324" s="75"/>
      <c r="K324" s="75"/>
      <c r="L324" s="73"/>
      <c r="M324" s="251"/>
      <c r="N324" s="48"/>
      <c r="O324" s="48"/>
      <c r="P324" s="48"/>
      <c r="Q324" s="48"/>
      <c r="R324" s="48"/>
      <c r="S324" s="48"/>
      <c r="T324" s="96"/>
      <c r="AT324" s="25" t="s">
        <v>196</v>
      </c>
      <c r="AU324" s="25" t="s">
        <v>207</v>
      </c>
    </row>
    <row r="325" s="12" customFormat="1">
      <c r="B325" s="253"/>
      <c r="C325" s="254"/>
      <c r="D325" s="249" t="s">
        <v>200</v>
      </c>
      <c r="E325" s="255" t="s">
        <v>21</v>
      </c>
      <c r="F325" s="256" t="s">
        <v>125</v>
      </c>
      <c r="G325" s="254"/>
      <c r="H325" s="257">
        <v>134.74600000000001</v>
      </c>
      <c r="I325" s="258"/>
      <c r="J325" s="254"/>
      <c r="K325" s="254"/>
      <c r="L325" s="259"/>
      <c r="M325" s="260"/>
      <c r="N325" s="261"/>
      <c r="O325" s="261"/>
      <c r="P325" s="261"/>
      <c r="Q325" s="261"/>
      <c r="R325" s="261"/>
      <c r="S325" s="261"/>
      <c r="T325" s="262"/>
      <c r="AT325" s="263" t="s">
        <v>200</v>
      </c>
      <c r="AU325" s="263" t="s">
        <v>207</v>
      </c>
      <c r="AV325" s="12" t="s">
        <v>81</v>
      </c>
      <c r="AW325" s="12" t="s">
        <v>35</v>
      </c>
      <c r="AX325" s="12" t="s">
        <v>79</v>
      </c>
      <c r="AY325" s="263" t="s">
        <v>188</v>
      </c>
    </row>
    <row r="326" s="11" customFormat="1" ht="22.32" customHeight="1">
      <c r="B326" s="221"/>
      <c r="C326" s="222"/>
      <c r="D326" s="223" t="s">
        <v>71</v>
      </c>
      <c r="E326" s="235" t="s">
        <v>584</v>
      </c>
      <c r="F326" s="235" t="s">
        <v>585</v>
      </c>
      <c r="G326" s="222"/>
      <c r="H326" s="222"/>
      <c r="I326" s="225"/>
      <c r="J326" s="236">
        <f>BK326</f>
        <v>0</v>
      </c>
      <c r="K326" s="222"/>
      <c r="L326" s="227"/>
      <c r="M326" s="228"/>
      <c r="N326" s="229"/>
      <c r="O326" s="229"/>
      <c r="P326" s="230">
        <f>SUM(P327:P330)</f>
        <v>0</v>
      </c>
      <c r="Q326" s="229"/>
      <c r="R326" s="230">
        <f>SUM(R327:R330)</f>
        <v>0</v>
      </c>
      <c r="S326" s="229"/>
      <c r="T326" s="231">
        <f>SUM(T327:T330)</f>
        <v>0</v>
      </c>
      <c r="AR326" s="232" t="s">
        <v>79</v>
      </c>
      <c r="AT326" s="233" t="s">
        <v>71</v>
      </c>
      <c r="AU326" s="233" t="s">
        <v>81</v>
      </c>
      <c r="AY326" s="232" t="s">
        <v>188</v>
      </c>
      <c r="BK326" s="234">
        <f>SUM(BK327:BK330)</f>
        <v>0</v>
      </c>
    </row>
    <row r="327" s="1" customFormat="1" ht="16.5" customHeight="1">
      <c r="B327" s="47"/>
      <c r="C327" s="237" t="s">
        <v>533</v>
      </c>
      <c r="D327" s="237" t="s">
        <v>190</v>
      </c>
      <c r="E327" s="238" t="s">
        <v>587</v>
      </c>
      <c r="F327" s="239" t="s">
        <v>588</v>
      </c>
      <c r="G327" s="240" t="s">
        <v>120</v>
      </c>
      <c r="H327" s="241">
        <v>77.599999999999994</v>
      </c>
      <c r="I327" s="242"/>
      <c r="J327" s="243">
        <f>ROUND(I327*H327,2)</f>
        <v>0</v>
      </c>
      <c r="K327" s="239" t="s">
        <v>193</v>
      </c>
      <c r="L327" s="73"/>
      <c r="M327" s="244" t="s">
        <v>21</v>
      </c>
      <c r="N327" s="245" t="s">
        <v>43</v>
      </c>
      <c r="O327" s="48"/>
      <c r="P327" s="246">
        <f>O327*H327</f>
        <v>0</v>
      </c>
      <c r="Q327" s="246">
        <v>0</v>
      </c>
      <c r="R327" s="246">
        <f>Q327*H327</f>
        <v>0</v>
      </c>
      <c r="S327" s="246">
        <v>0</v>
      </c>
      <c r="T327" s="247">
        <f>S327*H327</f>
        <v>0</v>
      </c>
      <c r="AR327" s="25" t="s">
        <v>194</v>
      </c>
      <c r="AT327" s="25" t="s">
        <v>190</v>
      </c>
      <c r="AU327" s="25" t="s">
        <v>207</v>
      </c>
      <c r="AY327" s="25" t="s">
        <v>188</v>
      </c>
      <c r="BE327" s="248">
        <f>IF(N327="základní",J327,0)</f>
        <v>0</v>
      </c>
      <c r="BF327" s="248">
        <f>IF(N327="snížená",J327,0)</f>
        <v>0</v>
      </c>
      <c r="BG327" s="248">
        <f>IF(N327="zákl. přenesená",J327,0)</f>
        <v>0</v>
      </c>
      <c r="BH327" s="248">
        <f>IF(N327="sníž. přenesená",J327,0)</f>
        <v>0</v>
      </c>
      <c r="BI327" s="248">
        <f>IF(N327="nulová",J327,0)</f>
        <v>0</v>
      </c>
      <c r="BJ327" s="25" t="s">
        <v>79</v>
      </c>
      <c r="BK327" s="248">
        <f>ROUND(I327*H327,2)</f>
        <v>0</v>
      </c>
      <c r="BL327" s="25" t="s">
        <v>194</v>
      </c>
      <c r="BM327" s="25" t="s">
        <v>1625</v>
      </c>
    </row>
    <row r="328" s="1" customFormat="1">
      <c r="B328" s="47"/>
      <c r="C328" s="75"/>
      <c r="D328" s="249" t="s">
        <v>196</v>
      </c>
      <c r="E328" s="75"/>
      <c r="F328" s="250" t="s">
        <v>590</v>
      </c>
      <c r="G328" s="75"/>
      <c r="H328" s="75"/>
      <c r="I328" s="205"/>
      <c r="J328" s="75"/>
      <c r="K328" s="75"/>
      <c r="L328" s="73"/>
      <c r="M328" s="251"/>
      <c r="N328" s="48"/>
      <c r="O328" s="48"/>
      <c r="P328" s="48"/>
      <c r="Q328" s="48"/>
      <c r="R328" s="48"/>
      <c r="S328" s="48"/>
      <c r="T328" s="96"/>
      <c r="AT328" s="25" t="s">
        <v>196</v>
      </c>
      <c r="AU328" s="25" t="s">
        <v>207</v>
      </c>
    </row>
    <row r="329" s="1" customFormat="1">
      <c r="B329" s="47"/>
      <c r="C329" s="75"/>
      <c r="D329" s="249" t="s">
        <v>198</v>
      </c>
      <c r="E329" s="75"/>
      <c r="F329" s="252" t="s">
        <v>591</v>
      </c>
      <c r="G329" s="75"/>
      <c r="H329" s="75"/>
      <c r="I329" s="205"/>
      <c r="J329" s="75"/>
      <c r="K329" s="75"/>
      <c r="L329" s="73"/>
      <c r="M329" s="251"/>
      <c r="N329" s="48"/>
      <c r="O329" s="48"/>
      <c r="P329" s="48"/>
      <c r="Q329" s="48"/>
      <c r="R329" s="48"/>
      <c r="S329" s="48"/>
      <c r="T329" s="96"/>
      <c r="AT329" s="25" t="s">
        <v>198</v>
      </c>
      <c r="AU329" s="25" t="s">
        <v>207</v>
      </c>
    </row>
    <row r="330" s="12" customFormat="1">
      <c r="B330" s="253"/>
      <c r="C330" s="254"/>
      <c r="D330" s="249" t="s">
        <v>200</v>
      </c>
      <c r="E330" s="255" t="s">
        <v>21</v>
      </c>
      <c r="F330" s="256" t="s">
        <v>132</v>
      </c>
      <c r="G330" s="254"/>
      <c r="H330" s="257">
        <v>77.599999999999994</v>
      </c>
      <c r="I330" s="258"/>
      <c r="J330" s="254"/>
      <c r="K330" s="254"/>
      <c r="L330" s="259"/>
      <c r="M330" s="260"/>
      <c r="N330" s="261"/>
      <c r="O330" s="261"/>
      <c r="P330" s="261"/>
      <c r="Q330" s="261"/>
      <c r="R330" s="261"/>
      <c r="S330" s="261"/>
      <c r="T330" s="262"/>
      <c r="AT330" s="263" t="s">
        <v>200</v>
      </c>
      <c r="AU330" s="263" t="s">
        <v>207</v>
      </c>
      <c r="AV330" s="12" t="s">
        <v>81</v>
      </c>
      <c r="AW330" s="12" t="s">
        <v>35</v>
      </c>
      <c r="AX330" s="12" t="s">
        <v>79</v>
      </c>
      <c r="AY330" s="263" t="s">
        <v>188</v>
      </c>
    </row>
    <row r="331" s="11" customFormat="1" ht="22.32" customHeight="1">
      <c r="B331" s="221"/>
      <c r="C331" s="222"/>
      <c r="D331" s="223" t="s">
        <v>71</v>
      </c>
      <c r="E331" s="235" t="s">
        <v>592</v>
      </c>
      <c r="F331" s="235" t="s">
        <v>593</v>
      </c>
      <c r="G331" s="222"/>
      <c r="H331" s="222"/>
      <c r="I331" s="225"/>
      <c r="J331" s="236">
        <f>BK331</f>
        <v>0</v>
      </c>
      <c r="K331" s="222"/>
      <c r="L331" s="227"/>
      <c r="M331" s="228"/>
      <c r="N331" s="229"/>
      <c r="O331" s="229"/>
      <c r="P331" s="230">
        <f>SUM(P332:P343)</f>
        <v>0</v>
      </c>
      <c r="Q331" s="229"/>
      <c r="R331" s="230">
        <f>SUM(R332:R343)</f>
        <v>0</v>
      </c>
      <c r="S331" s="229"/>
      <c r="T331" s="231">
        <f>SUM(T332:T343)</f>
        <v>3.2549439999999996</v>
      </c>
      <c r="AR331" s="232" t="s">
        <v>79</v>
      </c>
      <c r="AT331" s="233" t="s">
        <v>71</v>
      </c>
      <c r="AU331" s="233" t="s">
        <v>81</v>
      </c>
      <c r="AY331" s="232" t="s">
        <v>188</v>
      </c>
      <c r="BK331" s="234">
        <f>SUM(BK332:BK343)</f>
        <v>0</v>
      </c>
    </row>
    <row r="332" s="1" customFormat="1" ht="16.5" customHeight="1">
      <c r="B332" s="47"/>
      <c r="C332" s="237" t="s">
        <v>540</v>
      </c>
      <c r="D332" s="237" t="s">
        <v>190</v>
      </c>
      <c r="E332" s="238" t="s">
        <v>606</v>
      </c>
      <c r="F332" s="239" t="s">
        <v>607</v>
      </c>
      <c r="G332" s="240" t="s">
        <v>120</v>
      </c>
      <c r="H332" s="241">
        <v>1.0800000000000001</v>
      </c>
      <c r="I332" s="242"/>
      <c r="J332" s="243">
        <f>ROUND(I332*H332,2)</f>
        <v>0</v>
      </c>
      <c r="K332" s="239" t="s">
        <v>193</v>
      </c>
      <c r="L332" s="73"/>
      <c r="M332" s="244" t="s">
        <v>21</v>
      </c>
      <c r="N332" s="245" t="s">
        <v>43</v>
      </c>
      <c r="O332" s="48"/>
      <c r="P332" s="246">
        <f>O332*H332</f>
        <v>0</v>
      </c>
      <c r="Q332" s="246">
        <v>0</v>
      </c>
      <c r="R332" s="246">
        <f>Q332*H332</f>
        <v>0</v>
      </c>
      <c r="S332" s="246">
        <v>0.060999999999999999</v>
      </c>
      <c r="T332" s="247">
        <f>S332*H332</f>
        <v>0.065880000000000008</v>
      </c>
      <c r="AR332" s="25" t="s">
        <v>194</v>
      </c>
      <c r="AT332" s="25" t="s">
        <v>190</v>
      </c>
      <c r="AU332" s="25" t="s">
        <v>207</v>
      </c>
      <c r="AY332" s="25" t="s">
        <v>188</v>
      </c>
      <c r="BE332" s="248">
        <f>IF(N332="základní",J332,0)</f>
        <v>0</v>
      </c>
      <c r="BF332" s="248">
        <f>IF(N332="snížená",J332,0)</f>
        <v>0</v>
      </c>
      <c r="BG332" s="248">
        <f>IF(N332="zákl. přenesená",J332,0)</f>
        <v>0</v>
      </c>
      <c r="BH332" s="248">
        <f>IF(N332="sníž. přenesená",J332,0)</f>
        <v>0</v>
      </c>
      <c r="BI332" s="248">
        <f>IF(N332="nulová",J332,0)</f>
        <v>0</v>
      </c>
      <c r="BJ332" s="25" t="s">
        <v>79</v>
      </c>
      <c r="BK332" s="248">
        <f>ROUND(I332*H332,2)</f>
        <v>0</v>
      </c>
      <c r="BL332" s="25" t="s">
        <v>194</v>
      </c>
      <c r="BM332" s="25" t="s">
        <v>1626</v>
      </c>
    </row>
    <row r="333" s="1" customFormat="1">
      <c r="B333" s="47"/>
      <c r="C333" s="75"/>
      <c r="D333" s="249" t="s">
        <v>196</v>
      </c>
      <c r="E333" s="75"/>
      <c r="F333" s="250" t="s">
        <v>609</v>
      </c>
      <c r="G333" s="75"/>
      <c r="H333" s="75"/>
      <c r="I333" s="205"/>
      <c r="J333" s="75"/>
      <c r="K333" s="75"/>
      <c r="L333" s="73"/>
      <c r="M333" s="251"/>
      <c r="N333" s="48"/>
      <c r="O333" s="48"/>
      <c r="P333" s="48"/>
      <c r="Q333" s="48"/>
      <c r="R333" s="48"/>
      <c r="S333" s="48"/>
      <c r="T333" s="96"/>
      <c r="AT333" s="25" t="s">
        <v>196</v>
      </c>
      <c r="AU333" s="25" t="s">
        <v>207</v>
      </c>
    </row>
    <row r="334" s="1" customFormat="1">
      <c r="B334" s="47"/>
      <c r="C334" s="75"/>
      <c r="D334" s="249" t="s">
        <v>198</v>
      </c>
      <c r="E334" s="75"/>
      <c r="F334" s="252" t="s">
        <v>610</v>
      </c>
      <c r="G334" s="75"/>
      <c r="H334" s="75"/>
      <c r="I334" s="205"/>
      <c r="J334" s="75"/>
      <c r="K334" s="75"/>
      <c r="L334" s="73"/>
      <c r="M334" s="251"/>
      <c r="N334" s="48"/>
      <c r="O334" s="48"/>
      <c r="P334" s="48"/>
      <c r="Q334" s="48"/>
      <c r="R334" s="48"/>
      <c r="S334" s="48"/>
      <c r="T334" s="96"/>
      <c r="AT334" s="25" t="s">
        <v>198</v>
      </c>
      <c r="AU334" s="25" t="s">
        <v>207</v>
      </c>
    </row>
    <row r="335" s="12" customFormat="1">
      <c r="B335" s="253"/>
      <c r="C335" s="254"/>
      <c r="D335" s="249" t="s">
        <v>200</v>
      </c>
      <c r="E335" s="255" t="s">
        <v>21</v>
      </c>
      <c r="F335" s="256" t="s">
        <v>1590</v>
      </c>
      <c r="G335" s="254"/>
      <c r="H335" s="257">
        <v>1.0800000000000001</v>
      </c>
      <c r="I335" s="258"/>
      <c r="J335" s="254"/>
      <c r="K335" s="254"/>
      <c r="L335" s="259"/>
      <c r="M335" s="260"/>
      <c r="N335" s="261"/>
      <c r="O335" s="261"/>
      <c r="P335" s="261"/>
      <c r="Q335" s="261"/>
      <c r="R335" s="261"/>
      <c r="S335" s="261"/>
      <c r="T335" s="262"/>
      <c r="AT335" s="263" t="s">
        <v>200</v>
      </c>
      <c r="AU335" s="263" t="s">
        <v>207</v>
      </c>
      <c r="AV335" s="12" t="s">
        <v>81</v>
      </c>
      <c r="AW335" s="12" t="s">
        <v>35</v>
      </c>
      <c r="AX335" s="12" t="s">
        <v>79</v>
      </c>
      <c r="AY335" s="263" t="s">
        <v>188</v>
      </c>
    </row>
    <row r="336" s="1" customFormat="1" ht="16.5" customHeight="1">
      <c r="B336" s="47"/>
      <c r="C336" s="237" t="s">
        <v>547</v>
      </c>
      <c r="D336" s="237" t="s">
        <v>190</v>
      </c>
      <c r="E336" s="238" t="s">
        <v>612</v>
      </c>
      <c r="F336" s="239" t="s">
        <v>613</v>
      </c>
      <c r="G336" s="240" t="s">
        <v>120</v>
      </c>
      <c r="H336" s="241">
        <v>58.009999999999998</v>
      </c>
      <c r="I336" s="242"/>
      <c r="J336" s="243">
        <f>ROUND(I336*H336,2)</f>
        <v>0</v>
      </c>
      <c r="K336" s="239" t="s">
        <v>193</v>
      </c>
      <c r="L336" s="73"/>
      <c r="M336" s="244" t="s">
        <v>21</v>
      </c>
      <c r="N336" s="245" t="s">
        <v>43</v>
      </c>
      <c r="O336" s="48"/>
      <c r="P336" s="246">
        <f>O336*H336</f>
        <v>0</v>
      </c>
      <c r="Q336" s="246">
        <v>0</v>
      </c>
      <c r="R336" s="246">
        <f>Q336*H336</f>
        <v>0</v>
      </c>
      <c r="S336" s="246">
        <v>0.052999999999999998</v>
      </c>
      <c r="T336" s="247">
        <f>S336*H336</f>
        <v>3.0745299999999998</v>
      </c>
      <c r="AR336" s="25" t="s">
        <v>194</v>
      </c>
      <c r="AT336" s="25" t="s">
        <v>190</v>
      </c>
      <c r="AU336" s="25" t="s">
        <v>207</v>
      </c>
      <c r="AY336" s="25" t="s">
        <v>188</v>
      </c>
      <c r="BE336" s="248">
        <f>IF(N336="základní",J336,0)</f>
        <v>0</v>
      </c>
      <c r="BF336" s="248">
        <f>IF(N336="snížená",J336,0)</f>
        <v>0</v>
      </c>
      <c r="BG336" s="248">
        <f>IF(N336="zákl. přenesená",J336,0)</f>
        <v>0</v>
      </c>
      <c r="BH336" s="248">
        <f>IF(N336="sníž. přenesená",J336,0)</f>
        <v>0</v>
      </c>
      <c r="BI336" s="248">
        <f>IF(N336="nulová",J336,0)</f>
        <v>0</v>
      </c>
      <c r="BJ336" s="25" t="s">
        <v>79</v>
      </c>
      <c r="BK336" s="248">
        <f>ROUND(I336*H336,2)</f>
        <v>0</v>
      </c>
      <c r="BL336" s="25" t="s">
        <v>194</v>
      </c>
      <c r="BM336" s="25" t="s">
        <v>1627</v>
      </c>
    </row>
    <row r="337" s="1" customFormat="1">
      <c r="B337" s="47"/>
      <c r="C337" s="75"/>
      <c r="D337" s="249" t="s">
        <v>196</v>
      </c>
      <c r="E337" s="75"/>
      <c r="F337" s="250" t="s">
        <v>615</v>
      </c>
      <c r="G337" s="75"/>
      <c r="H337" s="75"/>
      <c r="I337" s="205"/>
      <c r="J337" s="75"/>
      <c r="K337" s="75"/>
      <c r="L337" s="73"/>
      <c r="M337" s="251"/>
      <c r="N337" s="48"/>
      <c r="O337" s="48"/>
      <c r="P337" s="48"/>
      <c r="Q337" s="48"/>
      <c r="R337" s="48"/>
      <c r="S337" s="48"/>
      <c r="T337" s="96"/>
      <c r="AT337" s="25" t="s">
        <v>196</v>
      </c>
      <c r="AU337" s="25" t="s">
        <v>207</v>
      </c>
    </row>
    <row r="338" s="1" customFormat="1">
      <c r="B338" s="47"/>
      <c r="C338" s="75"/>
      <c r="D338" s="249" t="s">
        <v>198</v>
      </c>
      <c r="E338" s="75"/>
      <c r="F338" s="252" t="s">
        <v>610</v>
      </c>
      <c r="G338" s="75"/>
      <c r="H338" s="75"/>
      <c r="I338" s="205"/>
      <c r="J338" s="75"/>
      <c r="K338" s="75"/>
      <c r="L338" s="73"/>
      <c r="M338" s="251"/>
      <c r="N338" s="48"/>
      <c r="O338" s="48"/>
      <c r="P338" s="48"/>
      <c r="Q338" s="48"/>
      <c r="R338" s="48"/>
      <c r="S338" s="48"/>
      <c r="T338" s="96"/>
      <c r="AT338" s="25" t="s">
        <v>198</v>
      </c>
      <c r="AU338" s="25" t="s">
        <v>207</v>
      </c>
    </row>
    <row r="339" s="12" customFormat="1">
      <c r="B339" s="253"/>
      <c r="C339" s="254"/>
      <c r="D339" s="249" t="s">
        <v>200</v>
      </c>
      <c r="E339" s="255" t="s">
        <v>21</v>
      </c>
      <c r="F339" s="256" t="s">
        <v>1588</v>
      </c>
      <c r="G339" s="254"/>
      <c r="H339" s="257">
        <v>58.009999999999998</v>
      </c>
      <c r="I339" s="258"/>
      <c r="J339" s="254"/>
      <c r="K339" s="254"/>
      <c r="L339" s="259"/>
      <c r="M339" s="260"/>
      <c r="N339" s="261"/>
      <c r="O339" s="261"/>
      <c r="P339" s="261"/>
      <c r="Q339" s="261"/>
      <c r="R339" s="261"/>
      <c r="S339" s="261"/>
      <c r="T339" s="262"/>
      <c r="AT339" s="263" t="s">
        <v>200</v>
      </c>
      <c r="AU339" s="263" t="s">
        <v>207</v>
      </c>
      <c r="AV339" s="12" t="s">
        <v>81</v>
      </c>
      <c r="AW339" s="12" t="s">
        <v>35</v>
      </c>
      <c r="AX339" s="12" t="s">
        <v>79</v>
      </c>
      <c r="AY339" s="263" t="s">
        <v>188</v>
      </c>
    </row>
    <row r="340" s="1" customFormat="1" ht="16.5" customHeight="1">
      <c r="B340" s="47"/>
      <c r="C340" s="237" t="s">
        <v>556</v>
      </c>
      <c r="D340" s="237" t="s">
        <v>190</v>
      </c>
      <c r="E340" s="238" t="s">
        <v>618</v>
      </c>
      <c r="F340" s="239" t="s">
        <v>619</v>
      </c>
      <c r="G340" s="240" t="s">
        <v>120</v>
      </c>
      <c r="H340" s="241">
        <v>1.8180000000000001</v>
      </c>
      <c r="I340" s="242"/>
      <c r="J340" s="243">
        <f>ROUND(I340*H340,2)</f>
        <v>0</v>
      </c>
      <c r="K340" s="239" t="s">
        <v>193</v>
      </c>
      <c r="L340" s="73"/>
      <c r="M340" s="244" t="s">
        <v>21</v>
      </c>
      <c r="N340" s="245" t="s">
        <v>43</v>
      </c>
      <c r="O340" s="48"/>
      <c r="P340" s="246">
        <f>O340*H340</f>
        <v>0</v>
      </c>
      <c r="Q340" s="246">
        <v>0</v>
      </c>
      <c r="R340" s="246">
        <f>Q340*H340</f>
        <v>0</v>
      </c>
      <c r="S340" s="246">
        <v>0.063</v>
      </c>
      <c r="T340" s="247">
        <f>S340*H340</f>
        <v>0.11453400000000001</v>
      </c>
      <c r="AR340" s="25" t="s">
        <v>194</v>
      </c>
      <c r="AT340" s="25" t="s">
        <v>190</v>
      </c>
      <c r="AU340" s="25" t="s">
        <v>207</v>
      </c>
      <c r="AY340" s="25" t="s">
        <v>188</v>
      </c>
      <c r="BE340" s="248">
        <f>IF(N340="základní",J340,0)</f>
        <v>0</v>
      </c>
      <c r="BF340" s="248">
        <f>IF(N340="snížená",J340,0)</f>
        <v>0</v>
      </c>
      <c r="BG340" s="248">
        <f>IF(N340="zákl. přenesená",J340,0)</f>
        <v>0</v>
      </c>
      <c r="BH340" s="248">
        <f>IF(N340="sníž. přenesená",J340,0)</f>
        <v>0</v>
      </c>
      <c r="BI340" s="248">
        <f>IF(N340="nulová",J340,0)</f>
        <v>0</v>
      </c>
      <c r="BJ340" s="25" t="s">
        <v>79</v>
      </c>
      <c r="BK340" s="248">
        <f>ROUND(I340*H340,2)</f>
        <v>0</v>
      </c>
      <c r="BL340" s="25" t="s">
        <v>194</v>
      </c>
      <c r="BM340" s="25" t="s">
        <v>1628</v>
      </c>
    </row>
    <row r="341" s="1" customFormat="1">
      <c r="B341" s="47"/>
      <c r="C341" s="75"/>
      <c r="D341" s="249" t="s">
        <v>196</v>
      </c>
      <c r="E341" s="75"/>
      <c r="F341" s="250" t="s">
        <v>621</v>
      </c>
      <c r="G341" s="75"/>
      <c r="H341" s="75"/>
      <c r="I341" s="205"/>
      <c r="J341" s="75"/>
      <c r="K341" s="75"/>
      <c r="L341" s="73"/>
      <c r="M341" s="251"/>
      <c r="N341" s="48"/>
      <c r="O341" s="48"/>
      <c r="P341" s="48"/>
      <c r="Q341" s="48"/>
      <c r="R341" s="48"/>
      <c r="S341" s="48"/>
      <c r="T341" s="96"/>
      <c r="AT341" s="25" t="s">
        <v>196</v>
      </c>
      <c r="AU341" s="25" t="s">
        <v>207</v>
      </c>
    </row>
    <row r="342" s="1" customFormat="1">
      <c r="B342" s="47"/>
      <c r="C342" s="75"/>
      <c r="D342" s="249" t="s">
        <v>198</v>
      </c>
      <c r="E342" s="75"/>
      <c r="F342" s="252" t="s">
        <v>610</v>
      </c>
      <c r="G342" s="75"/>
      <c r="H342" s="75"/>
      <c r="I342" s="205"/>
      <c r="J342" s="75"/>
      <c r="K342" s="75"/>
      <c r="L342" s="73"/>
      <c r="M342" s="251"/>
      <c r="N342" s="48"/>
      <c r="O342" s="48"/>
      <c r="P342" s="48"/>
      <c r="Q342" s="48"/>
      <c r="R342" s="48"/>
      <c r="S342" s="48"/>
      <c r="T342" s="96"/>
      <c r="AT342" s="25" t="s">
        <v>198</v>
      </c>
      <c r="AU342" s="25" t="s">
        <v>207</v>
      </c>
    </row>
    <row r="343" s="12" customFormat="1">
      <c r="B343" s="253"/>
      <c r="C343" s="254"/>
      <c r="D343" s="249" t="s">
        <v>200</v>
      </c>
      <c r="E343" s="255" t="s">
        <v>21</v>
      </c>
      <c r="F343" s="256" t="s">
        <v>1589</v>
      </c>
      <c r="G343" s="254"/>
      <c r="H343" s="257">
        <v>1.8180000000000001</v>
      </c>
      <c r="I343" s="258"/>
      <c r="J343" s="254"/>
      <c r="K343" s="254"/>
      <c r="L343" s="259"/>
      <c r="M343" s="260"/>
      <c r="N343" s="261"/>
      <c r="O343" s="261"/>
      <c r="P343" s="261"/>
      <c r="Q343" s="261"/>
      <c r="R343" s="261"/>
      <c r="S343" s="261"/>
      <c r="T343" s="262"/>
      <c r="AT343" s="263" t="s">
        <v>200</v>
      </c>
      <c r="AU343" s="263" t="s">
        <v>207</v>
      </c>
      <c r="AV343" s="12" t="s">
        <v>81</v>
      </c>
      <c r="AW343" s="12" t="s">
        <v>35</v>
      </c>
      <c r="AX343" s="12" t="s">
        <v>79</v>
      </c>
      <c r="AY343" s="263" t="s">
        <v>188</v>
      </c>
    </row>
    <row r="344" s="11" customFormat="1" ht="22.32" customHeight="1">
      <c r="B344" s="221"/>
      <c r="C344" s="222"/>
      <c r="D344" s="223" t="s">
        <v>71</v>
      </c>
      <c r="E344" s="235" t="s">
        <v>622</v>
      </c>
      <c r="F344" s="235" t="s">
        <v>623</v>
      </c>
      <c r="G344" s="222"/>
      <c r="H344" s="222"/>
      <c r="I344" s="225"/>
      <c r="J344" s="236">
        <f>BK344</f>
        <v>0</v>
      </c>
      <c r="K344" s="222"/>
      <c r="L344" s="227"/>
      <c r="M344" s="228"/>
      <c r="N344" s="229"/>
      <c r="O344" s="229"/>
      <c r="P344" s="230">
        <f>SUM(P345:P353)</f>
        <v>0</v>
      </c>
      <c r="Q344" s="229"/>
      <c r="R344" s="230">
        <f>SUM(R345:R353)</f>
        <v>0</v>
      </c>
      <c r="S344" s="229"/>
      <c r="T344" s="231">
        <f>SUM(T345:T353)</f>
        <v>1.8450739999999999</v>
      </c>
      <c r="AR344" s="232" t="s">
        <v>79</v>
      </c>
      <c r="AT344" s="233" t="s">
        <v>71</v>
      </c>
      <c r="AU344" s="233" t="s">
        <v>81</v>
      </c>
      <c r="AY344" s="232" t="s">
        <v>188</v>
      </c>
      <c r="BK344" s="234">
        <f>SUM(BK345:BK353)</f>
        <v>0</v>
      </c>
    </row>
    <row r="345" s="1" customFormat="1" ht="16.5" customHeight="1">
      <c r="B345" s="47"/>
      <c r="C345" s="237" t="s">
        <v>562</v>
      </c>
      <c r="D345" s="237" t="s">
        <v>190</v>
      </c>
      <c r="E345" s="238" t="s">
        <v>625</v>
      </c>
      <c r="F345" s="239" t="s">
        <v>626</v>
      </c>
      <c r="G345" s="240" t="s">
        <v>627</v>
      </c>
      <c r="H345" s="241">
        <v>2</v>
      </c>
      <c r="I345" s="242"/>
      <c r="J345" s="243">
        <f>ROUND(I345*H345,2)</f>
        <v>0</v>
      </c>
      <c r="K345" s="239" t="s">
        <v>193</v>
      </c>
      <c r="L345" s="73"/>
      <c r="M345" s="244" t="s">
        <v>21</v>
      </c>
      <c r="N345" s="245" t="s">
        <v>43</v>
      </c>
      <c r="O345" s="48"/>
      <c r="P345" s="246">
        <f>O345*H345</f>
        <v>0</v>
      </c>
      <c r="Q345" s="246">
        <v>0</v>
      </c>
      <c r="R345" s="246">
        <f>Q345*H345</f>
        <v>0</v>
      </c>
      <c r="S345" s="246">
        <v>0.0089999999999999993</v>
      </c>
      <c r="T345" s="247">
        <f>S345*H345</f>
        <v>0.017999999999999999</v>
      </c>
      <c r="AR345" s="25" t="s">
        <v>194</v>
      </c>
      <c r="AT345" s="25" t="s">
        <v>190</v>
      </c>
      <c r="AU345" s="25" t="s">
        <v>207</v>
      </c>
      <c r="AY345" s="25" t="s">
        <v>188</v>
      </c>
      <c r="BE345" s="248">
        <f>IF(N345="základní",J345,0)</f>
        <v>0</v>
      </c>
      <c r="BF345" s="248">
        <f>IF(N345="snížená",J345,0)</f>
        <v>0</v>
      </c>
      <c r="BG345" s="248">
        <f>IF(N345="zákl. přenesená",J345,0)</f>
        <v>0</v>
      </c>
      <c r="BH345" s="248">
        <f>IF(N345="sníž. přenesená",J345,0)</f>
        <v>0</v>
      </c>
      <c r="BI345" s="248">
        <f>IF(N345="nulová",J345,0)</f>
        <v>0</v>
      </c>
      <c r="BJ345" s="25" t="s">
        <v>79</v>
      </c>
      <c r="BK345" s="248">
        <f>ROUND(I345*H345,2)</f>
        <v>0</v>
      </c>
      <c r="BL345" s="25" t="s">
        <v>194</v>
      </c>
      <c r="BM345" s="25" t="s">
        <v>1629</v>
      </c>
    </row>
    <row r="346" s="1" customFormat="1">
      <c r="B346" s="47"/>
      <c r="C346" s="75"/>
      <c r="D346" s="249" t="s">
        <v>196</v>
      </c>
      <c r="E346" s="75"/>
      <c r="F346" s="250" t="s">
        <v>629</v>
      </c>
      <c r="G346" s="75"/>
      <c r="H346" s="75"/>
      <c r="I346" s="205"/>
      <c r="J346" s="75"/>
      <c r="K346" s="75"/>
      <c r="L346" s="73"/>
      <c r="M346" s="251"/>
      <c r="N346" s="48"/>
      <c r="O346" s="48"/>
      <c r="P346" s="48"/>
      <c r="Q346" s="48"/>
      <c r="R346" s="48"/>
      <c r="S346" s="48"/>
      <c r="T346" s="96"/>
      <c r="AT346" s="25" t="s">
        <v>196</v>
      </c>
      <c r="AU346" s="25" t="s">
        <v>207</v>
      </c>
    </row>
    <row r="347" s="12" customFormat="1">
      <c r="B347" s="253"/>
      <c r="C347" s="254"/>
      <c r="D347" s="249" t="s">
        <v>200</v>
      </c>
      <c r="E347" s="255" t="s">
        <v>21</v>
      </c>
      <c r="F347" s="256" t="s">
        <v>1602</v>
      </c>
      <c r="G347" s="254"/>
      <c r="H347" s="257">
        <v>2</v>
      </c>
      <c r="I347" s="258"/>
      <c r="J347" s="254"/>
      <c r="K347" s="254"/>
      <c r="L347" s="259"/>
      <c r="M347" s="260"/>
      <c r="N347" s="261"/>
      <c r="O347" s="261"/>
      <c r="P347" s="261"/>
      <c r="Q347" s="261"/>
      <c r="R347" s="261"/>
      <c r="S347" s="261"/>
      <c r="T347" s="262"/>
      <c r="AT347" s="263" t="s">
        <v>200</v>
      </c>
      <c r="AU347" s="263" t="s">
        <v>207</v>
      </c>
      <c r="AV347" s="12" t="s">
        <v>81</v>
      </c>
      <c r="AW347" s="12" t="s">
        <v>35</v>
      </c>
      <c r="AX347" s="12" t="s">
        <v>79</v>
      </c>
      <c r="AY347" s="263" t="s">
        <v>188</v>
      </c>
    </row>
    <row r="348" s="1" customFormat="1" ht="16.5" customHeight="1">
      <c r="B348" s="47"/>
      <c r="C348" s="237" t="s">
        <v>568</v>
      </c>
      <c r="D348" s="237" t="s">
        <v>190</v>
      </c>
      <c r="E348" s="238" t="s">
        <v>632</v>
      </c>
      <c r="F348" s="239" t="s">
        <v>633</v>
      </c>
      <c r="G348" s="240" t="s">
        <v>120</v>
      </c>
      <c r="H348" s="241">
        <v>86</v>
      </c>
      <c r="I348" s="242"/>
      <c r="J348" s="243">
        <f>ROUND(I348*H348,2)</f>
        <v>0</v>
      </c>
      <c r="K348" s="239" t="s">
        <v>193</v>
      </c>
      <c r="L348" s="73"/>
      <c r="M348" s="244" t="s">
        <v>21</v>
      </c>
      <c r="N348" s="245" t="s">
        <v>43</v>
      </c>
      <c r="O348" s="48"/>
      <c r="P348" s="246">
        <f>O348*H348</f>
        <v>0</v>
      </c>
      <c r="Q348" s="246">
        <v>0</v>
      </c>
      <c r="R348" s="246">
        <f>Q348*H348</f>
        <v>0</v>
      </c>
      <c r="S348" s="246">
        <v>0.01</v>
      </c>
      <c r="T348" s="247">
        <f>S348*H348</f>
        <v>0.85999999999999999</v>
      </c>
      <c r="AR348" s="25" t="s">
        <v>194</v>
      </c>
      <c r="AT348" s="25" t="s">
        <v>190</v>
      </c>
      <c r="AU348" s="25" t="s">
        <v>207</v>
      </c>
      <c r="AY348" s="25" t="s">
        <v>188</v>
      </c>
      <c r="BE348" s="248">
        <f>IF(N348="základní",J348,0)</f>
        <v>0</v>
      </c>
      <c r="BF348" s="248">
        <f>IF(N348="snížená",J348,0)</f>
        <v>0</v>
      </c>
      <c r="BG348" s="248">
        <f>IF(N348="zákl. přenesená",J348,0)</f>
        <v>0</v>
      </c>
      <c r="BH348" s="248">
        <f>IF(N348="sníž. přenesená",J348,0)</f>
        <v>0</v>
      </c>
      <c r="BI348" s="248">
        <f>IF(N348="nulová",J348,0)</f>
        <v>0</v>
      </c>
      <c r="BJ348" s="25" t="s">
        <v>79</v>
      </c>
      <c r="BK348" s="248">
        <f>ROUND(I348*H348,2)</f>
        <v>0</v>
      </c>
      <c r="BL348" s="25" t="s">
        <v>194</v>
      </c>
      <c r="BM348" s="25" t="s">
        <v>1630</v>
      </c>
    </row>
    <row r="349" s="1" customFormat="1">
      <c r="B349" s="47"/>
      <c r="C349" s="75"/>
      <c r="D349" s="249" t="s">
        <v>196</v>
      </c>
      <c r="E349" s="75"/>
      <c r="F349" s="250" t="s">
        <v>635</v>
      </c>
      <c r="G349" s="75"/>
      <c r="H349" s="75"/>
      <c r="I349" s="205"/>
      <c r="J349" s="75"/>
      <c r="K349" s="75"/>
      <c r="L349" s="73"/>
      <c r="M349" s="251"/>
      <c r="N349" s="48"/>
      <c r="O349" s="48"/>
      <c r="P349" s="48"/>
      <c r="Q349" s="48"/>
      <c r="R349" s="48"/>
      <c r="S349" s="48"/>
      <c r="T349" s="96"/>
      <c r="AT349" s="25" t="s">
        <v>196</v>
      </c>
      <c r="AU349" s="25" t="s">
        <v>207</v>
      </c>
    </row>
    <row r="350" s="12" customFormat="1">
      <c r="B350" s="253"/>
      <c r="C350" s="254"/>
      <c r="D350" s="249" t="s">
        <v>200</v>
      </c>
      <c r="E350" s="255" t="s">
        <v>21</v>
      </c>
      <c r="F350" s="256" t="s">
        <v>1561</v>
      </c>
      <c r="G350" s="254"/>
      <c r="H350" s="257">
        <v>86</v>
      </c>
      <c r="I350" s="258"/>
      <c r="J350" s="254"/>
      <c r="K350" s="254"/>
      <c r="L350" s="259"/>
      <c r="M350" s="260"/>
      <c r="N350" s="261"/>
      <c r="O350" s="261"/>
      <c r="P350" s="261"/>
      <c r="Q350" s="261"/>
      <c r="R350" s="261"/>
      <c r="S350" s="261"/>
      <c r="T350" s="262"/>
      <c r="AT350" s="263" t="s">
        <v>200</v>
      </c>
      <c r="AU350" s="263" t="s">
        <v>207</v>
      </c>
      <c r="AV350" s="12" t="s">
        <v>81</v>
      </c>
      <c r="AW350" s="12" t="s">
        <v>35</v>
      </c>
      <c r="AX350" s="12" t="s">
        <v>79</v>
      </c>
      <c r="AY350" s="263" t="s">
        <v>188</v>
      </c>
    </row>
    <row r="351" s="1" customFormat="1" ht="16.5" customHeight="1">
      <c r="B351" s="47"/>
      <c r="C351" s="237" t="s">
        <v>574</v>
      </c>
      <c r="D351" s="237" t="s">
        <v>190</v>
      </c>
      <c r="E351" s="238" t="s">
        <v>637</v>
      </c>
      <c r="F351" s="239" t="s">
        <v>638</v>
      </c>
      <c r="G351" s="240" t="s">
        <v>120</v>
      </c>
      <c r="H351" s="241">
        <v>10.866</v>
      </c>
      <c r="I351" s="242"/>
      <c r="J351" s="243">
        <f>ROUND(I351*H351,2)</f>
        <v>0</v>
      </c>
      <c r="K351" s="239" t="s">
        <v>193</v>
      </c>
      <c r="L351" s="73"/>
      <c r="M351" s="244" t="s">
        <v>21</v>
      </c>
      <c r="N351" s="245" t="s">
        <v>43</v>
      </c>
      <c r="O351" s="48"/>
      <c r="P351" s="246">
        <f>O351*H351</f>
        <v>0</v>
      </c>
      <c r="Q351" s="246">
        <v>0</v>
      </c>
      <c r="R351" s="246">
        <f>Q351*H351</f>
        <v>0</v>
      </c>
      <c r="S351" s="246">
        <v>0.088999999999999996</v>
      </c>
      <c r="T351" s="247">
        <f>S351*H351</f>
        <v>0.96707399999999988</v>
      </c>
      <c r="AR351" s="25" t="s">
        <v>194</v>
      </c>
      <c r="AT351" s="25" t="s">
        <v>190</v>
      </c>
      <c r="AU351" s="25" t="s">
        <v>207</v>
      </c>
      <c r="AY351" s="25" t="s">
        <v>188</v>
      </c>
      <c r="BE351" s="248">
        <f>IF(N351="základní",J351,0)</f>
        <v>0</v>
      </c>
      <c r="BF351" s="248">
        <f>IF(N351="snížená",J351,0)</f>
        <v>0</v>
      </c>
      <c r="BG351" s="248">
        <f>IF(N351="zákl. přenesená",J351,0)</f>
        <v>0</v>
      </c>
      <c r="BH351" s="248">
        <f>IF(N351="sníž. přenesená",J351,0)</f>
        <v>0</v>
      </c>
      <c r="BI351" s="248">
        <f>IF(N351="nulová",J351,0)</f>
        <v>0</v>
      </c>
      <c r="BJ351" s="25" t="s">
        <v>79</v>
      </c>
      <c r="BK351" s="248">
        <f>ROUND(I351*H351,2)</f>
        <v>0</v>
      </c>
      <c r="BL351" s="25" t="s">
        <v>194</v>
      </c>
      <c r="BM351" s="25" t="s">
        <v>1631</v>
      </c>
    </row>
    <row r="352" s="1" customFormat="1">
      <c r="B352" s="47"/>
      <c r="C352" s="75"/>
      <c r="D352" s="249" t="s">
        <v>196</v>
      </c>
      <c r="E352" s="75"/>
      <c r="F352" s="250" t="s">
        <v>640</v>
      </c>
      <c r="G352" s="75"/>
      <c r="H352" s="75"/>
      <c r="I352" s="205"/>
      <c r="J352" s="75"/>
      <c r="K352" s="75"/>
      <c r="L352" s="73"/>
      <c r="M352" s="251"/>
      <c r="N352" s="48"/>
      <c r="O352" s="48"/>
      <c r="P352" s="48"/>
      <c r="Q352" s="48"/>
      <c r="R352" s="48"/>
      <c r="S352" s="48"/>
      <c r="T352" s="96"/>
      <c r="AT352" s="25" t="s">
        <v>196</v>
      </c>
      <c r="AU352" s="25" t="s">
        <v>207</v>
      </c>
    </row>
    <row r="353" s="1" customFormat="1">
      <c r="B353" s="47"/>
      <c r="C353" s="75"/>
      <c r="D353" s="249" t="s">
        <v>198</v>
      </c>
      <c r="E353" s="75"/>
      <c r="F353" s="252" t="s">
        <v>641</v>
      </c>
      <c r="G353" s="75"/>
      <c r="H353" s="75"/>
      <c r="I353" s="205"/>
      <c r="J353" s="75"/>
      <c r="K353" s="75"/>
      <c r="L353" s="73"/>
      <c r="M353" s="251"/>
      <c r="N353" s="48"/>
      <c r="O353" s="48"/>
      <c r="P353" s="48"/>
      <c r="Q353" s="48"/>
      <c r="R353" s="48"/>
      <c r="S353" s="48"/>
      <c r="T353" s="96"/>
      <c r="AT353" s="25" t="s">
        <v>198</v>
      </c>
      <c r="AU353" s="25" t="s">
        <v>207</v>
      </c>
    </row>
    <row r="354" s="11" customFormat="1" ht="22.32" customHeight="1">
      <c r="B354" s="221"/>
      <c r="C354" s="222"/>
      <c r="D354" s="223" t="s">
        <v>71</v>
      </c>
      <c r="E354" s="235" t="s">
        <v>642</v>
      </c>
      <c r="F354" s="235" t="s">
        <v>643</v>
      </c>
      <c r="G354" s="222"/>
      <c r="H354" s="222"/>
      <c r="I354" s="225"/>
      <c r="J354" s="236">
        <f>BK354</f>
        <v>0</v>
      </c>
      <c r="K354" s="222"/>
      <c r="L354" s="227"/>
      <c r="M354" s="228"/>
      <c r="N354" s="229"/>
      <c r="O354" s="229"/>
      <c r="P354" s="230">
        <f>P355+P369</f>
        <v>0</v>
      </c>
      <c r="Q354" s="229"/>
      <c r="R354" s="230">
        <f>R355+R369</f>
        <v>0</v>
      </c>
      <c r="S354" s="229"/>
      <c r="T354" s="231">
        <f>T355+T369</f>
        <v>0</v>
      </c>
      <c r="AR354" s="232" t="s">
        <v>79</v>
      </c>
      <c r="AT354" s="233" t="s">
        <v>71</v>
      </c>
      <c r="AU354" s="233" t="s">
        <v>81</v>
      </c>
      <c r="AY354" s="232" t="s">
        <v>188</v>
      </c>
      <c r="BK354" s="234">
        <f>BK355+BK369</f>
        <v>0</v>
      </c>
    </row>
    <row r="355" s="15" customFormat="1" ht="14.4" customHeight="1">
      <c r="B355" s="296"/>
      <c r="C355" s="297"/>
      <c r="D355" s="298" t="s">
        <v>71</v>
      </c>
      <c r="E355" s="298" t="s">
        <v>644</v>
      </c>
      <c r="F355" s="298" t="s">
        <v>645</v>
      </c>
      <c r="G355" s="297"/>
      <c r="H355" s="297"/>
      <c r="I355" s="299"/>
      <c r="J355" s="300">
        <f>BK355</f>
        <v>0</v>
      </c>
      <c r="K355" s="297"/>
      <c r="L355" s="301"/>
      <c r="M355" s="302"/>
      <c r="N355" s="303"/>
      <c r="O355" s="303"/>
      <c r="P355" s="304">
        <f>SUM(P356:P368)</f>
        <v>0</v>
      </c>
      <c r="Q355" s="303"/>
      <c r="R355" s="304">
        <f>SUM(R356:R368)</f>
        <v>0</v>
      </c>
      <c r="S355" s="303"/>
      <c r="T355" s="305">
        <f>SUM(T356:T368)</f>
        <v>0</v>
      </c>
      <c r="AR355" s="306" t="s">
        <v>79</v>
      </c>
      <c r="AT355" s="307" t="s">
        <v>71</v>
      </c>
      <c r="AU355" s="307" t="s">
        <v>207</v>
      </c>
      <c r="AY355" s="306" t="s">
        <v>188</v>
      </c>
      <c r="BK355" s="308">
        <f>SUM(BK356:BK368)</f>
        <v>0</v>
      </c>
    </row>
    <row r="356" s="1" customFormat="1" ht="25.5" customHeight="1">
      <c r="B356" s="47"/>
      <c r="C356" s="237" t="s">
        <v>579</v>
      </c>
      <c r="D356" s="237" t="s">
        <v>190</v>
      </c>
      <c r="E356" s="238" t="s">
        <v>1331</v>
      </c>
      <c r="F356" s="239" t="s">
        <v>1332</v>
      </c>
      <c r="G356" s="240" t="s">
        <v>261</v>
      </c>
      <c r="H356" s="241">
        <v>26.373999999999999</v>
      </c>
      <c r="I356" s="242"/>
      <c r="J356" s="243">
        <f>ROUND(I356*H356,2)</f>
        <v>0</v>
      </c>
      <c r="K356" s="239" t="s">
        <v>193</v>
      </c>
      <c r="L356" s="73"/>
      <c r="M356" s="244" t="s">
        <v>21</v>
      </c>
      <c r="N356" s="245" t="s">
        <v>43</v>
      </c>
      <c r="O356" s="48"/>
      <c r="P356" s="246">
        <f>O356*H356</f>
        <v>0</v>
      </c>
      <c r="Q356" s="246">
        <v>0</v>
      </c>
      <c r="R356" s="246">
        <f>Q356*H356</f>
        <v>0</v>
      </c>
      <c r="S356" s="246">
        <v>0</v>
      </c>
      <c r="T356" s="247">
        <f>S356*H356</f>
        <v>0</v>
      </c>
      <c r="AR356" s="25" t="s">
        <v>194</v>
      </c>
      <c r="AT356" s="25" t="s">
        <v>190</v>
      </c>
      <c r="AU356" s="25" t="s">
        <v>194</v>
      </c>
      <c r="AY356" s="25" t="s">
        <v>188</v>
      </c>
      <c r="BE356" s="248">
        <f>IF(N356="základní",J356,0)</f>
        <v>0</v>
      </c>
      <c r="BF356" s="248">
        <f>IF(N356="snížená",J356,0)</f>
        <v>0</v>
      </c>
      <c r="BG356" s="248">
        <f>IF(N356="zákl. přenesená",J356,0)</f>
        <v>0</v>
      </c>
      <c r="BH356" s="248">
        <f>IF(N356="sníž. přenesená",J356,0)</f>
        <v>0</v>
      </c>
      <c r="BI356" s="248">
        <f>IF(N356="nulová",J356,0)</f>
        <v>0</v>
      </c>
      <c r="BJ356" s="25" t="s">
        <v>79</v>
      </c>
      <c r="BK356" s="248">
        <f>ROUND(I356*H356,2)</f>
        <v>0</v>
      </c>
      <c r="BL356" s="25" t="s">
        <v>194</v>
      </c>
      <c r="BM356" s="25" t="s">
        <v>1632</v>
      </c>
    </row>
    <row r="357" s="1" customFormat="1">
      <c r="B357" s="47"/>
      <c r="C357" s="75"/>
      <c r="D357" s="249" t="s">
        <v>196</v>
      </c>
      <c r="E357" s="75"/>
      <c r="F357" s="250" t="s">
        <v>1334</v>
      </c>
      <c r="G357" s="75"/>
      <c r="H357" s="75"/>
      <c r="I357" s="205"/>
      <c r="J357" s="75"/>
      <c r="K357" s="75"/>
      <c r="L357" s="73"/>
      <c r="M357" s="251"/>
      <c r="N357" s="48"/>
      <c r="O357" s="48"/>
      <c r="P357" s="48"/>
      <c r="Q357" s="48"/>
      <c r="R357" s="48"/>
      <c r="S357" s="48"/>
      <c r="T357" s="96"/>
      <c r="AT357" s="25" t="s">
        <v>196</v>
      </c>
      <c r="AU357" s="25" t="s">
        <v>194</v>
      </c>
    </row>
    <row r="358" s="1" customFormat="1">
      <c r="B358" s="47"/>
      <c r="C358" s="75"/>
      <c r="D358" s="249" t="s">
        <v>198</v>
      </c>
      <c r="E358" s="75"/>
      <c r="F358" s="252" t="s">
        <v>651</v>
      </c>
      <c r="G358" s="75"/>
      <c r="H358" s="75"/>
      <c r="I358" s="205"/>
      <c r="J358" s="75"/>
      <c r="K358" s="75"/>
      <c r="L358" s="73"/>
      <c r="M358" s="251"/>
      <c r="N358" s="48"/>
      <c r="O358" s="48"/>
      <c r="P358" s="48"/>
      <c r="Q358" s="48"/>
      <c r="R358" s="48"/>
      <c r="S358" s="48"/>
      <c r="T358" s="96"/>
      <c r="AT358" s="25" t="s">
        <v>198</v>
      </c>
      <c r="AU358" s="25" t="s">
        <v>194</v>
      </c>
    </row>
    <row r="359" s="1" customFormat="1" ht="25.5" customHeight="1">
      <c r="B359" s="47"/>
      <c r="C359" s="237" t="s">
        <v>586</v>
      </c>
      <c r="D359" s="237" t="s">
        <v>190</v>
      </c>
      <c r="E359" s="238" t="s">
        <v>653</v>
      </c>
      <c r="F359" s="239" t="s">
        <v>654</v>
      </c>
      <c r="G359" s="240" t="s">
        <v>261</v>
      </c>
      <c r="H359" s="241">
        <v>26.373999999999999</v>
      </c>
      <c r="I359" s="242"/>
      <c r="J359" s="243">
        <f>ROUND(I359*H359,2)</f>
        <v>0</v>
      </c>
      <c r="K359" s="239" t="s">
        <v>193</v>
      </c>
      <c r="L359" s="73"/>
      <c r="M359" s="244" t="s">
        <v>21</v>
      </c>
      <c r="N359" s="245" t="s">
        <v>43</v>
      </c>
      <c r="O359" s="48"/>
      <c r="P359" s="246">
        <f>O359*H359</f>
        <v>0</v>
      </c>
      <c r="Q359" s="246">
        <v>0</v>
      </c>
      <c r="R359" s="246">
        <f>Q359*H359</f>
        <v>0</v>
      </c>
      <c r="S359" s="246">
        <v>0</v>
      </c>
      <c r="T359" s="247">
        <f>S359*H359</f>
        <v>0</v>
      </c>
      <c r="AR359" s="25" t="s">
        <v>194</v>
      </c>
      <c r="AT359" s="25" t="s">
        <v>190</v>
      </c>
      <c r="AU359" s="25" t="s">
        <v>194</v>
      </c>
      <c r="AY359" s="25" t="s">
        <v>188</v>
      </c>
      <c r="BE359" s="248">
        <f>IF(N359="základní",J359,0)</f>
        <v>0</v>
      </c>
      <c r="BF359" s="248">
        <f>IF(N359="snížená",J359,0)</f>
        <v>0</v>
      </c>
      <c r="BG359" s="248">
        <f>IF(N359="zákl. přenesená",J359,0)</f>
        <v>0</v>
      </c>
      <c r="BH359" s="248">
        <f>IF(N359="sníž. přenesená",J359,0)</f>
        <v>0</v>
      </c>
      <c r="BI359" s="248">
        <f>IF(N359="nulová",J359,0)</f>
        <v>0</v>
      </c>
      <c r="BJ359" s="25" t="s">
        <v>79</v>
      </c>
      <c r="BK359" s="248">
        <f>ROUND(I359*H359,2)</f>
        <v>0</v>
      </c>
      <c r="BL359" s="25" t="s">
        <v>194</v>
      </c>
      <c r="BM359" s="25" t="s">
        <v>1633</v>
      </c>
    </row>
    <row r="360" s="1" customFormat="1">
      <c r="B360" s="47"/>
      <c r="C360" s="75"/>
      <c r="D360" s="249" t="s">
        <v>196</v>
      </c>
      <c r="E360" s="75"/>
      <c r="F360" s="250" t="s">
        <v>656</v>
      </c>
      <c r="G360" s="75"/>
      <c r="H360" s="75"/>
      <c r="I360" s="205"/>
      <c r="J360" s="75"/>
      <c r="K360" s="75"/>
      <c r="L360" s="73"/>
      <c r="M360" s="251"/>
      <c r="N360" s="48"/>
      <c r="O360" s="48"/>
      <c r="P360" s="48"/>
      <c r="Q360" s="48"/>
      <c r="R360" s="48"/>
      <c r="S360" s="48"/>
      <c r="T360" s="96"/>
      <c r="AT360" s="25" t="s">
        <v>196</v>
      </c>
      <c r="AU360" s="25" t="s">
        <v>194</v>
      </c>
    </row>
    <row r="361" s="1" customFormat="1">
      <c r="B361" s="47"/>
      <c r="C361" s="75"/>
      <c r="D361" s="249" t="s">
        <v>198</v>
      </c>
      <c r="E361" s="75"/>
      <c r="F361" s="252" t="s">
        <v>657</v>
      </c>
      <c r="G361" s="75"/>
      <c r="H361" s="75"/>
      <c r="I361" s="205"/>
      <c r="J361" s="75"/>
      <c r="K361" s="75"/>
      <c r="L361" s="73"/>
      <c r="M361" s="251"/>
      <c r="N361" s="48"/>
      <c r="O361" s="48"/>
      <c r="P361" s="48"/>
      <c r="Q361" s="48"/>
      <c r="R361" s="48"/>
      <c r="S361" s="48"/>
      <c r="T361" s="96"/>
      <c r="AT361" s="25" t="s">
        <v>198</v>
      </c>
      <c r="AU361" s="25" t="s">
        <v>194</v>
      </c>
    </row>
    <row r="362" s="1" customFormat="1" ht="25.5" customHeight="1">
      <c r="B362" s="47"/>
      <c r="C362" s="237" t="s">
        <v>594</v>
      </c>
      <c r="D362" s="237" t="s">
        <v>190</v>
      </c>
      <c r="E362" s="238" t="s">
        <v>659</v>
      </c>
      <c r="F362" s="239" t="s">
        <v>660</v>
      </c>
      <c r="G362" s="240" t="s">
        <v>261</v>
      </c>
      <c r="H362" s="241">
        <v>632.976</v>
      </c>
      <c r="I362" s="242"/>
      <c r="J362" s="243">
        <f>ROUND(I362*H362,2)</f>
        <v>0</v>
      </c>
      <c r="K362" s="239" t="s">
        <v>193</v>
      </c>
      <c r="L362" s="73"/>
      <c r="M362" s="244" t="s">
        <v>21</v>
      </c>
      <c r="N362" s="245" t="s">
        <v>43</v>
      </c>
      <c r="O362" s="48"/>
      <c r="P362" s="246">
        <f>O362*H362</f>
        <v>0</v>
      </c>
      <c r="Q362" s="246">
        <v>0</v>
      </c>
      <c r="R362" s="246">
        <f>Q362*H362</f>
        <v>0</v>
      </c>
      <c r="S362" s="246">
        <v>0</v>
      </c>
      <c r="T362" s="247">
        <f>S362*H362</f>
        <v>0</v>
      </c>
      <c r="AR362" s="25" t="s">
        <v>194</v>
      </c>
      <c r="AT362" s="25" t="s">
        <v>190</v>
      </c>
      <c r="AU362" s="25" t="s">
        <v>194</v>
      </c>
      <c r="AY362" s="25" t="s">
        <v>188</v>
      </c>
      <c r="BE362" s="248">
        <f>IF(N362="základní",J362,0)</f>
        <v>0</v>
      </c>
      <c r="BF362" s="248">
        <f>IF(N362="snížená",J362,0)</f>
        <v>0</v>
      </c>
      <c r="BG362" s="248">
        <f>IF(N362="zákl. přenesená",J362,0)</f>
        <v>0</v>
      </c>
      <c r="BH362" s="248">
        <f>IF(N362="sníž. přenesená",J362,0)</f>
        <v>0</v>
      </c>
      <c r="BI362" s="248">
        <f>IF(N362="nulová",J362,0)</f>
        <v>0</v>
      </c>
      <c r="BJ362" s="25" t="s">
        <v>79</v>
      </c>
      <c r="BK362" s="248">
        <f>ROUND(I362*H362,2)</f>
        <v>0</v>
      </c>
      <c r="BL362" s="25" t="s">
        <v>194</v>
      </c>
      <c r="BM362" s="25" t="s">
        <v>1634</v>
      </c>
    </row>
    <row r="363" s="1" customFormat="1">
      <c r="B363" s="47"/>
      <c r="C363" s="75"/>
      <c r="D363" s="249" t="s">
        <v>196</v>
      </c>
      <c r="E363" s="75"/>
      <c r="F363" s="250" t="s">
        <v>662</v>
      </c>
      <c r="G363" s="75"/>
      <c r="H363" s="75"/>
      <c r="I363" s="205"/>
      <c r="J363" s="75"/>
      <c r="K363" s="75"/>
      <c r="L363" s="73"/>
      <c r="M363" s="251"/>
      <c r="N363" s="48"/>
      <c r="O363" s="48"/>
      <c r="P363" s="48"/>
      <c r="Q363" s="48"/>
      <c r="R363" s="48"/>
      <c r="S363" s="48"/>
      <c r="T363" s="96"/>
      <c r="AT363" s="25" t="s">
        <v>196</v>
      </c>
      <c r="AU363" s="25" t="s">
        <v>194</v>
      </c>
    </row>
    <row r="364" s="1" customFormat="1">
      <c r="B364" s="47"/>
      <c r="C364" s="75"/>
      <c r="D364" s="249" t="s">
        <v>198</v>
      </c>
      <c r="E364" s="75"/>
      <c r="F364" s="252" t="s">
        <v>657</v>
      </c>
      <c r="G364" s="75"/>
      <c r="H364" s="75"/>
      <c r="I364" s="205"/>
      <c r="J364" s="75"/>
      <c r="K364" s="75"/>
      <c r="L364" s="73"/>
      <c r="M364" s="251"/>
      <c r="N364" s="48"/>
      <c r="O364" s="48"/>
      <c r="P364" s="48"/>
      <c r="Q364" s="48"/>
      <c r="R364" s="48"/>
      <c r="S364" s="48"/>
      <c r="T364" s="96"/>
      <c r="AT364" s="25" t="s">
        <v>198</v>
      </c>
      <c r="AU364" s="25" t="s">
        <v>194</v>
      </c>
    </row>
    <row r="365" s="12" customFormat="1">
      <c r="B365" s="253"/>
      <c r="C365" s="254"/>
      <c r="D365" s="249" t="s">
        <v>200</v>
      </c>
      <c r="E365" s="254"/>
      <c r="F365" s="256" t="s">
        <v>1635</v>
      </c>
      <c r="G365" s="254"/>
      <c r="H365" s="257">
        <v>632.976</v>
      </c>
      <c r="I365" s="258"/>
      <c r="J365" s="254"/>
      <c r="K365" s="254"/>
      <c r="L365" s="259"/>
      <c r="M365" s="260"/>
      <c r="N365" s="261"/>
      <c r="O365" s="261"/>
      <c r="P365" s="261"/>
      <c r="Q365" s="261"/>
      <c r="R365" s="261"/>
      <c r="S365" s="261"/>
      <c r="T365" s="262"/>
      <c r="AT365" s="263" t="s">
        <v>200</v>
      </c>
      <c r="AU365" s="263" t="s">
        <v>194</v>
      </c>
      <c r="AV365" s="12" t="s">
        <v>81</v>
      </c>
      <c r="AW365" s="12" t="s">
        <v>6</v>
      </c>
      <c r="AX365" s="12" t="s">
        <v>79</v>
      </c>
      <c r="AY365" s="263" t="s">
        <v>188</v>
      </c>
    </row>
    <row r="366" s="1" customFormat="1" ht="25.5" customHeight="1">
      <c r="B366" s="47"/>
      <c r="C366" s="237" t="s">
        <v>600</v>
      </c>
      <c r="D366" s="237" t="s">
        <v>190</v>
      </c>
      <c r="E366" s="238" t="s">
        <v>665</v>
      </c>
      <c r="F366" s="239" t="s">
        <v>666</v>
      </c>
      <c r="G366" s="240" t="s">
        <v>261</v>
      </c>
      <c r="H366" s="241">
        <v>26.373999999999999</v>
      </c>
      <c r="I366" s="242"/>
      <c r="J366" s="243">
        <f>ROUND(I366*H366,2)</f>
        <v>0</v>
      </c>
      <c r="K366" s="239" t="s">
        <v>193</v>
      </c>
      <c r="L366" s="73"/>
      <c r="M366" s="244" t="s">
        <v>21</v>
      </c>
      <c r="N366" s="245" t="s">
        <v>43</v>
      </c>
      <c r="O366" s="48"/>
      <c r="P366" s="246">
        <f>O366*H366</f>
        <v>0</v>
      </c>
      <c r="Q366" s="246">
        <v>0</v>
      </c>
      <c r="R366" s="246">
        <f>Q366*H366</f>
        <v>0</v>
      </c>
      <c r="S366" s="246">
        <v>0</v>
      </c>
      <c r="T366" s="247">
        <f>S366*H366</f>
        <v>0</v>
      </c>
      <c r="AR366" s="25" t="s">
        <v>194</v>
      </c>
      <c r="AT366" s="25" t="s">
        <v>190</v>
      </c>
      <c r="AU366" s="25" t="s">
        <v>194</v>
      </c>
      <c r="AY366" s="25" t="s">
        <v>188</v>
      </c>
      <c r="BE366" s="248">
        <f>IF(N366="základní",J366,0)</f>
        <v>0</v>
      </c>
      <c r="BF366" s="248">
        <f>IF(N366="snížená",J366,0)</f>
        <v>0</v>
      </c>
      <c r="BG366" s="248">
        <f>IF(N366="zákl. přenesená",J366,0)</f>
        <v>0</v>
      </c>
      <c r="BH366" s="248">
        <f>IF(N366="sníž. přenesená",J366,0)</f>
        <v>0</v>
      </c>
      <c r="BI366" s="248">
        <f>IF(N366="nulová",J366,0)</f>
        <v>0</v>
      </c>
      <c r="BJ366" s="25" t="s">
        <v>79</v>
      </c>
      <c r="BK366" s="248">
        <f>ROUND(I366*H366,2)</f>
        <v>0</v>
      </c>
      <c r="BL366" s="25" t="s">
        <v>194</v>
      </c>
      <c r="BM366" s="25" t="s">
        <v>1636</v>
      </c>
    </row>
    <row r="367" s="1" customFormat="1">
      <c r="B367" s="47"/>
      <c r="C367" s="75"/>
      <c r="D367" s="249" t="s">
        <v>196</v>
      </c>
      <c r="E367" s="75"/>
      <c r="F367" s="250" t="s">
        <v>668</v>
      </c>
      <c r="G367" s="75"/>
      <c r="H367" s="75"/>
      <c r="I367" s="205"/>
      <c r="J367" s="75"/>
      <c r="K367" s="75"/>
      <c r="L367" s="73"/>
      <c r="M367" s="251"/>
      <c r="N367" s="48"/>
      <c r="O367" s="48"/>
      <c r="P367" s="48"/>
      <c r="Q367" s="48"/>
      <c r="R367" s="48"/>
      <c r="S367" s="48"/>
      <c r="T367" s="96"/>
      <c r="AT367" s="25" t="s">
        <v>196</v>
      </c>
      <c r="AU367" s="25" t="s">
        <v>194</v>
      </c>
    </row>
    <row r="368" s="1" customFormat="1">
      <c r="B368" s="47"/>
      <c r="C368" s="75"/>
      <c r="D368" s="249" t="s">
        <v>198</v>
      </c>
      <c r="E368" s="75"/>
      <c r="F368" s="252" t="s">
        <v>669</v>
      </c>
      <c r="G368" s="75"/>
      <c r="H368" s="75"/>
      <c r="I368" s="205"/>
      <c r="J368" s="75"/>
      <c r="K368" s="75"/>
      <c r="L368" s="73"/>
      <c r="M368" s="251"/>
      <c r="N368" s="48"/>
      <c r="O368" s="48"/>
      <c r="P368" s="48"/>
      <c r="Q368" s="48"/>
      <c r="R368" s="48"/>
      <c r="S368" s="48"/>
      <c r="T368" s="96"/>
      <c r="AT368" s="25" t="s">
        <v>198</v>
      </c>
      <c r="AU368" s="25" t="s">
        <v>194</v>
      </c>
    </row>
    <row r="369" s="15" customFormat="1" ht="21.6" customHeight="1">
      <c r="B369" s="296"/>
      <c r="C369" s="297"/>
      <c r="D369" s="298" t="s">
        <v>71</v>
      </c>
      <c r="E369" s="298" t="s">
        <v>670</v>
      </c>
      <c r="F369" s="298" t="s">
        <v>671</v>
      </c>
      <c r="G369" s="297"/>
      <c r="H369" s="297"/>
      <c r="I369" s="299"/>
      <c r="J369" s="300">
        <f>BK369</f>
        <v>0</v>
      </c>
      <c r="K369" s="297"/>
      <c r="L369" s="301"/>
      <c r="M369" s="302"/>
      <c r="N369" s="303"/>
      <c r="O369" s="303"/>
      <c r="P369" s="304">
        <f>SUM(P370:P372)</f>
        <v>0</v>
      </c>
      <c r="Q369" s="303"/>
      <c r="R369" s="304">
        <f>SUM(R370:R372)</f>
        <v>0</v>
      </c>
      <c r="S369" s="303"/>
      <c r="T369" s="305">
        <f>SUM(T370:T372)</f>
        <v>0</v>
      </c>
      <c r="AR369" s="306" t="s">
        <v>79</v>
      </c>
      <c r="AT369" s="307" t="s">
        <v>71</v>
      </c>
      <c r="AU369" s="307" t="s">
        <v>207</v>
      </c>
      <c r="AY369" s="306" t="s">
        <v>188</v>
      </c>
      <c r="BK369" s="308">
        <f>SUM(BK370:BK372)</f>
        <v>0</v>
      </c>
    </row>
    <row r="370" s="1" customFormat="1" ht="16.5" customHeight="1">
      <c r="B370" s="47"/>
      <c r="C370" s="237" t="s">
        <v>605</v>
      </c>
      <c r="D370" s="237" t="s">
        <v>190</v>
      </c>
      <c r="E370" s="238" t="s">
        <v>1339</v>
      </c>
      <c r="F370" s="239" t="s">
        <v>1340</v>
      </c>
      <c r="G370" s="240" t="s">
        <v>261</v>
      </c>
      <c r="H370" s="241">
        <v>44.494</v>
      </c>
      <c r="I370" s="242"/>
      <c r="J370" s="243">
        <f>ROUND(I370*H370,2)</f>
        <v>0</v>
      </c>
      <c r="K370" s="239" t="s">
        <v>193</v>
      </c>
      <c r="L370" s="73"/>
      <c r="M370" s="244" t="s">
        <v>21</v>
      </c>
      <c r="N370" s="245" t="s">
        <v>43</v>
      </c>
      <c r="O370" s="48"/>
      <c r="P370" s="246">
        <f>O370*H370</f>
        <v>0</v>
      </c>
      <c r="Q370" s="246">
        <v>0</v>
      </c>
      <c r="R370" s="246">
        <f>Q370*H370</f>
        <v>0</v>
      </c>
      <c r="S370" s="246">
        <v>0</v>
      </c>
      <c r="T370" s="247">
        <f>S370*H370</f>
        <v>0</v>
      </c>
      <c r="AR370" s="25" t="s">
        <v>194</v>
      </c>
      <c r="AT370" s="25" t="s">
        <v>190</v>
      </c>
      <c r="AU370" s="25" t="s">
        <v>194</v>
      </c>
      <c r="AY370" s="25" t="s">
        <v>188</v>
      </c>
      <c r="BE370" s="248">
        <f>IF(N370="základní",J370,0)</f>
        <v>0</v>
      </c>
      <c r="BF370" s="248">
        <f>IF(N370="snížená",J370,0)</f>
        <v>0</v>
      </c>
      <c r="BG370" s="248">
        <f>IF(N370="zákl. přenesená",J370,0)</f>
        <v>0</v>
      </c>
      <c r="BH370" s="248">
        <f>IF(N370="sníž. přenesená",J370,0)</f>
        <v>0</v>
      </c>
      <c r="BI370" s="248">
        <f>IF(N370="nulová",J370,0)</f>
        <v>0</v>
      </c>
      <c r="BJ370" s="25" t="s">
        <v>79</v>
      </c>
      <c r="BK370" s="248">
        <f>ROUND(I370*H370,2)</f>
        <v>0</v>
      </c>
      <c r="BL370" s="25" t="s">
        <v>194</v>
      </c>
      <c r="BM370" s="25" t="s">
        <v>1637</v>
      </c>
    </row>
    <row r="371" s="1" customFormat="1">
      <c r="B371" s="47"/>
      <c r="C371" s="75"/>
      <c r="D371" s="249" t="s">
        <v>196</v>
      </c>
      <c r="E371" s="75"/>
      <c r="F371" s="250" t="s">
        <v>1342</v>
      </c>
      <c r="G371" s="75"/>
      <c r="H371" s="75"/>
      <c r="I371" s="205"/>
      <c r="J371" s="75"/>
      <c r="K371" s="75"/>
      <c r="L371" s="73"/>
      <c r="M371" s="251"/>
      <c r="N371" s="48"/>
      <c r="O371" s="48"/>
      <c r="P371" s="48"/>
      <c r="Q371" s="48"/>
      <c r="R371" s="48"/>
      <c r="S371" s="48"/>
      <c r="T371" s="96"/>
      <c r="AT371" s="25" t="s">
        <v>196</v>
      </c>
      <c r="AU371" s="25" t="s">
        <v>194</v>
      </c>
    </row>
    <row r="372" s="1" customFormat="1">
      <c r="B372" s="47"/>
      <c r="C372" s="75"/>
      <c r="D372" s="249" t="s">
        <v>198</v>
      </c>
      <c r="E372" s="75"/>
      <c r="F372" s="252" t="s">
        <v>677</v>
      </c>
      <c r="G372" s="75"/>
      <c r="H372" s="75"/>
      <c r="I372" s="205"/>
      <c r="J372" s="75"/>
      <c r="K372" s="75"/>
      <c r="L372" s="73"/>
      <c r="M372" s="251"/>
      <c r="N372" s="48"/>
      <c r="O372" s="48"/>
      <c r="P372" s="48"/>
      <c r="Q372" s="48"/>
      <c r="R372" s="48"/>
      <c r="S372" s="48"/>
      <c r="T372" s="96"/>
      <c r="AT372" s="25" t="s">
        <v>198</v>
      </c>
      <c r="AU372" s="25" t="s">
        <v>194</v>
      </c>
    </row>
    <row r="373" s="11" customFormat="1" ht="37.44001" customHeight="1">
      <c r="B373" s="221"/>
      <c r="C373" s="222"/>
      <c r="D373" s="223" t="s">
        <v>71</v>
      </c>
      <c r="E373" s="224" t="s">
        <v>678</v>
      </c>
      <c r="F373" s="224" t="s">
        <v>679</v>
      </c>
      <c r="G373" s="222"/>
      <c r="H373" s="222"/>
      <c r="I373" s="225"/>
      <c r="J373" s="226">
        <f>BK373</f>
        <v>0</v>
      </c>
      <c r="K373" s="222"/>
      <c r="L373" s="227"/>
      <c r="M373" s="228"/>
      <c r="N373" s="229"/>
      <c r="O373" s="229"/>
      <c r="P373" s="230">
        <f>P374+P381+P417+P451+P465+P492+P497+P535+P552</f>
        <v>0</v>
      </c>
      <c r="Q373" s="229"/>
      <c r="R373" s="230">
        <f>R374+R381+R417+R451+R465+R492+R497+R535+R552</f>
        <v>3.4682449859999998</v>
      </c>
      <c r="S373" s="229"/>
      <c r="T373" s="231">
        <f>T374+T381+T417+T451+T465+T492+T497+T535+T552</f>
        <v>12.132181999999999</v>
      </c>
      <c r="AR373" s="232" t="s">
        <v>81</v>
      </c>
      <c r="AT373" s="233" t="s">
        <v>71</v>
      </c>
      <c r="AU373" s="233" t="s">
        <v>72</v>
      </c>
      <c r="AY373" s="232" t="s">
        <v>188</v>
      </c>
      <c r="BK373" s="234">
        <f>BK374+BK381+BK417+BK451+BK465+BK492+BK497+BK535+BK552</f>
        <v>0</v>
      </c>
    </row>
    <row r="374" s="11" customFormat="1" ht="19.92" customHeight="1">
      <c r="B374" s="221"/>
      <c r="C374" s="222"/>
      <c r="D374" s="223" t="s">
        <v>71</v>
      </c>
      <c r="E374" s="235" t="s">
        <v>680</v>
      </c>
      <c r="F374" s="235" t="s">
        <v>681</v>
      </c>
      <c r="G374" s="222"/>
      <c r="H374" s="222"/>
      <c r="I374" s="225"/>
      <c r="J374" s="236">
        <f>BK374</f>
        <v>0</v>
      </c>
      <c r="K374" s="222"/>
      <c r="L374" s="227"/>
      <c r="M374" s="228"/>
      <c r="N374" s="229"/>
      <c r="O374" s="229"/>
      <c r="P374" s="230">
        <f>SUM(P375:P380)</f>
        <v>0</v>
      </c>
      <c r="Q374" s="229"/>
      <c r="R374" s="230">
        <f>SUM(R375:R380)</f>
        <v>0.017733040000000002</v>
      </c>
      <c r="S374" s="229"/>
      <c r="T374" s="231">
        <f>SUM(T375:T380)</f>
        <v>0</v>
      </c>
      <c r="AR374" s="232" t="s">
        <v>81</v>
      </c>
      <c r="AT374" s="233" t="s">
        <v>71</v>
      </c>
      <c r="AU374" s="233" t="s">
        <v>79</v>
      </c>
      <c r="AY374" s="232" t="s">
        <v>188</v>
      </c>
      <c r="BK374" s="234">
        <f>SUM(BK375:BK380)</f>
        <v>0</v>
      </c>
    </row>
    <row r="375" s="1" customFormat="1" ht="25.5" customHeight="1">
      <c r="B375" s="47"/>
      <c r="C375" s="237" t="s">
        <v>302</v>
      </c>
      <c r="D375" s="237" t="s">
        <v>190</v>
      </c>
      <c r="E375" s="238" t="s">
        <v>683</v>
      </c>
      <c r="F375" s="239" t="s">
        <v>684</v>
      </c>
      <c r="G375" s="240" t="s">
        <v>120</v>
      </c>
      <c r="H375" s="241">
        <v>26.077999999999999</v>
      </c>
      <c r="I375" s="242"/>
      <c r="J375" s="243">
        <f>ROUND(I375*H375,2)</f>
        <v>0</v>
      </c>
      <c r="K375" s="239" t="s">
        <v>193</v>
      </c>
      <c r="L375" s="73"/>
      <c r="M375" s="244" t="s">
        <v>21</v>
      </c>
      <c r="N375" s="245" t="s">
        <v>43</v>
      </c>
      <c r="O375" s="48"/>
      <c r="P375" s="246">
        <f>O375*H375</f>
        <v>0</v>
      </c>
      <c r="Q375" s="246">
        <v>0.00068000000000000005</v>
      </c>
      <c r="R375" s="246">
        <f>Q375*H375</f>
        <v>0.017733040000000002</v>
      </c>
      <c r="S375" s="246">
        <v>0</v>
      </c>
      <c r="T375" s="247">
        <f>S375*H375</f>
        <v>0</v>
      </c>
      <c r="AR375" s="25" t="s">
        <v>290</v>
      </c>
      <c r="AT375" s="25" t="s">
        <v>190</v>
      </c>
      <c r="AU375" s="25" t="s">
        <v>81</v>
      </c>
      <c r="AY375" s="25" t="s">
        <v>188</v>
      </c>
      <c r="BE375" s="248">
        <f>IF(N375="základní",J375,0)</f>
        <v>0</v>
      </c>
      <c r="BF375" s="248">
        <f>IF(N375="snížená",J375,0)</f>
        <v>0</v>
      </c>
      <c r="BG375" s="248">
        <f>IF(N375="zákl. přenesená",J375,0)</f>
        <v>0</v>
      </c>
      <c r="BH375" s="248">
        <f>IF(N375="sníž. přenesená",J375,0)</f>
        <v>0</v>
      </c>
      <c r="BI375" s="248">
        <f>IF(N375="nulová",J375,0)</f>
        <v>0</v>
      </c>
      <c r="BJ375" s="25" t="s">
        <v>79</v>
      </c>
      <c r="BK375" s="248">
        <f>ROUND(I375*H375,2)</f>
        <v>0</v>
      </c>
      <c r="BL375" s="25" t="s">
        <v>290</v>
      </c>
      <c r="BM375" s="25" t="s">
        <v>1638</v>
      </c>
    </row>
    <row r="376" s="1" customFormat="1">
      <c r="B376" s="47"/>
      <c r="C376" s="75"/>
      <c r="D376" s="249" t="s">
        <v>196</v>
      </c>
      <c r="E376" s="75"/>
      <c r="F376" s="250" t="s">
        <v>686</v>
      </c>
      <c r="G376" s="75"/>
      <c r="H376" s="75"/>
      <c r="I376" s="205"/>
      <c r="J376" s="75"/>
      <c r="K376" s="75"/>
      <c r="L376" s="73"/>
      <c r="M376" s="251"/>
      <c r="N376" s="48"/>
      <c r="O376" s="48"/>
      <c r="P376" s="48"/>
      <c r="Q376" s="48"/>
      <c r="R376" s="48"/>
      <c r="S376" s="48"/>
      <c r="T376" s="96"/>
      <c r="AT376" s="25" t="s">
        <v>196</v>
      </c>
      <c r="AU376" s="25" t="s">
        <v>81</v>
      </c>
    </row>
    <row r="377" s="12" customFormat="1">
      <c r="B377" s="253"/>
      <c r="C377" s="254"/>
      <c r="D377" s="249" t="s">
        <v>200</v>
      </c>
      <c r="E377" s="255" t="s">
        <v>21</v>
      </c>
      <c r="F377" s="256" t="s">
        <v>1639</v>
      </c>
      <c r="G377" s="254"/>
      <c r="H377" s="257">
        <v>26.077999999999999</v>
      </c>
      <c r="I377" s="258"/>
      <c r="J377" s="254"/>
      <c r="K377" s="254"/>
      <c r="L377" s="259"/>
      <c r="M377" s="260"/>
      <c r="N377" s="261"/>
      <c r="O377" s="261"/>
      <c r="P377" s="261"/>
      <c r="Q377" s="261"/>
      <c r="R377" s="261"/>
      <c r="S377" s="261"/>
      <c r="T377" s="262"/>
      <c r="AT377" s="263" t="s">
        <v>200</v>
      </c>
      <c r="AU377" s="263" t="s">
        <v>81</v>
      </c>
      <c r="AV377" s="12" t="s">
        <v>81</v>
      </c>
      <c r="AW377" s="12" t="s">
        <v>35</v>
      </c>
      <c r="AX377" s="12" t="s">
        <v>79</v>
      </c>
      <c r="AY377" s="263" t="s">
        <v>188</v>
      </c>
    </row>
    <row r="378" s="1" customFormat="1" ht="25.5" customHeight="1">
      <c r="B378" s="47"/>
      <c r="C378" s="237" t="s">
        <v>523</v>
      </c>
      <c r="D378" s="237" t="s">
        <v>190</v>
      </c>
      <c r="E378" s="238" t="s">
        <v>1345</v>
      </c>
      <c r="F378" s="239" t="s">
        <v>1346</v>
      </c>
      <c r="G378" s="240" t="s">
        <v>261</v>
      </c>
      <c r="H378" s="241">
        <v>0.017999999999999999</v>
      </c>
      <c r="I378" s="242"/>
      <c r="J378" s="243">
        <f>ROUND(I378*H378,2)</f>
        <v>0</v>
      </c>
      <c r="K378" s="239" t="s">
        <v>193</v>
      </c>
      <c r="L378" s="73"/>
      <c r="M378" s="244" t="s">
        <v>21</v>
      </c>
      <c r="N378" s="245" t="s">
        <v>43</v>
      </c>
      <c r="O378" s="48"/>
      <c r="P378" s="246">
        <f>O378*H378</f>
        <v>0</v>
      </c>
      <c r="Q378" s="246">
        <v>0</v>
      </c>
      <c r="R378" s="246">
        <f>Q378*H378</f>
        <v>0</v>
      </c>
      <c r="S378" s="246">
        <v>0</v>
      </c>
      <c r="T378" s="247">
        <f>S378*H378</f>
        <v>0</v>
      </c>
      <c r="AR378" s="25" t="s">
        <v>290</v>
      </c>
      <c r="AT378" s="25" t="s">
        <v>190</v>
      </c>
      <c r="AU378" s="25" t="s">
        <v>81</v>
      </c>
      <c r="AY378" s="25" t="s">
        <v>188</v>
      </c>
      <c r="BE378" s="248">
        <f>IF(N378="základní",J378,0)</f>
        <v>0</v>
      </c>
      <c r="BF378" s="248">
        <f>IF(N378="snížená",J378,0)</f>
        <v>0</v>
      </c>
      <c r="BG378" s="248">
        <f>IF(N378="zákl. přenesená",J378,0)</f>
        <v>0</v>
      </c>
      <c r="BH378" s="248">
        <f>IF(N378="sníž. přenesená",J378,0)</f>
        <v>0</v>
      </c>
      <c r="BI378" s="248">
        <f>IF(N378="nulová",J378,0)</f>
        <v>0</v>
      </c>
      <c r="BJ378" s="25" t="s">
        <v>79</v>
      </c>
      <c r="BK378" s="248">
        <f>ROUND(I378*H378,2)</f>
        <v>0</v>
      </c>
      <c r="BL378" s="25" t="s">
        <v>290</v>
      </c>
      <c r="BM378" s="25" t="s">
        <v>1640</v>
      </c>
    </row>
    <row r="379" s="1" customFormat="1">
      <c r="B379" s="47"/>
      <c r="C379" s="75"/>
      <c r="D379" s="249" t="s">
        <v>196</v>
      </c>
      <c r="E379" s="75"/>
      <c r="F379" s="250" t="s">
        <v>1348</v>
      </c>
      <c r="G379" s="75"/>
      <c r="H379" s="75"/>
      <c r="I379" s="205"/>
      <c r="J379" s="75"/>
      <c r="K379" s="75"/>
      <c r="L379" s="73"/>
      <c r="M379" s="251"/>
      <c r="N379" s="48"/>
      <c r="O379" s="48"/>
      <c r="P379" s="48"/>
      <c r="Q379" s="48"/>
      <c r="R379" s="48"/>
      <c r="S379" s="48"/>
      <c r="T379" s="96"/>
      <c r="AT379" s="25" t="s">
        <v>196</v>
      </c>
      <c r="AU379" s="25" t="s">
        <v>81</v>
      </c>
    </row>
    <row r="380" s="1" customFormat="1">
      <c r="B380" s="47"/>
      <c r="C380" s="75"/>
      <c r="D380" s="249" t="s">
        <v>198</v>
      </c>
      <c r="E380" s="75"/>
      <c r="F380" s="252" t="s">
        <v>693</v>
      </c>
      <c r="G380" s="75"/>
      <c r="H380" s="75"/>
      <c r="I380" s="205"/>
      <c r="J380" s="75"/>
      <c r="K380" s="75"/>
      <c r="L380" s="73"/>
      <c r="M380" s="251"/>
      <c r="N380" s="48"/>
      <c r="O380" s="48"/>
      <c r="P380" s="48"/>
      <c r="Q380" s="48"/>
      <c r="R380" s="48"/>
      <c r="S380" s="48"/>
      <c r="T380" s="96"/>
      <c r="AT380" s="25" t="s">
        <v>198</v>
      </c>
      <c r="AU380" s="25" t="s">
        <v>81</v>
      </c>
    </row>
    <row r="381" s="11" customFormat="1" ht="29.88" customHeight="1">
      <c r="B381" s="221"/>
      <c r="C381" s="222"/>
      <c r="D381" s="223" t="s">
        <v>71</v>
      </c>
      <c r="E381" s="235" t="s">
        <v>694</v>
      </c>
      <c r="F381" s="235" t="s">
        <v>695</v>
      </c>
      <c r="G381" s="222"/>
      <c r="H381" s="222"/>
      <c r="I381" s="225"/>
      <c r="J381" s="236">
        <f>BK381</f>
        <v>0</v>
      </c>
      <c r="K381" s="222"/>
      <c r="L381" s="227"/>
      <c r="M381" s="228"/>
      <c r="N381" s="229"/>
      <c r="O381" s="229"/>
      <c r="P381" s="230">
        <f>SUM(P382:P416)</f>
        <v>0</v>
      </c>
      <c r="Q381" s="229"/>
      <c r="R381" s="230">
        <f>SUM(R382:R416)</f>
        <v>1.2929239999999997</v>
      </c>
      <c r="S381" s="229"/>
      <c r="T381" s="231">
        <f>SUM(T382:T416)</f>
        <v>1.0864</v>
      </c>
      <c r="AR381" s="232" t="s">
        <v>81</v>
      </c>
      <c r="AT381" s="233" t="s">
        <v>71</v>
      </c>
      <c r="AU381" s="233" t="s">
        <v>79</v>
      </c>
      <c r="AY381" s="232" t="s">
        <v>188</v>
      </c>
      <c r="BK381" s="234">
        <f>SUM(BK382:BK416)</f>
        <v>0</v>
      </c>
    </row>
    <row r="382" s="1" customFormat="1" ht="16.5" customHeight="1">
      <c r="B382" s="47"/>
      <c r="C382" s="237" t="s">
        <v>624</v>
      </c>
      <c r="D382" s="237" t="s">
        <v>190</v>
      </c>
      <c r="E382" s="238" t="s">
        <v>697</v>
      </c>
      <c r="F382" s="239" t="s">
        <v>698</v>
      </c>
      <c r="G382" s="240" t="s">
        <v>120</v>
      </c>
      <c r="H382" s="241">
        <v>77.599999999999994</v>
      </c>
      <c r="I382" s="242"/>
      <c r="J382" s="243">
        <f>ROUND(I382*H382,2)</f>
        <v>0</v>
      </c>
      <c r="K382" s="239" t="s">
        <v>193</v>
      </c>
      <c r="L382" s="73"/>
      <c r="M382" s="244" t="s">
        <v>21</v>
      </c>
      <c r="N382" s="245" t="s">
        <v>43</v>
      </c>
      <c r="O382" s="48"/>
      <c r="P382" s="246">
        <f>O382*H382</f>
        <v>0</v>
      </c>
      <c r="Q382" s="246">
        <v>0</v>
      </c>
      <c r="R382" s="246">
        <f>Q382*H382</f>
        <v>0</v>
      </c>
      <c r="S382" s="246">
        <v>0.014</v>
      </c>
      <c r="T382" s="247">
        <f>S382*H382</f>
        <v>1.0864</v>
      </c>
      <c r="AR382" s="25" t="s">
        <v>290</v>
      </c>
      <c r="AT382" s="25" t="s">
        <v>190</v>
      </c>
      <c r="AU382" s="25" t="s">
        <v>81</v>
      </c>
      <c r="AY382" s="25" t="s">
        <v>188</v>
      </c>
      <c r="BE382" s="248">
        <f>IF(N382="základní",J382,0)</f>
        <v>0</v>
      </c>
      <c r="BF382" s="248">
        <f>IF(N382="snížená",J382,0)</f>
        <v>0</v>
      </c>
      <c r="BG382" s="248">
        <f>IF(N382="zákl. přenesená",J382,0)</f>
        <v>0</v>
      </c>
      <c r="BH382" s="248">
        <f>IF(N382="sníž. přenesená",J382,0)</f>
        <v>0</v>
      </c>
      <c r="BI382" s="248">
        <f>IF(N382="nulová",J382,0)</f>
        <v>0</v>
      </c>
      <c r="BJ382" s="25" t="s">
        <v>79</v>
      </c>
      <c r="BK382" s="248">
        <f>ROUND(I382*H382,2)</f>
        <v>0</v>
      </c>
      <c r="BL382" s="25" t="s">
        <v>290</v>
      </c>
      <c r="BM382" s="25" t="s">
        <v>1641</v>
      </c>
    </row>
    <row r="383" s="1" customFormat="1">
      <c r="B383" s="47"/>
      <c r="C383" s="75"/>
      <c r="D383" s="249" t="s">
        <v>196</v>
      </c>
      <c r="E383" s="75"/>
      <c r="F383" s="250" t="s">
        <v>700</v>
      </c>
      <c r="G383" s="75"/>
      <c r="H383" s="75"/>
      <c r="I383" s="205"/>
      <c r="J383" s="75"/>
      <c r="K383" s="75"/>
      <c r="L383" s="73"/>
      <c r="M383" s="251"/>
      <c r="N383" s="48"/>
      <c r="O383" s="48"/>
      <c r="P383" s="48"/>
      <c r="Q383" s="48"/>
      <c r="R383" s="48"/>
      <c r="S383" s="48"/>
      <c r="T383" s="96"/>
      <c r="AT383" s="25" t="s">
        <v>196</v>
      </c>
      <c r="AU383" s="25" t="s">
        <v>81</v>
      </c>
    </row>
    <row r="384" s="12" customFormat="1">
      <c r="B384" s="253"/>
      <c r="C384" s="254"/>
      <c r="D384" s="249" t="s">
        <v>200</v>
      </c>
      <c r="E384" s="255" t="s">
        <v>21</v>
      </c>
      <c r="F384" s="256" t="s">
        <v>132</v>
      </c>
      <c r="G384" s="254"/>
      <c r="H384" s="257">
        <v>77.599999999999994</v>
      </c>
      <c r="I384" s="258"/>
      <c r="J384" s="254"/>
      <c r="K384" s="254"/>
      <c r="L384" s="259"/>
      <c r="M384" s="260"/>
      <c r="N384" s="261"/>
      <c r="O384" s="261"/>
      <c r="P384" s="261"/>
      <c r="Q384" s="261"/>
      <c r="R384" s="261"/>
      <c r="S384" s="261"/>
      <c r="T384" s="262"/>
      <c r="AT384" s="263" t="s">
        <v>200</v>
      </c>
      <c r="AU384" s="263" t="s">
        <v>81</v>
      </c>
      <c r="AV384" s="12" t="s">
        <v>81</v>
      </c>
      <c r="AW384" s="12" t="s">
        <v>35</v>
      </c>
      <c r="AX384" s="12" t="s">
        <v>79</v>
      </c>
      <c r="AY384" s="263" t="s">
        <v>188</v>
      </c>
    </row>
    <row r="385" s="1" customFormat="1" ht="25.5" customHeight="1">
      <c r="B385" s="47"/>
      <c r="C385" s="237" t="s">
        <v>631</v>
      </c>
      <c r="D385" s="237" t="s">
        <v>190</v>
      </c>
      <c r="E385" s="238" t="s">
        <v>707</v>
      </c>
      <c r="F385" s="239" t="s">
        <v>708</v>
      </c>
      <c r="G385" s="240" t="s">
        <v>120</v>
      </c>
      <c r="H385" s="241">
        <v>77.599999999999994</v>
      </c>
      <c r="I385" s="242"/>
      <c r="J385" s="243">
        <f>ROUND(I385*H385,2)</f>
        <v>0</v>
      </c>
      <c r="K385" s="239" t="s">
        <v>193</v>
      </c>
      <c r="L385" s="73"/>
      <c r="M385" s="244" t="s">
        <v>21</v>
      </c>
      <c r="N385" s="245" t="s">
        <v>43</v>
      </c>
      <c r="O385" s="48"/>
      <c r="P385" s="246">
        <f>O385*H385</f>
        <v>0</v>
      </c>
      <c r="Q385" s="246">
        <v>0</v>
      </c>
      <c r="R385" s="246">
        <f>Q385*H385</f>
        <v>0</v>
      </c>
      <c r="S385" s="246">
        <v>0</v>
      </c>
      <c r="T385" s="247">
        <f>S385*H385</f>
        <v>0</v>
      </c>
      <c r="AR385" s="25" t="s">
        <v>290</v>
      </c>
      <c r="AT385" s="25" t="s">
        <v>190</v>
      </c>
      <c r="AU385" s="25" t="s">
        <v>81</v>
      </c>
      <c r="AY385" s="25" t="s">
        <v>188</v>
      </c>
      <c r="BE385" s="248">
        <f>IF(N385="základní",J385,0)</f>
        <v>0</v>
      </c>
      <c r="BF385" s="248">
        <f>IF(N385="snížená",J385,0)</f>
        <v>0</v>
      </c>
      <c r="BG385" s="248">
        <f>IF(N385="zákl. přenesená",J385,0)</f>
        <v>0</v>
      </c>
      <c r="BH385" s="248">
        <f>IF(N385="sníž. přenesená",J385,0)</f>
        <v>0</v>
      </c>
      <c r="BI385" s="248">
        <f>IF(N385="nulová",J385,0)</f>
        <v>0</v>
      </c>
      <c r="BJ385" s="25" t="s">
        <v>79</v>
      </c>
      <c r="BK385" s="248">
        <f>ROUND(I385*H385,2)</f>
        <v>0</v>
      </c>
      <c r="BL385" s="25" t="s">
        <v>290</v>
      </c>
      <c r="BM385" s="25" t="s">
        <v>1642</v>
      </c>
    </row>
    <row r="386" s="1" customFormat="1">
      <c r="B386" s="47"/>
      <c r="C386" s="75"/>
      <c r="D386" s="249" t="s">
        <v>196</v>
      </c>
      <c r="E386" s="75"/>
      <c r="F386" s="250" t="s">
        <v>710</v>
      </c>
      <c r="G386" s="75"/>
      <c r="H386" s="75"/>
      <c r="I386" s="205"/>
      <c r="J386" s="75"/>
      <c r="K386" s="75"/>
      <c r="L386" s="73"/>
      <c r="M386" s="251"/>
      <c r="N386" s="48"/>
      <c r="O386" s="48"/>
      <c r="P386" s="48"/>
      <c r="Q386" s="48"/>
      <c r="R386" s="48"/>
      <c r="S386" s="48"/>
      <c r="T386" s="96"/>
      <c r="AT386" s="25" t="s">
        <v>196</v>
      </c>
      <c r="AU386" s="25" t="s">
        <v>81</v>
      </c>
    </row>
    <row r="387" s="1" customFormat="1">
      <c r="B387" s="47"/>
      <c r="C387" s="75"/>
      <c r="D387" s="249" t="s">
        <v>198</v>
      </c>
      <c r="E387" s="75"/>
      <c r="F387" s="252" t="s">
        <v>711</v>
      </c>
      <c r="G387" s="75"/>
      <c r="H387" s="75"/>
      <c r="I387" s="205"/>
      <c r="J387" s="75"/>
      <c r="K387" s="75"/>
      <c r="L387" s="73"/>
      <c r="M387" s="251"/>
      <c r="N387" s="48"/>
      <c r="O387" s="48"/>
      <c r="P387" s="48"/>
      <c r="Q387" s="48"/>
      <c r="R387" s="48"/>
      <c r="S387" s="48"/>
      <c r="T387" s="96"/>
      <c r="AT387" s="25" t="s">
        <v>198</v>
      </c>
      <c r="AU387" s="25" t="s">
        <v>81</v>
      </c>
    </row>
    <row r="388" s="12" customFormat="1">
      <c r="B388" s="253"/>
      <c r="C388" s="254"/>
      <c r="D388" s="249" t="s">
        <v>200</v>
      </c>
      <c r="E388" s="255" t="s">
        <v>132</v>
      </c>
      <c r="F388" s="256" t="s">
        <v>1643</v>
      </c>
      <c r="G388" s="254"/>
      <c r="H388" s="257">
        <v>77.599999999999994</v>
      </c>
      <c r="I388" s="258"/>
      <c r="J388" s="254"/>
      <c r="K388" s="254"/>
      <c r="L388" s="259"/>
      <c r="M388" s="260"/>
      <c r="N388" s="261"/>
      <c r="O388" s="261"/>
      <c r="P388" s="261"/>
      <c r="Q388" s="261"/>
      <c r="R388" s="261"/>
      <c r="S388" s="261"/>
      <c r="T388" s="262"/>
      <c r="AT388" s="263" t="s">
        <v>200</v>
      </c>
      <c r="AU388" s="263" t="s">
        <v>81</v>
      </c>
      <c r="AV388" s="12" t="s">
        <v>81</v>
      </c>
      <c r="AW388" s="12" t="s">
        <v>35</v>
      </c>
      <c r="AX388" s="12" t="s">
        <v>79</v>
      </c>
      <c r="AY388" s="263" t="s">
        <v>188</v>
      </c>
    </row>
    <row r="389" s="1" customFormat="1" ht="16.5" customHeight="1">
      <c r="B389" s="47"/>
      <c r="C389" s="286" t="s">
        <v>636</v>
      </c>
      <c r="D389" s="286" t="s">
        <v>273</v>
      </c>
      <c r="E389" s="287" t="s">
        <v>720</v>
      </c>
      <c r="F389" s="288" t="s">
        <v>721</v>
      </c>
      <c r="G389" s="289" t="s">
        <v>261</v>
      </c>
      <c r="H389" s="290">
        <v>0.023</v>
      </c>
      <c r="I389" s="291"/>
      <c r="J389" s="292">
        <f>ROUND(I389*H389,2)</f>
        <v>0</v>
      </c>
      <c r="K389" s="288" t="s">
        <v>193</v>
      </c>
      <c r="L389" s="293"/>
      <c r="M389" s="294" t="s">
        <v>21</v>
      </c>
      <c r="N389" s="295" t="s">
        <v>43</v>
      </c>
      <c r="O389" s="48"/>
      <c r="P389" s="246">
        <f>O389*H389</f>
        <v>0</v>
      </c>
      <c r="Q389" s="246">
        <v>1</v>
      </c>
      <c r="R389" s="246">
        <f>Q389*H389</f>
        <v>0.023</v>
      </c>
      <c r="S389" s="246">
        <v>0</v>
      </c>
      <c r="T389" s="247">
        <f>S389*H389</f>
        <v>0</v>
      </c>
      <c r="AR389" s="25" t="s">
        <v>405</v>
      </c>
      <c r="AT389" s="25" t="s">
        <v>273</v>
      </c>
      <c r="AU389" s="25" t="s">
        <v>81</v>
      </c>
      <c r="AY389" s="25" t="s">
        <v>188</v>
      </c>
      <c r="BE389" s="248">
        <f>IF(N389="základní",J389,0)</f>
        <v>0</v>
      </c>
      <c r="BF389" s="248">
        <f>IF(N389="snížená",J389,0)</f>
        <v>0</v>
      </c>
      <c r="BG389" s="248">
        <f>IF(N389="zákl. přenesená",J389,0)</f>
        <v>0</v>
      </c>
      <c r="BH389" s="248">
        <f>IF(N389="sníž. přenesená",J389,0)</f>
        <v>0</v>
      </c>
      <c r="BI389" s="248">
        <f>IF(N389="nulová",J389,0)</f>
        <v>0</v>
      </c>
      <c r="BJ389" s="25" t="s">
        <v>79</v>
      </c>
      <c r="BK389" s="248">
        <f>ROUND(I389*H389,2)</f>
        <v>0</v>
      </c>
      <c r="BL389" s="25" t="s">
        <v>290</v>
      </c>
      <c r="BM389" s="25" t="s">
        <v>1644</v>
      </c>
    </row>
    <row r="390" s="1" customFormat="1">
      <c r="B390" s="47"/>
      <c r="C390" s="75"/>
      <c r="D390" s="249" t="s">
        <v>196</v>
      </c>
      <c r="E390" s="75"/>
      <c r="F390" s="250" t="s">
        <v>721</v>
      </c>
      <c r="G390" s="75"/>
      <c r="H390" s="75"/>
      <c r="I390" s="205"/>
      <c r="J390" s="75"/>
      <c r="K390" s="75"/>
      <c r="L390" s="73"/>
      <c r="M390" s="251"/>
      <c r="N390" s="48"/>
      <c r="O390" s="48"/>
      <c r="P390" s="48"/>
      <c r="Q390" s="48"/>
      <c r="R390" s="48"/>
      <c r="S390" s="48"/>
      <c r="T390" s="96"/>
      <c r="AT390" s="25" t="s">
        <v>196</v>
      </c>
      <c r="AU390" s="25" t="s">
        <v>81</v>
      </c>
    </row>
    <row r="391" s="12" customFormat="1">
      <c r="B391" s="253"/>
      <c r="C391" s="254"/>
      <c r="D391" s="249" t="s">
        <v>200</v>
      </c>
      <c r="E391" s="255" t="s">
        <v>21</v>
      </c>
      <c r="F391" s="256" t="s">
        <v>1356</v>
      </c>
      <c r="G391" s="254"/>
      <c r="H391" s="257">
        <v>0.023</v>
      </c>
      <c r="I391" s="258"/>
      <c r="J391" s="254"/>
      <c r="K391" s="254"/>
      <c r="L391" s="259"/>
      <c r="M391" s="260"/>
      <c r="N391" s="261"/>
      <c r="O391" s="261"/>
      <c r="P391" s="261"/>
      <c r="Q391" s="261"/>
      <c r="R391" s="261"/>
      <c r="S391" s="261"/>
      <c r="T391" s="262"/>
      <c r="AT391" s="263" t="s">
        <v>200</v>
      </c>
      <c r="AU391" s="263" t="s">
        <v>81</v>
      </c>
      <c r="AV391" s="12" t="s">
        <v>81</v>
      </c>
      <c r="AW391" s="12" t="s">
        <v>35</v>
      </c>
      <c r="AX391" s="12" t="s">
        <v>79</v>
      </c>
      <c r="AY391" s="263" t="s">
        <v>188</v>
      </c>
    </row>
    <row r="392" s="1" customFormat="1" ht="25.5" customHeight="1">
      <c r="B392" s="47"/>
      <c r="C392" s="237" t="s">
        <v>646</v>
      </c>
      <c r="D392" s="237" t="s">
        <v>190</v>
      </c>
      <c r="E392" s="238" t="s">
        <v>725</v>
      </c>
      <c r="F392" s="239" t="s">
        <v>726</v>
      </c>
      <c r="G392" s="240" t="s">
        <v>120</v>
      </c>
      <c r="H392" s="241">
        <v>77.599999999999994</v>
      </c>
      <c r="I392" s="242"/>
      <c r="J392" s="243">
        <f>ROUND(I392*H392,2)</f>
        <v>0</v>
      </c>
      <c r="K392" s="239" t="s">
        <v>193</v>
      </c>
      <c r="L392" s="73"/>
      <c r="M392" s="244" t="s">
        <v>21</v>
      </c>
      <c r="N392" s="245" t="s">
        <v>43</v>
      </c>
      <c r="O392" s="48"/>
      <c r="P392" s="246">
        <f>O392*H392</f>
        <v>0</v>
      </c>
      <c r="Q392" s="246">
        <v>0</v>
      </c>
      <c r="R392" s="246">
        <f>Q392*H392</f>
        <v>0</v>
      </c>
      <c r="S392" s="246">
        <v>0</v>
      </c>
      <c r="T392" s="247">
        <f>S392*H392</f>
        <v>0</v>
      </c>
      <c r="AR392" s="25" t="s">
        <v>290</v>
      </c>
      <c r="AT392" s="25" t="s">
        <v>190</v>
      </c>
      <c r="AU392" s="25" t="s">
        <v>81</v>
      </c>
      <c r="AY392" s="25" t="s">
        <v>188</v>
      </c>
      <c r="BE392" s="248">
        <f>IF(N392="základní",J392,0)</f>
        <v>0</v>
      </c>
      <c r="BF392" s="248">
        <f>IF(N392="snížená",J392,0)</f>
        <v>0</v>
      </c>
      <c r="BG392" s="248">
        <f>IF(N392="zákl. přenesená",J392,0)</f>
        <v>0</v>
      </c>
      <c r="BH392" s="248">
        <f>IF(N392="sníž. přenesená",J392,0)</f>
        <v>0</v>
      </c>
      <c r="BI392" s="248">
        <f>IF(N392="nulová",J392,0)</f>
        <v>0</v>
      </c>
      <c r="BJ392" s="25" t="s">
        <v>79</v>
      </c>
      <c r="BK392" s="248">
        <f>ROUND(I392*H392,2)</f>
        <v>0</v>
      </c>
      <c r="BL392" s="25" t="s">
        <v>290</v>
      </c>
      <c r="BM392" s="25" t="s">
        <v>1645</v>
      </c>
    </row>
    <row r="393" s="1" customFormat="1">
      <c r="B393" s="47"/>
      <c r="C393" s="75"/>
      <c r="D393" s="249" t="s">
        <v>196</v>
      </c>
      <c r="E393" s="75"/>
      <c r="F393" s="250" t="s">
        <v>728</v>
      </c>
      <c r="G393" s="75"/>
      <c r="H393" s="75"/>
      <c r="I393" s="205"/>
      <c r="J393" s="75"/>
      <c r="K393" s="75"/>
      <c r="L393" s="73"/>
      <c r="M393" s="251"/>
      <c r="N393" s="48"/>
      <c r="O393" s="48"/>
      <c r="P393" s="48"/>
      <c r="Q393" s="48"/>
      <c r="R393" s="48"/>
      <c r="S393" s="48"/>
      <c r="T393" s="96"/>
      <c r="AT393" s="25" t="s">
        <v>196</v>
      </c>
      <c r="AU393" s="25" t="s">
        <v>81</v>
      </c>
    </row>
    <row r="394" s="1" customFormat="1">
      <c r="B394" s="47"/>
      <c r="C394" s="75"/>
      <c r="D394" s="249" t="s">
        <v>198</v>
      </c>
      <c r="E394" s="75"/>
      <c r="F394" s="252" t="s">
        <v>729</v>
      </c>
      <c r="G394" s="75"/>
      <c r="H394" s="75"/>
      <c r="I394" s="205"/>
      <c r="J394" s="75"/>
      <c r="K394" s="75"/>
      <c r="L394" s="73"/>
      <c r="M394" s="251"/>
      <c r="N394" s="48"/>
      <c r="O394" s="48"/>
      <c r="P394" s="48"/>
      <c r="Q394" s="48"/>
      <c r="R394" s="48"/>
      <c r="S394" s="48"/>
      <c r="T394" s="96"/>
      <c r="AT394" s="25" t="s">
        <v>198</v>
      </c>
      <c r="AU394" s="25" t="s">
        <v>81</v>
      </c>
    </row>
    <row r="395" s="1" customFormat="1">
      <c r="B395" s="47"/>
      <c r="C395" s="75"/>
      <c r="D395" s="249" t="s">
        <v>740</v>
      </c>
      <c r="E395" s="75"/>
      <c r="F395" s="252" t="s">
        <v>741</v>
      </c>
      <c r="G395" s="75"/>
      <c r="H395" s="75"/>
      <c r="I395" s="205"/>
      <c r="J395" s="75"/>
      <c r="K395" s="75"/>
      <c r="L395" s="73"/>
      <c r="M395" s="251"/>
      <c r="N395" s="48"/>
      <c r="O395" s="48"/>
      <c r="P395" s="48"/>
      <c r="Q395" s="48"/>
      <c r="R395" s="48"/>
      <c r="S395" s="48"/>
      <c r="T395" s="96"/>
      <c r="AT395" s="25" t="s">
        <v>740</v>
      </c>
      <c r="AU395" s="25" t="s">
        <v>81</v>
      </c>
    </row>
    <row r="396" s="12" customFormat="1">
      <c r="B396" s="253"/>
      <c r="C396" s="254"/>
      <c r="D396" s="249" t="s">
        <v>200</v>
      </c>
      <c r="E396" s="255" t="s">
        <v>21</v>
      </c>
      <c r="F396" s="256" t="s">
        <v>132</v>
      </c>
      <c r="G396" s="254"/>
      <c r="H396" s="257">
        <v>77.599999999999994</v>
      </c>
      <c r="I396" s="258"/>
      <c r="J396" s="254"/>
      <c r="K396" s="254"/>
      <c r="L396" s="259"/>
      <c r="M396" s="260"/>
      <c r="N396" s="261"/>
      <c r="O396" s="261"/>
      <c r="P396" s="261"/>
      <c r="Q396" s="261"/>
      <c r="R396" s="261"/>
      <c r="S396" s="261"/>
      <c r="T396" s="262"/>
      <c r="AT396" s="263" t="s">
        <v>200</v>
      </c>
      <c r="AU396" s="263" t="s">
        <v>81</v>
      </c>
      <c r="AV396" s="12" t="s">
        <v>81</v>
      </c>
      <c r="AW396" s="12" t="s">
        <v>35</v>
      </c>
      <c r="AX396" s="12" t="s">
        <v>79</v>
      </c>
      <c r="AY396" s="263" t="s">
        <v>188</v>
      </c>
    </row>
    <row r="397" s="1" customFormat="1" ht="16.5" customHeight="1">
      <c r="B397" s="47"/>
      <c r="C397" s="286" t="s">
        <v>652</v>
      </c>
      <c r="D397" s="286" t="s">
        <v>273</v>
      </c>
      <c r="E397" s="287" t="s">
        <v>737</v>
      </c>
      <c r="F397" s="288" t="s">
        <v>738</v>
      </c>
      <c r="G397" s="289" t="s">
        <v>120</v>
      </c>
      <c r="H397" s="290">
        <v>89.239999999999995</v>
      </c>
      <c r="I397" s="291"/>
      <c r="J397" s="292">
        <f>ROUND(I397*H397,2)</f>
        <v>0</v>
      </c>
      <c r="K397" s="288" t="s">
        <v>193</v>
      </c>
      <c r="L397" s="293"/>
      <c r="M397" s="294" t="s">
        <v>21</v>
      </c>
      <c r="N397" s="295" t="s">
        <v>43</v>
      </c>
      <c r="O397" s="48"/>
      <c r="P397" s="246">
        <f>O397*H397</f>
        <v>0</v>
      </c>
      <c r="Q397" s="246">
        <v>0.0030000000000000001</v>
      </c>
      <c r="R397" s="246">
        <f>Q397*H397</f>
        <v>0.26772000000000001</v>
      </c>
      <c r="S397" s="246">
        <v>0</v>
      </c>
      <c r="T397" s="247">
        <f>S397*H397</f>
        <v>0</v>
      </c>
      <c r="AR397" s="25" t="s">
        <v>405</v>
      </c>
      <c r="AT397" s="25" t="s">
        <v>273</v>
      </c>
      <c r="AU397" s="25" t="s">
        <v>81</v>
      </c>
      <c r="AY397" s="25" t="s">
        <v>188</v>
      </c>
      <c r="BE397" s="248">
        <f>IF(N397="základní",J397,0)</f>
        <v>0</v>
      </c>
      <c r="BF397" s="248">
        <f>IF(N397="snížená",J397,0)</f>
        <v>0</v>
      </c>
      <c r="BG397" s="248">
        <f>IF(N397="zákl. přenesená",J397,0)</f>
        <v>0</v>
      </c>
      <c r="BH397" s="248">
        <f>IF(N397="sníž. přenesená",J397,0)</f>
        <v>0</v>
      </c>
      <c r="BI397" s="248">
        <f>IF(N397="nulová",J397,0)</f>
        <v>0</v>
      </c>
      <c r="BJ397" s="25" t="s">
        <v>79</v>
      </c>
      <c r="BK397" s="248">
        <f>ROUND(I397*H397,2)</f>
        <v>0</v>
      </c>
      <c r="BL397" s="25" t="s">
        <v>290</v>
      </c>
      <c r="BM397" s="25" t="s">
        <v>1646</v>
      </c>
    </row>
    <row r="398" s="1" customFormat="1">
      <c r="B398" s="47"/>
      <c r="C398" s="75"/>
      <c r="D398" s="249" t="s">
        <v>196</v>
      </c>
      <c r="E398" s="75"/>
      <c r="F398" s="250" t="s">
        <v>738</v>
      </c>
      <c r="G398" s="75"/>
      <c r="H398" s="75"/>
      <c r="I398" s="205"/>
      <c r="J398" s="75"/>
      <c r="K398" s="75"/>
      <c r="L398" s="73"/>
      <c r="M398" s="251"/>
      <c r="N398" s="48"/>
      <c r="O398" s="48"/>
      <c r="P398" s="48"/>
      <c r="Q398" s="48"/>
      <c r="R398" s="48"/>
      <c r="S398" s="48"/>
      <c r="T398" s="96"/>
      <c r="AT398" s="25" t="s">
        <v>196</v>
      </c>
      <c r="AU398" s="25" t="s">
        <v>81</v>
      </c>
    </row>
    <row r="399" s="1" customFormat="1">
      <c r="B399" s="47"/>
      <c r="C399" s="75"/>
      <c r="D399" s="249" t="s">
        <v>740</v>
      </c>
      <c r="E399" s="75"/>
      <c r="F399" s="252" t="s">
        <v>741</v>
      </c>
      <c r="G399" s="75"/>
      <c r="H399" s="75"/>
      <c r="I399" s="205"/>
      <c r="J399" s="75"/>
      <c r="K399" s="75"/>
      <c r="L399" s="73"/>
      <c r="M399" s="251"/>
      <c r="N399" s="48"/>
      <c r="O399" s="48"/>
      <c r="P399" s="48"/>
      <c r="Q399" s="48"/>
      <c r="R399" s="48"/>
      <c r="S399" s="48"/>
      <c r="T399" s="96"/>
      <c r="AT399" s="25" t="s">
        <v>740</v>
      </c>
      <c r="AU399" s="25" t="s">
        <v>81</v>
      </c>
    </row>
    <row r="400" s="12" customFormat="1">
      <c r="B400" s="253"/>
      <c r="C400" s="254"/>
      <c r="D400" s="249" t="s">
        <v>200</v>
      </c>
      <c r="E400" s="255" t="s">
        <v>21</v>
      </c>
      <c r="F400" s="256" t="s">
        <v>132</v>
      </c>
      <c r="G400" s="254"/>
      <c r="H400" s="257">
        <v>77.599999999999994</v>
      </c>
      <c r="I400" s="258"/>
      <c r="J400" s="254"/>
      <c r="K400" s="254"/>
      <c r="L400" s="259"/>
      <c r="M400" s="260"/>
      <c r="N400" s="261"/>
      <c r="O400" s="261"/>
      <c r="P400" s="261"/>
      <c r="Q400" s="261"/>
      <c r="R400" s="261"/>
      <c r="S400" s="261"/>
      <c r="T400" s="262"/>
      <c r="AT400" s="263" t="s">
        <v>200</v>
      </c>
      <c r="AU400" s="263" t="s">
        <v>81</v>
      </c>
      <c r="AV400" s="12" t="s">
        <v>81</v>
      </c>
      <c r="AW400" s="12" t="s">
        <v>35</v>
      </c>
      <c r="AX400" s="12" t="s">
        <v>79</v>
      </c>
      <c r="AY400" s="263" t="s">
        <v>188</v>
      </c>
    </row>
    <row r="401" s="12" customFormat="1">
      <c r="B401" s="253"/>
      <c r="C401" s="254"/>
      <c r="D401" s="249" t="s">
        <v>200</v>
      </c>
      <c r="E401" s="254"/>
      <c r="F401" s="256" t="s">
        <v>1647</v>
      </c>
      <c r="G401" s="254"/>
      <c r="H401" s="257">
        <v>89.239999999999995</v>
      </c>
      <c r="I401" s="258"/>
      <c r="J401" s="254"/>
      <c r="K401" s="254"/>
      <c r="L401" s="259"/>
      <c r="M401" s="260"/>
      <c r="N401" s="261"/>
      <c r="O401" s="261"/>
      <c r="P401" s="261"/>
      <c r="Q401" s="261"/>
      <c r="R401" s="261"/>
      <c r="S401" s="261"/>
      <c r="T401" s="262"/>
      <c r="AT401" s="263" t="s">
        <v>200</v>
      </c>
      <c r="AU401" s="263" t="s">
        <v>81</v>
      </c>
      <c r="AV401" s="12" t="s">
        <v>81</v>
      </c>
      <c r="AW401" s="12" t="s">
        <v>6</v>
      </c>
      <c r="AX401" s="12" t="s">
        <v>79</v>
      </c>
      <c r="AY401" s="263" t="s">
        <v>188</v>
      </c>
    </row>
    <row r="402" s="1" customFormat="1" ht="25.5" customHeight="1">
      <c r="B402" s="47"/>
      <c r="C402" s="237" t="s">
        <v>658</v>
      </c>
      <c r="D402" s="237" t="s">
        <v>190</v>
      </c>
      <c r="E402" s="238" t="s">
        <v>745</v>
      </c>
      <c r="F402" s="239" t="s">
        <v>746</v>
      </c>
      <c r="G402" s="240" t="s">
        <v>120</v>
      </c>
      <c r="H402" s="241">
        <v>155.19999999999999</v>
      </c>
      <c r="I402" s="242"/>
      <c r="J402" s="243">
        <f>ROUND(I402*H402,2)</f>
        <v>0</v>
      </c>
      <c r="K402" s="239" t="s">
        <v>193</v>
      </c>
      <c r="L402" s="73"/>
      <c r="M402" s="244" t="s">
        <v>21</v>
      </c>
      <c r="N402" s="245" t="s">
        <v>43</v>
      </c>
      <c r="O402" s="48"/>
      <c r="P402" s="246">
        <f>O402*H402</f>
        <v>0</v>
      </c>
      <c r="Q402" s="246">
        <v>0.00088000000000000003</v>
      </c>
      <c r="R402" s="246">
        <f>Q402*H402</f>
        <v>0.136576</v>
      </c>
      <c r="S402" s="246">
        <v>0</v>
      </c>
      <c r="T402" s="247">
        <f>S402*H402</f>
        <v>0</v>
      </c>
      <c r="AR402" s="25" t="s">
        <v>290</v>
      </c>
      <c r="AT402" s="25" t="s">
        <v>190</v>
      </c>
      <c r="AU402" s="25" t="s">
        <v>81</v>
      </c>
      <c r="AY402" s="25" t="s">
        <v>188</v>
      </c>
      <c r="BE402" s="248">
        <f>IF(N402="základní",J402,0)</f>
        <v>0</v>
      </c>
      <c r="BF402" s="248">
        <f>IF(N402="snížená",J402,0)</f>
        <v>0</v>
      </c>
      <c r="BG402" s="248">
        <f>IF(N402="zákl. přenesená",J402,0)</f>
        <v>0</v>
      </c>
      <c r="BH402" s="248">
        <f>IF(N402="sníž. přenesená",J402,0)</f>
        <v>0</v>
      </c>
      <c r="BI402" s="248">
        <f>IF(N402="nulová",J402,0)</f>
        <v>0</v>
      </c>
      <c r="BJ402" s="25" t="s">
        <v>79</v>
      </c>
      <c r="BK402" s="248">
        <f>ROUND(I402*H402,2)</f>
        <v>0</v>
      </c>
      <c r="BL402" s="25" t="s">
        <v>290</v>
      </c>
      <c r="BM402" s="25" t="s">
        <v>1648</v>
      </c>
    </row>
    <row r="403" s="1" customFormat="1">
      <c r="B403" s="47"/>
      <c r="C403" s="75"/>
      <c r="D403" s="249" t="s">
        <v>196</v>
      </c>
      <c r="E403" s="75"/>
      <c r="F403" s="250" t="s">
        <v>748</v>
      </c>
      <c r="G403" s="75"/>
      <c r="H403" s="75"/>
      <c r="I403" s="205"/>
      <c r="J403" s="75"/>
      <c r="K403" s="75"/>
      <c r="L403" s="73"/>
      <c r="M403" s="251"/>
      <c r="N403" s="48"/>
      <c r="O403" s="48"/>
      <c r="P403" s="48"/>
      <c r="Q403" s="48"/>
      <c r="R403" s="48"/>
      <c r="S403" s="48"/>
      <c r="T403" s="96"/>
      <c r="AT403" s="25" t="s">
        <v>196</v>
      </c>
      <c r="AU403" s="25" t="s">
        <v>81</v>
      </c>
    </row>
    <row r="404" s="1" customFormat="1">
      <c r="B404" s="47"/>
      <c r="C404" s="75"/>
      <c r="D404" s="249" t="s">
        <v>198</v>
      </c>
      <c r="E404" s="75"/>
      <c r="F404" s="252" t="s">
        <v>749</v>
      </c>
      <c r="G404" s="75"/>
      <c r="H404" s="75"/>
      <c r="I404" s="205"/>
      <c r="J404" s="75"/>
      <c r="K404" s="75"/>
      <c r="L404" s="73"/>
      <c r="M404" s="251"/>
      <c r="N404" s="48"/>
      <c r="O404" s="48"/>
      <c r="P404" s="48"/>
      <c r="Q404" s="48"/>
      <c r="R404" s="48"/>
      <c r="S404" s="48"/>
      <c r="T404" s="96"/>
      <c r="AT404" s="25" t="s">
        <v>198</v>
      </c>
      <c r="AU404" s="25" t="s">
        <v>81</v>
      </c>
    </row>
    <row r="405" s="12" customFormat="1">
      <c r="B405" s="253"/>
      <c r="C405" s="254"/>
      <c r="D405" s="249" t="s">
        <v>200</v>
      </c>
      <c r="E405" s="255" t="s">
        <v>21</v>
      </c>
      <c r="F405" s="256" t="s">
        <v>750</v>
      </c>
      <c r="G405" s="254"/>
      <c r="H405" s="257">
        <v>155.19999999999999</v>
      </c>
      <c r="I405" s="258"/>
      <c r="J405" s="254"/>
      <c r="K405" s="254"/>
      <c r="L405" s="259"/>
      <c r="M405" s="260"/>
      <c r="N405" s="261"/>
      <c r="O405" s="261"/>
      <c r="P405" s="261"/>
      <c r="Q405" s="261"/>
      <c r="R405" s="261"/>
      <c r="S405" s="261"/>
      <c r="T405" s="262"/>
      <c r="AT405" s="263" t="s">
        <v>200</v>
      </c>
      <c r="AU405" s="263" t="s">
        <v>81</v>
      </c>
      <c r="AV405" s="12" t="s">
        <v>81</v>
      </c>
      <c r="AW405" s="12" t="s">
        <v>35</v>
      </c>
      <c r="AX405" s="12" t="s">
        <v>79</v>
      </c>
      <c r="AY405" s="263" t="s">
        <v>188</v>
      </c>
    </row>
    <row r="406" s="1" customFormat="1" ht="25.5" customHeight="1">
      <c r="B406" s="47"/>
      <c r="C406" s="286" t="s">
        <v>664</v>
      </c>
      <c r="D406" s="286" t="s">
        <v>273</v>
      </c>
      <c r="E406" s="287" t="s">
        <v>758</v>
      </c>
      <c r="F406" s="288" t="s">
        <v>759</v>
      </c>
      <c r="G406" s="289" t="s">
        <v>120</v>
      </c>
      <c r="H406" s="290">
        <v>89.239999999999995</v>
      </c>
      <c r="I406" s="291"/>
      <c r="J406" s="292">
        <f>ROUND(I406*H406,2)</f>
        <v>0</v>
      </c>
      <c r="K406" s="288" t="s">
        <v>193</v>
      </c>
      <c r="L406" s="293"/>
      <c r="M406" s="294" t="s">
        <v>21</v>
      </c>
      <c r="N406" s="295" t="s">
        <v>43</v>
      </c>
      <c r="O406" s="48"/>
      <c r="P406" s="246">
        <f>O406*H406</f>
        <v>0</v>
      </c>
      <c r="Q406" s="246">
        <v>0.0051999999999999998</v>
      </c>
      <c r="R406" s="246">
        <f>Q406*H406</f>
        <v>0.46404799999999996</v>
      </c>
      <c r="S406" s="246">
        <v>0</v>
      </c>
      <c r="T406" s="247">
        <f>S406*H406</f>
        <v>0</v>
      </c>
      <c r="AR406" s="25" t="s">
        <v>405</v>
      </c>
      <c r="AT406" s="25" t="s">
        <v>273</v>
      </c>
      <c r="AU406" s="25" t="s">
        <v>81</v>
      </c>
      <c r="AY406" s="25" t="s">
        <v>188</v>
      </c>
      <c r="BE406" s="248">
        <f>IF(N406="základní",J406,0)</f>
        <v>0</v>
      </c>
      <c r="BF406" s="248">
        <f>IF(N406="snížená",J406,0)</f>
        <v>0</v>
      </c>
      <c r="BG406" s="248">
        <f>IF(N406="zákl. přenesená",J406,0)</f>
        <v>0</v>
      </c>
      <c r="BH406" s="248">
        <f>IF(N406="sníž. přenesená",J406,0)</f>
        <v>0</v>
      </c>
      <c r="BI406" s="248">
        <f>IF(N406="nulová",J406,0)</f>
        <v>0</v>
      </c>
      <c r="BJ406" s="25" t="s">
        <v>79</v>
      </c>
      <c r="BK406" s="248">
        <f>ROUND(I406*H406,2)</f>
        <v>0</v>
      </c>
      <c r="BL406" s="25" t="s">
        <v>290</v>
      </c>
      <c r="BM406" s="25" t="s">
        <v>1649</v>
      </c>
    </row>
    <row r="407" s="1" customFormat="1">
      <c r="B407" s="47"/>
      <c r="C407" s="75"/>
      <c r="D407" s="249" t="s">
        <v>196</v>
      </c>
      <c r="E407" s="75"/>
      <c r="F407" s="250" t="s">
        <v>759</v>
      </c>
      <c r="G407" s="75"/>
      <c r="H407" s="75"/>
      <c r="I407" s="205"/>
      <c r="J407" s="75"/>
      <c r="K407" s="75"/>
      <c r="L407" s="73"/>
      <c r="M407" s="251"/>
      <c r="N407" s="48"/>
      <c r="O407" s="48"/>
      <c r="P407" s="48"/>
      <c r="Q407" s="48"/>
      <c r="R407" s="48"/>
      <c r="S407" s="48"/>
      <c r="T407" s="96"/>
      <c r="AT407" s="25" t="s">
        <v>196</v>
      </c>
      <c r="AU407" s="25" t="s">
        <v>81</v>
      </c>
    </row>
    <row r="408" s="12" customFormat="1">
      <c r="B408" s="253"/>
      <c r="C408" s="254"/>
      <c r="D408" s="249" t="s">
        <v>200</v>
      </c>
      <c r="E408" s="255" t="s">
        <v>21</v>
      </c>
      <c r="F408" s="256" t="s">
        <v>132</v>
      </c>
      <c r="G408" s="254"/>
      <c r="H408" s="257">
        <v>77.599999999999994</v>
      </c>
      <c r="I408" s="258"/>
      <c r="J408" s="254"/>
      <c r="K408" s="254"/>
      <c r="L408" s="259"/>
      <c r="M408" s="260"/>
      <c r="N408" s="261"/>
      <c r="O408" s="261"/>
      <c r="P408" s="261"/>
      <c r="Q408" s="261"/>
      <c r="R408" s="261"/>
      <c r="S408" s="261"/>
      <c r="T408" s="262"/>
      <c r="AT408" s="263" t="s">
        <v>200</v>
      </c>
      <c r="AU408" s="263" t="s">
        <v>81</v>
      </c>
      <c r="AV408" s="12" t="s">
        <v>81</v>
      </c>
      <c r="AW408" s="12" t="s">
        <v>35</v>
      </c>
      <c r="AX408" s="12" t="s">
        <v>79</v>
      </c>
      <c r="AY408" s="263" t="s">
        <v>188</v>
      </c>
    </row>
    <row r="409" s="12" customFormat="1">
      <c r="B409" s="253"/>
      <c r="C409" s="254"/>
      <c r="D409" s="249" t="s">
        <v>200</v>
      </c>
      <c r="E409" s="254"/>
      <c r="F409" s="256" t="s">
        <v>1647</v>
      </c>
      <c r="G409" s="254"/>
      <c r="H409" s="257">
        <v>89.239999999999995</v>
      </c>
      <c r="I409" s="258"/>
      <c r="J409" s="254"/>
      <c r="K409" s="254"/>
      <c r="L409" s="259"/>
      <c r="M409" s="260"/>
      <c r="N409" s="261"/>
      <c r="O409" s="261"/>
      <c r="P409" s="261"/>
      <c r="Q409" s="261"/>
      <c r="R409" s="261"/>
      <c r="S409" s="261"/>
      <c r="T409" s="262"/>
      <c r="AT409" s="263" t="s">
        <v>200</v>
      </c>
      <c r="AU409" s="263" t="s">
        <v>81</v>
      </c>
      <c r="AV409" s="12" t="s">
        <v>81</v>
      </c>
      <c r="AW409" s="12" t="s">
        <v>6</v>
      </c>
      <c r="AX409" s="12" t="s">
        <v>79</v>
      </c>
      <c r="AY409" s="263" t="s">
        <v>188</v>
      </c>
    </row>
    <row r="410" s="1" customFormat="1" ht="25.5" customHeight="1">
      <c r="B410" s="47"/>
      <c r="C410" s="286" t="s">
        <v>672</v>
      </c>
      <c r="D410" s="286" t="s">
        <v>273</v>
      </c>
      <c r="E410" s="287" t="s">
        <v>763</v>
      </c>
      <c r="F410" s="288" t="s">
        <v>764</v>
      </c>
      <c r="G410" s="289" t="s">
        <v>120</v>
      </c>
      <c r="H410" s="290">
        <v>89.239999999999995</v>
      </c>
      <c r="I410" s="291"/>
      <c r="J410" s="292">
        <f>ROUND(I410*H410,2)</f>
        <v>0</v>
      </c>
      <c r="K410" s="288" t="s">
        <v>193</v>
      </c>
      <c r="L410" s="293"/>
      <c r="M410" s="294" t="s">
        <v>21</v>
      </c>
      <c r="N410" s="295" t="s">
        <v>43</v>
      </c>
      <c r="O410" s="48"/>
      <c r="P410" s="246">
        <f>O410*H410</f>
        <v>0</v>
      </c>
      <c r="Q410" s="246">
        <v>0.0044999999999999997</v>
      </c>
      <c r="R410" s="246">
        <f>Q410*H410</f>
        <v>0.40157999999999994</v>
      </c>
      <c r="S410" s="246">
        <v>0</v>
      </c>
      <c r="T410" s="247">
        <f>S410*H410</f>
        <v>0</v>
      </c>
      <c r="AR410" s="25" t="s">
        <v>405</v>
      </c>
      <c r="AT410" s="25" t="s">
        <v>273</v>
      </c>
      <c r="AU410" s="25" t="s">
        <v>81</v>
      </c>
      <c r="AY410" s="25" t="s">
        <v>188</v>
      </c>
      <c r="BE410" s="248">
        <f>IF(N410="základní",J410,0)</f>
        <v>0</v>
      </c>
      <c r="BF410" s="248">
        <f>IF(N410="snížená",J410,0)</f>
        <v>0</v>
      </c>
      <c r="BG410" s="248">
        <f>IF(N410="zákl. přenesená",J410,0)</f>
        <v>0</v>
      </c>
      <c r="BH410" s="248">
        <f>IF(N410="sníž. přenesená",J410,0)</f>
        <v>0</v>
      </c>
      <c r="BI410" s="248">
        <f>IF(N410="nulová",J410,0)</f>
        <v>0</v>
      </c>
      <c r="BJ410" s="25" t="s">
        <v>79</v>
      </c>
      <c r="BK410" s="248">
        <f>ROUND(I410*H410,2)</f>
        <v>0</v>
      </c>
      <c r="BL410" s="25" t="s">
        <v>290</v>
      </c>
      <c r="BM410" s="25" t="s">
        <v>1650</v>
      </c>
    </row>
    <row r="411" s="1" customFormat="1">
      <c r="B411" s="47"/>
      <c r="C411" s="75"/>
      <c r="D411" s="249" t="s">
        <v>196</v>
      </c>
      <c r="E411" s="75"/>
      <c r="F411" s="250" t="s">
        <v>764</v>
      </c>
      <c r="G411" s="75"/>
      <c r="H411" s="75"/>
      <c r="I411" s="205"/>
      <c r="J411" s="75"/>
      <c r="K411" s="75"/>
      <c r="L411" s="73"/>
      <c r="M411" s="251"/>
      <c r="N411" s="48"/>
      <c r="O411" s="48"/>
      <c r="P411" s="48"/>
      <c r="Q411" s="48"/>
      <c r="R411" s="48"/>
      <c r="S411" s="48"/>
      <c r="T411" s="96"/>
      <c r="AT411" s="25" t="s">
        <v>196</v>
      </c>
      <c r="AU411" s="25" t="s">
        <v>81</v>
      </c>
    </row>
    <row r="412" s="12" customFormat="1">
      <c r="B412" s="253"/>
      <c r="C412" s="254"/>
      <c r="D412" s="249" t="s">
        <v>200</v>
      </c>
      <c r="E412" s="255" t="s">
        <v>21</v>
      </c>
      <c r="F412" s="256" t="s">
        <v>132</v>
      </c>
      <c r="G412" s="254"/>
      <c r="H412" s="257">
        <v>77.599999999999994</v>
      </c>
      <c r="I412" s="258"/>
      <c r="J412" s="254"/>
      <c r="K412" s="254"/>
      <c r="L412" s="259"/>
      <c r="M412" s="260"/>
      <c r="N412" s="261"/>
      <c r="O412" s="261"/>
      <c r="P412" s="261"/>
      <c r="Q412" s="261"/>
      <c r="R412" s="261"/>
      <c r="S412" s="261"/>
      <c r="T412" s="262"/>
      <c r="AT412" s="263" t="s">
        <v>200</v>
      </c>
      <c r="AU412" s="263" t="s">
        <v>81</v>
      </c>
      <c r="AV412" s="12" t="s">
        <v>81</v>
      </c>
      <c r="AW412" s="12" t="s">
        <v>35</v>
      </c>
      <c r="AX412" s="12" t="s">
        <v>79</v>
      </c>
      <c r="AY412" s="263" t="s">
        <v>188</v>
      </c>
    </row>
    <row r="413" s="12" customFormat="1">
      <c r="B413" s="253"/>
      <c r="C413" s="254"/>
      <c r="D413" s="249" t="s">
        <v>200</v>
      </c>
      <c r="E413" s="254"/>
      <c r="F413" s="256" t="s">
        <v>1647</v>
      </c>
      <c r="G413" s="254"/>
      <c r="H413" s="257">
        <v>89.239999999999995</v>
      </c>
      <c r="I413" s="258"/>
      <c r="J413" s="254"/>
      <c r="K413" s="254"/>
      <c r="L413" s="259"/>
      <c r="M413" s="260"/>
      <c r="N413" s="261"/>
      <c r="O413" s="261"/>
      <c r="P413" s="261"/>
      <c r="Q413" s="261"/>
      <c r="R413" s="261"/>
      <c r="S413" s="261"/>
      <c r="T413" s="262"/>
      <c r="AT413" s="263" t="s">
        <v>200</v>
      </c>
      <c r="AU413" s="263" t="s">
        <v>81</v>
      </c>
      <c r="AV413" s="12" t="s">
        <v>81</v>
      </c>
      <c r="AW413" s="12" t="s">
        <v>6</v>
      </c>
      <c r="AX413" s="12" t="s">
        <v>79</v>
      </c>
      <c r="AY413" s="263" t="s">
        <v>188</v>
      </c>
    </row>
    <row r="414" s="1" customFormat="1" ht="16.5" customHeight="1">
      <c r="B414" s="47"/>
      <c r="C414" s="237" t="s">
        <v>682</v>
      </c>
      <c r="D414" s="237" t="s">
        <v>190</v>
      </c>
      <c r="E414" s="238" t="s">
        <v>1371</v>
      </c>
      <c r="F414" s="239" t="s">
        <v>1372</v>
      </c>
      <c r="G414" s="240" t="s">
        <v>261</v>
      </c>
      <c r="H414" s="241">
        <v>1.2929999999999999</v>
      </c>
      <c r="I414" s="242"/>
      <c r="J414" s="243">
        <f>ROUND(I414*H414,2)</f>
        <v>0</v>
      </c>
      <c r="K414" s="239" t="s">
        <v>193</v>
      </c>
      <c r="L414" s="73"/>
      <c r="M414" s="244" t="s">
        <v>21</v>
      </c>
      <c r="N414" s="245" t="s">
        <v>43</v>
      </c>
      <c r="O414" s="48"/>
      <c r="P414" s="246">
        <f>O414*H414</f>
        <v>0</v>
      </c>
      <c r="Q414" s="246">
        <v>0</v>
      </c>
      <c r="R414" s="246">
        <f>Q414*H414</f>
        <v>0</v>
      </c>
      <c r="S414" s="246">
        <v>0</v>
      </c>
      <c r="T414" s="247">
        <f>S414*H414</f>
        <v>0</v>
      </c>
      <c r="AR414" s="25" t="s">
        <v>290</v>
      </c>
      <c r="AT414" s="25" t="s">
        <v>190</v>
      </c>
      <c r="AU414" s="25" t="s">
        <v>81</v>
      </c>
      <c r="AY414" s="25" t="s">
        <v>188</v>
      </c>
      <c r="BE414" s="248">
        <f>IF(N414="základní",J414,0)</f>
        <v>0</v>
      </c>
      <c r="BF414" s="248">
        <f>IF(N414="snížená",J414,0)</f>
        <v>0</v>
      </c>
      <c r="BG414" s="248">
        <f>IF(N414="zákl. přenesená",J414,0)</f>
        <v>0</v>
      </c>
      <c r="BH414" s="248">
        <f>IF(N414="sníž. přenesená",J414,0)</f>
        <v>0</v>
      </c>
      <c r="BI414" s="248">
        <f>IF(N414="nulová",J414,0)</f>
        <v>0</v>
      </c>
      <c r="BJ414" s="25" t="s">
        <v>79</v>
      </c>
      <c r="BK414" s="248">
        <f>ROUND(I414*H414,2)</f>
        <v>0</v>
      </c>
      <c r="BL414" s="25" t="s">
        <v>290</v>
      </c>
      <c r="BM414" s="25" t="s">
        <v>1651</v>
      </c>
    </row>
    <row r="415" s="1" customFormat="1">
      <c r="B415" s="47"/>
      <c r="C415" s="75"/>
      <c r="D415" s="249" t="s">
        <v>196</v>
      </c>
      <c r="E415" s="75"/>
      <c r="F415" s="250" t="s">
        <v>1374</v>
      </c>
      <c r="G415" s="75"/>
      <c r="H415" s="75"/>
      <c r="I415" s="205"/>
      <c r="J415" s="75"/>
      <c r="K415" s="75"/>
      <c r="L415" s="73"/>
      <c r="M415" s="251"/>
      <c r="N415" s="48"/>
      <c r="O415" s="48"/>
      <c r="P415" s="48"/>
      <c r="Q415" s="48"/>
      <c r="R415" s="48"/>
      <c r="S415" s="48"/>
      <c r="T415" s="96"/>
      <c r="AT415" s="25" t="s">
        <v>196</v>
      </c>
      <c r="AU415" s="25" t="s">
        <v>81</v>
      </c>
    </row>
    <row r="416" s="1" customFormat="1">
      <c r="B416" s="47"/>
      <c r="C416" s="75"/>
      <c r="D416" s="249" t="s">
        <v>198</v>
      </c>
      <c r="E416" s="75"/>
      <c r="F416" s="252" t="s">
        <v>772</v>
      </c>
      <c r="G416" s="75"/>
      <c r="H416" s="75"/>
      <c r="I416" s="205"/>
      <c r="J416" s="75"/>
      <c r="K416" s="75"/>
      <c r="L416" s="73"/>
      <c r="M416" s="251"/>
      <c r="N416" s="48"/>
      <c r="O416" s="48"/>
      <c r="P416" s="48"/>
      <c r="Q416" s="48"/>
      <c r="R416" s="48"/>
      <c r="S416" s="48"/>
      <c r="T416" s="96"/>
      <c r="AT416" s="25" t="s">
        <v>198</v>
      </c>
      <c r="AU416" s="25" t="s">
        <v>81</v>
      </c>
    </row>
    <row r="417" s="11" customFormat="1" ht="29.88" customHeight="1">
      <c r="B417" s="221"/>
      <c r="C417" s="222"/>
      <c r="D417" s="223" t="s">
        <v>71</v>
      </c>
      <c r="E417" s="235" t="s">
        <v>773</v>
      </c>
      <c r="F417" s="235" t="s">
        <v>774</v>
      </c>
      <c r="G417" s="222"/>
      <c r="H417" s="222"/>
      <c r="I417" s="225"/>
      <c r="J417" s="236">
        <f>BK417</f>
        <v>0</v>
      </c>
      <c r="K417" s="222"/>
      <c r="L417" s="227"/>
      <c r="M417" s="228"/>
      <c r="N417" s="229"/>
      <c r="O417" s="229"/>
      <c r="P417" s="230">
        <f>SUM(P418:P450)</f>
        <v>0</v>
      </c>
      <c r="Q417" s="229"/>
      <c r="R417" s="230">
        <f>SUM(R418:R450)</f>
        <v>0.36898250000000005</v>
      </c>
      <c r="S417" s="229"/>
      <c r="T417" s="231">
        <f>SUM(T418:T450)</f>
        <v>10.437199999999999</v>
      </c>
      <c r="AR417" s="232" t="s">
        <v>81</v>
      </c>
      <c r="AT417" s="233" t="s">
        <v>71</v>
      </c>
      <c r="AU417" s="233" t="s">
        <v>79</v>
      </c>
      <c r="AY417" s="232" t="s">
        <v>188</v>
      </c>
      <c r="BK417" s="234">
        <f>SUM(BK418:BK450)</f>
        <v>0</v>
      </c>
    </row>
    <row r="418" s="1" customFormat="1" ht="25.5" customHeight="1">
      <c r="B418" s="47"/>
      <c r="C418" s="237" t="s">
        <v>688</v>
      </c>
      <c r="D418" s="237" t="s">
        <v>190</v>
      </c>
      <c r="E418" s="238" t="s">
        <v>776</v>
      </c>
      <c r="F418" s="239" t="s">
        <v>777</v>
      </c>
      <c r="G418" s="240" t="s">
        <v>120</v>
      </c>
      <c r="H418" s="241">
        <v>77.599999999999994</v>
      </c>
      <c r="I418" s="242"/>
      <c r="J418" s="243">
        <f>ROUND(I418*H418,2)</f>
        <v>0</v>
      </c>
      <c r="K418" s="239" t="s">
        <v>193</v>
      </c>
      <c r="L418" s="73"/>
      <c r="M418" s="244" t="s">
        <v>21</v>
      </c>
      <c r="N418" s="245" t="s">
        <v>43</v>
      </c>
      <c r="O418" s="48"/>
      <c r="P418" s="246">
        <f>O418*H418</f>
        <v>0</v>
      </c>
      <c r="Q418" s="246">
        <v>0</v>
      </c>
      <c r="R418" s="246">
        <f>Q418*H418</f>
        <v>0</v>
      </c>
      <c r="S418" s="246">
        <v>0.014500000000000001</v>
      </c>
      <c r="T418" s="247">
        <f>S418*H418</f>
        <v>1.1252</v>
      </c>
      <c r="AR418" s="25" t="s">
        <v>290</v>
      </c>
      <c r="AT418" s="25" t="s">
        <v>190</v>
      </c>
      <c r="AU418" s="25" t="s">
        <v>81</v>
      </c>
      <c r="AY418" s="25" t="s">
        <v>188</v>
      </c>
      <c r="BE418" s="248">
        <f>IF(N418="základní",J418,0)</f>
        <v>0</v>
      </c>
      <c r="BF418" s="248">
        <f>IF(N418="snížená",J418,0)</f>
        <v>0</v>
      </c>
      <c r="BG418" s="248">
        <f>IF(N418="zákl. přenesená",J418,0)</f>
        <v>0</v>
      </c>
      <c r="BH418" s="248">
        <f>IF(N418="sníž. přenesená",J418,0)</f>
        <v>0</v>
      </c>
      <c r="BI418" s="248">
        <f>IF(N418="nulová",J418,0)</f>
        <v>0</v>
      </c>
      <c r="BJ418" s="25" t="s">
        <v>79</v>
      </c>
      <c r="BK418" s="248">
        <f>ROUND(I418*H418,2)</f>
        <v>0</v>
      </c>
      <c r="BL418" s="25" t="s">
        <v>290</v>
      </c>
      <c r="BM418" s="25" t="s">
        <v>1652</v>
      </c>
    </row>
    <row r="419" s="1" customFormat="1">
      <c r="B419" s="47"/>
      <c r="C419" s="75"/>
      <c r="D419" s="249" t="s">
        <v>196</v>
      </c>
      <c r="E419" s="75"/>
      <c r="F419" s="250" t="s">
        <v>779</v>
      </c>
      <c r="G419" s="75"/>
      <c r="H419" s="75"/>
      <c r="I419" s="205"/>
      <c r="J419" s="75"/>
      <c r="K419" s="75"/>
      <c r="L419" s="73"/>
      <c r="M419" s="251"/>
      <c r="N419" s="48"/>
      <c r="O419" s="48"/>
      <c r="P419" s="48"/>
      <c r="Q419" s="48"/>
      <c r="R419" s="48"/>
      <c r="S419" s="48"/>
      <c r="T419" s="96"/>
      <c r="AT419" s="25" t="s">
        <v>196</v>
      </c>
      <c r="AU419" s="25" t="s">
        <v>81</v>
      </c>
    </row>
    <row r="420" s="1" customFormat="1">
      <c r="B420" s="47"/>
      <c r="C420" s="75"/>
      <c r="D420" s="249" t="s">
        <v>198</v>
      </c>
      <c r="E420" s="75"/>
      <c r="F420" s="252" t="s">
        <v>780</v>
      </c>
      <c r="G420" s="75"/>
      <c r="H420" s="75"/>
      <c r="I420" s="205"/>
      <c r="J420" s="75"/>
      <c r="K420" s="75"/>
      <c r="L420" s="73"/>
      <c r="M420" s="251"/>
      <c r="N420" s="48"/>
      <c r="O420" s="48"/>
      <c r="P420" s="48"/>
      <c r="Q420" s="48"/>
      <c r="R420" s="48"/>
      <c r="S420" s="48"/>
      <c r="T420" s="96"/>
      <c r="AT420" s="25" t="s">
        <v>198</v>
      </c>
      <c r="AU420" s="25" t="s">
        <v>81</v>
      </c>
    </row>
    <row r="421" s="12" customFormat="1">
      <c r="B421" s="253"/>
      <c r="C421" s="254"/>
      <c r="D421" s="249" t="s">
        <v>200</v>
      </c>
      <c r="E421" s="255" t="s">
        <v>21</v>
      </c>
      <c r="F421" s="256" t="s">
        <v>132</v>
      </c>
      <c r="G421" s="254"/>
      <c r="H421" s="257">
        <v>77.599999999999994</v>
      </c>
      <c r="I421" s="258"/>
      <c r="J421" s="254"/>
      <c r="K421" s="254"/>
      <c r="L421" s="259"/>
      <c r="M421" s="260"/>
      <c r="N421" s="261"/>
      <c r="O421" s="261"/>
      <c r="P421" s="261"/>
      <c r="Q421" s="261"/>
      <c r="R421" s="261"/>
      <c r="S421" s="261"/>
      <c r="T421" s="262"/>
      <c r="AT421" s="263" t="s">
        <v>200</v>
      </c>
      <c r="AU421" s="263" t="s">
        <v>81</v>
      </c>
      <c r="AV421" s="12" t="s">
        <v>81</v>
      </c>
      <c r="AW421" s="12" t="s">
        <v>35</v>
      </c>
      <c r="AX421" s="12" t="s">
        <v>79</v>
      </c>
      <c r="AY421" s="263" t="s">
        <v>188</v>
      </c>
    </row>
    <row r="422" s="1" customFormat="1" ht="25.5" customHeight="1">
      <c r="B422" s="47"/>
      <c r="C422" s="237" t="s">
        <v>696</v>
      </c>
      <c r="D422" s="237" t="s">
        <v>190</v>
      </c>
      <c r="E422" s="238" t="s">
        <v>782</v>
      </c>
      <c r="F422" s="239" t="s">
        <v>783</v>
      </c>
      <c r="G422" s="240" t="s">
        <v>120</v>
      </c>
      <c r="H422" s="241">
        <v>77.599999999999994</v>
      </c>
      <c r="I422" s="242"/>
      <c r="J422" s="243">
        <f>ROUND(I422*H422,2)</f>
        <v>0</v>
      </c>
      <c r="K422" s="239" t="s">
        <v>193</v>
      </c>
      <c r="L422" s="73"/>
      <c r="M422" s="244" t="s">
        <v>21</v>
      </c>
      <c r="N422" s="245" t="s">
        <v>43</v>
      </c>
      <c r="O422" s="48"/>
      <c r="P422" s="246">
        <f>O422*H422</f>
        <v>0</v>
      </c>
      <c r="Q422" s="246">
        <v>0</v>
      </c>
      <c r="R422" s="246">
        <f>Q422*H422</f>
        <v>0</v>
      </c>
      <c r="S422" s="246">
        <v>0.12</v>
      </c>
      <c r="T422" s="247">
        <f>S422*H422</f>
        <v>9.3119999999999994</v>
      </c>
      <c r="AR422" s="25" t="s">
        <v>290</v>
      </c>
      <c r="AT422" s="25" t="s">
        <v>190</v>
      </c>
      <c r="AU422" s="25" t="s">
        <v>81</v>
      </c>
      <c r="AY422" s="25" t="s">
        <v>188</v>
      </c>
      <c r="BE422" s="248">
        <f>IF(N422="základní",J422,0)</f>
        <v>0</v>
      </c>
      <c r="BF422" s="248">
        <f>IF(N422="snížená",J422,0)</f>
        <v>0</v>
      </c>
      <c r="BG422" s="248">
        <f>IF(N422="zákl. přenesená",J422,0)</f>
        <v>0</v>
      </c>
      <c r="BH422" s="248">
        <f>IF(N422="sníž. přenesená",J422,0)</f>
        <v>0</v>
      </c>
      <c r="BI422" s="248">
        <f>IF(N422="nulová",J422,0)</f>
        <v>0</v>
      </c>
      <c r="BJ422" s="25" t="s">
        <v>79</v>
      </c>
      <c r="BK422" s="248">
        <f>ROUND(I422*H422,2)</f>
        <v>0</v>
      </c>
      <c r="BL422" s="25" t="s">
        <v>290</v>
      </c>
      <c r="BM422" s="25" t="s">
        <v>1653</v>
      </c>
    </row>
    <row r="423" s="1" customFormat="1">
      <c r="B423" s="47"/>
      <c r="C423" s="75"/>
      <c r="D423" s="249" t="s">
        <v>196</v>
      </c>
      <c r="E423" s="75"/>
      <c r="F423" s="250" t="s">
        <v>785</v>
      </c>
      <c r="G423" s="75"/>
      <c r="H423" s="75"/>
      <c r="I423" s="205"/>
      <c r="J423" s="75"/>
      <c r="K423" s="75"/>
      <c r="L423" s="73"/>
      <c r="M423" s="251"/>
      <c r="N423" s="48"/>
      <c r="O423" s="48"/>
      <c r="P423" s="48"/>
      <c r="Q423" s="48"/>
      <c r="R423" s="48"/>
      <c r="S423" s="48"/>
      <c r="T423" s="96"/>
      <c r="AT423" s="25" t="s">
        <v>196</v>
      </c>
      <c r="AU423" s="25" t="s">
        <v>81</v>
      </c>
    </row>
    <row r="424" s="1" customFormat="1">
      <c r="B424" s="47"/>
      <c r="C424" s="75"/>
      <c r="D424" s="249" t="s">
        <v>198</v>
      </c>
      <c r="E424" s="75"/>
      <c r="F424" s="252" t="s">
        <v>780</v>
      </c>
      <c r="G424" s="75"/>
      <c r="H424" s="75"/>
      <c r="I424" s="205"/>
      <c r="J424" s="75"/>
      <c r="K424" s="75"/>
      <c r="L424" s="73"/>
      <c r="M424" s="251"/>
      <c r="N424" s="48"/>
      <c r="O424" s="48"/>
      <c r="P424" s="48"/>
      <c r="Q424" s="48"/>
      <c r="R424" s="48"/>
      <c r="S424" s="48"/>
      <c r="T424" s="96"/>
      <c r="AT424" s="25" t="s">
        <v>198</v>
      </c>
      <c r="AU424" s="25" t="s">
        <v>81</v>
      </c>
    </row>
    <row r="425" s="12" customFormat="1">
      <c r="B425" s="253"/>
      <c r="C425" s="254"/>
      <c r="D425" s="249" t="s">
        <v>200</v>
      </c>
      <c r="E425" s="255" t="s">
        <v>21</v>
      </c>
      <c r="F425" s="256" t="s">
        <v>132</v>
      </c>
      <c r="G425" s="254"/>
      <c r="H425" s="257">
        <v>77.599999999999994</v>
      </c>
      <c r="I425" s="258"/>
      <c r="J425" s="254"/>
      <c r="K425" s="254"/>
      <c r="L425" s="259"/>
      <c r="M425" s="260"/>
      <c r="N425" s="261"/>
      <c r="O425" s="261"/>
      <c r="P425" s="261"/>
      <c r="Q425" s="261"/>
      <c r="R425" s="261"/>
      <c r="S425" s="261"/>
      <c r="T425" s="262"/>
      <c r="AT425" s="263" t="s">
        <v>200</v>
      </c>
      <c r="AU425" s="263" t="s">
        <v>81</v>
      </c>
      <c r="AV425" s="12" t="s">
        <v>81</v>
      </c>
      <c r="AW425" s="12" t="s">
        <v>35</v>
      </c>
      <c r="AX425" s="12" t="s">
        <v>79</v>
      </c>
      <c r="AY425" s="263" t="s">
        <v>188</v>
      </c>
    </row>
    <row r="426" s="1" customFormat="1" ht="25.5" customHeight="1">
      <c r="B426" s="47"/>
      <c r="C426" s="237" t="s">
        <v>701</v>
      </c>
      <c r="D426" s="237" t="s">
        <v>190</v>
      </c>
      <c r="E426" s="238" t="s">
        <v>1654</v>
      </c>
      <c r="F426" s="239" t="s">
        <v>1655</v>
      </c>
      <c r="G426" s="240" t="s">
        <v>120</v>
      </c>
      <c r="H426" s="241">
        <v>77.599999999999994</v>
      </c>
      <c r="I426" s="242"/>
      <c r="J426" s="243">
        <f>ROUND(I426*H426,2)</f>
        <v>0</v>
      </c>
      <c r="K426" s="239" t="s">
        <v>193</v>
      </c>
      <c r="L426" s="73"/>
      <c r="M426" s="244" t="s">
        <v>21</v>
      </c>
      <c r="N426" s="245" t="s">
        <v>43</v>
      </c>
      <c r="O426" s="48"/>
      <c r="P426" s="246">
        <f>O426*H426</f>
        <v>0</v>
      </c>
      <c r="Q426" s="246">
        <v>0.00027</v>
      </c>
      <c r="R426" s="246">
        <f>Q426*H426</f>
        <v>0.020951999999999998</v>
      </c>
      <c r="S426" s="246">
        <v>0</v>
      </c>
      <c r="T426" s="247">
        <f>S426*H426</f>
        <v>0</v>
      </c>
      <c r="AR426" s="25" t="s">
        <v>290</v>
      </c>
      <c r="AT426" s="25" t="s">
        <v>190</v>
      </c>
      <c r="AU426" s="25" t="s">
        <v>81</v>
      </c>
      <c r="AY426" s="25" t="s">
        <v>188</v>
      </c>
      <c r="BE426" s="248">
        <f>IF(N426="základní",J426,0)</f>
        <v>0</v>
      </c>
      <c r="BF426" s="248">
        <f>IF(N426="snížená",J426,0)</f>
        <v>0</v>
      </c>
      <c r="BG426" s="248">
        <f>IF(N426="zákl. přenesená",J426,0)</f>
        <v>0</v>
      </c>
      <c r="BH426" s="248">
        <f>IF(N426="sníž. přenesená",J426,0)</f>
        <v>0</v>
      </c>
      <c r="BI426" s="248">
        <f>IF(N426="nulová",J426,0)</f>
        <v>0</v>
      </c>
      <c r="BJ426" s="25" t="s">
        <v>79</v>
      </c>
      <c r="BK426" s="248">
        <f>ROUND(I426*H426,2)</f>
        <v>0</v>
      </c>
      <c r="BL426" s="25" t="s">
        <v>290</v>
      </c>
      <c r="BM426" s="25" t="s">
        <v>1656</v>
      </c>
    </row>
    <row r="427" s="1" customFormat="1">
      <c r="B427" s="47"/>
      <c r="C427" s="75"/>
      <c r="D427" s="249" t="s">
        <v>196</v>
      </c>
      <c r="E427" s="75"/>
      <c r="F427" s="250" t="s">
        <v>1657</v>
      </c>
      <c r="G427" s="75"/>
      <c r="H427" s="75"/>
      <c r="I427" s="205"/>
      <c r="J427" s="75"/>
      <c r="K427" s="75"/>
      <c r="L427" s="73"/>
      <c r="M427" s="251"/>
      <c r="N427" s="48"/>
      <c r="O427" s="48"/>
      <c r="P427" s="48"/>
      <c r="Q427" s="48"/>
      <c r="R427" s="48"/>
      <c r="S427" s="48"/>
      <c r="T427" s="96"/>
      <c r="AT427" s="25" t="s">
        <v>196</v>
      </c>
      <c r="AU427" s="25" t="s">
        <v>81</v>
      </c>
    </row>
    <row r="428" s="1" customFormat="1">
      <c r="B428" s="47"/>
      <c r="C428" s="75"/>
      <c r="D428" s="249" t="s">
        <v>198</v>
      </c>
      <c r="E428" s="75"/>
      <c r="F428" s="252" t="s">
        <v>811</v>
      </c>
      <c r="G428" s="75"/>
      <c r="H428" s="75"/>
      <c r="I428" s="205"/>
      <c r="J428" s="75"/>
      <c r="K428" s="75"/>
      <c r="L428" s="73"/>
      <c r="M428" s="251"/>
      <c r="N428" s="48"/>
      <c r="O428" s="48"/>
      <c r="P428" s="48"/>
      <c r="Q428" s="48"/>
      <c r="R428" s="48"/>
      <c r="S428" s="48"/>
      <c r="T428" s="96"/>
      <c r="AT428" s="25" t="s">
        <v>198</v>
      </c>
      <c r="AU428" s="25" t="s">
        <v>81</v>
      </c>
    </row>
    <row r="429" s="12" customFormat="1">
      <c r="B429" s="253"/>
      <c r="C429" s="254"/>
      <c r="D429" s="249" t="s">
        <v>200</v>
      </c>
      <c r="E429" s="255" t="s">
        <v>21</v>
      </c>
      <c r="F429" s="256" t="s">
        <v>132</v>
      </c>
      <c r="G429" s="254"/>
      <c r="H429" s="257">
        <v>77.599999999999994</v>
      </c>
      <c r="I429" s="258"/>
      <c r="J429" s="254"/>
      <c r="K429" s="254"/>
      <c r="L429" s="259"/>
      <c r="M429" s="260"/>
      <c r="N429" s="261"/>
      <c r="O429" s="261"/>
      <c r="P429" s="261"/>
      <c r="Q429" s="261"/>
      <c r="R429" s="261"/>
      <c r="S429" s="261"/>
      <c r="T429" s="262"/>
      <c r="AT429" s="263" t="s">
        <v>200</v>
      </c>
      <c r="AU429" s="263" t="s">
        <v>81</v>
      </c>
      <c r="AV429" s="12" t="s">
        <v>81</v>
      </c>
      <c r="AW429" s="12" t="s">
        <v>35</v>
      </c>
      <c r="AX429" s="12" t="s">
        <v>79</v>
      </c>
      <c r="AY429" s="263" t="s">
        <v>188</v>
      </c>
    </row>
    <row r="430" s="1" customFormat="1" ht="16.5" customHeight="1">
      <c r="B430" s="47"/>
      <c r="C430" s="286" t="s">
        <v>706</v>
      </c>
      <c r="D430" s="286" t="s">
        <v>273</v>
      </c>
      <c r="E430" s="287" t="s">
        <v>822</v>
      </c>
      <c r="F430" s="288" t="s">
        <v>823</v>
      </c>
      <c r="G430" s="289" t="s">
        <v>120</v>
      </c>
      <c r="H430" s="290">
        <v>81.480000000000004</v>
      </c>
      <c r="I430" s="291"/>
      <c r="J430" s="292">
        <f>ROUND(I430*H430,2)</f>
        <v>0</v>
      </c>
      <c r="K430" s="288" t="s">
        <v>307</v>
      </c>
      <c r="L430" s="293"/>
      <c r="M430" s="294" t="s">
        <v>21</v>
      </c>
      <c r="N430" s="295" t="s">
        <v>43</v>
      </c>
      <c r="O430" s="48"/>
      <c r="P430" s="246">
        <f>O430*H430</f>
        <v>0</v>
      </c>
      <c r="Q430" s="246">
        <v>0.0023999999999999998</v>
      </c>
      <c r="R430" s="246">
        <f>Q430*H430</f>
        <v>0.195552</v>
      </c>
      <c r="S430" s="246">
        <v>0</v>
      </c>
      <c r="T430" s="247">
        <f>S430*H430</f>
        <v>0</v>
      </c>
      <c r="AR430" s="25" t="s">
        <v>405</v>
      </c>
      <c r="AT430" s="25" t="s">
        <v>273</v>
      </c>
      <c r="AU430" s="25" t="s">
        <v>81</v>
      </c>
      <c r="AY430" s="25" t="s">
        <v>188</v>
      </c>
      <c r="BE430" s="248">
        <f>IF(N430="základní",J430,0)</f>
        <v>0</v>
      </c>
      <c r="BF430" s="248">
        <f>IF(N430="snížená",J430,0)</f>
        <v>0</v>
      </c>
      <c r="BG430" s="248">
        <f>IF(N430="zákl. přenesená",J430,0)</f>
        <v>0</v>
      </c>
      <c r="BH430" s="248">
        <f>IF(N430="sníž. přenesená",J430,0)</f>
        <v>0</v>
      </c>
      <c r="BI430" s="248">
        <f>IF(N430="nulová",J430,0)</f>
        <v>0</v>
      </c>
      <c r="BJ430" s="25" t="s">
        <v>79</v>
      </c>
      <c r="BK430" s="248">
        <f>ROUND(I430*H430,2)</f>
        <v>0</v>
      </c>
      <c r="BL430" s="25" t="s">
        <v>290</v>
      </c>
      <c r="BM430" s="25" t="s">
        <v>1658</v>
      </c>
    </row>
    <row r="431" s="1" customFormat="1">
      <c r="B431" s="47"/>
      <c r="C431" s="75"/>
      <c r="D431" s="249" t="s">
        <v>196</v>
      </c>
      <c r="E431" s="75"/>
      <c r="F431" s="250" t="s">
        <v>823</v>
      </c>
      <c r="G431" s="75"/>
      <c r="H431" s="75"/>
      <c r="I431" s="205"/>
      <c r="J431" s="75"/>
      <c r="K431" s="75"/>
      <c r="L431" s="73"/>
      <c r="M431" s="251"/>
      <c r="N431" s="48"/>
      <c r="O431" s="48"/>
      <c r="P431" s="48"/>
      <c r="Q431" s="48"/>
      <c r="R431" s="48"/>
      <c r="S431" s="48"/>
      <c r="T431" s="96"/>
      <c r="AT431" s="25" t="s">
        <v>196</v>
      </c>
      <c r="AU431" s="25" t="s">
        <v>81</v>
      </c>
    </row>
    <row r="432" s="12" customFormat="1">
      <c r="B432" s="253"/>
      <c r="C432" s="254"/>
      <c r="D432" s="249" t="s">
        <v>200</v>
      </c>
      <c r="E432" s="255" t="s">
        <v>21</v>
      </c>
      <c r="F432" s="256" t="s">
        <v>132</v>
      </c>
      <c r="G432" s="254"/>
      <c r="H432" s="257">
        <v>77.599999999999994</v>
      </c>
      <c r="I432" s="258"/>
      <c r="J432" s="254"/>
      <c r="K432" s="254"/>
      <c r="L432" s="259"/>
      <c r="M432" s="260"/>
      <c r="N432" s="261"/>
      <c r="O432" s="261"/>
      <c r="P432" s="261"/>
      <c r="Q432" s="261"/>
      <c r="R432" s="261"/>
      <c r="S432" s="261"/>
      <c r="T432" s="262"/>
      <c r="AT432" s="263" t="s">
        <v>200</v>
      </c>
      <c r="AU432" s="263" t="s">
        <v>81</v>
      </c>
      <c r="AV432" s="12" t="s">
        <v>81</v>
      </c>
      <c r="AW432" s="12" t="s">
        <v>35</v>
      </c>
      <c r="AX432" s="12" t="s">
        <v>79</v>
      </c>
      <c r="AY432" s="263" t="s">
        <v>188</v>
      </c>
    </row>
    <row r="433" s="12" customFormat="1">
      <c r="B433" s="253"/>
      <c r="C433" s="254"/>
      <c r="D433" s="249" t="s">
        <v>200</v>
      </c>
      <c r="E433" s="254"/>
      <c r="F433" s="256" t="s">
        <v>1659</v>
      </c>
      <c r="G433" s="254"/>
      <c r="H433" s="257">
        <v>81.480000000000004</v>
      </c>
      <c r="I433" s="258"/>
      <c r="J433" s="254"/>
      <c r="K433" s="254"/>
      <c r="L433" s="259"/>
      <c r="M433" s="260"/>
      <c r="N433" s="261"/>
      <c r="O433" s="261"/>
      <c r="P433" s="261"/>
      <c r="Q433" s="261"/>
      <c r="R433" s="261"/>
      <c r="S433" s="261"/>
      <c r="T433" s="262"/>
      <c r="AT433" s="263" t="s">
        <v>200</v>
      </c>
      <c r="AU433" s="263" t="s">
        <v>81</v>
      </c>
      <c r="AV433" s="12" t="s">
        <v>81</v>
      </c>
      <c r="AW433" s="12" t="s">
        <v>6</v>
      </c>
      <c r="AX433" s="12" t="s">
        <v>79</v>
      </c>
      <c r="AY433" s="263" t="s">
        <v>188</v>
      </c>
    </row>
    <row r="434" s="1" customFormat="1" ht="25.5" customHeight="1">
      <c r="B434" s="47"/>
      <c r="C434" s="237" t="s">
        <v>713</v>
      </c>
      <c r="D434" s="237" t="s">
        <v>190</v>
      </c>
      <c r="E434" s="238" t="s">
        <v>826</v>
      </c>
      <c r="F434" s="239" t="s">
        <v>827</v>
      </c>
      <c r="G434" s="240" t="s">
        <v>120</v>
      </c>
      <c r="H434" s="241">
        <v>77.599999999999994</v>
      </c>
      <c r="I434" s="242"/>
      <c r="J434" s="243">
        <f>ROUND(I434*H434,2)</f>
        <v>0</v>
      </c>
      <c r="K434" s="239" t="s">
        <v>193</v>
      </c>
      <c r="L434" s="73"/>
      <c r="M434" s="244" t="s">
        <v>21</v>
      </c>
      <c r="N434" s="245" t="s">
        <v>43</v>
      </c>
      <c r="O434" s="48"/>
      <c r="P434" s="246">
        <f>O434*H434</f>
        <v>0</v>
      </c>
      <c r="Q434" s="246">
        <v>0.00116</v>
      </c>
      <c r="R434" s="246">
        <f>Q434*H434</f>
        <v>0.090015999999999999</v>
      </c>
      <c r="S434" s="246">
        <v>0</v>
      </c>
      <c r="T434" s="247">
        <f>S434*H434</f>
        <v>0</v>
      </c>
      <c r="AR434" s="25" t="s">
        <v>290</v>
      </c>
      <c r="AT434" s="25" t="s">
        <v>190</v>
      </c>
      <c r="AU434" s="25" t="s">
        <v>81</v>
      </c>
      <c r="AY434" s="25" t="s">
        <v>188</v>
      </c>
      <c r="BE434" s="248">
        <f>IF(N434="základní",J434,0)</f>
        <v>0</v>
      </c>
      <c r="BF434" s="248">
        <f>IF(N434="snížená",J434,0)</f>
        <v>0</v>
      </c>
      <c r="BG434" s="248">
        <f>IF(N434="zákl. přenesená",J434,0)</f>
        <v>0</v>
      </c>
      <c r="BH434" s="248">
        <f>IF(N434="sníž. přenesená",J434,0)</f>
        <v>0</v>
      </c>
      <c r="BI434" s="248">
        <f>IF(N434="nulová",J434,0)</f>
        <v>0</v>
      </c>
      <c r="BJ434" s="25" t="s">
        <v>79</v>
      </c>
      <c r="BK434" s="248">
        <f>ROUND(I434*H434,2)</f>
        <v>0</v>
      </c>
      <c r="BL434" s="25" t="s">
        <v>290</v>
      </c>
      <c r="BM434" s="25" t="s">
        <v>1660</v>
      </c>
    </row>
    <row r="435" s="1" customFormat="1">
      <c r="B435" s="47"/>
      <c r="C435" s="75"/>
      <c r="D435" s="249" t="s">
        <v>196</v>
      </c>
      <c r="E435" s="75"/>
      <c r="F435" s="250" t="s">
        <v>829</v>
      </c>
      <c r="G435" s="75"/>
      <c r="H435" s="75"/>
      <c r="I435" s="205"/>
      <c r="J435" s="75"/>
      <c r="K435" s="75"/>
      <c r="L435" s="73"/>
      <c r="M435" s="251"/>
      <c r="N435" s="48"/>
      <c r="O435" s="48"/>
      <c r="P435" s="48"/>
      <c r="Q435" s="48"/>
      <c r="R435" s="48"/>
      <c r="S435" s="48"/>
      <c r="T435" s="96"/>
      <c r="AT435" s="25" t="s">
        <v>196</v>
      </c>
      <c r="AU435" s="25" t="s">
        <v>81</v>
      </c>
    </row>
    <row r="436" s="1" customFormat="1">
      <c r="B436" s="47"/>
      <c r="C436" s="75"/>
      <c r="D436" s="249" t="s">
        <v>198</v>
      </c>
      <c r="E436" s="75"/>
      <c r="F436" s="252" t="s">
        <v>811</v>
      </c>
      <c r="G436" s="75"/>
      <c r="H436" s="75"/>
      <c r="I436" s="205"/>
      <c r="J436" s="75"/>
      <c r="K436" s="75"/>
      <c r="L436" s="73"/>
      <c r="M436" s="251"/>
      <c r="N436" s="48"/>
      <c r="O436" s="48"/>
      <c r="P436" s="48"/>
      <c r="Q436" s="48"/>
      <c r="R436" s="48"/>
      <c r="S436" s="48"/>
      <c r="T436" s="96"/>
      <c r="AT436" s="25" t="s">
        <v>198</v>
      </c>
      <c r="AU436" s="25" t="s">
        <v>81</v>
      </c>
    </row>
    <row r="437" s="12" customFormat="1">
      <c r="B437" s="253"/>
      <c r="C437" s="254"/>
      <c r="D437" s="249" t="s">
        <v>200</v>
      </c>
      <c r="E437" s="255" t="s">
        <v>21</v>
      </c>
      <c r="F437" s="256" t="s">
        <v>132</v>
      </c>
      <c r="G437" s="254"/>
      <c r="H437" s="257">
        <v>77.599999999999994</v>
      </c>
      <c r="I437" s="258"/>
      <c r="J437" s="254"/>
      <c r="K437" s="254"/>
      <c r="L437" s="259"/>
      <c r="M437" s="260"/>
      <c r="N437" s="261"/>
      <c r="O437" s="261"/>
      <c r="P437" s="261"/>
      <c r="Q437" s="261"/>
      <c r="R437" s="261"/>
      <c r="S437" s="261"/>
      <c r="T437" s="262"/>
      <c r="AT437" s="263" t="s">
        <v>200</v>
      </c>
      <c r="AU437" s="263" t="s">
        <v>81</v>
      </c>
      <c r="AV437" s="12" t="s">
        <v>81</v>
      </c>
      <c r="AW437" s="12" t="s">
        <v>35</v>
      </c>
      <c r="AX437" s="12" t="s">
        <v>79</v>
      </c>
      <c r="AY437" s="263" t="s">
        <v>188</v>
      </c>
    </row>
    <row r="438" s="1" customFormat="1" ht="25.5" customHeight="1">
      <c r="B438" s="47"/>
      <c r="C438" s="286" t="s">
        <v>719</v>
      </c>
      <c r="D438" s="286" t="s">
        <v>273</v>
      </c>
      <c r="E438" s="287" t="s">
        <v>830</v>
      </c>
      <c r="F438" s="288" t="s">
        <v>831</v>
      </c>
      <c r="G438" s="289" t="s">
        <v>130</v>
      </c>
      <c r="H438" s="290">
        <v>8.8569999999999993</v>
      </c>
      <c r="I438" s="291"/>
      <c r="J438" s="292">
        <f>ROUND(I438*H438,2)</f>
        <v>0</v>
      </c>
      <c r="K438" s="288" t="s">
        <v>307</v>
      </c>
      <c r="L438" s="293"/>
      <c r="M438" s="294" t="s">
        <v>21</v>
      </c>
      <c r="N438" s="295" t="s">
        <v>43</v>
      </c>
      <c r="O438" s="48"/>
      <c r="P438" s="246">
        <f>O438*H438</f>
        <v>0</v>
      </c>
      <c r="Q438" s="246">
        <v>0.0025000000000000001</v>
      </c>
      <c r="R438" s="246">
        <f>Q438*H438</f>
        <v>0.022142499999999999</v>
      </c>
      <c r="S438" s="246">
        <v>0</v>
      </c>
      <c r="T438" s="247">
        <f>S438*H438</f>
        <v>0</v>
      </c>
      <c r="AR438" s="25" t="s">
        <v>405</v>
      </c>
      <c r="AT438" s="25" t="s">
        <v>273</v>
      </c>
      <c r="AU438" s="25" t="s">
        <v>81</v>
      </c>
      <c r="AY438" s="25" t="s">
        <v>188</v>
      </c>
      <c r="BE438" s="248">
        <f>IF(N438="základní",J438,0)</f>
        <v>0</v>
      </c>
      <c r="BF438" s="248">
        <f>IF(N438="snížená",J438,0)</f>
        <v>0</v>
      </c>
      <c r="BG438" s="248">
        <f>IF(N438="zákl. přenesená",J438,0)</f>
        <v>0</v>
      </c>
      <c r="BH438" s="248">
        <f>IF(N438="sníž. přenesená",J438,0)</f>
        <v>0</v>
      </c>
      <c r="BI438" s="248">
        <f>IF(N438="nulová",J438,0)</f>
        <v>0</v>
      </c>
      <c r="BJ438" s="25" t="s">
        <v>79</v>
      </c>
      <c r="BK438" s="248">
        <f>ROUND(I438*H438,2)</f>
        <v>0</v>
      </c>
      <c r="BL438" s="25" t="s">
        <v>290</v>
      </c>
      <c r="BM438" s="25" t="s">
        <v>1661</v>
      </c>
    </row>
    <row r="439" s="1" customFormat="1">
      <c r="B439" s="47"/>
      <c r="C439" s="75"/>
      <c r="D439" s="249" t="s">
        <v>196</v>
      </c>
      <c r="E439" s="75"/>
      <c r="F439" s="250" t="s">
        <v>831</v>
      </c>
      <c r="G439" s="75"/>
      <c r="H439" s="75"/>
      <c r="I439" s="205"/>
      <c r="J439" s="75"/>
      <c r="K439" s="75"/>
      <c r="L439" s="73"/>
      <c r="M439" s="251"/>
      <c r="N439" s="48"/>
      <c r="O439" s="48"/>
      <c r="P439" s="48"/>
      <c r="Q439" s="48"/>
      <c r="R439" s="48"/>
      <c r="S439" s="48"/>
      <c r="T439" s="96"/>
      <c r="AT439" s="25" t="s">
        <v>196</v>
      </c>
      <c r="AU439" s="25" t="s">
        <v>81</v>
      </c>
    </row>
    <row r="440" s="12" customFormat="1">
      <c r="B440" s="253"/>
      <c r="C440" s="254"/>
      <c r="D440" s="249" t="s">
        <v>200</v>
      </c>
      <c r="E440" s="255" t="s">
        <v>21</v>
      </c>
      <c r="F440" s="256" t="s">
        <v>833</v>
      </c>
      <c r="G440" s="254"/>
      <c r="H440" s="257">
        <v>9.3119999999999994</v>
      </c>
      <c r="I440" s="258"/>
      <c r="J440" s="254"/>
      <c r="K440" s="254"/>
      <c r="L440" s="259"/>
      <c r="M440" s="260"/>
      <c r="N440" s="261"/>
      <c r="O440" s="261"/>
      <c r="P440" s="261"/>
      <c r="Q440" s="261"/>
      <c r="R440" s="261"/>
      <c r="S440" s="261"/>
      <c r="T440" s="262"/>
      <c r="AT440" s="263" t="s">
        <v>200</v>
      </c>
      <c r="AU440" s="263" t="s">
        <v>81</v>
      </c>
      <c r="AV440" s="12" t="s">
        <v>81</v>
      </c>
      <c r="AW440" s="12" t="s">
        <v>35</v>
      </c>
      <c r="AX440" s="12" t="s">
        <v>72</v>
      </c>
      <c r="AY440" s="263" t="s">
        <v>188</v>
      </c>
    </row>
    <row r="441" s="12" customFormat="1">
      <c r="B441" s="253"/>
      <c r="C441" s="254"/>
      <c r="D441" s="249" t="s">
        <v>200</v>
      </c>
      <c r="E441" s="255" t="s">
        <v>21</v>
      </c>
      <c r="F441" s="256" t="s">
        <v>1662</v>
      </c>
      <c r="G441" s="254"/>
      <c r="H441" s="257">
        <v>-1.26</v>
      </c>
      <c r="I441" s="258"/>
      <c r="J441" s="254"/>
      <c r="K441" s="254"/>
      <c r="L441" s="259"/>
      <c r="M441" s="260"/>
      <c r="N441" s="261"/>
      <c r="O441" s="261"/>
      <c r="P441" s="261"/>
      <c r="Q441" s="261"/>
      <c r="R441" s="261"/>
      <c r="S441" s="261"/>
      <c r="T441" s="262"/>
      <c r="AT441" s="263" t="s">
        <v>200</v>
      </c>
      <c r="AU441" s="263" t="s">
        <v>81</v>
      </c>
      <c r="AV441" s="12" t="s">
        <v>81</v>
      </c>
      <c r="AW441" s="12" t="s">
        <v>35</v>
      </c>
      <c r="AX441" s="12" t="s">
        <v>72</v>
      </c>
      <c r="AY441" s="263" t="s">
        <v>188</v>
      </c>
    </row>
    <row r="442" s="14" customFormat="1">
      <c r="B442" s="274"/>
      <c r="C442" s="275"/>
      <c r="D442" s="249" t="s">
        <v>200</v>
      </c>
      <c r="E442" s="276" t="s">
        <v>21</v>
      </c>
      <c r="F442" s="277" t="s">
        <v>215</v>
      </c>
      <c r="G442" s="275"/>
      <c r="H442" s="278">
        <v>8.0519999999999996</v>
      </c>
      <c r="I442" s="279"/>
      <c r="J442" s="275"/>
      <c r="K442" s="275"/>
      <c r="L442" s="280"/>
      <c r="M442" s="281"/>
      <c r="N442" s="282"/>
      <c r="O442" s="282"/>
      <c r="P442" s="282"/>
      <c r="Q442" s="282"/>
      <c r="R442" s="282"/>
      <c r="S442" s="282"/>
      <c r="T442" s="283"/>
      <c r="AT442" s="284" t="s">
        <v>200</v>
      </c>
      <c r="AU442" s="284" t="s">
        <v>81</v>
      </c>
      <c r="AV442" s="14" t="s">
        <v>194</v>
      </c>
      <c r="AW442" s="14" t="s">
        <v>35</v>
      </c>
      <c r="AX442" s="14" t="s">
        <v>79</v>
      </c>
      <c r="AY442" s="284" t="s">
        <v>188</v>
      </c>
    </row>
    <row r="443" s="12" customFormat="1">
      <c r="B443" s="253"/>
      <c r="C443" s="254"/>
      <c r="D443" s="249" t="s">
        <v>200</v>
      </c>
      <c r="E443" s="254"/>
      <c r="F443" s="256" t="s">
        <v>1663</v>
      </c>
      <c r="G443" s="254"/>
      <c r="H443" s="257">
        <v>8.8569999999999993</v>
      </c>
      <c r="I443" s="258"/>
      <c r="J443" s="254"/>
      <c r="K443" s="254"/>
      <c r="L443" s="259"/>
      <c r="M443" s="260"/>
      <c r="N443" s="261"/>
      <c r="O443" s="261"/>
      <c r="P443" s="261"/>
      <c r="Q443" s="261"/>
      <c r="R443" s="261"/>
      <c r="S443" s="261"/>
      <c r="T443" s="262"/>
      <c r="AT443" s="263" t="s">
        <v>200</v>
      </c>
      <c r="AU443" s="263" t="s">
        <v>81</v>
      </c>
      <c r="AV443" s="12" t="s">
        <v>81</v>
      </c>
      <c r="AW443" s="12" t="s">
        <v>6</v>
      </c>
      <c r="AX443" s="12" t="s">
        <v>79</v>
      </c>
      <c r="AY443" s="263" t="s">
        <v>188</v>
      </c>
    </row>
    <row r="444" s="1" customFormat="1" ht="25.5" customHeight="1">
      <c r="B444" s="47"/>
      <c r="C444" s="286" t="s">
        <v>724</v>
      </c>
      <c r="D444" s="286" t="s">
        <v>273</v>
      </c>
      <c r="E444" s="287" t="s">
        <v>343</v>
      </c>
      <c r="F444" s="288" t="s">
        <v>344</v>
      </c>
      <c r="G444" s="289" t="s">
        <v>120</v>
      </c>
      <c r="H444" s="290">
        <v>12.6</v>
      </c>
      <c r="I444" s="291"/>
      <c r="J444" s="292">
        <f>ROUND(I444*H444,2)</f>
        <v>0</v>
      </c>
      <c r="K444" s="288" t="s">
        <v>193</v>
      </c>
      <c r="L444" s="293"/>
      <c r="M444" s="294" t="s">
        <v>21</v>
      </c>
      <c r="N444" s="295" t="s">
        <v>43</v>
      </c>
      <c r="O444" s="48"/>
      <c r="P444" s="246">
        <f>O444*H444</f>
        <v>0</v>
      </c>
      <c r="Q444" s="246">
        <v>0.0032000000000000002</v>
      </c>
      <c r="R444" s="246">
        <f>Q444*H444</f>
        <v>0.040320000000000002</v>
      </c>
      <c r="S444" s="246">
        <v>0</v>
      </c>
      <c r="T444" s="247">
        <f>S444*H444</f>
        <v>0</v>
      </c>
      <c r="AR444" s="25" t="s">
        <v>240</v>
      </c>
      <c r="AT444" s="25" t="s">
        <v>273</v>
      </c>
      <c r="AU444" s="25" t="s">
        <v>81</v>
      </c>
      <c r="AY444" s="25" t="s">
        <v>188</v>
      </c>
      <c r="BE444" s="248">
        <f>IF(N444="základní",J444,0)</f>
        <v>0</v>
      </c>
      <c r="BF444" s="248">
        <f>IF(N444="snížená",J444,0)</f>
        <v>0</v>
      </c>
      <c r="BG444" s="248">
        <f>IF(N444="zákl. přenesená",J444,0)</f>
        <v>0</v>
      </c>
      <c r="BH444" s="248">
        <f>IF(N444="sníž. přenesená",J444,0)</f>
        <v>0</v>
      </c>
      <c r="BI444" s="248">
        <f>IF(N444="nulová",J444,0)</f>
        <v>0</v>
      </c>
      <c r="BJ444" s="25" t="s">
        <v>79</v>
      </c>
      <c r="BK444" s="248">
        <f>ROUND(I444*H444,2)</f>
        <v>0</v>
      </c>
      <c r="BL444" s="25" t="s">
        <v>194</v>
      </c>
      <c r="BM444" s="25" t="s">
        <v>1664</v>
      </c>
    </row>
    <row r="445" s="1" customFormat="1">
      <c r="B445" s="47"/>
      <c r="C445" s="75"/>
      <c r="D445" s="249" t="s">
        <v>196</v>
      </c>
      <c r="E445" s="75"/>
      <c r="F445" s="250" t="s">
        <v>344</v>
      </c>
      <c r="G445" s="75"/>
      <c r="H445" s="75"/>
      <c r="I445" s="205"/>
      <c r="J445" s="75"/>
      <c r="K445" s="75"/>
      <c r="L445" s="73"/>
      <c r="M445" s="251"/>
      <c r="N445" s="48"/>
      <c r="O445" s="48"/>
      <c r="P445" s="48"/>
      <c r="Q445" s="48"/>
      <c r="R445" s="48"/>
      <c r="S445" s="48"/>
      <c r="T445" s="96"/>
      <c r="AT445" s="25" t="s">
        <v>196</v>
      </c>
      <c r="AU445" s="25" t="s">
        <v>81</v>
      </c>
    </row>
    <row r="446" s="12" customFormat="1">
      <c r="B446" s="253"/>
      <c r="C446" s="254"/>
      <c r="D446" s="249" t="s">
        <v>200</v>
      </c>
      <c r="E446" s="255" t="s">
        <v>21</v>
      </c>
      <c r="F446" s="256" t="s">
        <v>1665</v>
      </c>
      <c r="G446" s="254"/>
      <c r="H446" s="257">
        <v>12</v>
      </c>
      <c r="I446" s="258"/>
      <c r="J446" s="254"/>
      <c r="K446" s="254"/>
      <c r="L446" s="259"/>
      <c r="M446" s="260"/>
      <c r="N446" s="261"/>
      <c r="O446" s="261"/>
      <c r="P446" s="261"/>
      <c r="Q446" s="261"/>
      <c r="R446" s="261"/>
      <c r="S446" s="261"/>
      <c r="T446" s="262"/>
      <c r="AT446" s="263" t="s">
        <v>200</v>
      </c>
      <c r="AU446" s="263" t="s">
        <v>81</v>
      </c>
      <c r="AV446" s="12" t="s">
        <v>81</v>
      </c>
      <c r="AW446" s="12" t="s">
        <v>35</v>
      </c>
      <c r="AX446" s="12" t="s">
        <v>79</v>
      </c>
      <c r="AY446" s="263" t="s">
        <v>188</v>
      </c>
    </row>
    <row r="447" s="12" customFormat="1">
      <c r="B447" s="253"/>
      <c r="C447" s="254"/>
      <c r="D447" s="249" t="s">
        <v>200</v>
      </c>
      <c r="E447" s="254"/>
      <c r="F447" s="256" t="s">
        <v>1666</v>
      </c>
      <c r="G447" s="254"/>
      <c r="H447" s="257">
        <v>12.6</v>
      </c>
      <c r="I447" s="258"/>
      <c r="J447" s="254"/>
      <c r="K447" s="254"/>
      <c r="L447" s="259"/>
      <c r="M447" s="260"/>
      <c r="N447" s="261"/>
      <c r="O447" s="261"/>
      <c r="P447" s="261"/>
      <c r="Q447" s="261"/>
      <c r="R447" s="261"/>
      <c r="S447" s="261"/>
      <c r="T447" s="262"/>
      <c r="AT447" s="263" t="s">
        <v>200</v>
      </c>
      <c r="AU447" s="263" t="s">
        <v>81</v>
      </c>
      <c r="AV447" s="12" t="s">
        <v>81</v>
      </c>
      <c r="AW447" s="12" t="s">
        <v>6</v>
      </c>
      <c r="AX447" s="12" t="s">
        <v>79</v>
      </c>
      <c r="AY447" s="263" t="s">
        <v>188</v>
      </c>
    </row>
    <row r="448" s="1" customFormat="1" ht="16.5" customHeight="1">
      <c r="B448" s="47"/>
      <c r="C448" s="237" t="s">
        <v>730</v>
      </c>
      <c r="D448" s="237" t="s">
        <v>190</v>
      </c>
      <c r="E448" s="238" t="s">
        <v>1397</v>
      </c>
      <c r="F448" s="239" t="s">
        <v>1398</v>
      </c>
      <c r="G448" s="240" t="s">
        <v>261</v>
      </c>
      <c r="H448" s="241">
        <v>0.32900000000000001</v>
      </c>
      <c r="I448" s="242"/>
      <c r="J448" s="243">
        <f>ROUND(I448*H448,2)</f>
        <v>0</v>
      </c>
      <c r="K448" s="239" t="s">
        <v>193</v>
      </c>
      <c r="L448" s="73"/>
      <c r="M448" s="244" t="s">
        <v>21</v>
      </c>
      <c r="N448" s="245" t="s">
        <v>43</v>
      </c>
      <c r="O448" s="48"/>
      <c r="P448" s="246">
        <f>O448*H448</f>
        <v>0</v>
      </c>
      <c r="Q448" s="246">
        <v>0</v>
      </c>
      <c r="R448" s="246">
        <f>Q448*H448</f>
        <v>0</v>
      </c>
      <c r="S448" s="246">
        <v>0</v>
      </c>
      <c r="T448" s="247">
        <f>S448*H448</f>
        <v>0</v>
      </c>
      <c r="AR448" s="25" t="s">
        <v>290</v>
      </c>
      <c r="AT448" s="25" t="s">
        <v>190</v>
      </c>
      <c r="AU448" s="25" t="s">
        <v>81</v>
      </c>
      <c r="AY448" s="25" t="s">
        <v>188</v>
      </c>
      <c r="BE448" s="248">
        <f>IF(N448="základní",J448,0)</f>
        <v>0</v>
      </c>
      <c r="BF448" s="248">
        <f>IF(N448="snížená",J448,0)</f>
        <v>0</v>
      </c>
      <c r="BG448" s="248">
        <f>IF(N448="zákl. přenesená",J448,0)</f>
        <v>0</v>
      </c>
      <c r="BH448" s="248">
        <f>IF(N448="sníž. přenesená",J448,0)</f>
        <v>0</v>
      </c>
      <c r="BI448" s="248">
        <f>IF(N448="nulová",J448,0)</f>
        <v>0</v>
      </c>
      <c r="BJ448" s="25" t="s">
        <v>79</v>
      </c>
      <c r="BK448" s="248">
        <f>ROUND(I448*H448,2)</f>
        <v>0</v>
      </c>
      <c r="BL448" s="25" t="s">
        <v>290</v>
      </c>
      <c r="BM448" s="25" t="s">
        <v>1667</v>
      </c>
    </row>
    <row r="449" s="1" customFormat="1">
      <c r="B449" s="47"/>
      <c r="C449" s="75"/>
      <c r="D449" s="249" t="s">
        <v>196</v>
      </c>
      <c r="E449" s="75"/>
      <c r="F449" s="250" t="s">
        <v>1400</v>
      </c>
      <c r="G449" s="75"/>
      <c r="H449" s="75"/>
      <c r="I449" s="205"/>
      <c r="J449" s="75"/>
      <c r="K449" s="75"/>
      <c r="L449" s="73"/>
      <c r="M449" s="251"/>
      <c r="N449" s="48"/>
      <c r="O449" s="48"/>
      <c r="P449" s="48"/>
      <c r="Q449" s="48"/>
      <c r="R449" s="48"/>
      <c r="S449" s="48"/>
      <c r="T449" s="96"/>
      <c r="AT449" s="25" t="s">
        <v>196</v>
      </c>
      <c r="AU449" s="25" t="s">
        <v>81</v>
      </c>
    </row>
    <row r="450" s="1" customFormat="1">
      <c r="B450" s="47"/>
      <c r="C450" s="75"/>
      <c r="D450" s="249" t="s">
        <v>198</v>
      </c>
      <c r="E450" s="75"/>
      <c r="F450" s="252" t="s">
        <v>850</v>
      </c>
      <c r="G450" s="75"/>
      <c r="H450" s="75"/>
      <c r="I450" s="205"/>
      <c r="J450" s="75"/>
      <c r="K450" s="75"/>
      <c r="L450" s="73"/>
      <c r="M450" s="251"/>
      <c r="N450" s="48"/>
      <c r="O450" s="48"/>
      <c r="P450" s="48"/>
      <c r="Q450" s="48"/>
      <c r="R450" s="48"/>
      <c r="S450" s="48"/>
      <c r="T450" s="96"/>
      <c r="AT450" s="25" t="s">
        <v>198</v>
      </c>
      <c r="AU450" s="25" t="s">
        <v>81</v>
      </c>
    </row>
    <row r="451" s="11" customFormat="1" ht="29.88" customHeight="1">
      <c r="B451" s="221"/>
      <c r="C451" s="222"/>
      <c r="D451" s="223" t="s">
        <v>71</v>
      </c>
      <c r="E451" s="235" t="s">
        <v>898</v>
      </c>
      <c r="F451" s="235" t="s">
        <v>899</v>
      </c>
      <c r="G451" s="222"/>
      <c r="H451" s="222"/>
      <c r="I451" s="225"/>
      <c r="J451" s="236">
        <f>BK451</f>
        <v>0</v>
      </c>
      <c r="K451" s="222"/>
      <c r="L451" s="227"/>
      <c r="M451" s="228"/>
      <c r="N451" s="229"/>
      <c r="O451" s="229"/>
      <c r="P451" s="230">
        <f>SUM(P452:P464)</f>
        <v>0</v>
      </c>
      <c r="Q451" s="229"/>
      <c r="R451" s="230">
        <f>SUM(R452:R464)</f>
        <v>1.4020000000000001</v>
      </c>
      <c r="S451" s="229"/>
      <c r="T451" s="231">
        <f>SUM(T452:T464)</f>
        <v>0</v>
      </c>
      <c r="AR451" s="232" t="s">
        <v>81</v>
      </c>
      <c r="AT451" s="233" t="s">
        <v>71</v>
      </c>
      <c r="AU451" s="233" t="s">
        <v>79</v>
      </c>
      <c r="AY451" s="232" t="s">
        <v>188</v>
      </c>
      <c r="BK451" s="234">
        <f>SUM(BK452:BK464)</f>
        <v>0</v>
      </c>
    </row>
    <row r="452" s="1" customFormat="1" ht="16.5" customHeight="1">
      <c r="B452" s="47"/>
      <c r="C452" s="237" t="s">
        <v>736</v>
      </c>
      <c r="D452" s="237" t="s">
        <v>190</v>
      </c>
      <c r="E452" s="238" t="s">
        <v>901</v>
      </c>
      <c r="F452" s="239" t="s">
        <v>902</v>
      </c>
      <c r="G452" s="240" t="s">
        <v>120</v>
      </c>
      <c r="H452" s="241">
        <v>80</v>
      </c>
      <c r="I452" s="242"/>
      <c r="J452" s="243">
        <f>ROUND(I452*H452,2)</f>
        <v>0</v>
      </c>
      <c r="K452" s="239" t="s">
        <v>193</v>
      </c>
      <c r="L452" s="73"/>
      <c r="M452" s="244" t="s">
        <v>21</v>
      </c>
      <c r="N452" s="245" t="s">
        <v>43</v>
      </c>
      <c r="O452" s="48"/>
      <c r="P452" s="246">
        <f>O452*H452</f>
        <v>0</v>
      </c>
      <c r="Q452" s="246">
        <v>0</v>
      </c>
      <c r="R452" s="246">
        <f>Q452*H452</f>
        <v>0</v>
      </c>
      <c r="S452" s="246">
        <v>0</v>
      </c>
      <c r="T452" s="247">
        <f>S452*H452</f>
        <v>0</v>
      </c>
      <c r="AR452" s="25" t="s">
        <v>290</v>
      </c>
      <c r="AT452" s="25" t="s">
        <v>190</v>
      </c>
      <c r="AU452" s="25" t="s">
        <v>81</v>
      </c>
      <c r="AY452" s="25" t="s">
        <v>188</v>
      </c>
      <c r="BE452" s="248">
        <f>IF(N452="základní",J452,0)</f>
        <v>0</v>
      </c>
      <c r="BF452" s="248">
        <f>IF(N452="snížená",J452,0)</f>
        <v>0</v>
      </c>
      <c r="BG452" s="248">
        <f>IF(N452="zákl. přenesená",J452,0)</f>
        <v>0</v>
      </c>
      <c r="BH452" s="248">
        <f>IF(N452="sníž. přenesená",J452,0)</f>
        <v>0</v>
      </c>
      <c r="BI452" s="248">
        <f>IF(N452="nulová",J452,0)</f>
        <v>0</v>
      </c>
      <c r="BJ452" s="25" t="s">
        <v>79</v>
      </c>
      <c r="BK452" s="248">
        <f>ROUND(I452*H452,2)</f>
        <v>0</v>
      </c>
      <c r="BL452" s="25" t="s">
        <v>290</v>
      </c>
      <c r="BM452" s="25" t="s">
        <v>1668</v>
      </c>
    </row>
    <row r="453" s="1" customFormat="1">
      <c r="B453" s="47"/>
      <c r="C453" s="75"/>
      <c r="D453" s="249" t="s">
        <v>196</v>
      </c>
      <c r="E453" s="75"/>
      <c r="F453" s="250" t="s">
        <v>904</v>
      </c>
      <c r="G453" s="75"/>
      <c r="H453" s="75"/>
      <c r="I453" s="205"/>
      <c r="J453" s="75"/>
      <c r="K453" s="75"/>
      <c r="L453" s="73"/>
      <c r="M453" s="251"/>
      <c r="N453" s="48"/>
      <c r="O453" s="48"/>
      <c r="P453" s="48"/>
      <c r="Q453" s="48"/>
      <c r="R453" s="48"/>
      <c r="S453" s="48"/>
      <c r="T453" s="96"/>
      <c r="AT453" s="25" t="s">
        <v>196</v>
      </c>
      <c r="AU453" s="25" t="s">
        <v>81</v>
      </c>
    </row>
    <row r="454" s="1" customFormat="1">
      <c r="B454" s="47"/>
      <c r="C454" s="75"/>
      <c r="D454" s="249" t="s">
        <v>198</v>
      </c>
      <c r="E454" s="75"/>
      <c r="F454" s="252" t="s">
        <v>905</v>
      </c>
      <c r="G454" s="75"/>
      <c r="H454" s="75"/>
      <c r="I454" s="205"/>
      <c r="J454" s="75"/>
      <c r="K454" s="75"/>
      <c r="L454" s="73"/>
      <c r="M454" s="251"/>
      <c r="N454" s="48"/>
      <c r="O454" s="48"/>
      <c r="P454" s="48"/>
      <c r="Q454" s="48"/>
      <c r="R454" s="48"/>
      <c r="S454" s="48"/>
      <c r="T454" s="96"/>
      <c r="AT454" s="25" t="s">
        <v>198</v>
      </c>
      <c r="AU454" s="25" t="s">
        <v>81</v>
      </c>
    </row>
    <row r="455" s="12" customFormat="1">
      <c r="B455" s="253"/>
      <c r="C455" s="254"/>
      <c r="D455" s="249" t="s">
        <v>200</v>
      </c>
      <c r="E455" s="255" t="s">
        <v>21</v>
      </c>
      <c r="F455" s="256" t="s">
        <v>1669</v>
      </c>
      <c r="G455" s="254"/>
      <c r="H455" s="257">
        <v>80</v>
      </c>
      <c r="I455" s="258"/>
      <c r="J455" s="254"/>
      <c r="K455" s="254"/>
      <c r="L455" s="259"/>
      <c r="M455" s="260"/>
      <c r="N455" s="261"/>
      <c r="O455" s="261"/>
      <c r="P455" s="261"/>
      <c r="Q455" s="261"/>
      <c r="R455" s="261"/>
      <c r="S455" s="261"/>
      <c r="T455" s="262"/>
      <c r="AT455" s="263" t="s">
        <v>200</v>
      </c>
      <c r="AU455" s="263" t="s">
        <v>81</v>
      </c>
      <c r="AV455" s="12" t="s">
        <v>81</v>
      </c>
      <c r="AW455" s="12" t="s">
        <v>35</v>
      </c>
      <c r="AX455" s="12" t="s">
        <v>79</v>
      </c>
      <c r="AY455" s="263" t="s">
        <v>188</v>
      </c>
    </row>
    <row r="456" s="1" customFormat="1" ht="16.5" customHeight="1">
      <c r="B456" s="47"/>
      <c r="C456" s="286" t="s">
        <v>744</v>
      </c>
      <c r="D456" s="286" t="s">
        <v>273</v>
      </c>
      <c r="E456" s="287" t="s">
        <v>908</v>
      </c>
      <c r="F456" s="288" t="s">
        <v>909</v>
      </c>
      <c r="G456" s="289" t="s">
        <v>120</v>
      </c>
      <c r="H456" s="290">
        <v>88</v>
      </c>
      <c r="I456" s="291"/>
      <c r="J456" s="292">
        <f>ROUND(I456*H456,2)</f>
        <v>0</v>
      </c>
      <c r="K456" s="288" t="s">
        <v>193</v>
      </c>
      <c r="L456" s="293"/>
      <c r="M456" s="294" t="s">
        <v>21</v>
      </c>
      <c r="N456" s="295" t="s">
        <v>43</v>
      </c>
      <c r="O456" s="48"/>
      <c r="P456" s="246">
        <f>O456*H456</f>
        <v>0</v>
      </c>
      <c r="Q456" s="246">
        <v>0.01575</v>
      </c>
      <c r="R456" s="246">
        <f>Q456*H456</f>
        <v>1.3860000000000001</v>
      </c>
      <c r="S456" s="246">
        <v>0</v>
      </c>
      <c r="T456" s="247">
        <f>S456*H456</f>
        <v>0</v>
      </c>
      <c r="AR456" s="25" t="s">
        <v>405</v>
      </c>
      <c r="AT456" s="25" t="s">
        <v>273</v>
      </c>
      <c r="AU456" s="25" t="s">
        <v>81</v>
      </c>
      <c r="AY456" s="25" t="s">
        <v>188</v>
      </c>
      <c r="BE456" s="248">
        <f>IF(N456="základní",J456,0)</f>
        <v>0</v>
      </c>
      <c r="BF456" s="248">
        <f>IF(N456="snížená",J456,0)</f>
        <v>0</v>
      </c>
      <c r="BG456" s="248">
        <f>IF(N456="zákl. přenesená",J456,0)</f>
        <v>0</v>
      </c>
      <c r="BH456" s="248">
        <f>IF(N456="sníž. přenesená",J456,0)</f>
        <v>0</v>
      </c>
      <c r="BI456" s="248">
        <f>IF(N456="nulová",J456,0)</f>
        <v>0</v>
      </c>
      <c r="BJ456" s="25" t="s">
        <v>79</v>
      </c>
      <c r="BK456" s="248">
        <f>ROUND(I456*H456,2)</f>
        <v>0</v>
      </c>
      <c r="BL456" s="25" t="s">
        <v>290</v>
      </c>
      <c r="BM456" s="25" t="s">
        <v>1670</v>
      </c>
    </row>
    <row r="457" s="1" customFormat="1">
      <c r="B457" s="47"/>
      <c r="C457" s="75"/>
      <c r="D457" s="249" t="s">
        <v>196</v>
      </c>
      <c r="E457" s="75"/>
      <c r="F457" s="250" t="s">
        <v>909</v>
      </c>
      <c r="G457" s="75"/>
      <c r="H457" s="75"/>
      <c r="I457" s="205"/>
      <c r="J457" s="75"/>
      <c r="K457" s="75"/>
      <c r="L457" s="73"/>
      <c r="M457" s="251"/>
      <c r="N457" s="48"/>
      <c r="O457" s="48"/>
      <c r="P457" s="48"/>
      <c r="Q457" s="48"/>
      <c r="R457" s="48"/>
      <c r="S457" s="48"/>
      <c r="T457" s="96"/>
      <c r="AT457" s="25" t="s">
        <v>196</v>
      </c>
      <c r="AU457" s="25" t="s">
        <v>81</v>
      </c>
    </row>
    <row r="458" s="12" customFormat="1">
      <c r="B458" s="253"/>
      <c r="C458" s="254"/>
      <c r="D458" s="249" t="s">
        <v>200</v>
      </c>
      <c r="E458" s="254"/>
      <c r="F458" s="256" t="s">
        <v>1671</v>
      </c>
      <c r="G458" s="254"/>
      <c r="H458" s="257">
        <v>88</v>
      </c>
      <c r="I458" s="258"/>
      <c r="J458" s="254"/>
      <c r="K458" s="254"/>
      <c r="L458" s="259"/>
      <c r="M458" s="260"/>
      <c r="N458" s="261"/>
      <c r="O458" s="261"/>
      <c r="P458" s="261"/>
      <c r="Q458" s="261"/>
      <c r="R458" s="261"/>
      <c r="S458" s="261"/>
      <c r="T458" s="262"/>
      <c r="AT458" s="263" t="s">
        <v>200</v>
      </c>
      <c r="AU458" s="263" t="s">
        <v>81</v>
      </c>
      <c r="AV458" s="12" t="s">
        <v>81</v>
      </c>
      <c r="AW458" s="12" t="s">
        <v>6</v>
      </c>
      <c r="AX458" s="12" t="s">
        <v>79</v>
      </c>
      <c r="AY458" s="263" t="s">
        <v>188</v>
      </c>
    </row>
    <row r="459" s="1" customFormat="1" ht="25.5" customHeight="1">
      <c r="B459" s="47"/>
      <c r="C459" s="237" t="s">
        <v>751</v>
      </c>
      <c r="D459" s="237" t="s">
        <v>190</v>
      </c>
      <c r="E459" s="238" t="s">
        <v>913</v>
      </c>
      <c r="F459" s="239" t="s">
        <v>914</v>
      </c>
      <c r="G459" s="240" t="s">
        <v>120</v>
      </c>
      <c r="H459" s="241">
        <v>80</v>
      </c>
      <c r="I459" s="242"/>
      <c r="J459" s="243">
        <f>ROUND(I459*H459,2)</f>
        <v>0</v>
      </c>
      <c r="K459" s="239" t="s">
        <v>193</v>
      </c>
      <c r="L459" s="73"/>
      <c r="M459" s="244" t="s">
        <v>21</v>
      </c>
      <c r="N459" s="245" t="s">
        <v>43</v>
      </c>
      <c r="O459" s="48"/>
      <c r="P459" s="246">
        <f>O459*H459</f>
        <v>0</v>
      </c>
      <c r="Q459" s="246">
        <v>0.00020000000000000001</v>
      </c>
      <c r="R459" s="246">
        <f>Q459*H459</f>
        <v>0.016</v>
      </c>
      <c r="S459" s="246">
        <v>0</v>
      </c>
      <c r="T459" s="247">
        <f>S459*H459</f>
        <v>0</v>
      </c>
      <c r="AR459" s="25" t="s">
        <v>290</v>
      </c>
      <c r="AT459" s="25" t="s">
        <v>190</v>
      </c>
      <c r="AU459" s="25" t="s">
        <v>81</v>
      </c>
      <c r="AY459" s="25" t="s">
        <v>188</v>
      </c>
      <c r="BE459" s="248">
        <f>IF(N459="základní",J459,0)</f>
        <v>0</v>
      </c>
      <c r="BF459" s="248">
        <f>IF(N459="snížená",J459,0)</f>
        <v>0</v>
      </c>
      <c r="BG459" s="248">
        <f>IF(N459="zákl. přenesená",J459,0)</f>
        <v>0</v>
      </c>
      <c r="BH459" s="248">
        <f>IF(N459="sníž. přenesená",J459,0)</f>
        <v>0</v>
      </c>
      <c r="BI459" s="248">
        <f>IF(N459="nulová",J459,0)</f>
        <v>0</v>
      </c>
      <c r="BJ459" s="25" t="s">
        <v>79</v>
      </c>
      <c r="BK459" s="248">
        <f>ROUND(I459*H459,2)</f>
        <v>0</v>
      </c>
      <c r="BL459" s="25" t="s">
        <v>290</v>
      </c>
      <c r="BM459" s="25" t="s">
        <v>1672</v>
      </c>
    </row>
    <row r="460" s="1" customFormat="1">
      <c r="B460" s="47"/>
      <c r="C460" s="75"/>
      <c r="D460" s="249" t="s">
        <v>196</v>
      </c>
      <c r="E460" s="75"/>
      <c r="F460" s="250" t="s">
        <v>916</v>
      </c>
      <c r="G460" s="75"/>
      <c r="H460" s="75"/>
      <c r="I460" s="205"/>
      <c r="J460" s="75"/>
      <c r="K460" s="75"/>
      <c r="L460" s="73"/>
      <c r="M460" s="251"/>
      <c r="N460" s="48"/>
      <c r="O460" s="48"/>
      <c r="P460" s="48"/>
      <c r="Q460" s="48"/>
      <c r="R460" s="48"/>
      <c r="S460" s="48"/>
      <c r="T460" s="96"/>
      <c r="AT460" s="25" t="s">
        <v>196</v>
      </c>
      <c r="AU460" s="25" t="s">
        <v>81</v>
      </c>
    </row>
    <row r="461" s="1" customFormat="1">
      <c r="B461" s="47"/>
      <c r="C461" s="75"/>
      <c r="D461" s="249" t="s">
        <v>198</v>
      </c>
      <c r="E461" s="75"/>
      <c r="F461" s="252" t="s">
        <v>917</v>
      </c>
      <c r="G461" s="75"/>
      <c r="H461" s="75"/>
      <c r="I461" s="205"/>
      <c r="J461" s="75"/>
      <c r="K461" s="75"/>
      <c r="L461" s="73"/>
      <c r="M461" s="251"/>
      <c r="N461" s="48"/>
      <c r="O461" s="48"/>
      <c r="P461" s="48"/>
      <c r="Q461" s="48"/>
      <c r="R461" s="48"/>
      <c r="S461" s="48"/>
      <c r="T461" s="96"/>
      <c r="AT461" s="25" t="s">
        <v>198</v>
      </c>
      <c r="AU461" s="25" t="s">
        <v>81</v>
      </c>
    </row>
    <row r="462" s="1" customFormat="1" ht="16.5" customHeight="1">
      <c r="B462" s="47"/>
      <c r="C462" s="237" t="s">
        <v>757</v>
      </c>
      <c r="D462" s="237" t="s">
        <v>190</v>
      </c>
      <c r="E462" s="238" t="s">
        <v>1414</v>
      </c>
      <c r="F462" s="239" t="s">
        <v>1415</v>
      </c>
      <c r="G462" s="240" t="s">
        <v>261</v>
      </c>
      <c r="H462" s="241">
        <v>1.4019999999999999</v>
      </c>
      <c r="I462" s="242"/>
      <c r="J462" s="243">
        <f>ROUND(I462*H462,2)</f>
        <v>0</v>
      </c>
      <c r="K462" s="239" t="s">
        <v>193</v>
      </c>
      <c r="L462" s="73"/>
      <c r="M462" s="244" t="s">
        <v>21</v>
      </c>
      <c r="N462" s="245" t="s">
        <v>43</v>
      </c>
      <c r="O462" s="48"/>
      <c r="P462" s="246">
        <f>O462*H462</f>
        <v>0</v>
      </c>
      <c r="Q462" s="246">
        <v>0</v>
      </c>
      <c r="R462" s="246">
        <f>Q462*H462</f>
        <v>0</v>
      </c>
      <c r="S462" s="246">
        <v>0</v>
      </c>
      <c r="T462" s="247">
        <f>S462*H462</f>
        <v>0</v>
      </c>
      <c r="AR462" s="25" t="s">
        <v>290</v>
      </c>
      <c r="AT462" s="25" t="s">
        <v>190</v>
      </c>
      <c r="AU462" s="25" t="s">
        <v>81</v>
      </c>
      <c r="AY462" s="25" t="s">
        <v>188</v>
      </c>
      <c r="BE462" s="248">
        <f>IF(N462="základní",J462,0)</f>
        <v>0</v>
      </c>
      <c r="BF462" s="248">
        <f>IF(N462="snížená",J462,0)</f>
        <v>0</v>
      </c>
      <c r="BG462" s="248">
        <f>IF(N462="zákl. přenesená",J462,0)</f>
        <v>0</v>
      </c>
      <c r="BH462" s="248">
        <f>IF(N462="sníž. přenesená",J462,0)</f>
        <v>0</v>
      </c>
      <c r="BI462" s="248">
        <f>IF(N462="nulová",J462,0)</f>
        <v>0</v>
      </c>
      <c r="BJ462" s="25" t="s">
        <v>79</v>
      </c>
      <c r="BK462" s="248">
        <f>ROUND(I462*H462,2)</f>
        <v>0</v>
      </c>
      <c r="BL462" s="25" t="s">
        <v>290</v>
      </c>
      <c r="BM462" s="25" t="s">
        <v>1673</v>
      </c>
    </row>
    <row r="463" s="1" customFormat="1">
      <c r="B463" s="47"/>
      <c r="C463" s="75"/>
      <c r="D463" s="249" t="s">
        <v>196</v>
      </c>
      <c r="E463" s="75"/>
      <c r="F463" s="250" t="s">
        <v>1417</v>
      </c>
      <c r="G463" s="75"/>
      <c r="H463" s="75"/>
      <c r="I463" s="205"/>
      <c r="J463" s="75"/>
      <c r="K463" s="75"/>
      <c r="L463" s="73"/>
      <c r="M463" s="251"/>
      <c r="N463" s="48"/>
      <c r="O463" s="48"/>
      <c r="P463" s="48"/>
      <c r="Q463" s="48"/>
      <c r="R463" s="48"/>
      <c r="S463" s="48"/>
      <c r="T463" s="96"/>
      <c r="AT463" s="25" t="s">
        <v>196</v>
      </c>
      <c r="AU463" s="25" t="s">
        <v>81</v>
      </c>
    </row>
    <row r="464" s="1" customFormat="1">
      <c r="B464" s="47"/>
      <c r="C464" s="75"/>
      <c r="D464" s="249" t="s">
        <v>198</v>
      </c>
      <c r="E464" s="75"/>
      <c r="F464" s="252" t="s">
        <v>772</v>
      </c>
      <c r="G464" s="75"/>
      <c r="H464" s="75"/>
      <c r="I464" s="205"/>
      <c r="J464" s="75"/>
      <c r="K464" s="75"/>
      <c r="L464" s="73"/>
      <c r="M464" s="251"/>
      <c r="N464" s="48"/>
      <c r="O464" s="48"/>
      <c r="P464" s="48"/>
      <c r="Q464" s="48"/>
      <c r="R464" s="48"/>
      <c r="S464" s="48"/>
      <c r="T464" s="96"/>
      <c r="AT464" s="25" t="s">
        <v>198</v>
      </c>
      <c r="AU464" s="25" t="s">
        <v>81</v>
      </c>
    </row>
    <row r="465" s="11" customFormat="1" ht="29.88" customHeight="1">
      <c r="B465" s="221"/>
      <c r="C465" s="222"/>
      <c r="D465" s="223" t="s">
        <v>71</v>
      </c>
      <c r="E465" s="235" t="s">
        <v>923</v>
      </c>
      <c r="F465" s="235" t="s">
        <v>924</v>
      </c>
      <c r="G465" s="222"/>
      <c r="H465" s="222"/>
      <c r="I465" s="225"/>
      <c r="J465" s="236">
        <f>BK465</f>
        <v>0</v>
      </c>
      <c r="K465" s="222"/>
      <c r="L465" s="227"/>
      <c r="M465" s="228"/>
      <c r="N465" s="229"/>
      <c r="O465" s="229"/>
      <c r="P465" s="230">
        <f>SUM(P466:P491)</f>
        <v>0</v>
      </c>
      <c r="Q465" s="229"/>
      <c r="R465" s="230">
        <f>SUM(R466:R491)</f>
        <v>0.26858799999999999</v>
      </c>
      <c r="S465" s="229"/>
      <c r="T465" s="231">
        <f>SUM(T466:T491)</f>
        <v>0.27878199999999997</v>
      </c>
      <c r="AR465" s="232" t="s">
        <v>81</v>
      </c>
      <c r="AT465" s="233" t="s">
        <v>71</v>
      </c>
      <c r="AU465" s="233" t="s">
        <v>79</v>
      </c>
      <c r="AY465" s="232" t="s">
        <v>188</v>
      </c>
      <c r="BK465" s="234">
        <f>SUM(BK466:BK491)</f>
        <v>0</v>
      </c>
    </row>
    <row r="466" s="1" customFormat="1" ht="16.5" customHeight="1">
      <c r="B466" s="47"/>
      <c r="C466" s="237" t="s">
        <v>762</v>
      </c>
      <c r="D466" s="237" t="s">
        <v>190</v>
      </c>
      <c r="E466" s="238" t="s">
        <v>931</v>
      </c>
      <c r="F466" s="239" t="s">
        <v>932</v>
      </c>
      <c r="G466" s="240" t="s">
        <v>378</v>
      </c>
      <c r="H466" s="241">
        <v>40</v>
      </c>
      <c r="I466" s="242"/>
      <c r="J466" s="243">
        <f>ROUND(I466*H466,2)</f>
        <v>0</v>
      </c>
      <c r="K466" s="239" t="s">
        <v>193</v>
      </c>
      <c r="L466" s="73"/>
      <c r="M466" s="244" t="s">
        <v>21</v>
      </c>
      <c r="N466" s="245" t="s">
        <v>43</v>
      </c>
      <c r="O466" s="48"/>
      <c r="P466" s="246">
        <f>O466*H466</f>
        <v>0</v>
      </c>
      <c r="Q466" s="246">
        <v>0</v>
      </c>
      <c r="R466" s="246">
        <f>Q466*H466</f>
        <v>0</v>
      </c>
      <c r="S466" s="246">
        <v>0.00191</v>
      </c>
      <c r="T466" s="247">
        <f>S466*H466</f>
        <v>0.076399999999999996</v>
      </c>
      <c r="AR466" s="25" t="s">
        <v>290</v>
      </c>
      <c r="AT466" s="25" t="s">
        <v>190</v>
      </c>
      <c r="AU466" s="25" t="s">
        <v>81</v>
      </c>
      <c r="AY466" s="25" t="s">
        <v>188</v>
      </c>
      <c r="BE466" s="248">
        <f>IF(N466="základní",J466,0)</f>
        <v>0</v>
      </c>
      <c r="BF466" s="248">
        <f>IF(N466="snížená",J466,0)</f>
        <v>0</v>
      </c>
      <c r="BG466" s="248">
        <f>IF(N466="zákl. přenesená",J466,0)</f>
        <v>0</v>
      </c>
      <c r="BH466" s="248">
        <f>IF(N466="sníž. přenesená",J466,0)</f>
        <v>0</v>
      </c>
      <c r="BI466" s="248">
        <f>IF(N466="nulová",J466,0)</f>
        <v>0</v>
      </c>
      <c r="BJ466" s="25" t="s">
        <v>79</v>
      </c>
      <c r="BK466" s="248">
        <f>ROUND(I466*H466,2)</f>
        <v>0</v>
      </c>
      <c r="BL466" s="25" t="s">
        <v>290</v>
      </c>
      <c r="BM466" s="25" t="s">
        <v>1674</v>
      </c>
    </row>
    <row r="467" s="1" customFormat="1">
      <c r="B467" s="47"/>
      <c r="C467" s="75"/>
      <c r="D467" s="249" t="s">
        <v>196</v>
      </c>
      <c r="E467" s="75"/>
      <c r="F467" s="250" t="s">
        <v>934</v>
      </c>
      <c r="G467" s="75"/>
      <c r="H467" s="75"/>
      <c r="I467" s="205"/>
      <c r="J467" s="75"/>
      <c r="K467" s="75"/>
      <c r="L467" s="73"/>
      <c r="M467" s="251"/>
      <c r="N467" s="48"/>
      <c r="O467" s="48"/>
      <c r="P467" s="48"/>
      <c r="Q467" s="48"/>
      <c r="R467" s="48"/>
      <c r="S467" s="48"/>
      <c r="T467" s="96"/>
      <c r="AT467" s="25" t="s">
        <v>196</v>
      </c>
      <c r="AU467" s="25" t="s">
        <v>81</v>
      </c>
    </row>
    <row r="468" s="1" customFormat="1" ht="16.5" customHeight="1">
      <c r="B468" s="47"/>
      <c r="C468" s="237" t="s">
        <v>767</v>
      </c>
      <c r="D468" s="237" t="s">
        <v>190</v>
      </c>
      <c r="E468" s="238" t="s">
        <v>936</v>
      </c>
      <c r="F468" s="239" t="s">
        <v>937</v>
      </c>
      <c r="G468" s="240" t="s">
        <v>378</v>
      </c>
      <c r="H468" s="241">
        <v>30.600000000000001</v>
      </c>
      <c r="I468" s="242"/>
      <c r="J468" s="243">
        <f>ROUND(I468*H468,2)</f>
        <v>0</v>
      </c>
      <c r="K468" s="239" t="s">
        <v>193</v>
      </c>
      <c r="L468" s="73"/>
      <c r="M468" s="244" t="s">
        <v>21</v>
      </c>
      <c r="N468" s="245" t="s">
        <v>43</v>
      </c>
      <c r="O468" s="48"/>
      <c r="P468" s="246">
        <f>O468*H468</f>
        <v>0</v>
      </c>
      <c r="Q468" s="246">
        <v>0</v>
      </c>
      <c r="R468" s="246">
        <f>Q468*H468</f>
        <v>0</v>
      </c>
      <c r="S468" s="246">
        <v>0.00167</v>
      </c>
      <c r="T468" s="247">
        <f>S468*H468</f>
        <v>0.051102000000000002</v>
      </c>
      <c r="AR468" s="25" t="s">
        <v>290</v>
      </c>
      <c r="AT468" s="25" t="s">
        <v>190</v>
      </c>
      <c r="AU468" s="25" t="s">
        <v>81</v>
      </c>
      <c r="AY468" s="25" t="s">
        <v>188</v>
      </c>
      <c r="BE468" s="248">
        <f>IF(N468="základní",J468,0)</f>
        <v>0</v>
      </c>
      <c r="BF468" s="248">
        <f>IF(N468="snížená",J468,0)</f>
        <v>0</v>
      </c>
      <c r="BG468" s="248">
        <f>IF(N468="zákl. přenesená",J468,0)</f>
        <v>0</v>
      </c>
      <c r="BH468" s="248">
        <f>IF(N468="sníž. přenesená",J468,0)</f>
        <v>0</v>
      </c>
      <c r="BI468" s="248">
        <f>IF(N468="nulová",J468,0)</f>
        <v>0</v>
      </c>
      <c r="BJ468" s="25" t="s">
        <v>79</v>
      </c>
      <c r="BK468" s="248">
        <f>ROUND(I468*H468,2)</f>
        <v>0</v>
      </c>
      <c r="BL468" s="25" t="s">
        <v>290</v>
      </c>
      <c r="BM468" s="25" t="s">
        <v>1675</v>
      </c>
    </row>
    <row r="469" s="1" customFormat="1">
      <c r="B469" s="47"/>
      <c r="C469" s="75"/>
      <c r="D469" s="249" t="s">
        <v>196</v>
      </c>
      <c r="E469" s="75"/>
      <c r="F469" s="250" t="s">
        <v>939</v>
      </c>
      <c r="G469" s="75"/>
      <c r="H469" s="75"/>
      <c r="I469" s="205"/>
      <c r="J469" s="75"/>
      <c r="K469" s="75"/>
      <c r="L469" s="73"/>
      <c r="M469" s="251"/>
      <c r="N469" s="48"/>
      <c r="O469" s="48"/>
      <c r="P469" s="48"/>
      <c r="Q469" s="48"/>
      <c r="R469" s="48"/>
      <c r="S469" s="48"/>
      <c r="T469" s="96"/>
      <c r="AT469" s="25" t="s">
        <v>196</v>
      </c>
      <c r="AU469" s="25" t="s">
        <v>81</v>
      </c>
    </row>
    <row r="470" s="1" customFormat="1" ht="16.5" customHeight="1">
      <c r="B470" s="47"/>
      <c r="C470" s="237" t="s">
        <v>775</v>
      </c>
      <c r="D470" s="237" t="s">
        <v>190</v>
      </c>
      <c r="E470" s="238" t="s">
        <v>1676</v>
      </c>
      <c r="F470" s="239" t="s">
        <v>1677</v>
      </c>
      <c r="G470" s="240" t="s">
        <v>378</v>
      </c>
      <c r="H470" s="241">
        <v>40</v>
      </c>
      <c r="I470" s="242"/>
      <c r="J470" s="243">
        <f>ROUND(I470*H470,2)</f>
        <v>0</v>
      </c>
      <c r="K470" s="239" t="s">
        <v>193</v>
      </c>
      <c r="L470" s="73"/>
      <c r="M470" s="244" t="s">
        <v>21</v>
      </c>
      <c r="N470" s="245" t="s">
        <v>43</v>
      </c>
      <c r="O470" s="48"/>
      <c r="P470" s="246">
        <f>O470*H470</f>
        <v>0</v>
      </c>
      <c r="Q470" s="246">
        <v>0</v>
      </c>
      <c r="R470" s="246">
        <f>Q470*H470</f>
        <v>0</v>
      </c>
      <c r="S470" s="246">
        <v>0.0025999999999999999</v>
      </c>
      <c r="T470" s="247">
        <f>S470*H470</f>
        <v>0.104</v>
      </c>
      <c r="AR470" s="25" t="s">
        <v>290</v>
      </c>
      <c r="AT470" s="25" t="s">
        <v>190</v>
      </c>
      <c r="AU470" s="25" t="s">
        <v>81</v>
      </c>
      <c r="AY470" s="25" t="s">
        <v>188</v>
      </c>
      <c r="BE470" s="248">
        <f>IF(N470="základní",J470,0)</f>
        <v>0</v>
      </c>
      <c r="BF470" s="248">
        <f>IF(N470="snížená",J470,0)</f>
        <v>0</v>
      </c>
      <c r="BG470" s="248">
        <f>IF(N470="zákl. přenesená",J470,0)</f>
        <v>0</v>
      </c>
      <c r="BH470" s="248">
        <f>IF(N470="sníž. přenesená",J470,0)</f>
        <v>0</v>
      </c>
      <c r="BI470" s="248">
        <f>IF(N470="nulová",J470,0)</f>
        <v>0</v>
      </c>
      <c r="BJ470" s="25" t="s">
        <v>79</v>
      </c>
      <c r="BK470" s="248">
        <f>ROUND(I470*H470,2)</f>
        <v>0</v>
      </c>
      <c r="BL470" s="25" t="s">
        <v>290</v>
      </c>
      <c r="BM470" s="25" t="s">
        <v>1678</v>
      </c>
    </row>
    <row r="471" s="1" customFormat="1">
      <c r="B471" s="47"/>
      <c r="C471" s="75"/>
      <c r="D471" s="249" t="s">
        <v>196</v>
      </c>
      <c r="E471" s="75"/>
      <c r="F471" s="250" t="s">
        <v>1679</v>
      </c>
      <c r="G471" s="75"/>
      <c r="H471" s="75"/>
      <c r="I471" s="205"/>
      <c r="J471" s="75"/>
      <c r="K471" s="75"/>
      <c r="L471" s="73"/>
      <c r="M471" s="251"/>
      <c r="N471" s="48"/>
      <c r="O471" s="48"/>
      <c r="P471" s="48"/>
      <c r="Q471" s="48"/>
      <c r="R471" s="48"/>
      <c r="S471" s="48"/>
      <c r="T471" s="96"/>
      <c r="AT471" s="25" t="s">
        <v>196</v>
      </c>
      <c r="AU471" s="25" t="s">
        <v>81</v>
      </c>
    </row>
    <row r="472" s="1" customFormat="1" ht="16.5" customHeight="1">
      <c r="B472" s="47"/>
      <c r="C472" s="237" t="s">
        <v>781</v>
      </c>
      <c r="D472" s="237" t="s">
        <v>190</v>
      </c>
      <c r="E472" s="238" t="s">
        <v>1680</v>
      </c>
      <c r="F472" s="239" t="s">
        <v>1681</v>
      </c>
      <c r="G472" s="240" t="s">
        <v>378</v>
      </c>
      <c r="H472" s="241">
        <v>12</v>
      </c>
      <c r="I472" s="242"/>
      <c r="J472" s="243">
        <f>ROUND(I472*H472,2)</f>
        <v>0</v>
      </c>
      <c r="K472" s="239" t="s">
        <v>193</v>
      </c>
      <c r="L472" s="73"/>
      <c r="M472" s="244" t="s">
        <v>21</v>
      </c>
      <c r="N472" s="245" t="s">
        <v>43</v>
      </c>
      <c r="O472" s="48"/>
      <c r="P472" s="246">
        <f>O472*H472</f>
        <v>0</v>
      </c>
      <c r="Q472" s="246">
        <v>0</v>
      </c>
      <c r="R472" s="246">
        <f>Q472*H472</f>
        <v>0</v>
      </c>
      <c r="S472" s="246">
        <v>0.0039399999999999999</v>
      </c>
      <c r="T472" s="247">
        <f>S472*H472</f>
        <v>0.047280000000000003</v>
      </c>
      <c r="AR472" s="25" t="s">
        <v>290</v>
      </c>
      <c r="AT472" s="25" t="s">
        <v>190</v>
      </c>
      <c r="AU472" s="25" t="s">
        <v>81</v>
      </c>
      <c r="AY472" s="25" t="s">
        <v>188</v>
      </c>
      <c r="BE472" s="248">
        <f>IF(N472="základní",J472,0)</f>
        <v>0</v>
      </c>
      <c r="BF472" s="248">
        <f>IF(N472="snížená",J472,0)</f>
        <v>0</v>
      </c>
      <c r="BG472" s="248">
        <f>IF(N472="zákl. přenesená",J472,0)</f>
        <v>0</v>
      </c>
      <c r="BH472" s="248">
        <f>IF(N472="sníž. přenesená",J472,0)</f>
        <v>0</v>
      </c>
      <c r="BI472" s="248">
        <f>IF(N472="nulová",J472,0)</f>
        <v>0</v>
      </c>
      <c r="BJ472" s="25" t="s">
        <v>79</v>
      </c>
      <c r="BK472" s="248">
        <f>ROUND(I472*H472,2)</f>
        <v>0</v>
      </c>
      <c r="BL472" s="25" t="s">
        <v>290</v>
      </c>
      <c r="BM472" s="25" t="s">
        <v>1682</v>
      </c>
    </row>
    <row r="473" s="1" customFormat="1">
      <c r="B473" s="47"/>
      <c r="C473" s="75"/>
      <c r="D473" s="249" t="s">
        <v>196</v>
      </c>
      <c r="E473" s="75"/>
      <c r="F473" s="250" t="s">
        <v>1683</v>
      </c>
      <c r="G473" s="75"/>
      <c r="H473" s="75"/>
      <c r="I473" s="205"/>
      <c r="J473" s="75"/>
      <c r="K473" s="75"/>
      <c r="L473" s="73"/>
      <c r="M473" s="251"/>
      <c r="N473" s="48"/>
      <c r="O473" s="48"/>
      <c r="P473" s="48"/>
      <c r="Q473" s="48"/>
      <c r="R473" s="48"/>
      <c r="S473" s="48"/>
      <c r="T473" s="96"/>
      <c r="AT473" s="25" t="s">
        <v>196</v>
      </c>
      <c r="AU473" s="25" t="s">
        <v>81</v>
      </c>
    </row>
    <row r="474" s="1" customFormat="1" ht="25.5" customHeight="1">
      <c r="B474" s="47"/>
      <c r="C474" s="237" t="s">
        <v>786</v>
      </c>
      <c r="D474" s="237" t="s">
        <v>190</v>
      </c>
      <c r="E474" s="238" t="s">
        <v>1684</v>
      </c>
      <c r="F474" s="239" t="s">
        <v>1685</v>
      </c>
      <c r="G474" s="240" t="s">
        <v>378</v>
      </c>
      <c r="H474" s="241">
        <v>40</v>
      </c>
      <c r="I474" s="242"/>
      <c r="J474" s="243">
        <f>ROUND(I474*H474,2)</f>
        <v>0</v>
      </c>
      <c r="K474" s="239" t="s">
        <v>193</v>
      </c>
      <c r="L474" s="73"/>
      <c r="M474" s="244" t="s">
        <v>21</v>
      </c>
      <c r="N474" s="245" t="s">
        <v>43</v>
      </c>
      <c r="O474" s="48"/>
      <c r="P474" s="246">
        <f>O474*H474</f>
        <v>0</v>
      </c>
      <c r="Q474" s="246">
        <v>0.0015299999999999999</v>
      </c>
      <c r="R474" s="246">
        <f>Q474*H474</f>
        <v>0.061199999999999997</v>
      </c>
      <c r="S474" s="246">
        <v>0</v>
      </c>
      <c r="T474" s="247">
        <f>S474*H474</f>
        <v>0</v>
      </c>
      <c r="AR474" s="25" t="s">
        <v>194</v>
      </c>
      <c r="AT474" s="25" t="s">
        <v>190</v>
      </c>
      <c r="AU474" s="25" t="s">
        <v>81</v>
      </c>
      <c r="AY474" s="25" t="s">
        <v>188</v>
      </c>
      <c r="BE474" s="248">
        <f>IF(N474="základní",J474,0)</f>
        <v>0</v>
      </c>
      <c r="BF474" s="248">
        <f>IF(N474="snížená",J474,0)</f>
        <v>0</v>
      </c>
      <c r="BG474" s="248">
        <f>IF(N474="zákl. přenesená",J474,0)</f>
        <v>0</v>
      </c>
      <c r="BH474" s="248">
        <f>IF(N474="sníž. přenesená",J474,0)</f>
        <v>0</v>
      </c>
      <c r="BI474" s="248">
        <f>IF(N474="nulová",J474,0)</f>
        <v>0</v>
      </c>
      <c r="BJ474" s="25" t="s">
        <v>79</v>
      </c>
      <c r="BK474" s="248">
        <f>ROUND(I474*H474,2)</f>
        <v>0</v>
      </c>
      <c r="BL474" s="25" t="s">
        <v>194</v>
      </c>
      <c r="BM474" s="25" t="s">
        <v>1686</v>
      </c>
    </row>
    <row r="475" s="1" customFormat="1">
      <c r="B475" s="47"/>
      <c r="C475" s="75"/>
      <c r="D475" s="249" t="s">
        <v>196</v>
      </c>
      <c r="E475" s="75"/>
      <c r="F475" s="250" t="s">
        <v>1687</v>
      </c>
      <c r="G475" s="75"/>
      <c r="H475" s="75"/>
      <c r="I475" s="205"/>
      <c r="J475" s="75"/>
      <c r="K475" s="75"/>
      <c r="L475" s="73"/>
      <c r="M475" s="251"/>
      <c r="N475" s="48"/>
      <c r="O475" s="48"/>
      <c r="P475" s="48"/>
      <c r="Q475" s="48"/>
      <c r="R475" s="48"/>
      <c r="S475" s="48"/>
      <c r="T475" s="96"/>
      <c r="AT475" s="25" t="s">
        <v>196</v>
      </c>
      <c r="AU475" s="25" t="s">
        <v>81</v>
      </c>
    </row>
    <row r="476" s="12" customFormat="1">
      <c r="B476" s="253"/>
      <c r="C476" s="254"/>
      <c r="D476" s="249" t="s">
        <v>200</v>
      </c>
      <c r="E476" s="255" t="s">
        <v>21</v>
      </c>
      <c r="F476" s="256" t="s">
        <v>1688</v>
      </c>
      <c r="G476" s="254"/>
      <c r="H476" s="257">
        <v>40</v>
      </c>
      <c r="I476" s="258"/>
      <c r="J476" s="254"/>
      <c r="K476" s="254"/>
      <c r="L476" s="259"/>
      <c r="M476" s="260"/>
      <c r="N476" s="261"/>
      <c r="O476" s="261"/>
      <c r="P476" s="261"/>
      <c r="Q476" s="261"/>
      <c r="R476" s="261"/>
      <c r="S476" s="261"/>
      <c r="T476" s="262"/>
      <c r="AT476" s="263" t="s">
        <v>200</v>
      </c>
      <c r="AU476" s="263" t="s">
        <v>81</v>
      </c>
      <c r="AV476" s="12" t="s">
        <v>81</v>
      </c>
      <c r="AW476" s="12" t="s">
        <v>35</v>
      </c>
      <c r="AX476" s="12" t="s">
        <v>79</v>
      </c>
      <c r="AY476" s="263" t="s">
        <v>188</v>
      </c>
    </row>
    <row r="477" s="1" customFormat="1" ht="25.5" customHeight="1">
      <c r="B477" s="47"/>
      <c r="C477" s="237" t="s">
        <v>795</v>
      </c>
      <c r="D477" s="237" t="s">
        <v>190</v>
      </c>
      <c r="E477" s="238" t="s">
        <v>959</v>
      </c>
      <c r="F477" s="239" t="s">
        <v>960</v>
      </c>
      <c r="G477" s="240" t="s">
        <v>378</v>
      </c>
      <c r="H477" s="241">
        <v>30.600000000000001</v>
      </c>
      <c r="I477" s="242"/>
      <c r="J477" s="243">
        <f>ROUND(I477*H477,2)</f>
        <v>0</v>
      </c>
      <c r="K477" s="239" t="s">
        <v>307</v>
      </c>
      <c r="L477" s="73"/>
      <c r="M477" s="244" t="s">
        <v>21</v>
      </c>
      <c r="N477" s="245" t="s">
        <v>43</v>
      </c>
      <c r="O477" s="48"/>
      <c r="P477" s="246">
        <f>O477*H477</f>
        <v>0</v>
      </c>
      <c r="Q477" s="246">
        <v>0.0023800000000000002</v>
      </c>
      <c r="R477" s="246">
        <f>Q477*H477</f>
        <v>0.072828000000000004</v>
      </c>
      <c r="S477" s="246">
        <v>0</v>
      </c>
      <c r="T477" s="247">
        <f>S477*H477</f>
        <v>0</v>
      </c>
      <c r="AR477" s="25" t="s">
        <v>290</v>
      </c>
      <c r="AT477" s="25" t="s">
        <v>190</v>
      </c>
      <c r="AU477" s="25" t="s">
        <v>81</v>
      </c>
      <c r="AY477" s="25" t="s">
        <v>188</v>
      </c>
      <c r="BE477" s="248">
        <f>IF(N477="základní",J477,0)</f>
        <v>0</v>
      </c>
      <c r="BF477" s="248">
        <f>IF(N477="snížená",J477,0)</f>
        <v>0</v>
      </c>
      <c r="BG477" s="248">
        <f>IF(N477="zákl. přenesená",J477,0)</f>
        <v>0</v>
      </c>
      <c r="BH477" s="248">
        <f>IF(N477="sníž. přenesená",J477,0)</f>
        <v>0</v>
      </c>
      <c r="BI477" s="248">
        <f>IF(N477="nulová",J477,0)</f>
        <v>0</v>
      </c>
      <c r="BJ477" s="25" t="s">
        <v>79</v>
      </c>
      <c r="BK477" s="248">
        <f>ROUND(I477*H477,2)</f>
        <v>0</v>
      </c>
      <c r="BL477" s="25" t="s">
        <v>290</v>
      </c>
      <c r="BM477" s="25" t="s">
        <v>1689</v>
      </c>
    </row>
    <row r="478" s="1" customFormat="1">
      <c r="B478" s="47"/>
      <c r="C478" s="75"/>
      <c r="D478" s="249" t="s">
        <v>196</v>
      </c>
      <c r="E478" s="75"/>
      <c r="F478" s="250" t="s">
        <v>962</v>
      </c>
      <c r="G478" s="75"/>
      <c r="H478" s="75"/>
      <c r="I478" s="205"/>
      <c r="J478" s="75"/>
      <c r="K478" s="75"/>
      <c r="L478" s="73"/>
      <c r="M478" s="251"/>
      <c r="N478" s="48"/>
      <c r="O478" s="48"/>
      <c r="P478" s="48"/>
      <c r="Q478" s="48"/>
      <c r="R478" s="48"/>
      <c r="S478" s="48"/>
      <c r="T478" s="96"/>
      <c r="AT478" s="25" t="s">
        <v>196</v>
      </c>
      <c r="AU478" s="25" t="s">
        <v>81</v>
      </c>
    </row>
    <row r="479" s="12" customFormat="1">
      <c r="B479" s="253"/>
      <c r="C479" s="254"/>
      <c r="D479" s="249" t="s">
        <v>200</v>
      </c>
      <c r="E479" s="255" t="s">
        <v>21</v>
      </c>
      <c r="F479" s="256" t="s">
        <v>1690</v>
      </c>
      <c r="G479" s="254"/>
      <c r="H479" s="257">
        <v>30.600000000000001</v>
      </c>
      <c r="I479" s="258"/>
      <c r="J479" s="254"/>
      <c r="K479" s="254"/>
      <c r="L479" s="259"/>
      <c r="M479" s="260"/>
      <c r="N479" s="261"/>
      <c r="O479" s="261"/>
      <c r="P479" s="261"/>
      <c r="Q479" s="261"/>
      <c r="R479" s="261"/>
      <c r="S479" s="261"/>
      <c r="T479" s="262"/>
      <c r="AT479" s="263" t="s">
        <v>200</v>
      </c>
      <c r="AU479" s="263" t="s">
        <v>81</v>
      </c>
      <c r="AV479" s="12" t="s">
        <v>81</v>
      </c>
      <c r="AW479" s="12" t="s">
        <v>35</v>
      </c>
      <c r="AX479" s="12" t="s">
        <v>79</v>
      </c>
      <c r="AY479" s="263" t="s">
        <v>188</v>
      </c>
    </row>
    <row r="480" s="1" customFormat="1" ht="16.5" customHeight="1">
      <c r="B480" s="47"/>
      <c r="C480" s="237" t="s">
        <v>531</v>
      </c>
      <c r="D480" s="237" t="s">
        <v>190</v>
      </c>
      <c r="E480" s="238" t="s">
        <v>1691</v>
      </c>
      <c r="F480" s="239" t="s">
        <v>1692</v>
      </c>
      <c r="G480" s="240" t="s">
        <v>378</v>
      </c>
      <c r="H480" s="241">
        <v>40</v>
      </c>
      <c r="I480" s="242"/>
      <c r="J480" s="243">
        <f>ROUND(I480*H480,2)</f>
        <v>0</v>
      </c>
      <c r="K480" s="239" t="s">
        <v>193</v>
      </c>
      <c r="L480" s="73"/>
      <c r="M480" s="244" t="s">
        <v>21</v>
      </c>
      <c r="N480" s="245" t="s">
        <v>43</v>
      </c>
      <c r="O480" s="48"/>
      <c r="P480" s="246">
        <f>O480*H480</f>
        <v>0</v>
      </c>
      <c r="Q480" s="246">
        <v>0.00282</v>
      </c>
      <c r="R480" s="246">
        <f>Q480*H480</f>
        <v>0.1128</v>
      </c>
      <c r="S480" s="246">
        <v>0</v>
      </c>
      <c r="T480" s="247">
        <f>S480*H480</f>
        <v>0</v>
      </c>
      <c r="AR480" s="25" t="s">
        <v>290</v>
      </c>
      <c r="AT480" s="25" t="s">
        <v>190</v>
      </c>
      <c r="AU480" s="25" t="s">
        <v>81</v>
      </c>
      <c r="AY480" s="25" t="s">
        <v>188</v>
      </c>
      <c r="BE480" s="248">
        <f>IF(N480="základní",J480,0)</f>
        <v>0</v>
      </c>
      <c r="BF480" s="248">
        <f>IF(N480="snížená",J480,0)</f>
        <v>0</v>
      </c>
      <c r="BG480" s="248">
        <f>IF(N480="zákl. přenesená",J480,0)</f>
        <v>0</v>
      </c>
      <c r="BH480" s="248">
        <f>IF(N480="sníž. přenesená",J480,0)</f>
        <v>0</v>
      </c>
      <c r="BI480" s="248">
        <f>IF(N480="nulová",J480,0)</f>
        <v>0</v>
      </c>
      <c r="BJ480" s="25" t="s">
        <v>79</v>
      </c>
      <c r="BK480" s="248">
        <f>ROUND(I480*H480,2)</f>
        <v>0</v>
      </c>
      <c r="BL480" s="25" t="s">
        <v>290</v>
      </c>
      <c r="BM480" s="25" t="s">
        <v>1693</v>
      </c>
    </row>
    <row r="481" s="1" customFormat="1">
      <c r="B481" s="47"/>
      <c r="C481" s="75"/>
      <c r="D481" s="249" t="s">
        <v>196</v>
      </c>
      <c r="E481" s="75"/>
      <c r="F481" s="250" t="s">
        <v>1694</v>
      </c>
      <c r="G481" s="75"/>
      <c r="H481" s="75"/>
      <c r="I481" s="205"/>
      <c r="J481" s="75"/>
      <c r="K481" s="75"/>
      <c r="L481" s="73"/>
      <c r="M481" s="251"/>
      <c r="N481" s="48"/>
      <c r="O481" s="48"/>
      <c r="P481" s="48"/>
      <c r="Q481" s="48"/>
      <c r="R481" s="48"/>
      <c r="S481" s="48"/>
      <c r="T481" s="96"/>
      <c r="AT481" s="25" t="s">
        <v>196</v>
      </c>
      <c r="AU481" s="25" t="s">
        <v>81</v>
      </c>
    </row>
    <row r="482" s="12" customFormat="1">
      <c r="B482" s="253"/>
      <c r="C482" s="254"/>
      <c r="D482" s="249" t="s">
        <v>200</v>
      </c>
      <c r="E482" s="255" t="s">
        <v>21</v>
      </c>
      <c r="F482" s="256" t="s">
        <v>1695</v>
      </c>
      <c r="G482" s="254"/>
      <c r="H482" s="257">
        <v>40</v>
      </c>
      <c r="I482" s="258"/>
      <c r="J482" s="254"/>
      <c r="K482" s="254"/>
      <c r="L482" s="259"/>
      <c r="M482" s="260"/>
      <c r="N482" s="261"/>
      <c r="O482" s="261"/>
      <c r="P482" s="261"/>
      <c r="Q482" s="261"/>
      <c r="R482" s="261"/>
      <c r="S482" s="261"/>
      <c r="T482" s="262"/>
      <c r="AT482" s="263" t="s">
        <v>200</v>
      </c>
      <c r="AU482" s="263" t="s">
        <v>81</v>
      </c>
      <c r="AV482" s="12" t="s">
        <v>81</v>
      </c>
      <c r="AW482" s="12" t="s">
        <v>35</v>
      </c>
      <c r="AX482" s="12" t="s">
        <v>79</v>
      </c>
      <c r="AY482" s="263" t="s">
        <v>188</v>
      </c>
    </row>
    <row r="483" s="1" customFormat="1" ht="16.5" customHeight="1">
      <c r="B483" s="47"/>
      <c r="C483" s="237" t="s">
        <v>806</v>
      </c>
      <c r="D483" s="237" t="s">
        <v>190</v>
      </c>
      <c r="E483" s="238" t="s">
        <v>1696</v>
      </c>
      <c r="F483" s="239" t="s">
        <v>1697</v>
      </c>
      <c r="G483" s="240" t="s">
        <v>627</v>
      </c>
      <c r="H483" s="241">
        <v>4</v>
      </c>
      <c r="I483" s="242"/>
      <c r="J483" s="243">
        <f>ROUND(I483*H483,2)</f>
        <v>0</v>
      </c>
      <c r="K483" s="239" t="s">
        <v>193</v>
      </c>
      <c r="L483" s="73"/>
      <c r="M483" s="244" t="s">
        <v>21</v>
      </c>
      <c r="N483" s="245" t="s">
        <v>43</v>
      </c>
      <c r="O483" s="48"/>
      <c r="P483" s="246">
        <f>O483*H483</f>
        <v>0</v>
      </c>
      <c r="Q483" s="246">
        <v>0.00031</v>
      </c>
      <c r="R483" s="246">
        <f>Q483*H483</f>
        <v>0.00124</v>
      </c>
      <c r="S483" s="246">
        <v>0</v>
      </c>
      <c r="T483" s="247">
        <f>S483*H483</f>
        <v>0</v>
      </c>
      <c r="AR483" s="25" t="s">
        <v>290</v>
      </c>
      <c r="AT483" s="25" t="s">
        <v>190</v>
      </c>
      <c r="AU483" s="25" t="s">
        <v>81</v>
      </c>
      <c r="AY483" s="25" t="s">
        <v>188</v>
      </c>
      <c r="BE483" s="248">
        <f>IF(N483="základní",J483,0)</f>
        <v>0</v>
      </c>
      <c r="BF483" s="248">
        <f>IF(N483="snížená",J483,0)</f>
        <v>0</v>
      </c>
      <c r="BG483" s="248">
        <f>IF(N483="zákl. přenesená",J483,0)</f>
        <v>0</v>
      </c>
      <c r="BH483" s="248">
        <f>IF(N483="sníž. přenesená",J483,0)</f>
        <v>0</v>
      </c>
      <c r="BI483" s="248">
        <f>IF(N483="nulová",J483,0)</f>
        <v>0</v>
      </c>
      <c r="BJ483" s="25" t="s">
        <v>79</v>
      </c>
      <c r="BK483" s="248">
        <f>ROUND(I483*H483,2)</f>
        <v>0</v>
      </c>
      <c r="BL483" s="25" t="s">
        <v>290</v>
      </c>
      <c r="BM483" s="25" t="s">
        <v>1698</v>
      </c>
    </row>
    <row r="484" s="1" customFormat="1">
      <c r="B484" s="47"/>
      <c r="C484" s="75"/>
      <c r="D484" s="249" t="s">
        <v>196</v>
      </c>
      <c r="E484" s="75"/>
      <c r="F484" s="250" t="s">
        <v>1699</v>
      </c>
      <c r="G484" s="75"/>
      <c r="H484" s="75"/>
      <c r="I484" s="205"/>
      <c r="J484" s="75"/>
      <c r="K484" s="75"/>
      <c r="L484" s="73"/>
      <c r="M484" s="251"/>
      <c r="N484" s="48"/>
      <c r="O484" s="48"/>
      <c r="P484" s="48"/>
      <c r="Q484" s="48"/>
      <c r="R484" s="48"/>
      <c r="S484" s="48"/>
      <c r="T484" s="96"/>
      <c r="AT484" s="25" t="s">
        <v>196</v>
      </c>
      <c r="AU484" s="25" t="s">
        <v>81</v>
      </c>
    </row>
    <row r="485" s="12" customFormat="1">
      <c r="B485" s="253"/>
      <c r="C485" s="254"/>
      <c r="D485" s="249" t="s">
        <v>200</v>
      </c>
      <c r="E485" s="255" t="s">
        <v>21</v>
      </c>
      <c r="F485" s="256" t="s">
        <v>1700</v>
      </c>
      <c r="G485" s="254"/>
      <c r="H485" s="257">
        <v>4</v>
      </c>
      <c r="I485" s="258"/>
      <c r="J485" s="254"/>
      <c r="K485" s="254"/>
      <c r="L485" s="259"/>
      <c r="M485" s="260"/>
      <c r="N485" s="261"/>
      <c r="O485" s="261"/>
      <c r="P485" s="261"/>
      <c r="Q485" s="261"/>
      <c r="R485" s="261"/>
      <c r="S485" s="261"/>
      <c r="T485" s="262"/>
      <c r="AT485" s="263" t="s">
        <v>200</v>
      </c>
      <c r="AU485" s="263" t="s">
        <v>81</v>
      </c>
      <c r="AV485" s="12" t="s">
        <v>81</v>
      </c>
      <c r="AW485" s="12" t="s">
        <v>35</v>
      </c>
      <c r="AX485" s="12" t="s">
        <v>79</v>
      </c>
      <c r="AY485" s="263" t="s">
        <v>188</v>
      </c>
    </row>
    <row r="486" s="1" customFormat="1" ht="25.5" customHeight="1">
      <c r="B486" s="47"/>
      <c r="C486" s="237" t="s">
        <v>813</v>
      </c>
      <c r="D486" s="237" t="s">
        <v>190</v>
      </c>
      <c r="E486" s="238" t="s">
        <v>1701</v>
      </c>
      <c r="F486" s="239" t="s">
        <v>1702</v>
      </c>
      <c r="G486" s="240" t="s">
        <v>378</v>
      </c>
      <c r="H486" s="241">
        <v>12</v>
      </c>
      <c r="I486" s="242"/>
      <c r="J486" s="243">
        <f>ROUND(I486*H486,2)</f>
        <v>0</v>
      </c>
      <c r="K486" s="239" t="s">
        <v>193</v>
      </c>
      <c r="L486" s="73"/>
      <c r="M486" s="244" t="s">
        <v>21</v>
      </c>
      <c r="N486" s="245" t="s">
        <v>43</v>
      </c>
      <c r="O486" s="48"/>
      <c r="P486" s="246">
        <f>O486*H486</f>
        <v>0</v>
      </c>
      <c r="Q486" s="246">
        <v>0.0017099999999999999</v>
      </c>
      <c r="R486" s="246">
        <f>Q486*H486</f>
        <v>0.02052</v>
      </c>
      <c r="S486" s="246">
        <v>0</v>
      </c>
      <c r="T486" s="247">
        <f>S486*H486</f>
        <v>0</v>
      </c>
      <c r="AR486" s="25" t="s">
        <v>290</v>
      </c>
      <c r="AT486" s="25" t="s">
        <v>190</v>
      </c>
      <c r="AU486" s="25" t="s">
        <v>81</v>
      </c>
      <c r="AY486" s="25" t="s">
        <v>188</v>
      </c>
      <c r="BE486" s="248">
        <f>IF(N486="základní",J486,0)</f>
        <v>0</v>
      </c>
      <c r="BF486" s="248">
        <f>IF(N486="snížená",J486,0)</f>
        <v>0</v>
      </c>
      <c r="BG486" s="248">
        <f>IF(N486="zákl. přenesená",J486,0)</f>
        <v>0</v>
      </c>
      <c r="BH486" s="248">
        <f>IF(N486="sníž. přenesená",J486,0)</f>
        <v>0</v>
      </c>
      <c r="BI486" s="248">
        <f>IF(N486="nulová",J486,0)</f>
        <v>0</v>
      </c>
      <c r="BJ486" s="25" t="s">
        <v>79</v>
      </c>
      <c r="BK486" s="248">
        <f>ROUND(I486*H486,2)</f>
        <v>0</v>
      </c>
      <c r="BL486" s="25" t="s">
        <v>290</v>
      </c>
      <c r="BM486" s="25" t="s">
        <v>1703</v>
      </c>
    </row>
    <row r="487" s="1" customFormat="1">
      <c r="B487" s="47"/>
      <c r="C487" s="75"/>
      <c r="D487" s="249" t="s">
        <v>196</v>
      </c>
      <c r="E487" s="75"/>
      <c r="F487" s="250" t="s">
        <v>1704</v>
      </c>
      <c r="G487" s="75"/>
      <c r="H487" s="75"/>
      <c r="I487" s="205"/>
      <c r="J487" s="75"/>
      <c r="K487" s="75"/>
      <c r="L487" s="73"/>
      <c r="M487" s="251"/>
      <c r="N487" s="48"/>
      <c r="O487" s="48"/>
      <c r="P487" s="48"/>
      <c r="Q487" s="48"/>
      <c r="R487" s="48"/>
      <c r="S487" s="48"/>
      <c r="T487" s="96"/>
      <c r="AT487" s="25" t="s">
        <v>196</v>
      </c>
      <c r="AU487" s="25" t="s">
        <v>81</v>
      </c>
    </row>
    <row r="488" s="12" customFormat="1">
      <c r="B488" s="253"/>
      <c r="C488" s="254"/>
      <c r="D488" s="249" t="s">
        <v>200</v>
      </c>
      <c r="E488" s="255" t="s">
        <v>21</v>
      </c>
      <c r="F488" s="256" t="s">
        <v>1705</v>
      </c>
      <c r="G488" s="254"/>
      <c r="H488" s="257">
        <v>12</v>
      </c>
      <c r="I488" s="258"/>
      <c r="J488" s="254"/>
      <c r="K488" s="254"/>
      <c r="L488" s="259"/>
      <c r="M488" s="260"/>
      <c r="N488" s="261"/>
      <c r="O488" s="261"/>
      <c r="P488" s="261"/>
      <c r="Q488" s="261"/>
      <c r="R488" s="261"/>
      <c r="S488" s="261"/>
      <c r="T488" s="262"/>
      <c r="AT488" s="263" t="s">
        <v>200</v>
      </c>
      <c r="AU488" s="263" t="s">
        <v>81</v>
      </c>
      <c r="AV488" s="12" t="s">
        <v>81</v>
      </c>
      <c r="AW488" s="12" t="s">
        <v>35</v>
      </c>
      <c r="AX488" s="12" t="s">
        <v>79</v>
      </c>
      <c r="AY488" s="263" t="s">
        <v>188</v>
      </c>
    </row>
    <row r="489" s="1" customFormat="1" ht="16.5" customHeight="1">
      <c r="B489" s="47"/>
      <c r="C489" s="237" t="s">
        <v>545</v>
      </c>
      <c r="D489" s="237" t="s">
        <v>190</v>
      </c>
      <c r="E489" s="238" t="s">
        <v>1424</v>
      </c>
      <c r="F489" s="239" t="s">
        <v>1425</v>
      </c>
      <c r="G489" s="240" t="s">
        <v>261</v>
      </c>
      <c r="H489" s="241">
        <v>0.20699999999999999</v>
      </c>
      <c r="I489" s="242"/>
      <c r="J489" s="243">
        <f>ROUND(I489*H489,2)</f>
        <v>0</v>
      </c>
      <c r="K489" s="239" t="s">
        <v>193</v>
      </c>
      <c r="L489" s="73"/>
      <c r="M489" s="244" t="s">
        <v>21</v>
      </c>
      <c r="N489" s="245" t="s">
        <v>43</v>
      </c>
      <c r="O489" s="48"/>
      <c r="P489" s="246">
        <f>O489*H489</f>
        <v>0</v>
      </c>
      <c r="Q489" s="246">
        <v>0</v>
      </c>
      <c r="R489" s="246">
        <f>Q489*H489</f>
        <v>0</v>
      </c>
      <c r="S489" s="246">
        <v>0</v>
      </c>
      <c r="T489" s="247">
        <f>S489*H489</f>
        <v>0</v>
      </c>
      <c r="AR489" s="25" t="s">
        <v>290</v>
      </c>
      <c r="AT489" s="25" t="s">
        <v>190</v>
      </c>
      <c r="AU489" s="25" t="s">
        <v>81</v>
      </c>
      <c r="AY489" s="25" t="s">
        <v>188</v>
      </c>
      <c r="BE489" s="248">
        <f>IF(N489="základní",J489,0)</f>
        <v>0</v>
      </c>
      <c r="BF489" s="248">
        <f>IF(N489="snížená",J489,0)</f>
        <v>0</v>
      </c>
      <c r="BG489" s="248">
        <f>IF(N489="zákl. přenesená",J489,0)</f>
        <v>0</v>
      </c>
      <c r="BH489" s="248">
        <f>IF(N489="sníž. přenesená",J489,0)</f>
        <v>0</v>
      </c>
      <c r="BI489" s="248">
        <f>IF(N489="nulová",J489,0)</f>
        <v>0</v>
      </c>
      <c r="BJ489" s="25" t="s">
        <v>79</v>
      </c>
      <c r="BK489" s="248">
        <f>ROUND(I489*H489,2)</f>
        <v>0</v>
      </c>
      <c r="BL489" s="25" t="s">
        <v>290</v>
      </c>
      <c r="BM489" s="25" t="s">
        <v>1706</v>
      </c>
    </row>
    <row r="490" s="1" customFormat="1">
      <c r="B490" s="47"/>
      <c r="C490" s="75"/>
      <c r="D490" s="249" t="s">
        <v>196</v>
      </c>
      <c r="E490" s="75"/>
      <c r="F490" s="250" t="s">
        <v>1427</v>
      </c>
      <c r="G490" s="75"/>
      <c r="H490" s="75"/>
      <c r="I490" s="205"/>
      <c r="J490" s="75"/>
      <c r="K490" s="75"/>
      <c r="L490" s="73"/>
      <c r="M490" s="251"/>
      <c r="N490" s="48"/>
      <c r="O490" s="48"/>
      <c r="P490" s="48"/>
      <c r="Q490" s="48"/>
      <c r="R490" s="48"/>
      <c r="S490" s="48"/>
      <c r="T490" s="96"/>
      <c r="AT490" s="25" t="s">
        <v>196</v>
      </c>
      <c r="AU490" s="25" t="s">
        <v>81</v>
      </c>
    </row>
    <row r="491" s="1" customFormat="1">
      <c r="B491" s="47"/>
      <c r="C491" s="75"/>
      <c r="D491" s="249" t="s">
        <v>198</v>
      </c>
      <c r="E491" s="75"/>
      <c r="F491" s="252" t="s">
        <v>969</v>
      </c>
      <c r="G491" s="75"/>
      <c r="H491" s="75"/>
      <c r="I491" s="205"/>
      <c r="J491" s="75"/>
      <c r="K491" s="75"/>
      <c r="L491" s="73"/>
      <c r="M491" s="251"/>
      <c r="N491" s="48"/>
      <c r="O491" s="48"/>
      <c r="P491" s="48"/>
      <c r="Q491" s="48"/>
      <c r="R491" s="48"/>
      <c r="S491" s="48"/>
      <c r="T491" s="96"/>
      <c r="AT491" s="25" t="s">
        <v>198</v>
      </c>
      <c r="AU491" s="25" t="s">
        <v>81</v>
      </c>
    </row>
    <row r="492" s="11" customFormat="1" ht="29.88" customHeight="1">
      <c r="B492" s="221"/>
      <c r="C492" s="222"/>
      <c r="D492" s="223" t="s">
        <v>71</v>
      </c>
      <c r="E492" s="235" t="s">
        <v>970</v>
      </c>
      <c r="F492" s="235" t="s">
        <v>971</v>
      </c>
      <c r="G492" s="222"/>
      <c r="H492" s="222"/>
      <c r="I492" s="225"/>
      <c r="J492" s="236">
        <f>BK492</f>
        <v>0</v>
      </c>
      <c r="K492" s="222"/>
      <c r="L492" s="227"/>
      <c r="M492" s="228"/>
      <c r="N492" s="229"/>
      <c r="O492" s="229"/>
      <c r="P492" s="230">
        <f>SUM(P493:P496)</f>
        <v>0</v>
      </c>
      <c r="Q492" s="229"/>
      <c r="R492" s="230">
        <f>SUM(R493:R496)</f>
        <v>0.010863999999999999</v>
      </c>
      <c r="S492" s="229"/>
      <c r="T492" s="231">
        <f>SUM(T493:T496)</f>
        <v>0</v>
      </c>
      <c r="AR492" s="232" t="s">
        <v>81</v>
      </c>
      <c r="AT492" s="233" t="s">
        <v>71</v>
      </c>
      <c r="AU492" s="233" t="s">
        <v>79</v>
      </c>
      <c r="AY492" s="232" t="s">
        <v>188</v>
      </c>
      <c r="BK492" s="234">
        <f>SUM(BK493:BK496)</f>
        <v>0</v>
      </c>
    </row>
    <row r="493" s="1" customFormat="1" ht="16.5" customHeight="1">
      <c r="B493" s="47"/>
      <c r="C493" s="237" t="s">
        <v>584</v>
      </c>
      <c r="D493" s="237" t="s">
        <v>190</v>
      </c>
      <c r="E493" s="238" t="s">
        <v>973</v>
      </c>
      <c r="F493" s="239" t="s">
        <v>974</v>
      </c>
      <c r="G493" s="240" t="s">
        <v>120</v>
      </c>
      <c r="H493" s="241">
        <v>77.599999999999994</v>
      </c>
      <c r="I493" s="242"/>
      <c r="J493" s="243">
        <f>ROUND(I493*H493,2)</f>
        <v>0</v>
      </c>
      <c r="K493" s="239" t="s">
        <v>193</v>
      </c>
      <c r="L493" s="73"/>
      <c r="M493" s="244" t="s">
        <v>21</v>
      </c>
      <c r="N493" s="245" t="s">
        <v>43</v>
      </c>
      <c r="O493" s="48"/>
      <c r="P493" s="246">
        <f>O493*H493</f>
        <v>0</v>
      </c>
      <c r="Q493" s="246">
        <v>0.00013999999999999999</v>
      </c>
      <c r="R493" s="246">
        <f>Q493*H493</f>
        <v>0.010863999999999999</v>
      </c>
      <c r="S493" s="246">
        <v>0</v>
      </c>
      <c r="T493" s="247">
        <f>S493*H493</f>
        <v>0</v>
      </c>
      <c r="AR493" s="25" t="s">
        <v>290</v>
      </c>
      <c r="AT493" s="25" t="s">
        <v>190</v>
      </c>
      <c r="AU493" s="25" t="s">
        <v>81</v>
      </c>
      <c r="AY493" s="25" t="s">
        <v>188</v>
      </c>
      <c r="BE493" s="248">
        <f>IF(N493="základní",J493,0)</f>
        <v>0</v>
      </c>
      <c r="BF493" s="248">
        <f>IF(N493="snížená",J493,0)</f>
        <v>0</v>
      </c>
      <c r="BG493" s="248">
        <f>IF(N493="zákl. přenesená",J493,0)</f>
        <v>0</v>
      </c>
      <c r="BH493" s="248">
        <f>IF(N493="sníž. přenesená",J493,0)</f>
        <v>0</v>
      </c>
      <c r="BI493" s="248">
        <f>IF(N493="nulová",J493,0)</f>
        <v>0</v>
      </c>
      <c r="BJ493" s="25" t="s">
        <v>79</v>
      </c>
      <c r="BK493" s="248">
        <f>ROUND(I493*H493,2)</f>
        <v>0</v>
      </c>
      <c r="BL493" s="25" t="s">
        <v>290</v>
      </c>
      <c r="BM493" s="25" t="s">
        <v>1707</v>
      </c>
    </row>
    <row r="494" s="1" customFormat="1">
      <c r="B494" s="47"/>
      <c r="C494" s="75"/>
      <c r="D494" s="249" t="s">
        <v>196</v>
      </c>
      <c r="E494" s="75"/>
      <c r="F494" s="250" t="s">
        <v>976</v>
      </c>
      <c r="G494" s="75"/>
      <c r="H494" s="75"/>
      <c r="I494" s="205"/>
      <c r="J494" s="75"/>
      <c r="K494" s="75"/>
      <c r="L494" s="73"/>
      <c r="M494" s="251"/>
      <c r="N494" s="48"/>
      <c r="O494" s="48"/>
      <c r="P494" s="48"/>
      <c r="Q494" s="48"/>
      <c r="R494" s="48"/>
      <c r="S494" s="48"/>
      <c r="T494" s="96"/>
      <c r="AT494" s="25" t="s">
        <v>196</v>
      </c>
      <c r="AU494" s="25" t="s">
        <v>81</v>
      </c>
    </row>
    <row r="495" s="1" customFormat="1">
      <c r="B495" s="47"/>
      <c r="C495" s="75"/>
      <c r="D495" s="249" t="s">
        <v>198</v>
      </c>
      <c r="E495" s="75"/>
      <c r="F495" s="252" t="s">
        <v>977</v>
      </c>
      <c r="G495" s="75"/>
      <c r="H495" s="75"/>
      <c r="I495" s="205"/>
      <c r="J495" s="75"/>
      <c r="K495" s="75"/>
      <c r="L495" s="73"/>
      <c r="M495" s="251"/>
      <c r="N495" s="48"/>
      <c r="O495" s="48"/>
      <c r="P495" s="48"/>
      <c r="Q495" s="48"/>
      <c r="R495" s="48"/>
      <c r="S495" s="48"/>
      <c r="T495" s="96"/>
      <c r="AT495" s="25" t="s">
        <v>198</v>
      </c>
      <c r="AU495" s="25" t="s">
        <v>81</v>
      </c>
    </row>
    <row r="496" s="12" customFormat="1">
      <c r="B496" s="253"/>
      <c r="C496" s="254"/>
      <c r="D496" s="249" t="s">
        <v>200</v>
      </c>
      <c r="E496" s="255" t="s">
        <v>21</v>
      </c>
      <c r="F496" s="256" t="s">
        <v>132</v>
      </c>
      <c r="G496" s="254"/>
      <c r="H496" s="257">
        <v>77.599999999999994</v>
      </c>
      <c r="I496" s="258"/>
      <c r="J496" s="254"/>
      <c r="K496" s="254"/>
      <c r="L496" s="259"/>
      <c r="M496" s="260"/>
      <c r="N496" s="261"/>
      <c r="O496" s="261"/>
      <c r="P496" s="261"/>
      <c r="Q496" s="261"/>
      <c r="R496" s="261"/>
      <c r="S496" s="261"/>
      <c r="T496" s="262"/>
      <c r="AT496" s="263" t="s">
        <v>200</v>
      </c>
      <c r="AU496" s="263" t="s">
        <v>81</v>
      </c>
      <c r="AV496" s="12" t="s">
        <v>81</v>
      </c>
      <c r="AW496" s="12" t="s">
        <v>35</v>
      </c>
      <c r="AX496" s="12" t="s">
        <v>79</v>
      </c>
      <c r="AY496" s="263" t="s">
        <v>188</v>
      </c>
    </row>
    <row r="497" s="11" customFormat="1" ht="29.88" customHeight="1">
      <c r="B497" s="221"/>
      <c r="C497" s="222"/>
      <c r="D497" s="223" t="s">
        <v>71</v>
      </c>
      <c r="E497" s="235" t="s">
        <v>978</v>
      </c>
      <c r="F497" s="235" t="s">
        <v>979</v>
      </c>
      <c r="G497" s="222"/>
      <c r="H497" s="222"/>
      <c r="I497" s="225"/>
      <c r="J497" s="236">
        <f>BK497</f>
        <v>0</v>
      </c>
      <c r="K497" s="222"/>
      <c r="L497" s="227"/>
      <c r="M497" s="228"/>
      <c r="N497" s="229"/>
      <c r="O497" s="229"/>
      <c r="P497" s="230">
        <f>SUM(P498:P534)</f>
        <v>0</v>
      </c>
      <c r="Q497" s="229"/>
      <c r="R497" s="230">
        <f>SUM(R498:R534)</f>
        <v>0.10525419999999999</v>
      </c>
      <c r="S497" s="229"/>
      <c r="T497" s="231">
        <f>SUM(T498:T534)</f>
        <v>0.14980000000000002</v>
      </c>
      <c r="AR497" s="232" t="s">
        <v>81</v>
      </c>
      <c r="AT497" s="233" t="s">
        <v>71</v>
      </c>
      <c r="AU497" s="233" t="s">
        <v>79</v>
      </c>
      <c r="AY497" s="232" t="s">
        <v>188</v>
      </c>
      <c r="BK497" s="234">
        <f>SUM(BK498:BK534)</f>
        <v>0</v>
      </c>
    </row>
    <row r="498" s="1" customFormat="1" ht="25.5" customHeight="1">
      <c r="B498" s="47"/>
      <c r="C498" s="237" t="s">
        <v>592</v>
      </c>
      <c r="D498" s="237" t="s">
        <v>190</v>
      </c>
      <c r="E498" s="238" t="s">
        <v>986</v>
      </c>
      <c r="F498" s="239" t="s">
        <v>987</v>
      </c>
      <c r="G498" s="240" t="s">
        <v>627</v>
      </c>
      <c r="H498" s="241">
        <v>29.960000000000001</v>
      </c>
      <c r="I498" s="242"/>
      <c r="J498" s="243">
        <f>ROUND(I498*H498,2)</f>
        <v>0</v>
      </c>
      <c r="K498" s="239" t="s">
        <v>193</v>
      </c>
      <c r="L498" s="73"/>
      <c r="M498" s="244" t="s">
        <v>21</v>
      </c>
      <c r="N498" s="245" t="s">
        <v>43</v>
      </c>
      <c r="O498" s="48"/>
      <c r="P498" s="246">
        <f>O498*H498</f>
        <v>0</v>
      </c>
      <c r="Q498" s="246">
        <v>0</v>
      </c>
      <c r="R498" s="246">
        <f>Q498*H498</f>
        <v>0</v>
      </c>
      <c r="S498" s="246">
        <v>0.0050000000000000001</v>
      </c>
      <c r="T498" s="247">
        <f>S498*H498</f>
        <v>0.14980000000000002</v>
      </c>
      <c r="AR498" s="25" t="s">
        <v>290</v>
      </c>
      <c r="AT498" s="25" t="s">
        <v>190</v>
      </c>
      <c r="AU498" s="25" t="s">
        <v>81</v>
      </c>
      <c r="AY498" s="25" t="s">
        <v>188</v>
      </c>
      <c r="BE498" s="248">
        <f>IF(N498="základní",J498,0)</f>
        <v>0</v>
      </c>
      <c r="BF498" s="248">
        <f>IF(N498="snížená",J498,0)</f>
        <v>0</v>
      </c>
      <c r="BG498" s="248">
        <f>IF(N498="zákl. přenesená",J498,0)</f>
        <v>0</v>
      </c>
      <c r="BH498" s="248">
        <f>IF(N498="sníž. přenesená",J498,0)</f>
        <v>0</v>
      </c>
      <c r="BI498" s="248">
        <f>IF(N498="nulová",J498,0)</f>
        <v>0</v>
      </c>
      <c r="BJ498" s="25" t="s">
        <v>79</v>
      </c>
      <c r="BK498" s="248">
        <f>ROUND(I498*H498,2)</f>
        <v>0</v>
      </c>
      <c r="BL498" s="25" t="s">
        <v>290</v>
      </c>
      <c r="BM498" s="25" t="s">
        <v>1708</v>
      </c>
    </row>
    <row r="499" s="1" customFormat="1">
      <c r="B499" s="47"/>
      <c r="C499" s="75"/>
      <c r="D499" s="249" t="s">
        <v>196</v>
      </c>
      <c r="E499" s="75"/>
      <c r="F499" s="250" t="s">
        <v>989</v>
      </c>
      <c r="G499" s="75"/>
      <c r="H499" s="75"/>
      <c r="I499" s="205"/>
      <c r="J499" s="75"/>
      <c r="K499" s="75"/>
      <c r="L499" s="73"/>
      <c r="M499" s="251"/>
      <c r="N499" s="48"/>
      <c r="O499" s="48"/>
      <c r="P499" s="48"/>
      <c r="Q499" s="48"/>
      <c r="R499" s="48"/>
      <c r="S499" s="48"/>
      <c r="T499" s="96"/>
      <c r="AT499" s="25" t="s">
        <v>196</v>
      </c>
      <c r="AU499" s="25" t="s">
        <v>81</v>
      </c>
    </row>
    <row r="500" s="12" customFormat="1">
      <c r="B500" s="253"/>
      <c r="C500" s="254"/>
      <c r="D500" s="249" t="s">
        <v>200</v>
      </c>
      <c r="E500" s="255" t="s">
        <v>21</v>
      </c>
      <c r="F500" s="256" t="s">
        <v>1709</v>
      </c>
      <c r="G500" s="254"/>
      <c r="H500" s="257">
        <v>29.960000000000001</v>
      </c>
      <c r="I500" s="258"/>
      <c r="J500" s="254"/>
      <c r="K500" s="254"/>
      <c r="L500" s="259"/>
      <c r="M500" s="260"/>
      <c r="N500" s="261"/>
      <c r="O500" s="261"/>
      <c r="P500" s="261"/>
      <c r="Q500" s="261"/>
      <c r="R500" s="261"/>
      <c r="S500" s="261"/>
      <c r="T500" s="262"/>
      <c r="AT500" s="263" t="s">
        <v>200</v>
      </c>
      <c r="AU500" s="263" t="s">
        <v>81</v>
      </c>
      <c r="AV500" s="12" t="s">
        <v>81</v>
      </c>
      <c r="AW500" s="12" t="s">
        <v>35</v>
      </c>
      <c r="AX500" s="12" t="s">
        <v>79</v>
      </c>
      <c r="AY500" s="263" t="s">
        <v>188</v>
      </c>
    </row>
    <row r="501" s="1" customFormat="1" ht="25.5" customHeight="1">
      <c r="B501" s="47"/>
      <c r="C501" s="237" t="s">
        <v>622</v>
      </c>
      <c r="D501" s="237" t="s">
        <v>190</v>
      </c>
      <c r="E501" s="238" t="s">
        <v>991</v>
      </c>
      <c r="F501" s="239" t="s">
        <v>992</v>
      </c>
      <c r="G501" s="240" t="s">
        <v>120</v>
      </c>
      <c r="H501" s="241">
        <v>1.0800000000000001</v>
      </c>
      <c r="I501" s="242"/>
      <c r="J501" s="243">
        <f>ROUND(I501*H501,2)</f>
        <v>0</v>
      </c>
      <c r="K501" s="239" t="s">
        <v>193</v>
      </c>
      <c r="L501" s="73"/>
      <c r="M501" s="244" t="s">
        <v>21</v>
      </c>
      <c r="N501" s="245" t="s">
        <v>43</v>
      </c>
      <c r="O501" s="48"/>
      <c r="P501" s="246">
        <f>O501*H501</f>
        <v>0</v>
      </c>
      <c r="Q501" s="246">
        <v>0.00027</v>
      </c>
      <c r="R501" s="246">
        <f>Q501*H501</f>
        <v>0.00029160000000000004</v>
      </c>
      <c r="S501" s="246">
        <v>0</v>
      </c>
      <c r="T501" s="247">
        <f>S501*H501</f>
        <v>0</v>
      </c>
      <c r="AR501" s="25" t="s">
        <v>290</v>
      </c>
      <c r="AT501" s="25" t="s">
        <v>190</v>
      </c>
      <c r="AU501" s="25" t="s">
        <v>81</v>
      </c>
      <c r="AY501" s="25" t="s">
        <v>188</v>
      </c>
      <c r="BE501" s="248">
        <f>IF(N501="základní",J501,0)</f>
        <v>0</v>
      </c>
      <c r="BF501" s="248">
        <f>IF(N501="snížená",J501,0)</f>
        <v>0</v>
      </c>
      <c r="BG501" s="248">
        <f>IF(N501="zákl. přenesená",J501,0)</f>
        <v>0</v>
      </c>
      <c r="BH501" s="248">
        <f>IF(N501="sníž. přenesená",J501,0)</f>
        <v>0</v>
      </c>
      <c r="BI501" s="248">
        <f>IF(N501="nulová",J501,0)</f>
        <v>0</v>
      </c>
      <c r="BJ501" s="25" t="s">
        <v>79</v>
      </c>
      <c r="BK501" s="248">
        <f>ROUND(I501*H501,2)</f>
        <v>0</v>
      </c>
      <c r="BL501" s="25" t="s">
        <v>290</v>
      </c>
      <c r="BM501" s="25" t="s">
        <v>1710</v>
      </c>
    </row>
    <row r="502" s="1" customFormat="1">
      <c r="B502" s="47"/>
      <c r="C502" s="75"/>
      <c r="D502" s="249" t="s">
        <v>196</v>
      </c>
      <c r="E502" s="75"/>
      <c r="F502" s="250" t="s">
        <v>994</v>
      </c>
      <c r="G502" s="75"/>
      <c r="H502" s="75"/>
      <c r="I502" s="205"/>
      <c r="J502" s="75"/>
      <c r="K502" s="75"/>
      <c r="L502" s="73"/>
      <c r="M502" s="251"/>
      <c r="N502" s="48"/>
      <c r="O502" s="48"/>
      <c r="P502" s="48"/>
      <c r="Q502" s="48"/>
      <c r="R502" s="48"/>
      <c r="S502" s="48"/>
      <c r="T502" s="96"/>
      <c r="AT502" s="25" t="s">
        <v>196</v>
      </c>
      <c r="AU502" s="25" t="s">
        <v>81</v>
      </c>
    </row>
    <row r="503" s="1" customFormat="1">
      <c r="B503" s="47"/>
      <c r="C503" s="75"/>
      <c r="D503" s="249" t="s">
        <v>198</v>
      </c>
      <c r="E503" s="75"/>
      <c r="F503" s="252" t="s">
        <v>995</v>
      </c>
      <c r="G503" s="75"/>
      <c r="H503" s="75"/>
      <c r="I503" s="205"/>
      <c r="J503" s="75"/>
      <c r="K503" s="75"/>
      <c r="L503" s="73"/>
      <c r="M503" s="251"/>
      <c r="N503" s="48"/>
      <c r="O503" s="48"/>
      <c r="P503" s="48"/>
      <c r="Q503" s="48"/>
      <c r="R503" s="48"/>
      <c r="S503" s="48"/>
      <c r="T503" s="96"/>
      <c r="AT503" s="25" t="s">
        <v>198</v>
      </c>
      <c r="AU503" s="25" t="s">
        <v>81</v>
      </c>
    </row>
    <row r="504" s="13" customFormat="1">
      <c r="B504" s="264"/>
      <c r="C504" s="265"/>
      <c r="D504" s="249" t="s">
        <v>200</v>
      </c>
      <c r="E504" s="266" t="s">
        <v>21</v>
      </c>
      <c r="F504" s="267" t="s">
        <v>1711</v>
      </c>
      <c r="G504" s="265"/>
      <c r="H504" s="266" t="s">
        <v>21</v>
      </c>
      <c r="I504" s="268"/>
      <c r="J504" s="265"/>
      <c r="K504" s="265"/>
      <c r="L504" s="269"/>
      <c r="M504" s="270"/>
      <c r="N504" s="271"/>
      <c r="O504" s="271"/>
      <c r="P504" s="271"/>
      <c r="Q504" s="271"/>
      <c r="R504" s="271"/>
      <c r="S504" s="271"/>
      <c r="T504" s="272"/>
      <c r="AT504" s="273" t="s">
        <v>200</v>
      </c>
      <c r="AU504" s="273" t="s">
        <v>81</v>
      </c>
      <c r="AV504" s="13" t="s">
        <v>79</v>
      </c>
      <c r="AW504" s="13" t="s">
        <v>35</v>
      </c>
      <c r="AX504" s="13" t="s">
        <v>72</v>
      </c>
      <c r="AY504" s="273" t="s">
        <v>188</v>
      </c>
    </row>
    <row r="505" s="12" customFormat="1">
      <c r="B505" s="253"/>
      <c r="C505" s="254"/>
      <c r="D505" s="249" t="s">
        <v>200</v>
      </c>
      <c r="E505" s="255" t="s">
        <v>21</v>
      </c>
      <c r="F505" s="256" t="s">
        <v>1712</v>
      </c>
      <c r="G505" s="254"/>
      <c r="H505" s="257">
        <v>1.0800000000000001</v>
      </c>
      <c r="I505" s="258"/>
      <c r="J505" s="254"/>
      <c r="K505" s="254"/>
      <c r="L505" s="259"/>
      <c r="M505" s="260"/>
      <c r="N505" s="261"/>
      <c r="O505" s="261"/>
      <c r="P505" s="261"/>
      <c r="Q505" s="261"/>
      <c r="R505" s="261"/>
      <c r="S505" s="261"/>
      <c r="T505" s="262"/>
      <c r="AT505" s="263" t="s">
        <v>200</v>
      </c>
      <c r="AU505" s="263" t="s">
        <v>81</v>
      </c>
      <c r="AV505" s="12" t="s">
        <v>81</v>
      </c>
      <c r="AW505" s="12" t="s">
        <v>35</v>
      </c>
      <c r="AX505" s="12" t="s">
        <v>72</v>
      </c>
      <c r="AY505" s="263" t="s">
        <v>188</v>
      </c>
    </row>
    <row r="506" s="14" customFormat="1">
      <c r="B506" s="274"/>
      <c r="C506" s="275"/>
      <c r="D506" s="249" t="s">
        <v>200</v>
      </c>
      <c r="E506" s="276" t="s">
        <v>21</v>
      </c>
      <c r="F506" s="277" t="s">
        <v>215</v>
      </c>
      <c r="G506" s="275"/>
      <c r="H506" s="278">
        <v>1.0800000000000001</v>
      </c>
      <c r="I506" s="279"/>
      <c r="J506" s="275"/>
      <c r="K506" s="275"/>
      <c r="L506" s="280"/>
      <c r="M506" s="281"/>
      <c r="N506" s="282"/>
      <c r="O506" s="282"/>
      <c r="P506" s="282"/>
      <c r="Q506" s="282"/>
      <c r="R506" s="282"/>
      <c r="S506" s="282"/>
      <c r="T506" s="283"/>
      <c r="AT506" s="284" t="s">
        <v>200</v>
      </c>
      <c r="AU506" s="284" t="s">
        <v>81</v>
      </c>
      <c r="AV506" s="14" t="s">
        <v>194</v>
      </c>
      <c r="AW506" s="14" t="s">
        <v>35</v>
      </c>
      <c r="AX506" s="14" t="s">
        <v>79</v>
      </c>
      <c r="AY506" s="284" t="s">
        <v>188</v>
      </c>
    </row>
    <row r="507" s="1" customFormat="1" ht="16.5" customHeight="1">
      <c r="B507" s="47"/>
      <c r="C507" s="286" t="s">
        <v>835</v>
      </c>
      <c r="D507" s="286" t="s">
        <v>273</v>
      </c>
      <c r="E507" s="287" t="s">
        <v>1711</v>
      </c>
      <c r="F507" s="288" t="s">
        <v>1713</v>
      </c>
      <c r="G507" s="289" t="s">
        <v>627</v>
      </c>
      <c r="H507" s="290">
        <v>1</v>
      </c>
      <c r="I507" s="291"/>
      <c r="J507" s="292">
        <f>ROUND(I507*H507,2)</f>
        <v>0</v>
      </c>
      <c r="K507" s="288" t="s">
        <v>307</v>
      </c>
      <c r="L507" s="293"/>
      <c r="M507" s="294" t="s">
        <v>21</v>
      </c>
      <c r="N507" s="295" t="s">
        <v>43</v>
      </c>
      <c r="O507" s="48"/>
      <c r="P507" s="246">
        <f>O507*H507</f>
        <v>0</v>
      </c>
      <c r="Q507" s="246">
        <v>0</v>
      </c>
      <c r="R507" s="246">
        <f>Q507*H507</f>
        <v>0</v>
      </c>
      <c r="S507" s="246">
        <v>0</v>
      </c>
      <c r="T507" s="247">
        <f>S507*H507</f>
        <v>0</v>
      </c>
      <c r="AR507" s="25" t="s">
        <v>1001</v>
      </c>
      <c r="AT507" s="25" t="s">
        <v>273</v>
      </c>
      <c r="AU507" s="25" t="s">
        <v>81</v>
      </c>
      <c r="AY507" s="25" t="s">
        <v>188</v>
      </c>
      <c r="BE507" s="248">
        <f>IF(N507="základní",J507,0)</f>
        <v>0</v>
      </c>
      <c r="BF507" s="248">
        <f>IF(N507="snížená",J507,0)</f>
        <v>0</v>
      </c>
      <c r="BG507" s="248">
        <f>IF(N507="zákl. přenesená",J507,0)</f>
        <v>0</v>
      </c>
      <c r="BH507" s="248">
        <f>IF(N507="sníž. přenesená",J507,0)</f>
        <v>0</v>
      </c>
      <c r="BI507" s="248">
        <f>IF(N507="nulová",J507,0)</f>
        <v>0</v>
      </c>
      <c r="BJ507" s="25" t="s">
        <v>79</v>
      </c>
      <c r="BK507" s="248">
        <f>ROUND(I507*H507,2)</f>
        <v>0</v>
      </c>
      <c r="BL507" s="25" t="s">
        <v>1001</v>
      </c>
      <c r="BM507" s="25" t="s">
        <v>1714</v>
      </c>
    </row>
    <row r="508" s="1" customFormat="1">
      <c r="B508" s="47"/>
      <c r="C508" s="75"/>
      <c r="D508" s="249" t="s">
        <v>196</v>
      </c>
      <c r="E508" s="75"/>
      <c r="F508" s="250" t="s">
        <v>1715</v>
      </c>
      <c r="G508" s="75"/>
      <c r="H508" s="75"/>
      <c r="I508" s="205"/>
      <c r="J508" s="75"/>
      <c r="K508" s="75"/>
      <c r="L508" s="73"/>
      <c r="M508" s="251"/>
      <c r="N508" s="48"/>
      <c r="O508" s="48"/>
      <c r="P508" s="48"/>
      <c r="Q508" s="48"/>
      <c r="R508" s="48"/>
      <c r="S508" s="48"/>
      <c r="T508" s="96"/>
      <c r="AT508" s="25" t="s">
        <v>196</v>
      </c>
      <c r="AU508" s="25" t="s">
        <v>81</v>
      </c>
    </row>
    <row r="509" s="1" customFormat="1" ht="25.5" customHeight="1">
      <c r="B509" s="47"/>
      <c r="C509" s="237" t="s">
        <v>642</v>
      </c>
      <c r="D509" s="237" t="s">
        <v>190</v>
      </c>
      <c r="E509" s="238" t="s">
        <v>1010</v>
      </c>
      <c r="F509" s="239" t="s">
        <v>1011</v>
      </c>
      <c r="G509" s="240" t="s">
        <v>120</v>
      </c>
      <c r="H509" s="241">
        <v>58.009999999999998</v>
      </c>
      <c r="I509" s="242"/>
      <c r="J509" s="243">
        <f>ROUND(I509*H509,2)</f>
        <v>0</v>
      </c>
      <c r="K509" s="239" t="s">
        <v>193</v>
      </c>
      <c r="L509" s="73"/>
      <c r="M509" s="244" t="s">
        <v>21</v>
      </c>
      <c r="N509" s="245" t="s">
        <v>43</v>
      </c>
      <c r="O509" s="48"/>
      <c r="P509" s="246">
        <f>O509*H509</f>
        <v>0</v>
      </c>
      <c r="Q509" s="246">
        <v>0.00025999999999999998</v>
      </c>
      <c r="R509" s="246">
        <f>Q509*H509</f>
        <v>0.015082599999999998</v>
      </c>
      <c r="S509" s="246">
        <v>0</v>
      </c>
      <c r="T509" s="247">
        <f>S509*H509</f>
        <v>0</v>
      </c>
      <c r="AR509" s="25" t="s">
        <v>290</v>
      </c>
      <c r="AT509" s="25" t="s">
        <v>190</v>
      </c>
      <c r="AU509" s="25" t="s">
        <v>81</v>
      </c>
      <c r="AY509" s="25" t="s">
        <v>188</v>
      </c>
      <c r="BE509" s="248">
        <f>IF(N509="základní",J509,0)</f>
        <v>0</v>
      </c>
      <c r="BF509" s="248">
        <f>IF(N509="snížená",J509,0)</f>
        <v>0</v>
      </c>
      <c r="BG509" s="248">
        <f>IF(N509="zákl. přenesená",J509,0)</f>
        <v>0</v>
      </c>
      <c r="BH509" s="248">
        <f>IF(N509="sníž. přenesená",J509,0)</f>
        <v>0</v>
      </c>
      <c r="BI509" s="248">
        <f>IF(N509="nulová",J509,0)</f>
        <v>0</v>
      </c>
      <c r="BJ509" s="25" t="s">
        <v>79</v>
      </c>
      <c r="BK509" s="248">
        <f>ROUND(I509*H509,2)</f>
        <v>0</v>
      </c>
      <c r="BL509" s="25" t="s">
        <v>290</v>
      </c>
      <c r="BM509" s="25" t="s">
        <v>1716</v>
      </c>
    </row>
    <row r="510" s="1" customFormat="1">
      <c r="B510" s="47"/>
      <c r="C510" s="75"/>
      <c r="D510" s="249" t="s">
        <v>196</v>
      </c>
      <c r="E510" s="75"/>
      <c r="F510" s="250" t="s">
        <v>1013</v>
      </c>
      <c r="G510" s="75"/>
      <c r="H510" s="75"/>
      <c r="I510" s="205"/>
      <c r="J510" s="75"/>
      <c r="K510" s="75"/>
      <c r="L510" s="73"/>
      <c r="M510" s="251"/>
      <c r="N510" s="48"/>
      <c r="O510" s="48"/>
      <c r="P510" s="48"/>
      <c r="Q510" s="48"/>
      <c r="R510" s="48"/>
      <c r="S510" s="48"/>
      <c r="T510" s="96"/>
      <c r="AT510" s="25" t="s">
        <v>196</v>
      </c>
      <c r="AU510" s="25" t="s">
        <v>81</v>
      </c>
    </row>
    <row r="511" s="1" customFormat="1">
      <c r="B511" s="47"/>
      <c r="C511" s="75"/>
      <c r="D511" s="249" t="s">
        <v>198</v>
      </c>
      <c r="E511" s="75"/>
      <c r="F511" s="252" t="s">
        <v>995</v>
      </c>
      <c r="G511" s="75"/>
      <c r="H511" s="75"/>
      <c r="I511" s="205"/>
      <c r="J511" s="75"/>
      <c r="K511" s="75"/>
      <c r="L511" s="73"/>
      <c r="M511" s="251"/>
      <c r="N511" s="48"/>
      <c r="O511" s="48"/>
      <c r="P511" s="48"/>
      <c r="Q511" s="48"/>
      <c r="R511" s="48"/>
      <c r="S511" s="48"/>
      <c r="T511" s="96"/>
      <c r="AT511" s="25" t="s">
        <v>198</v>
      </c>
      <c r="AU511" s="25" t="s">
        <v>81</v>
      </c>
    </row>
    <row r="512" s="13" customFormat="1">
      <c r="B512" s="264"/>
      <c r="C512" s="265"/>
      <c r="D512" s="249" t="s">
        <v>200</v>
      </c>
      <c r="E512" s="266" t="s">
        <v>21</v>
      </c>
      <c r="F512" s="267" t="s">
        <v>1717</v>
      </c>
      <c r="G512" s="265"/>
      <c r="H512" s="266" t="s">
        <v>21</v>
      </c>
      <c r="I512" s="268"/>
      <c r="J512" s="265"/>
      <c r="K512" s="265"/>
      <c r="L512" s="269"/>
      <c r="M512" s="270"/>
      <c r="N512" s="271"/>
      <c r="O512" s="271"/>
      <c r="P512" s="271"/>
      <c r="Q512" s="271"/>
      <c r="R512" s="271"/>
      <c r="S512" s="271"/>
      <c r="T512" s="272"/>
      <c r="AT512" s="273" t="s">
        <v>200</v>
      </c>
      <c r="AU512" s="273" t="s">
        <v>81</v>
      </c>
      <c r="AV512" s="13" t="s">
        <v>79</v>
      </c>
      <c r="AW512" s="13" t="s">
        <v>35</v>
      </c>
      <c r="AX512" s="13" t="s">
        <v>72</v>
      </c>
      <c r="AY512" s="273" t="s">
        <v>188</v>
      </c>
    </row>
    <row r="513" s="12" customFormat="1">
      <c r="B513" s="253"/>
      <c r="C513" s="254"/>
      <c r="D513" s="249" t="s">
        <v>200</v>
      </c>
      <c r="E513" s="255" t="s">
        <v>21</v>
      </c>
      <c r="F513" s="256" t="s">
        <v>1588</v>
      </c>
      <c r="G513" s="254"/>
      <c r="H513" s="257">
        <v>58.009999999999998</v>
      </c>
      <c r="I513" s="258"/>
      <c r="J513" s="254"/>
      <c r="K513" s="254"/>
      <c r="L513" s="259"/>
      <c r="M513" s="260"/>
      <c r="N513" s="261"/>
      <c r="O513" s="261"/>
      <c r="P513" s="261"/>
      <c r="Q513" s="261"/>
      <c r="R513" s="261"/>
      <c r="S513" s="261"/>
      <c r="T513" s="262"/>
      <c r="AT513" s="263" t="s">
        <v>200</v>
      </c>
      <c r="AU513" s="263" t="s">
        <v>81</v>
      </c>
      <c r="AV513" s="12" t="s">
        <v>81</v>
      </c>
      <c r="AW513" s="12" t="s">
        <v>35</v>
      </c>
      <c r="AX513" s="12" t="s">
        <v>72</v>
      </c>
      <c r="AY513" s="263" t="s">
        <v>188</v>
      </c>
    </row>
    <row r="514" s="14" customFormat="1">
      <c r="B514" s="274"/>
      <c r="C514" s="275"/>
      <c r="D514" s="249" t="s">
        <v>200</v>
      </c>
      <c r="E514" s="276" t="s">
        <v>21</v>
      </c>
      <c r="F514" s="277" t="s">
        <v>215</v>
      </c>
      <c r="G514" s="275"/>
      <c r="H514" s="278">
        <v>58.009999999999998</v>
      </c>
      <c r="I514" s="279"/>
      <c r="J514" s="275"/>
      <c r="K514" s="275"/>
      <c r="L514" s="280"/>
      <c r="M514" s="281"/>
      <c r="N514" s="282"/>
      <c r="O514" s="282"/>
      <c r="P514" s="282"/>
      <c r="Q514" s="282"/>
      <c r="R514" s="282"/>
      <c r="S514" s="282"/>
      <c r="T514" s="283"/>
      <c r="AT514" s="284" t="s">
        <v>200</v>
      </c>
      <c r="AU514" s="284" t="s">
        <v>81</v>
      </c>
      <c r="AV514" s="14" t="s">
        <v>194</v>
      </c>
      <c r="AW514" s="14" t="s">
        <v>35</v>
      </c>
      <c r="AX514" s="14" t="s">
        <v>79</v>
      </c>
      <c r="AY514" s="284" t="s">
        <v>188</v>
      </c>
    </row>
    <row r="515" s="1" customFormat="1" ht="16.5" customHeight="1">
      <c r="B515" s="47"/>
      <c r="C515" s="286" t="s">
        <v>845</v>
      </c>
      <c r="D515" s="286" t="s">
        <v>273</v>
      </c>
      <c r="E515" s="287" t="s">
        <v>1717</v>
      </c>
      <c r="F515" s="288" t="s">
        <v>1718</v>
      </c>
      <c r="G515" s="289" t="s">
        <v>627</v>
      </c>
      <c r="H515" s="290">
        <v>16</v>
      </c>
      <c r="I515" s="291"/>
      <c r="J515" s="292">
        <f>ROUND(I515*H515,2)</f>
        <v>0</v>
      </c>
      <c r="K515" s="288" t="s">
        <v>307</v>
      </c>
      <c r="L515" s="293"/>
      <c r="M515" s="294" t="s">
        <v>21</v>
      </c>
      <c r="N515" s="295" t="s">
        <v>43</v>
      </c>
      <c r="O515" s="48"/>
      <c r="P515" s="246">
        <f>O515*H515</f>
        <v>0</v>
      </c>
      <c r="Q515" s="246">
        <v>0</v>
      </c>
      <c r="R515" s="246">
        <f>Q515*H515</f>
        <v>0</v>
      </c>
      <c r="S515" s="246">
        <v>0</v>
      </c>
      <c r="T515" s="247">
        <f>S515*H515</f>
        <v>0</v>
      </c>
      <c r="AR515" s="25" t="s">
        <v>1001</v>
      </c>
      <c r="AT515" s="25" t="s">
        <v>273</v>
      </c>
      <c r="AU515" s="25" t="s">
        <v>81</v>
      </c>
      <c r="AY515" s="25" t="s">
        <v>188</v>
      </c>
      <c r="BE515" s="248">
        <f>IF(N515="základní",J515,0)</f>
        <v>0</v>
      </c>
      <c r="BF515" s="248">
        <f>IF(N515="snížená",J515,0)</f>
        <v>0</v>
      </c>
      <c r="BG515" s="248">
        <f>IF(N515="zákl. přenesená",J515,0)</f>
        <v>0</v>
      </c>
      <c r="BH515" s="248">
        <f>IF(N515="sníž. přenesená",J515,0)</f>
        <v>0</v>
      </c>
      <c r="BI515" s="248">
        <f>IF(N515="nulová",J515,0)</f>
        <v>0</v>
      </c>
      <c r="BJ515" s="25" t="s">
        <v>79</v>
      </c>
      <c r="BK515" s="248">
        <f>ROUND(I515*H515,2)</f>
        <v>0</v>
      </c>
      <c r="BL515" s="25" t="s">
        <v>1001</v>
      </c>
      <c r="BM515" s="25" t="s">
        <v>1719</v>
      </c>
    </row>
    <row r="516" s="1" customFormat="1">
      <c r="B516" s="47"/>
      <c r="C516" s="75"/>
      <c r="D516" s="249" t="s">
        <v>196</v>
      </c>
      <c r="E516" s="75"/>
      <c r="F516" s="250" t="s">
        <v>1024</v>
      </c>
      <c r="G516" s="75"/>
      <c r="H516" s="75"/>
      <c r="I516" s="205"/>
      <c r="J516" s="75"/>
      <c r="K516" s="75"/>
      <c r="L516" s="73"/>
      <c r="M516" s="251"/>
      <c r="N516" s="48"/>
      <c r="O516" s="48"/>
      <c r="P516" s="48"/>
      <c r="Q516" s="48"/>
      <c r="R516" s="48"/>
      <c r="S516" s="48"/>
      <c r="T516" s="96"/>
      <c r="AT516" s="25" t="s">
        <v>196</v>
      </c>
      <c r="AU516" s="25" t="s">
        <v>81</v>
      </c>
    </row>
    <row r="517" s="1" customFormat="1" ht="25.5" customHeight="1">
      <c r="B517" s="47"/>
      <c r="C517" s="237" t="s">
        <v>853</v>
      </c>
      <c r="D517" s="237" t="s">
        <v>190</v>
      </c>
      <c r="E517" s="238" t="s">
        <v>1043</v>
      </c>
      <c r="F517" s="239" t="s">
        <v>1044</v>
      </c>
      <c r="G517" s="240" t="s">
        <v>627</v>
      </c>
      <c r="H517" s="241">
        <v>17</v>
      </c>
      <c r="I517" s="242"/>
      <c r="J517" s="243">
        <f>ROUND(I517*H517,2)</f>
        <v>0</v>
      </c>
      <c r="K517" s="239" t="s">
        <v>193</v>
      </c>
      <c r="L517" s="73"/>
      <c r="M517" s="244" t="s">
        <v>21</v>
      </c>
      <c r="N517" s="245" t="s">
        <v>43</v>
      </c>
      <c r="O517" s="48"/>
      <c r="P517" s="246">
        <f>O517*H517</f>
        <v>0</v>
      </c>
      <c r="Q517" s="246">
        <v>0</v>
      </c>
      <c r="R517" s="246">
        <f>Q517*H517</f>
        <v>0</v>
      </c>
      <c r="S517" s="246">
        <v>0</v>
      </c>
      <c r="T517" s="247">
        <f>S517*H517</f>
        <v>0</v>
      </c>
      <c r="AR517" s="25" t="s">
        <v>290</v>
      </c>
      <c r="AT517" s="25" t="s">
        <v>190</v>
      </c>
      <c r="AU517" s="25" t="s">
        <v>81</v>
      </c>
      <c r="AY517" s="25" t="s">
        <v>188</v>
      </c>
      <c r="BE517" s="248">
        <f>IF(N517="základní",J517,0)</f>
        <v>0</v>
      </c>
      <c r="BF517" s="248">
        <f>IF(N517="snížená",J517,0)</f>
        <v>0</v>
      </c>
      <c r="BG517" s="248">
        <f>IF(N517="zákl. přenesená",J517,0)</f>
        <v>0</v>
      </c>
      <c r="BH517" s="248">
        <f>IF(N517="sníž. přenesená",J517,0)</f>
        <v>0</v>
      </c>
      <c r="BI517" s="248">
        <f>IF(N517="nulová",J517,0)</f>
        <v>0</v>
      </c>
      <c r="BJ517" s="25" t="s">
        <v>79</v>
      </c>
      <c r="BK517" s="248">
        <f>ROUND(I517*H517,2)</f>
        <v>0</v>
      </c>
      <c r="BL517" s="25" t="s">
        <v>290</v>
      </c>
      <c r="BM517" s="25" t="s">
        <v>1720</v>
      </c>
    </row>
    <row r="518" s="1" customFormat="1">
      <c r="B518" s="47"/>
      <c r="C518" s="75"/>
      <c r="D518" s="249" t="s">
        <v>196</v>
      </c>
      <c r="E518" s="75"/>
      <c r="F518" s="250" t="s">
        <v>1046</v>
      </c>
      <c r="G518" s="75"/>
      <c r="H518" s="75"/>
      <c r="I518" s="205"/>
      <c r="J518" s="75"/>
      <c r="K518" s="75"/>
      <c r="L518" s="73"/>
      <c r="M518" s="251"/>
      <c r="N518" s="48"/>
      <c r="O518" s="48"/>
      <c r="P518" s="48"/>
      <c r="Q518" s="48"/>
      <c r="R518" s="48"/>
      <c r="S518" s="48"/>
      <c r="T518" s="96"/>
      <c r="AT518" s="25" t="s">
        <v>196</v>
      </c>
      <c r="AU518" s="25" t="s">
        <v>81</v>
      </c>
    </row>
    <row r="519" s="1" customFormat="1">
      <c r="B519" s="47"/>
      <c r="C519" s="75"/>
      <c r="D519" s="249" t="s">
        <v>198</v>
      </c>
      <c r="E519" s="75"/>
      <c r="F519" s="252" t="s">
        <v>1041</v>
      </c>
      <c r="G519" s="75"/>
      <c r="H519" s="75"/>
      <c r="I519" s="205"/>
      <c r="J519" s="75"/>
      <c r="K519" s="75"/>
      <c r="L519" s="73"/>
      <c r="M519" s="251"/>
      <c r="N519" s="48"/>
      <c r="O519" s="48"/>
      <c r="P519" s="48"/>
      <c r="Q519" s="48"/>
      <c r="R519" s="48"/>
      <c r="S519" s="48"/>
      <c r="T519" s="96"/>
      <c r="AT519" s="25" t="s">
        <v>198</v>
      </c>
      <c r="AU519" s="25" t="s">
        <v>81</v>
      </c>
    </row>
    <row r="520" s="13" customFormat="1">
      <c r="B520" s="264"/>
      <c r="C520" s="265"/>
      <c r="D520" s="249" t="s">
        <v>200</v>
      </c>
      <c r="E520" s="266" t="s">
        <v>21</v>
      </c>
      <c r="F520" s="267" t="s">
        <v>1717</v>
      </c>
      <c r="G520" s="265"/>
      <c r="H520" s="266" t="s">
        <v>21</v>
      </c>
      <c r="I520" s="268"/>
      <c r="J520" s="265"/>
      <c r="K520" s="265"/>
      <c r="L520" s="269"/>
      <c r="M520" s="270"/>
      <c r="N520" s="271"/>
      <c r="O520" s="271"/>
      <c r="P520" s="271"/>
      <c r="Q520" s="271"/>
      <c r="R520" s="271"/>
      <c r="S520" s="271"/>
      <c r="T520" s="272"/>
      <c r="AT520" s="273" t="s">
        <v>200</v>
      </c>
      <c r="AU520" s="273" t="s">
        <v>81</v>
      </c>
      <c r="AV520" s="13" t="s">
        <v>79</v>
      </c>
      <c r="AW520" s="13" t="s">
        <v>35</v>
      </c>
      <c r="AX520" s="13" t="s">
        <v>72</v>
      </c>
      <c r="AY520" s="273" t="s">
        <v>188</v>
      </c>
    </row>
    <row r="521" s="12" customFormat="1">
      <c r="B521" s="253"/>
      <c r="C521" s="254"/>
      <c r="D521" s="249" t="s">
        <v>200</v>
      </c>
      <c r="E521" s="255" t="s">
        <v>21</v>
      </c>
      <c r="F521" s="256" t="s">
        <v>290</v>
      </c>
      <c r="G521" s="254"/>
      <c r="H521" s="257">
        <v>16</v>
      </c>
      <c r="I521" s="258"/>
      <c r="J521" s="254"/>
      <c r="K521" s="254"/>
      <c r="L521" s="259"/>
      <c r="M521" s="260"/>
      <c r="N521" s="261"/>
      <c r="O521" s="261"/>
      <c r="P521" s="261"/>
      <c r="Q521" s="261"/>
      <c r="R521" s="261"/>
      <c r="S521" s="261"/>
      <c r="T521" s="262"/>
      <c r="AT521" s="263" t="s">
        <v>200</v>
      </c>
      <c r="AU521" s="263" t="s">
        <v>81</v>
      </c>
      <c r="AV521" s="12" t="s">
        <v>81</v>
      </c>
      <c r="AW521" s="12" t="s">
        <v>35</v>
      </c>
      <c r="AX521" s="12" t="s">
        <v>72</v>
      </c>
      <c r="AY521" s="263" t="s">
        <v>188</v>
      </c>
    </row>
    <row r="522" s="13" customFormat="1">
      <c r="B522" s="264"/>
      <c r="C522" s="265"/>
      <c r="D522" s="249" t="s">
        <v>200</v>
      </c>
      <c r="E522" s="266" t="s">
        <v>21</v>
      </c>
      <c r="F522" s="267" t="s">
        <v>1711</v>
      </c>
      <c r="G522" s="265"/>
      <c r="H522" s="266" t="s">
        <v>21</v>
      </c>
      <c r="I522" s="268"/>
      <c r="J522" s="265"/>
      <c r="K522" s="265"/>
      <c r="L522" s="269"/>
      <c r="M522" s="270"/>
      <c r="N522" s="271"/>
      <c r="O522" s="271"/>
      <c r="P522" s="271"/>
      <c r="Q522" s="271"/>
      <c r="R522" s="271"/>
      <c r="S522" s="271"/>
      <c r="T522" s="272"/>
      <c r="AT522" s="273" t="s">
        <v>200</v>
      </c>
      <c r="AU522" s="273" t="s">
        <v>81</v>
      </c>
      <c r="AV522" s="13" t="s">
        <v>79</v>
      </c>
      <c r="AW522" s="13" t="s">
        <v>35</v>
      </c>
      <c r="AX522" s="13" t="s">
        <v>72</v>
      </c>
      <c r="AY522" s="273" t="s">
        <v>188</v>
      </c>
    </row>
    <row r="523" s="12" customFormat="1">
      <c r="B523" s="253"/>
      <c r="C523" s="254"/>
      <c r="D523" s="249" t="s">
        <v>200</v>
      </c>
      <c r="E523" s="255" t="s">
        <v>21</v>
      </c>
      <c r="F523" s="256" t="s">
        <v>79</v>
      </c>
      <c r="G523" s="254"/>
      <c r="H523" s="257">
        <v>1</v>
      </c>
      <c r="I523" s="258"/>
      <c r="J523" s="254"/>
      <c r="K523" s="254"/>
      <c r="L523" s="259"/>
      <c r="M523" s="260"/>
      <c r="N523" s="261"/>
      <c r="O523" s="261"/>
      <c r="P523" s="261"/>
      <c r="Q523" s="261"/>
      <c r="R523" s="261"/>
      <c r="S523" s="261"/>
      <c r="T523" s="262"/>
      <c r="AT523" s="263" t="s">
        <v>200</v>
      </c>
      <c r="AU523" s="263" t="s">
        <v>81</v>
      </c>
      <c r="AV523" s="12" t="s">
        <v>81</v>
      </c>
      <c r="AW523" s="12" t="s">
        <v>35</v>
      </c>
      <c r="AX523" s="12" t="s">
        <v>72</v>
      </c>
      <c r="AY523" s="263" t="s">
        <v>188</v>
      </c>
    </row>
    <row r="524" s="14" customFormat="1">
      <c r="B524" s="274"/>
      <c r="C524" s="275"/>
      <c r="D524" s="249" t="s">
        <v>200</v>
      </c>
      <c r="E524" s="276" t="s">
        <v>21</v>
      </c>
      <c r="F524" s="277" t="s">
        <v>215</v>
      </c>
      <c r="G524" s="275"/>
      <c r="H524" s="278">
        <v>17</v>
      </c>
      <c r="I524" s="279"/>
      <c r="J524" s="275"/>
      <c r="K524" s="275"/>
      <c r="L524" s="280"/>
      <c r="M524" s="281"/>
      <c r="N524" s="282"/>
      <c r="O524" s="282"/>
      <c r="P524" s="282"/>
      <c r="Q524" s="282"/>
      <c r="R524" s="282"/>
      <c r="S524" s="282"/>
      <c r="T524" s="283"/>
      <c r="AT524" s="284" t="s">
        <v>200</v>
      </c>
      <c r="AU524" s="284" t="s">
        <v>81</v>
      </c>
      <c r="AV524" s="14" t="s">
        <v>194</v>
      </c>
      <c r="AW524" s="14" t="s">
        <v>35</v>
      </c>
      <c r="AX524" s="14" t="s">
        <v>79</v>
      </c>
      <c r="AY524" s="284" t="s">
        <v>188</v>
      </c>
    </row>
    <row r="525" s="1" customFormat="1" ht="16.5" customHeight="1">
      <c r="B525" s="47"/>
      <c r="C525" s="286" t="s">
        <v>860</v>
      </c>
      <c r="D525" s="286" t="s">
        <v>273</v>
      </c>
      <c r="E525" s="287" t="s">
        <v>1048</v>
      </c>
      <c r="F525" s="288" t="s">
        <v>1049</v>
      </c>
      <c r="G525" s="289" t="s">
        <v>378</v>
      </c>
      <c r="H525" s="290">
        <v>29.960000000000001</v>
      </c>
      <c r="I525" s="291"/>
      <c r="J525" s="292">
        <f>ROUND(I525*H525,2)</f>
        <v>0</v>
      </c>
      <c r="K525" s="288" t="s">
        <v>307</v>
      </c>
      <c r="L525" s="293"/>
      <c r="M525" s="294" t="s">
        <v>21</v>
      </c>
      <c r="N525" s="295" t="s">
        <v>43</v>
      </c>
      <c r="O525" s="48"/>
      <c r="P525" s="246">
        <f>O525*H525</f>
        <v>0</v>
      </c>
      <c r="Q525" s="246">
        <v>0.0030000000000000001</v>
      </c>
      <c r="R525" s="246">
        <f>Q525*H525</f>
        <v>0.089880000000000002</v>
      </c>
      <c r="S525" s="246">
        <v>0</v>
      </c>
      <c r="T525" s="247">
        <f>S525*H525</f>
        <v>0</v>
      </c>
      <c r="AR525" s="25" t="s">
        <v>405</v>
      </c>
      <c r="AT525" s="25" t="s">
        <v>273</v>
      </c>
      <c r="AU525" s="25" t="s">
        <v>81</v>
      </c>
      <c r="AY525" s="25" t="s">
        <v>188</v>
      </c>
      <c r="BE525" s="248">
        <f>IF(N525="základní",J525,0)</f>
        <v>0</v>
      </c>
      <c r="BF525" s="248">
        <f>IF(N525="snížená",J525,0)</f>
        <v>0</v>
      </c>
      <c r="BG525" s="248">
        <f>IF(N525="zákl. přenesená",J525,0)</f>
        <v>0</v>
      </c>
      <c r="BH525" s="248">
        <f>IF(N525="sníž. přenesená",J525,0)</f>
        <v>0</v>
      </c>
      <c r="BI525" s="248">
        <f>IF(N525="nulová",J525,0)</f>
        <v>0</v>
      </c>
      <c r="BJ525" s="25" t="s">
        <v>79</v>
      </c>
      <c r="BK525" s="248">
        <f>ROUND(I525*H525,2)</f>
        <v>0</v>
      </c>
      <c r="BL525" s="25" t="s">
        <v>290</v>
      </c>
      <c r="BM525" s="25" t="s">
        <v>1721</v>
      </c>
    </row>
    <row r="526" s="1" customFormat="1">
      <c r="B526" s="47"/>
      <c r="C526" s="75"/>
      <c r="D526" s="249" t="s">
        <v>196</v>
      </c>
      <c r="E526" s="75"/>
      <c r="F526" s="250" t="s">
        <v>1049</v>
      </c>
      <c r="G526" s="75"/>
      <c r="H526" s="75"/>
      <c r="I526" s="205"/>
      <c r="J526" s="75"/>
      <c r="K526" s="75"/>
      <c r="L526" s="73"/>
      <c r="M526" s="251"/>
      <c r="N526" s="48"/>
      <c r="O526" s="48"/>
      <c r="P526" s="48"/>
      <c r="Q526" s="48"/>
      <c r="R526" s="48"/>
      <c r="S526" s="48"/>
      <c r="T526" s="96"/>
      <c r="AT526" s="25" t="s">
        <v>196</v>
      </c>
      <c r="AU526" s="25" t="s">
        <v>81</v>
      </c>
    </row>
    <row r="527" s="13" customFormat="1">
      <c r="B527" s="264"/>
      <c r="C527" s="265"/>
      <c r="D527" s="249" t="s">
        <v>200</v>
      </c>
      <c r="E527" s="266" t="s">
        <v>21</v>
      </c>
      <c r="F527" s="267" t="s">
        <v>1717</v>
      </c>
      <c r="G527" s="265"/>
      <c r="H527" s="266" t="s">
        <v>21</v>
      </c>
      <c r="I527" s="268"/>
      <c r="J527" s="265"/>
      <c r="K527" s="265"/>
      <c r="L527" s="269"/>
      <c r="M527" s="270"/>
      <c r="N527" s="271"/>
      <c r="O527" s="271"/>
      <c r="P527" s="271"/>
      <c r="Q527" s="271"/>
      <c r="R527" s="271"/>
      <c r="S527" s="271"/>
      <c r="T527" s="272"/>
      <c r="AT527" s="273" t="s">
        <v>200</v>
      </c>
      <c r="AU527" s="273" t="s">
        <v>81</v>
      </c>
      <c r="AV527" s="13" t="s">
        <v>79</v>
      </c>
      <c r="AW527" s="13" t="s">
        <v>35</v>
      </c>
      <c r="AX527" s="13" t="s">
        <v>72</v>
      </c>
      <c r="AY527" s="273" t="s">
        <v>188</v>
      </c>
    </row>
    <row r="528" s="12" customFormat="1">
      <c r="B528" s="253"/>
      <c r="C528" s="254"/>
      <c r="D528" s="249" t="s">
        <v>200</v>
      </c>
      <c r="E528" s="255" t="s">
        <v>21</v>
      </c>
      <c r="F528" s="256" t="s">
        <v>1722</v>
      </c>
      <c r="G528" s="254"/>
      <c r="H528" s="257">
        <v>28.16</v>
      </c>
      <c r="I528" s="258"/>
      <c r="J528" s="254"/>
      <c r="K528" s="254"/>
      <c r="L528" s="259"/>
      <c r="M528" s="260"/>
      <c r="N528" s="261"/>
      <c r="O528" s="261"/>
      <c r="P528" s="261"/>
      <c r="Q528" s="261"/>
      <c r="R528" s="261"/>
      <c r="S528" s="261"/>
      <c r="T528" s="262"/>
      <c r="AT528" s="263" t="s">
        <v>200</v>
      </c>
      <c r="AU528" s="263" t="s">
        <v>81</v>
      </c>
      <c r="AV528" s="12" t="s">
        <v>81</v>
      </c>
      <c r="AW528" s="12" t="s">
        <v>35</v>
      </c>
      <c r="AX528" s="12" t="s">
        <v>72</v>
      </c>
      <c r="AY528" s="263" t="s">
        <v>188</v>
      </c>
    </row>
    <row r="529" s="13" customFormat="1">
      <c r="B529" s="264"/>
      <c r="C529" s="265"/>
      <c r="D529" s="249" t="s">
        <v>200</v>
      </c>
      <c r="E529" s="266" t="s">
        <v>21</v>
      </c>
      <c r="F529" s="267" t="s">
        <v>1711</v>
      </c>
      <c r="G529" s="265"/>
      <c r="H529" s="266" t="s">
        <v>21</v>
      </c>
      <c r="I529" s="268"/>
      <c r="J529" s="265"/>
      <c r="K529" s="265"/>
      <c r="L529" s="269"/>
      <c r="M529" s="270"/>
      <c r="N529" s="271"/>
      <c r="O529" s="271"/>
      <c r="P529" s="271"/>
      <c r="Q529" s="271"/>
      <c r="R529" s="271"/>
      <c r="S529" s="271"/>
      <c r="T529" s="272"/>
      <c r="AT529" s="273" t="s">
        <v>200</v>
      </c>
      <c r="AU529" s="273" t="s">
        <v>81</v>
      </c>
      <c r="AV529" s="13" t="s">
        <v>79</v>
      </c>
      <c r="AW529" s="13" t="s">
        <v>35</v>
      </c>
      <c r="AX529" s="13" t="s">
        <v>72</v>
      </c>
      <c r="AY529" s="273" t="s">
        <v>188</v>
      </c>
    </row>
    <row r="530" s="12" customFormat="1">
      <c r="B530" s="253"/>
      <c r="C530" s="254"/>
      <c r="D530" s="249" t="s">
        <v>200</v>
      </c>
      <c r="E530" s="255" t="s">
        <v>21</v>
      </c>
      <c r="F530" s="256" t="s">
        <v>1723</v>
      </c>
      <c r="G530" s="254"/>
      <c r="H530" s="257">
        <v>1.8</v>
      </c>
      <c r="I530" s="258"/>
      <c r="J530" s="254"/>
      <c r="K530" s="254"/>
      <c r="L530" s="259"/>
      <c r="M530" s="260"/>
      <c r="N530" s="261"/>
      <c r="O530" s="261"/>
      <c r="P530" s="261"/>
      <c r="Q530" s="261"/>
      <c r="R530" s="261"/>
      <c r="S530" s="261"/>
      <c r="T530" s="262"/>
      <c r="AT530" s="263" t="s">
        <v>200</v>
      </c>
      <c r="AU530" s="263" t="s">
        <v>81</v>
      </c>
      <c r="AV530" s="12" t="s">
        <v>81</v>
      </c>
      <c r="AW530" s="12" t="s">
        <v>35</v>
      </c>
      <c r="AX530" s="12" t="s">
        <v>72</v>
      </c>
      <c r="AY530" s="263" t="s">
        <v>188</v>
      </c>
    </row>
    <row r="531" s="14" customFormat="1">
      <c r="B531" s="274"/>
      <c r="C531" s="275"/>
      <c r="D531" s="249" t="s">
        <v>200</v>
      </c>
      <c r="E531" s="276" t="s">
        <v>21</v>
      </c>
      <c r="F531" s="277" t="s">
        <v>215</v>
      </c>
      <c r="G531" s="275"/>
      <c r="H531" s="278">
        <v>29.960000000000001</v>
      </c>
      <c r="I531" s="279"/>
      <c r="J531" s="275"/>
      <c r="K531" s="275"/>
      <c r="L531" s="280"/>
      <c r="M531" s="281"/>
      <c r="N531" s="282"/>
      <c r="O531" s="282"/>
      <c r="P531" s="282"/>
      <c r="Q531" s="282"/>
      <c r="R531" s="282"/>
      <c r="S531" s="282"/>
      <c r="T531" s="283"/>
      <c r="AT531" s="284" t="s">
        <v>200</v>
      </c>
      <c r="AU531" s="284" t="s">
        <v>81</v>
      </c>
      <c r="AV531" s="14" t="s">
        <v>194</v>
      </c>
      <c r="AW531" s="14" t="s">
        <v>35</v>
      </c>
      <c r="AX531" s="14" t="s">
        <v>79</v>
      </c>
      <c r="AY531" s="284" t="s">
        <v>188</v>
      </c>
    </row>
    <row r="532" s="1" customFormat="1" ht="16.5" customHeight="1">
      <c r="B532" s="47"/>
      <c r="C532" s="237" t="s">
        <v>866</v>
      </c>
      <c r="D532" s="237" t="s">
        <v>190</v>
      </c>
      <c r="E532" s="238" t="s">
        <v>1479</v>
      </c>
      <c r="F532" s="239" t="s">
        <v>1480</v>
      </c>
      <c r="G532" s="240" t="s">
        <v>261</v>
      </c>
      <c r="H532" s="241">
        <v>5.181</v>
      </c>
      <c r="I532" s="242"/>
      <c r="J532" s="243">
        <f>ROUND(I532*H532,2)</f>
        <v>0</v>
      </c>
      <c r="K532" s="239" t="s">
        <v>193</v>
      </c>
      <c r="L532" s="73"/>
      <c r="M532" s="244" t="s">
        <v>21</v>
      </c>
      <c r="N532" s="245" t="s">
        <v>43</v>
      </c>
      <c r="O532" s="48"/>
      <c r="P532" s="246">
        <f>O532*H532</f>
        <v>0</v>
      </c>
      <c r="Q532" s="246">
        <v>0</v>
      </c>
      <c r="R532" s="246">
        <f>Q532*H532</f>
        <v>0</v>
      </c>
      <c r="S532" s="246">
        <v>0</v>
      </c>
      <c r="T532" s="247">
        <f>S532*H532</f>
        <v>0</v>
      </c>
      <c r="AR532" s="25" t="s">
        <v>290</v>
      </c>
      <c r="AT532" s="25" t="s">
        <v>190</v>
      </c>
      <c r="AU532" s="25" t="s">
        <v>81</v>
      </c>
      <c r="AY532" s="25" t="s">
        <v>188</v>
      </c>
      <c r="BE532" s="248">
        <f>IF(N532="základní",J532,0)</f>
        <v>0</v>
      </c>
      <c r="BF532" s="248">
        <f>IF(N532="snížená",J532,0)</f>
        <v>0</v>
      </c>
      <c r="BG532" s="248">
        <f>IF(N532="zákl. přenesená",J532,0)</f>
        <v>0</v>
      </c>
      <c r="BH532" s="248">
        <f>IF(N532="sníž. přenesená",J532,0)</f>
        <v>0</v>
      </c>
      <c r="BI532" s="248">
        <f>IF(N532="nulová",J532,0)</f>
        <v>0</v>
      </c>
      <c r="BJ532" s="25" t="s">
        <v>79</v>
      </c>
      <c r="BK532" s="248">
        <f>ROUND(I532*H532,2)</f>
        <v>0</v>
      </c>
      <c r="BL532" s="25" t="s">
        <v>290</v>
      </c>
      <c r="BM532" s="25" t="s">
        <v>1724</v>
      </c>
    </row>
    <row r="533" s="1" customFormat="1">
      <c r="B533" s="47"/>
      <c r="C533" s="75"/>
      <c r="D533" s="249" t="s">
        <v>196</v>
      </c>
      <c r="E533" s="75"/>
      <c r="F533" s="250" t="s">
        <v>1482</v>
      </c>
      <c r="G533" s="75"/>
      <c r="H533" s="75"/>
      <c r="I533" s="205"/>
      <c r="J533" s="75"/>
      <c r="K533" s="75"/>
      <c r="L533" s="73"/>
      <c r="M533" s="251"/>
      <c r="N533" s="48"/>
      <c r="O533" s="48"/>
      <c r="P533" s="48"/>
      <c r="Q533" s="48"/>
      <c r="R533" s="48"/>
      <c r="S533" s="48"/>
      <c r="T533" s="96"/>
      <c r="AT533" s="25" t="s">
        <v>196</v>
      </c>
      <c r="AU533" s="25" t="s">
        <v>81</v>
      </c>
    </row>
    <row r="534" s="1" customFormat="1">
      <c r="B534" s="47"/>
      <c r="C534" s="75"/>
      <c r="D534" s="249" t="s">
        <v>198</v>
      </c>
      <c r="E534" s="75"/>
      <c r="F534" s="252" t="s">
        <v>1113</v>
      </c>
      <c r="G534" s="75"/>
      <c r="H534" s="75"/>
      <c r="I534" s="205"/>
      <c r="J534" s="75"/>
      <c r="K534" s="75"/>
      <c r="L534" s="73"/>
      <c r="M534" s="251"/>
      <c r="N534" s="48"/>
      <c r="O534" s="48"/>
      <c r="P534" s="48"/>
      <c r="Q534" s="48"/>
      <c r="R534" s="48"/>
      <c r="S534" s="48"/>
      <c r="T534" s="96"/>
      <c r="AT534" s="25" t="s">
        <v>198</v>
      </c>
      <c r="AU534" s="25" t="s">
        <v>81</v>
      </c>
    </row>
    <row r="535" s="11" customFormat="1" ht="29.88" customHeight="1">
      <c r="B535" s="221"/>
      <c r="C535" s="222"/>
      <c r="D535" s="223" t="s">
        <v>71</v>
      </c>
      <c r="E535" s="235" t="s">
        <v>1725</v>
      </c>
      <c r="F535" s="235" t="s">
        <v>1726</v>
      </c>
      <c r="G535" s="222"/>
      <c r="H535" s="222"/>
      <c r="I535" s="225"/>
      <c r="J535" s="236">
        <f>BK535</f>
        <v>0</v>
      </c>
      <c r="K535" s="222"/>
      <c r="L535" s="227"/>
      <c r="M535" s="228"/>
      <c r="N535" s="229"/>
      <c r="O535" s="229"/>
      <c r="P535" s="230">
        <f>SUM(P536:P551)</f>
        <v>0</v>
      </c>
      <c r="Q535" s="229"/>
      <c r="R535" s="230">
        <f>SUM(R536:R551)</f>
        <v>0</v>
      </c>
      <c r="S535" s="229"/>
      <c r="T535" s="231">
        <f>SUM(T536:T551)</f>
        <v>0.17999999999999999</v>
      </c>
      <c r="AR535" s="232" t="s">
        <v>81</v>
      </c>
      <c r="AT535" s="233" t="s">
        <v>71</v>
      </c>
      <c r="AU535" s="233" t="s">
        <v>79</v>
      </c>
      <c r="AY535" s="232" t="s">
        <v>188</v>
      </c>
      <c r="BK535" s="234">
        <f>SUM(BK536:BK551)</f>
        <v>0</v>
      </c>
    </row>
    <row r="536" s="1" customFormat="1" ht="16.5" customHeight="1">
      <c r="B536" s="47"/>
      <c r="C536" s="237" t="s">
        <v>871</v>
      </c>
      <c r="D536" s="237" t="s">
        <v>190</v>
      </c>
      <c r="E536" s="238" t="s">
        <v>1727</v>
      </c>
      <c r="F536" s="239" t="s">
        <v>1728</v>
      </c>
      <c r="G536" s="240" t="s">
        <v>627</v>
      </c>
      <c r="H536" s="241">
        <v>1</v>
      </c>
      <c r="I536" s="242"/>
      <c r="J536" s="243">
        <f>ROUND(I536*H536,2)</f>
        <v>0</v>
      </c>
      <c r="K536" s="239" t="s">
        <v>193</v>
      </c>
      <c r="L536" s="73"/>
      <c r="M536" s="244" t="s">
        <v>21</v>
      </c>
      <c r="N536" s="245" t="s">
        <v>43</v>
      </c>
      <c r="O536" s="48"/>
      <c r="P536" s="246">
        <f>O536*H536</f>
        <v>0</v>
      </c>
      <c r="Q536" s="246">
        <v>0</v>
      </c>
      <c r="R536" s="246">
        <f>Q536*H536</f>
        <v>0</v>
      </c>
      <c r="S536" s="246">
        <v>0</v>
      </c>
      <c r="T536" s="247">
        <f>S536*H536</f>
        <v>0</v>
      </c>
      <c r="AR536" s="25" t="s">
        <v>290</v>
      </c>
      <c r="AT536" s="25" t="s">
        <v>190</v>
      </c>
      <c r="AU536" s="25" t="s">
        <v>81</v>
      </c>
      <c r="AY536" s="25" t="s">
        <v>188</v>
      </c>
      <c r="BE536" s="248">
        <f>IF(N536="základní",J536,0)</f>
        <v>0</v>
      </c>
      <c r="BF536" s="248">
        <f>IF(N536="snížená",J536,0)</f>
        <v>0</v>
      </c>
      <c r="BG536" s="248">
        <f>IF(N536="zákl. přenesená",J536,0)</f>
        <v>0</v>
      </c>
      <c r="BH536" s="248">
        <f>IF(N536="sníž. přenesená",J536,0)</f>
        <v>0</v>
      </c>
      <c r="BI536" s="248">
        <f>IF(N536="nulová",J536,0)</f>
        <v>0</v>
      </c>
      <c r="BJ536" s="25" t="s">
        <v>79</v>
      </c>
      <c r="BK536" s="248">
        <f>ROUND(I536*H536,2)</f>
        <v>0</v>
      </c>
      <c r="BL536" s="25" t="s">
        <v>290</v>
      </c>
      <c r="BM536" s="25" t="s">
        <v>1729</v>
      </c>
    </row>
    <row r="537" s="1" customFormat="1">
      <c r="B537" s="47"/>
      <c r="C537" s="75"/>
      <c r="D537" s="249" t="s">
        <v>196</v>
      </c>
      <c r="E537" s="75"/>
      <c r="F537" s="250" t="s">
        <v>1730</v>
      </c>
      <c r="G537" s="75"/>
      <c r="H537" s="75"/>
      <c r="I537" s="205"/>
      <c r="J537" s="75"/>
      <c r="K537" s="75"/>
      <c r="L537" s="73"/>
      <c r="M537" s="251"/>
      <c r="N537" s="48"/>
      <c r="O537" s="48"/>
      <c r="P537" s="48"/>
      <c r="Q537" s="48"/>
      <c r="R537" s="48"/>
      <c r="S537" s="48"/>
      <c r="T537" s="96"/>
      <c r="AT537" s="25" t="s">
        <v>196</v>
      </c>
      <c r="AU537" s="25" t="s">
        <v>81</v>
      </c>
    </row>
    <row r="538" s="1" customFormat="1">
      <c r="B538" s="47"/>
      <c r="C538" s="75"/>
      <c r="D538" s="249" t="s">
        <v>198</v>
      </c>
      <c r="E538" s="75"/>
      <c r="F538" s="252" t="s">
        <v>1731</v>
      </c>
      <c r="G538" s="75"/>
      <c r="H538" s="75"/>
      <c r="I538" s="205"/>
      <c r="J538" s="75"/>
      <c r="K538" s="75"/>
      <c r="L538" s="73"/>
      <c r="M538" s="251"/>
      <c r="N538" s="48"/>
      <c r="O538" s="48"/>
      <c r="P538" s="48"/>
      <c r="Q538" s="48"/>
      <c r="R538" s="48"/>
      <c r="S538" s="48"/>
      <c r="T538" s="96"/>
      <c r="AT538" s="25" t="s">
        <v>198</v>
      </c>
      <c r="AU538" s="25" t="s">
        <v>81</v>
      </c>
    </row>
    <row r="539" s="13" customFormat="1">
      <c r="B539" s="264"/>
      <c r="C539" s="265"/>
      <c r="D539" s="249" t="s">
        <v>200</v>
      </c>
      <c r="E539" s="266" t="s">
        <v>21</v>
      </c>
      <c r="F539" s="267" t="s">
        <v>1732</v>
      </c>
      <c r="G539" s="265"/>
      <c r="H539" s="266" t="s">
        <v>21</v>
      </c>
      <c r="I539" s="268"/>
      <c r="J539" s="265"/>
      <c r="K539" s="265"/>
      <c r="L539" s="269"/>
      <c r="M539" s="270"/>
      <c r="N539" s="271"/>
      <c r="O539" s="271"/>
      <c r="P539" s="271"/>
      <c r="Q539" s="271"/>
      <c r="R539" s="271"/>
      <c r="S539" s="271"/>
      <c r="T539" s="272"/>
      <c r="AT539" s="273" t="s">
        <v>200</v>
      </c>
      <c r="AU539" s="273" t="s">
        <v>81</v>
      </c>
      <c r="AV539" s="13" t="s">
        <v>79</v>
      </c>
      <c r="AW539" s="13" t="s">
        <v>35</v>
      </c>
      <c r="AX539" s="13" t="s">
        <v>72</v>
      </c>
      <c r="AY539" s="273" t="s">
        <v>188</v>
      </c>
    </row>
    <row r="540" s="12" customFormat="1">
      <c r="B540" s="253"/>
      <c r="C540" s="254"/>
      <c r="D540" s="249" t="s">
        <v>200</v>
      </c>
      <c r="E540" s="255" t="s">
        <v>21</v>
      </c>
      <c r="F540" s="256" t="s">
        <v>79</v>
      </c>
      <c r="G540" s="254"/>
      <c r="H540" s="257">
        <v>1</v>
      </c>
      <c r="I540" s="258"/>
      <c r="J540" s="254"/>
      <c r="K540" s="254"/>
      <c r="L540" s="259"/>
      <c r="M540" s="260"/>
      <c r="N540" s="261"/>
      <c r="O540" s="261"/>
      <c r="P540" s="261"/>
      <c r="Q540" s="261"/>
      <c r="R540" s="261"/>
      <c r="S540" s="261"/>
      <c r="T540" s="262"/>
      <c r="AT540" s="263" t="s">
        <v>200</v>
      </c>
      <c r="AU540" s="263" t="s">
        <v>81</v>
      </c>
      <c r="AV540" s="12" t="s">
        <v>81</v>
      </c>
      <c r="AW540" s="12" t="s">
        <v>35</v>
      </c>
      <c r="AX540" s="12" t="s">
        <v>72</v>
      </c>
      <c r="AY540" s="263" t="s">
        <v>188</v>
      </c>
    </row>
    <row r="541" s="14" customFormat="1">
      <c r="B541" s="274"/>
      <c r="C541" s="275"/>
      <c r="D541" s="249" t="s">
        <v>200</v>
      </c>
      <c r="E541" s="276" t="s">
        <v>21</v>
      </c>
      <c r="F541" s="277" t="s">
        <v>215</v>
      </c>
      <c r="G541" s="275"/>
      <c r="H541" s="278">
        <v>1</v>
      </c>
      <c r="I541" s="279"/>
      <c r="J541" s="275"/>
      <c r="K541" s="275"/>
      <c r="L541" s="280"/>
      <c r="M541" s="281"/>
      <c r="N541" s="282"/>
      <c r="O541" s="282"/>
      <c r="P541" s="282"/>
      <c r="Q541" s="282"/>
      <c r="R541" s="282"/>
      <c r="S541" s="282"/>
      <c r="T541" s="283"/>
      <c r="AT541" s="284" t="s">
        <v>200</v>
      </c>
      <c r="AU541" s="284" t="s">
        <v>81</v>
      </c>
      <c r="AV541" s="14" t="s">
        <v>194</v>
      </c>
      <c r="AW541" s="14" t="s">
        <v>35</v>
      </c>
      <c r="AX541" s="14" t="s">
        <v>79</v>
      </c>
      <c r="AY541" s="284" t="s">
        <v>188</v>
      </c>
    </row>
    <row r="542" s="1" customFormat="1" ht="16.5" customHeight="1">
      <c r="B542" s="47"/>
      <c r="C542" s="286" t="s">
        <v>876</v>
      </c>
      <c r="D542" s="286" t="s">
        <v>273</v>
      </c>
      <c r="E542" s="287" t="s">
        <v>1732</v>
      </c>
      <c r="F542" s="288" t="s">
        <v>1733</v>
      </c>
      <c r="G542" s="289" t="s">
        <v>627</v>
      </c>
      <c r="H542" s="290">
        <v>1</v>
      </c>
      <c r="I542" s="291"/>
      <c r="J542" s="292">
        <f>ROUND(I542*H542,2)</f>
        <v>0</v>
      </c>
      <c r="K542" s="288" t="s">
        <v>307</v>
      </c>
      <c r="L542" s="293"/>
      <c r="M542" s="294" t="s">
        <v>21</v>
      </c>
      <c r="N542" s="295" t="s">
        <v>43</v>
      </c>
      <c r="O542" s="48"/>
      <c r="P542" s="246">
        <f>O542*H542</f>
        <v>0</v>
      </c>
      <c r="Q542" s="246">
        <v>0</v>
      </c>
      <c r="R542" s="246">
        <f>Q542*H542</f>
        <v>0</v>
      </c>
      <c r="S542" s="246">
        <v>0</v>
      </c>
      <c r="T542" s="247">
        <f>S542*H542</f>
        <v>0</v>
      </c>
      <c r="AR542" s="25" t="s">
        <v>1001</v>
      </c>
      <c r="AT542" s="25" t="s">
        <v>273</v>
      </c>
      <c r="AU542" s="25" t="s">
        <v>81</v>
      </c>
      <c r="AY542" s="25" t="s">
        <v>188</v>
      </c>
      <c r="BE542" s="248">
        <f>IF(N542="základní",J542,0)</f>
        <v>0</v>
      </c>
      <c r="BF542" s="248">
        <f>IF(N542="snížená",J542,0)</f>
        <v>0</v>
      </c>
      <c r="BG542" s="248">
        <f>IF(N542="zákl. přenesená",J542,0)</f>
        <v>0</v>
      </c>
      <c r="BH542" s="248">
        <f>IF(N542="sníž. přenesená",J542,0)</f>
        <v>0</v>
      </c>
      <c r="BI542" s="248">
        <f>IF(N542="nulová",J542,0)</f>
        <v>0</v>
      </c>
      <c r="BJ542" s="25" t="s">
        <v>79</v>
      </c>
      <c r="BK542" s="248">
        <f>ROUND(I542*H542,2)</f>
        <v>0</v>
      </c>
      <c r="BL542" s="25" t="s">
        <v>1001</v>
      </c>
      <c r="BM542" s="25" t="s">
        <v>1734</v>
      </c>
    </row>
    <row r="543" s="1" customFormat="1">
      <c r="B543" s="47"/>
      <c r="C543" s="75"/>
      <c r="D543" s="249" t="s">
        <v>196</v>
      </c>
      <c r="E543" s="75"/>
      <c r="F543" s="250" t="s">
        <v>1735</v>
      </c>
      <c r="G543" s="75"/>
      <c r="H543" s="75"/>
      <c r="I543" s="205"/>
      <c r="J543" s="75"/>
      <c r="K543" s="75"/>
      <c r="L543" s="73"/>
      <c r="M543" s="251"/>
      <c r="N543" s="48"/>
      <c r="O543" s="48"/>
      <c r="P543" s="48"/>
      <c r="Q543" s="48"/>
      <c r="R543" s="48"/>
      <c r="S543" s="48"/>
      <c r="T543" s="96"/>
      <c r="AT543" s="25" t="s">
        <v>196</v>
      </c>
      <c r="AU543" s="25" t="s">
        <v>81</v>
      </c>
    </row>
    <row r="544" s="1" customFormat="1" ht="16.5" customHeight="1">
      <c r="B544" s="47"/>
      <c r="C544" s="237" t="s">
        <v>881</v>
      </c>
      <c r="D544" s="237" t="s">
        <v>190</v>
      </c>
      <c r="E544" s="238" t="s">
        <v>1736</v>
      </c>
      <c r="F544" s="239" t="s">
        <v>1737</v>
      </c>
      <c r="G544" s="240" t="s">
        <v>378</v>
      </c>
      <c r="H544" s="241">
        <v>6</v>
      </c>
      <c r="I544" s="242"/>
      <c r="J544" s="243">
        <f>ROUND(I544*H544,2)</f>
        <v>0</v>
      </c>
      <c r="K544" s="239" t="s">
        <v>193</v>
      </c>
      <c r="L544" s="73"/>
      <c r="M544" s="244" t="s">
        <v>21</v>
      </c>
      <c r="N544" s="245" t="s">
        <v>43</v>
      </c>
      <c r="O544" s="48"/>
      <c r="P544" s="246">
        <f>O544*H544</f>
        <v>0</v>
      </c>
      <c r="Q544" s="246">
        <v>0</v>
      </c>
      <c r="R544" s="246">
        <f>Q544*H544</f>
        <v>0</v>
      </c>
      <c r="S544" s="246">
        <v>0</v>
      </c>
      <c r="T544" s="247">
        <f>S544*H544</f>
        <v>0</v>
      </c>
      <c r="AR544" s="25" t="s">
        <v>290</v>
      </c>
      <c r="AT544" s="25" t="s">
        <v>190</v>
      </c>
      <c r="AU544" s="25" t="s">
        <v>81</v>
      </c>
      <c r="AY544" s="25" t="s">
        <v>188</v>
      </c>
      <c r="BE544" s="248">
        <f>IF(N544="základní",J544,0)</f>
        <v>0</v>
      </c>
      <c r="BF544" s="248">
        <f>IF(N544="snížená",J544,0)</f>
        <v>0</v>
      </c>
      <c r="BG544" s="248">
        <f>IF(N544="zákl. přenesená",J544,0)</f>
        <v>0</v>
      </c>
      <c r="BH544" s="248">
        <f>IF(N544="sníž. přenesená",J544,0)</f>
        <v>0</v>
      </c>
      <c r="BI544" s="248">
        <f>IF(N544="nulová",J544,0)</f>
        <v>0</v>
      </c>
      <c r="BJ544" s="25" t="s">
        <v>79</v>
      </c>
      <c r="BK544" s="248">
        <f>ROUND(I544*H544,2)</f>
        <v>0</v>
      </c>
      <c r="BL544" s="25" t="s">
        <v>290</v>
      </c>
      <c r="BM544" s="25" t="s">
        <v>1738</v>
      </c>
    </row>
    <row r="545" s="1" customFormat="1">
      <c r="B545" s="47"/>
      <c r="C545" s="75"/>
      <c r="D545" s="249" t="s">
        <v>196</v>
      </c>
      <c r="E545" s="75"/>
      <c r="F545" s="250" t="s">
        <v>1737</v>
      </c>
      <c r="G545" s="75"/>
      <c r="H545" s="75"/>
      <c r="I545" s="205"/>
      <c r="J545" s="75"/>
      <c r="K545" s="75"/>
      <c r="L545" s="73"/>
      <c r="M545" s="251"/>
      <c r="N545" s="48"/>
      <c r="O545" s="48"/>
      <c r="P545" s="48"/>
      <c r="Q545" s="48"/>
      <c r="R545" s="48"/>
      <c r="S545" s="48"/>
      <c r="T545" s="96"/>
      <c r="AT545" s="25" t="s">
        <v>196</v>
      </c>
      <c r="AU545" s="25" t="s">
        <v>81</v>
      </c>
    </row>
    <row r="546" s="12" customFormat="1">
      <c r="B546" s="253"/>
      <c r="C546" s="254"/>
      <c r="D546" s="249" t="s">
        <v>200</v>
      </c>
      <c r="E546" s="255" t="s">
        <v>21</v>
      </c>
      <c r="F546" s="256" t="s">
        <v>1739</v>
      </c>
      <c r="G546" s="254"/>
      <c r="H546" s="257">
        <v>6</v>
      </c>
      <c r="I546" s="258"/>
      <c r="J546" s="254"/>
      <c r="K546" s="254"/>
      <c r="L546" s="259"/>
      <c r="M546" s="260"/>
      <c r="N546" s="261"/>
      <c r="O546" s="261"/>
      <c r="P546" s="261"/>
      <c r="Q546" s="261"/>
      <c r="R546" s="261"/>
      <c r="S546" s="261"/>
      <c r="T546" s="262"/>
      <c r="AT546" s="263" t="s">
        <v>200</v>
      </c>
      <c r="AU546" s="263" t="s">
        <v>81</v>
      </c>
      <c r="AV546" s="12" t="s">
        <v>81</v>
      </c>
      <c r="AW546" s="12" t="s">
        <v>35</v>
      </c>
      <c r="AX546" s="12" t="s">
        <v>79</v>
      </c>
      <c r="AY546" s="263" t="s">
        <v>188</v>
      </c>
    </row>
    <row r="547" s="1" customFormat="1" ht="16.5" customHeight="1">
      <c r="B547" s="47"/>
      <c r="C547" s="237" t="s">
        <v>889</v>
      </c>
      <c r="D547" s="237" t="s">
        <v>190</v>
      </c>
      <c r="E547" s="238" t="s">
        <v>1740</v>
      </c>
      <c r="F547" s="239" t="s">
        <v>1741</v>
      </c>
      <c r="G547" s="240" t="s">
        <v>378</v>
      </c>
      <c r="H547" s="241">
        <v>6</v>
      </c>
      <c r="I547" s="242"/>
      <c r="J547" s="243">
        <f>ROUND(I547*H547,2)</f>
        <v>0</v>
      </c>
      <c r="K547" s="239" t="s">
        <v>193</v>
      </c>
      <c r="L547" s="73"/>
      <c r="M547" s="244" t="s">
        <v>21</v>
      </c>
      <c r="N547" s="245" t="s">
        <v>43</v>
      </c>
      <c r="O547" s="48"/>
      <c r="P547" s="246">
        <f>O547*H547</f>
        <v>0</v>
      </c>
      <c r="Q547" s="246">
        <v>0</v>
      </c>
      <c r="R547" s="246">
        <f>Q547*H547</f>
        <v>0</v>
      </c>
      <c r="S547" s="246">
        <v>0.029999999999999999</v>
      </c>
      <c r="T547" s="247">
        <f>S547*H547</f>
        <v>0.17999999999999999</v>
      </c>
      <c r="AR547" s="25" t="s">
        <v>290</v>
      </c>
      <c r="AT547" s="25" t="s">
        <v>190</v>
      </c>
      <c r="AU547" s="25" t="s">
        <v>81</v>
      </c>
      <c r="AY547" s="25" t="s">
        <v>188</v>
      </c>
      <c r="BE547" s="248">
        <f>IF(N547="základní",J547,0)</f>
        <v>0</v>
      </c>
      <c r="BF547" s="248">
        <f>IF(N547="snížená",J547,0)</f>
        <v>0</v>
      </c>
      <c r="BG547" s="248">
        <f>IF(N547="zákl. přenesená",J547,0)</f>
        <v>0</v>
      </c>
      <c r="BH547" s="248">
        <f>IF(N547="sníž. přenesená",J547,0)</f>
        <v>0</v>
      </c>
      <c r="BI547" s="248">
        <f>IF(N547="nulová",J547,0)</f>
        <v>0</v>
      </c>
      <c r="BJ547" s="25" t="s">
        <v>79</v>
      </c>
      <c r="BK547" s="248">
        <f>ROUND(I547*H547,2)</f>
        <v>0</v>
      </c>
      <c r="BL547" s="25" t="s">
        <v>290</v>
      </c>
      <c r="BM547" s="25" t="s">
        <v>1742</v>
      </c>
    </row>
    <row r="548" s="1" customFormat="1">
      <c r="B548" s="47"/>
      <c r="C548" s="75"/>
      <c r="D548" s="249" t="s">
        <v>196</v>
      </c>
      <c r="E548" s="75"/>
      <c r="F548" s="250" t="s">
        <v>1741</v>
      </c>
      <c r="G548" s="75"/>
      <c r="H548" s="75"/>
      <c r="I548" s="205"/>
      <c r="J548" s="75"/>
      <c r="K548" s="75"/>
      <c r="L548" s="73"/>
      <c r="M548" s="251"/>
      <c r="N548" s="48"/>
      <c r="O548" s="48"/>
      <c r="P548" s="48"/>
      <c r="Q548" s="48"/>
      <c r="R548" s="48"/>
      <c r="S548" s="48"/>
      <c r="T548" s="96"/>
      <c r="AT548" s="25" t="s">
        <v>196</v>
      </c>
      <c r="AU548" s="25" t="s">
        <v>81</v>
      </c>
    </row>
    <row r="549" s="1" customFormat="1" ht="16.5" customHeight="1">
      <c r="B549" s="47"/>
      <c r="C549" s="237" t="s">
        <v>894</v>
      </c>
      <c r="D549" s="237" t="s">
        <v>190</v>
      </c>
      <c r="E549" s="238" t="s">
        <v>1743</v>
      </c>
      <c r="F549" s="239" t="s">
        <v>1744</v>
      </c>
      <c r="G549" s="240" t="s">
        <v>261</v>
      </c>
      <c r="H549" s="241">
        <v>0.59099999999999997</v>
      </c>
      <c r="I549" s="242"/>
      <c r="J549" s="243">
        <f>ROUND(I549*H549,2)</f>
        <v>0</v>
      </c>
      <c r="K549" s="239" t="s">
        <v>193</v>
      </c>
      <c r="L549" s="73"/>
      <c r="M549" s="244" t="s">
        <v>21</v>
      </c>
      <c r="N549" s="245" t="s">
        <v>43</v>
      </c>
      <c r="O549" s="48"/>
      <c r="P549" s="246">
        <f>O549*H549</f>
        <v>0</v>
      </c>
      <c r="Q549" s="246">
        <v>0</v>
      </c>
      <c r="R549" s="246">
        <f>Q549*H549</f>
        <v>0</v>
      </c>
      <c r="S549" s="246">
        <v>0</v>
      </c>
      <c r="T549" s="247">
        <f>S549*H549</f>
        <v>0</v>
      </c>
      <c r="AR549" s="25" t="s">
        <v>290</v>
      </c>
      <c r="AT549" s="25" t="s">
        <v>190</v>
      </c>
      <c r="AU549" s="25" t="s">
        <v>81</v>
      </c>
      <c r="AY549" s="25" t="s">
        <v>188</v>
      </c>
      <c r="BE549" s="248">
        <f>IF(N549="základní",J549,0)</f>
        <v>0</v>
      </c>
      <c r="BF549" s="248">
        <f>IF(N549="snížená",J549,0)</f>
        <v>0</v>
      </c>
      <c r="BG549" s="248">
        <f>IF(N549="zákl. přenesená",J549,0)</f>
        <v>0</v>
      </c>
      <c r="BH549" s="248">
        <f>IF(N549="sníž. přenesená",J549,0)</f>
        <v>0</v>
      </c>
      <c r="BI549" s="248">
        <f>IF(N549="nulová",J549,0)</f>
        <v>0</v>
      </c>
      <c r="BJ549" s="25" t="s">
        <v>79</v>
      </c>
      <c r="BK549" s="248">
        <f>ROUND(I549*H549,2)</f>
        <v>0</v>
      </c>
      <c r="BL549" s="25" t="s">
        <v>290</v>
      </c>
      <c r="BM549" s="25" t="s">
        <v>1745</v>
      </c>
    </row>
    <row r="550" s="1" customFormat="1">
      <c r="B550" s="47"/>
      <c r="C550" s="75"/>
      <c r="D550" s="249" t="s">
        <v>196</v>
      </c>
      <c r="E550" s="75"/>
      <c r="F550" s="250" t="s">
        <v>1746</v>
      </c>
      <c r="G550" s="75"/>
      <c r="H550" s="75"/>
      <c r="I550" s="205"/>
      <c r="J550" s="75"/>
      <c r="K550" s="75"/>
      <c r="L550" s="73"/>
      <c r="M550" s="251"/>
      <c r="N550" s="48"/>
      <c r="O550" s="48"/>
      <c r="P550" s="48"/>
      <c r="Q550" s="48"/>
      <c r="R550" s="48"/>
      <c r="S550" s="48"/>
      <c r="T550" s="96"/>
      <c r="AT550" s="25" t="s">
        <v>196</v>
      </c>
      <c r="AU550" s="25" t="s">
        <v>81</v>
      </c>
    </row>
    <row r="551" s="1" customFormat="1">
      <c r="B551" s="47"/>
      <c r="C551" s="75"/>
      <c r="D551" s="249" t="s">
        <v>198</v>
      </c>
      <c r="E551" s="75"/>
      <c r="F551" s="252" t="s">
        <v>1747</v>
      </c>
      <c r="G551" s="75"/>
      <c r="H551" s="75"/>
      <c r="I551" s="205"/>
      <c r="J551" s="75"/>
      <c r="K551" s="75"/>
      <c r="L551" s="73"/>
      <c r="M551" s="251"/>
      <c r="N551" s="48"/>
      <c r="O551" s="48"/>
      <c r="P551" s="48"/>
      <c r="Q551" s="48"/>
      <c r="R551" s="48"/>
      <c r="S551" s="48"/>
      <c r="T551" s="96"/>
      <c r="AT551" s="25" t="s">
        <v>198</v>
      </c>
      <c r="AU551" s="25" t="s">
        <v>81</v>
      </c>
    </row>
    <row r="552" s="11" customFormat="1" ht="29.88" customHeight="1">
      <c r="B552" s="221"/>
      <c r="C552" s="222"/>
      <c r="D552" s="223" t="s">
        <v>71</v>
      </c>
      <c r="E552" s="235" t="s">
        <v>1114</v>
      </c>
      <c r="F552" s="235" t="s">
        <v>1115</v>
      </c>
      <c r="G552" s="222"/>
      <c r="H552" s="222"/>
      <c r="I552" s="225"/>
      <c r="J552" s="236">
        <f>BK552</f>
        <v>0</v>
      </c>
      <c r="K552" s="222"/>
      <c r="L552" s="227"/>
      <c r="M552" s="228"/>
      <c r="N552" s="229"/>
      <c r="O552" s="229"/>
      <c r="P552" s="230">
        <f>SUM(P553:P565)</f>
        <v>0</v>
      </c>
      <c r="Q552" s="229"/>
      <c r="R552" s="230">
        <f>SUM(R553:R565)</f>
        <v>0.0018992459999999998</v>
      </c>
      <c r="S552" s="229"/>
      <c r="T552" s="231">
        <f>SUM(T553:T565)</f>
        <v>0</v>
      </c>
      <c r="AR552" s="232" t="s">
        <v>81</v>
      </c>
      <c r="AT552" s="233" t="s">
        <v>71</v>
      </c>
      <c r="AU552" s="233" t="s">
        <v>79</v>
      </c>
      <c r="AY552" s="232" t="s">
        <v>188</v>
      </c>
      <c r="BK552" s="234">
        <f>SUM(BK553:BK565)</f>
        <v>0</v>
      </c>
    </row>
    <row r="553" s="1" customFormat="1" ht="16.5" customHeight="1">
      <c r="B553" s="47"/>
      <c r="C553" s="237" t="s">
        <v>900</v>
      </c>
      <c r="D553" s="237" t="s">
        <v>190</v>
      </c>
      <c r="E553" s="238" t="s">
        <v>1117</v>
      </c>
      <c r="F553" s="239" t="s">
        <v>1118</v>
      </c>
      <c r="G553" s="240" t="s">
        <v>120</v>
      </c>
      <c r="H553" s="241">
        <v>3</v>
      </c>
      <c r="I553" s="242"/>
      <c r="J553" s="243">
        <f>ROUND(I553*H553,2)</f>
        <v>0</v>
      </c>
      <c r="K553" s="239" t="s">
        <v>193</v>
      </c>
      <c r="L553" s="73"/>
      <c r="M553" s="244" t="s">
        <v>21</v>
      </c>
      <c r="N553" s="245" t="s">
        <v>43</v>
      </c>
      <c r="O553" s="48"/>
      <c r="P553" s="246">
        <f>O553*H553</f>
        <v>0</v>
      </c>
      <c r="Q553" s="246">
        <v>6.7000000000000002E-05</v>
      </c>
      <c r="R553" s="246">
        <f>Q553*H553</f>
        <v>0.00020100000000000001</v>
      </c>
      <c r="S553" s="246">
        <v>0</v>
      </c>
      <c r="T553" s="247">
        <f>S553*H553</f>
        <v>0</v>
      </c>
      <c r="AR553" s="25" t="s">
        <v>290</v>
      </c>
      <c r="AT553" s="25" t="s">
        <v>190</v>
      </c>
      <c r="AU553" s="25" t="s">
        <v>81</v>
      </c>
      <c r="AY553" s="25" t="s">
        <v>188</v>
      </c>
      <c r="BE553" s="248">
        <f>IF(N553="základní",J553,0)</f>
        <v>0</v>
      </c>
      <c r="BF553" s="248">
        <f>IF(N553="snížená",J553,0)</f>
        <v>0</v>
      </c>
      <c r="BG553" s="248">
        <f>IF(N553="zákl. přenesená",J553,0)</f>
        <v>0</v>
      </c>
      <c r="BH553" s="248">
        <f>IF(N553="sníž. přenesená",J553,0)</f>
        <v>0</v>
      </c>
      <c r="BI553" s="248">
        <f>IF(N553="nulová",J553,0)</f>
        <v>0</v>
      </c>
      <c r="BJ553" s="25" t="s">
        <v>79</v>
      </c>
      <c r="BK553" s="248">
        <f>ROUND(I553*H553,2)</f>
        <v>0</v>
      </c>
      <c r="BL553" s="25" t="s">
        <v>290</v>
      </c>
      <c r="BM553" s="25" t="s">
        <v>1748</v>
      </c>
    </row>
    <row r="554" s="1" customFormat="1">
      <c r="B554" s="47"/>
      <c r="C554" s="75"/>
      <c r="D554" s="249" t="s">
        <v>196</v>
      </c>
      <c r="E554" s="75"/>
      <c r="F554" s="250" t="s">
        <v>1120</v>
      </c>
      <c r="G554" s="75"/>
      <c r="H554" s="75"/>
      <c r="I554" s="205"/>
      <c r="J554" s="75"/>
      <c r="K554" s="75"/>
      <c r="L554" s="73"/>
      <c r="M554" s="251"/>
      <c r="N554" s="48"/>
      <c r="O554" s="48"/>
      <c r="P554" s="48"/>
      <c r="Q554" s="48"/>
      <c r="R554" s="48"/>
      <c r="S554" s="48"/>
      <c r="T554" s="96"/>
      <c r="AT554" s="25" t="s">
        <v>196</v>
      </c>
      <c r="AU554" s="25" t="s">
        <v>81</v>
      </c>
    </row>
    <row r="555" s="12" customFormat="1">
      <c r="B555" s="253"/>
      <c r="C555" s="254"/>
      <c r="D555" s="249" t="s">
        <v>200</v>
      </c>
      <c r="E555" s="255" t="s">
        <v>21</v>
      </c>
      <c r="F555" s="256" t="s">
        <v>1749</v>
      </c>
      <c r="G555" s="254"/>
      <c r="H555" s="257">
        <v>3</v>
      </c>
      <c r="I555" s="258"/>
      <c r="J555" s="254"/>
      <c r="K555" s="254"/>
      <c r="L555" s="259"/>
      <c r="M555" s="260"/>
      <c r="N555" s="261"/>
      <c r="O555" s="261"/>
      <c r="P555" s="261"/>
      <c r="Q555" s="261"/>
      <c r="R555" s="261"/>
      <c r="S555" s="261"/>
      <c r="T555" s="262"/>
      <c r="AT555" s="263" t="s">
        <v>200</v>
      </c>
      <c r="AU555" s="263" t="s">
        <v>81</v>
      </c>
      <c r="AV555" s="12" t="s">
        <v>81</v>
      </c>
      <c r="AW555" s="12" t="s">
        <v>35</v>
      </c>
      <c r="AX555" s="12" t="s">
        <v>79</v>
      </c>
      <c r="AY555" s="263" t="s">
        <v>188</v>
      </c>
    </row>
    <row r="556" s="1" customFormat="1" ht="16.5" customHeight="1">
      <c r="B556" s="47"/>
      <c r="C556" s="237" t="s">
        <v>907</v>
      </c>
      <c r="D556" s="237" t="s">
        <v>190</v>
      </c>
      <c r="E556" s="238" t="s">
        <v>1123</v>
      </c>
      <c r="F556" s="239" t="s">
        <v>1124</v>
      </c>
      <c r="G556" s="240" t="s">
        <v>120</v>
      </c>
      <c r="H556" s="241">
        <v>3</v>
      </c>
      <c r="I556" s="242"/>
      <c r="J556" s="243">
        <f>ROUND(I556*H556,2)</f>
        <v>0</v>
      </c>
      <c r="K556" s="239" t="s">
        <v>193</v>
      </c>
      <c r="L556" s="73"/>
      <c r="M556" s="244" t="s">
        <v>21</v>
      </c>
      <c r="N556" s="245" t="s">
        <v>43</v>
      </c>
      <c r="O556" s="48"/>
      <c r="P556" s="246">
        <f>O556*H556</f>
        <v>0</v>
      </c>
      <c r="Q556" s="246">
        <v>6.7000000000000002E-05</v>
      </c>
      <c r="R556" s="246">
        <f>Q556*H556</f>
        <v>0.00020100000000000001</v>
      </c>
      <c r="S556" s="246">
        <v>0</v>
      </c>
      <c r="T556" s="247">
        <f>S556*H556</f>
        <v>0</v>
      </c>
      <c r="AR556" s="25" t="s">
        <v>290</v>
      </c>
      <c r="AT556" s="25" t="s">
        <v>190</v>
      </c>
      <c r="AU556" s="25" t="s">
        <v>81</v>
      </c>
      <c r="AY556" s="25" t="s">
        <v>188</v>
      </c>
      <c r="BE556" s="248">
        <f>IF(N556="základní",J556,0)</f>
        <v>0</v>
      </c>
      <c r="BF556" s="248">
        <f>IF(N556="snížená",J556,0)</f>
        <v>0</v>
      </c>
      <c r="BG556" s="248">
        <f>IF(N556="zákl. přenesená",J556,0)</f>
        <v>0</v>
      </c>
      <c r="BH556" s="248">
        <f>IF(N556="sníž. přenesená",J556,0)</f>
        <v>0</v>
      </c>
      <c r="BI556" s="248">
        <f>IF(N556="nulová",J556,0)</f>
        <v>0</v>
      </c>
      <c r="BJ556" s="25" t="s">
        <v>79</v>
      </c>
      <c r="BK556" s="248">
        <f>ROUND(I556*H556,2)</f>
        <v>0</v>
      </c>
      <c r="BL556" s="25" t="s">
        <v>290</v>
      </c>
      <c r="BM556" s="25" t="s">
        <v>1750</v>
      </c>
    </row>
    <row r="557" s="1" customFormat="1">
      <c r="B557" s="47"/>
      <c r="C557" s="75"/>
      <c r="D557" s="249" t="s">
        <v>196</v>
      </c>
      <c r="E557" s="75"/>
      <c r="F557" s="250" t="s">
        <v>1126</v>
      </c>
      <c r="G557" s="75"/>
      <c r="H557" s="75"/>
      <c r="I557" s="205"/>
      <c r="J557" s="75"/>
      <c r="K557" s="75"/>
      <c r="L557" s="73"/>
      <c r="M557" s="251"/>
      <c r="N557" s="48"/>
      <c r="O557" s="48"/>
      <c r="P557" s="48"/>
      <c r="Q557" s="48"/>
      <c r="R557" s="48"/>
      <c r="S557" s="48"/>
      <c r="T557" s="96"/>
      <c r="AT557" s="25" t="s">
        <v>196</v>
      </c>
      <c r="AU557" s="25" t="s">
        <v>81</v>
      </c>
    </row>
    <row r="558" s="1" customFormat="1" ht="16.5" customHeight="1">
      <c r="B558" s="47"/>
      <c r="C558" s="237" t="s">
        <v>912</v>
      </c>
      <c r="D558" s="237" t="s">
        <v>190</v>
      </c>
      <c r="E558" s="238" t="s">
        <v>1128</v>
      </c>
      <c r="F558" s="239" t="s">
        <v>1129</v>
      </c>
      <c r="G558" s="240" t="s">
        <v>120</v>
      </c>
      <c r="H558" s="241">
        <v>3</v>
      </c>
      <c r="I558" s="242"/>
      <c r="J558" s="243">
        <f>ROUND(I558*H558,2)</f>
        <v>0</v>
      </c>
      <c r="K558" s="239" t="s">
        <v>193</v>
      </c>
      <c r="L558" s="73"/>
      <c r="M558" s="244" t="s">
        <v>21</v>
      </c>
      <c r="N558" s="245" t="s">
        <v>43</v>
      </c>
      <c r="O558" s="48"/>
      <c r="P558" s="246">
        <f>O558*H558</f>
        <v>0</v>
      </c>
      <c r="Q558" s="246">
        <v>0.000109232</v>
      </c>
      <c r="R558" s="246">
        <f>Q558*H558</f>
        <v>0.00032769599999999999</v>
      </c>
      <c r="S558" s="246">
        <v>0</v>
      </c>
      <c r="T558" s="247">
        <f>S558*H558</f>
        <v>0</v>
      </c>
      <c r="AR558" s="25" t="s">
        <v>290</v>
      </c>
      <c r="AT558" s="25" t="s">
        <v>190</v>
      </c>
      <c r="AU558" s="25" t="s">
        <v>81</v>
      </c>
      <c r="AY558" s="25" t="s">
        <v>188</v>
      </c>
      <c r="BE558" s="248">
        <f>IF(N558="základní",J558,0)</f>
        <v>0</v>
      </c>
      <c r="BF558" s="248">
        <f>IF(N558="snížená",J558,0)</f>
        <v>0</v>
      </c>
      <c r="BG558" s="248">
        <f>IF(N558="zákl. přenesená",J558,0)</f>
        <v>0</v>
      </c>
      <c r="BH558" s="248">
        <f>IF(N558="sníž. přenesená",J558,0)</f>
        <v>0</v>
      </c>
      <c r="BI558" s="248">
        <f>IF(N558="nulová",J558,0)</f>
        <v>0</v>
      </c>
      <c r="BJ558" s="25" t="s">
        <v>79</v>
      </c>
      <c r="BK558" s="248">
        <f>ROUND(I558*H558,2)</f>
        <v>0</v>
      </c>
      <c r="BL558" s="25" t="s">
        <v>290</v>
      </c>
      <c r="BM558" s="25" t="s">
        <v>1751</v>
      </c>
    </row>
    <row r="559" s="1" customFormat="1">
      <c r="B559" s="47"/>
      <c r="C559" s="75"/>
      <c r="D559" s="249" t="s">
        <v>196</v>
      </c>
      <c r="E559" s="75"/>
      <c r="F559" s="250" t="s">
        <v>1131</v>
      </c>
      <c r="G559" s="75"/>
      <c r="H559" s="75"/>
      <c r="I559" s="205"/>
      <c r="J559" s="75"/>
      <c r="K559" s="75"/>
      <c r="L559" s="73"/>
      <c r="M559" s="251"/>
      <c r="N559" s="48"/>
      <c r="O559" s="48"/>
      <c r="P559" s="48"/>
      <c r="Q559" s="48"/>
      <c r="R559" s="48"/>
      <c r="S559" s="48"/>
      <c r="T559" s="96"/>
      <c r="AT559" s="25" t="s">
        <v>196</v>
      </c>
      <c r="AU559" s="25" t="s">
        <v>81</v>
      </c>
    </row>
    <row r="560" s="1" customFormat="1" ht="16.5" customHeight="1">
      <c r="B560" s="47"/>
      <c r="C560" s="237" t="s">
        <v>918</v>
      </c>
      <c r="D560" s="237" t="s">
        <v>190</v>
      </c>
      <c r="E560" s="238" t="s">
        <v>1133</v>
      </c>
      <c r="F560" s="239" t="s">
        <v>1134</v>
      </c>
      <c r="G560" s="240" t="s">
        <v>120</v>
      </c>
      <c r="H560" s="241">
        <v>3</v>
      </c>
      <c r="I560" s="242"/>
      <c r="J560" s="243">
        <f>ROUND(I560*H560,2)</f>
        <v>0</v>
      </c>
      <c r="K560" s="239" t="s">
        <v>193</v>
      </c>
      <c r="L560" s="73"/>
      <c r="M560" s="244" t="s">
        <v>21</v>
      </c>
      <c r="N560" s="245" t="s">
        <v>43</v>
      </c>
      <c r="O560" s="48"/>
      <c r="P560" s="246">
        <f>O560*H560</f>
        <v>0</v>
      </c>
      <c r="Q560" s="246">
        <v>0.00014375</v>
      </c>
      <c r="R560" s="246">
        <f>Q560*H560</f>
        <v>0.00043124999999999999</v>
      </c>
      <c r="S560" s="246">
        <v>0</v>
      </c>
      <c r="T560" s="247">
        <f>S560*H560</f>
        <v>0</v>
      </c>
      <c r="AR560" s="25" t="s">
        <v>290</v>
      </c>
      <c r="AT560" s="25" t="s">
        <v>190</v>
      </c>
      <c r="AU560" s="25" t="s">
        <v>81</v>
      </c>
      <c r="AY560" s="25" t="s">
        <v>188</v>
      </c>
      <c r="BE560" s="248">
        <f>IF(N560="základní",J560,0)</f>
        <v>0</v>
      </c>
      <c r="BF560" s="248">
        <f>IF(N560="snížená",J560,0)</f>
        <v>0</v>
      </c>
      <c r="BG560" s="248">
        <f>IF(N560="zákl. přenesená",J560,0)</f>
        <v>0</v>
      </c>
      <c r="BH560" s="248">
        <f>IF(N560="sníž. přenesená",J560,0)</f>
        <v>0</v>
      </c>
      <c r="BI560" s="248">
        <f>IF(N560="nulová",J560,0)</f>
        <v>0</v>
      </c>
      <c r="BJ560" s="25" t="s">
        <v>79</v>
      </c>
      <c r="BK560" s="248">
        <f>ROUND(I560*H560,2)</f>
        <v>0</v>
      </c>
      <c r="BL560" s="25" t="s">
        <v>290</v>
      </c>
      <c r="BM560" s="25" t="s">
        <v>1752</v>
      </c>
    </row>
    <row r="561" s="1" customFormat="1">
      <c r="B561" s="47"/>
      <c r="C561" s="75"/>
      <c r="D561" s="249" t="s">
        <v>196</v>
      </c>
      <c r="E561" s="75"/>
      <c r="F561" s="250" t="s">
        <v>1136</v>
      </c>
      <c r="G561" s="75"/>
      <c r="H561" s="75"/>
      <c r="I561" s="205"/>
      <c r="J561" s="75"/>
      <c r="K561" s="75"/>
      <c r="L561" s="73"/>
      <c r="M561" s="251"/>
      <c r="N561" s="48"/>
      <c r="O561" s="48"/>
      <c r="P561" s="48"/>
      <c r="Q561" s="48"/>
      <c r="R561" s="48"/>
      <c r="S561" s="48"/>
      <c r="T561" s="96"/>
      <c r="AT561" s="25" t="s">
        <v>196</v>
      </c>
      <c r="AU561" s="25" t="s">
        <v>81</v>
      </c>
    </row>
    <row r="562" s="1" customFormat="1" ht="16.5" customHeight="1">
      <c r="B562" s="47"/>
      <c r="C562" s="237" t="s">
        <v>925</v>
      </c>
      <c r="D562" s="237" t="s">
        <v>190</v>
      </c>
      <c r="E562" s="238" t="s">
        <v>1138</v>
      </c>
      <c r="F562" s="239" t="s">
        <v>1139</v>
      </c>
      <c r="G562" s="240" t="s">
        <v>120</v>
      </c>
      <c r="H562" s="241">
        <v>3</v>
      </c>
      <c r="I562" s="242"/>
      <c r="J562" s="243">
        <f>ROUND(I562*H562,2)</f>
        <v>0</v>
      </c>
      <c r="K562" s="239" t="s">
        <v>193</v>
      </c>
      <c r="L562" s="73"/>
      <c r="M562" s="244" t="s">
        <v>21</v>
      </c>
      <c r="N562" s="245" t="s">
        <v>43</v>
      </c>
      <c r="O562" s="48"/>
      <c r="P562" s="246">
        <f>O562*H562</f>
        <v>0</v>
      </c>
      <c r="Q562" s="246">
        <v>0.00012305000000000001</v>
      </c>
      <c r="R562" s="246">
        <f>Q562*H562</f>
        <v>0.00036915000000000006</v>
      </c>
      <c r="S562" s="246">
        <v>0</v>
      </c>
      <c r="T562" s="247">
        <f>S562*H562</f>
        <v>0</v>
      </c>
      <c r="AR562" s="25" t="s">
        <v>290</v>
      </c>
      <c r="AT562" s="25" t="s">
        <v>190</v>
      </c>
      <c r="AU562" s="25" t="s">
        <v>81</v>
      </c>
      <c r="AY562" s="25" t="s">
        <v>188</v>
      </c>
      <c r="BE562" s="248">
        <f>IF(N562="základní",J562,0)</f>
        <v>0</v>
      </c>
      <c r="BF562" s="248">
        <f>IF(N562="snížená",J562,0)</f>
        <v>0</v>
      </c>
      <c r="BG562" s="248">
        <f>IF(N562="zákl. přenesená",J562,0)</f>
        <v>0</v>
      </c>
      <c r="BH562" s="248">
        <f>IF(N562="sníž. přenesená",J562,0)</f>
        <v>0</v>
      </c>
      <c r="BI562" s="248">
        <f>IF(N562="nulová",J562,0)</f>
        <v>0</v>
      </c>
      <c r="BJ562" s="25" t="s">
        <v>79</v>
      </c>
      <c r="BK562" s="248">
        <f>ROUND(I562*H562,2)</f>
        <v>0</v>
      </c>
      <c r="BL562" s="25" t="s">
        <v>290</v>
      </c>
      <c r="BM562" s="25" t="s">
        <v>1753</v>
      </c>
    </row>
    <row r="563" s="1" customFormat="1">
      <c r="B563" s="47"/>
      <c r="C563" s="75"/>
      <c r="D563" s="249" t="s">
        <v>196</v>
      </c>
      <c r="E563" s="75"/>
      <c r="F563" s="250" t="s">
        <v>1141</v>
      </c>
      <c r="G563" s="75"/>
      <c r="H563" s="75"/>
      <c r="I563" s="205"/>
      <c r="J563" s="75"/>
      <c r="K563" s="75"/>
      <c r="L563" s="73"/>
      <c r="M563" s="251"/>
      <c r="N563" s="48"/>
      <c r="O563" s="48"/>
      <c r="P563" s="48"/>
      <c r="Q563" s="48"/>
      <c r="R563" s="48"/>
      <c r="S563" s="48"/>
      <c r="T563" s="96"/>
      <c r="AT563" s="25" t="s">
        <v>196</v>
      </c>
      <c r="AU563" s="25" t="s">
        <v>81</v>
      </c>
    </row>
    <row r="564" s="1" customFormat="1" ht="16.5" customHeight="1">
      <c r="B564" s="47"/>
      <c r="C564" s="237" t="s">
        <v>930</v>
      </c>
      <c r="D564" s="237" t="s">
        <v>190</v>
      </c>
      <c r="E564" s="238" t="s">
        <v>1143</v>
      </c>
      <c r="F564" s="239" t="s">
        <v>1144</v>
      </c>
      <c r="G564" s="240" t="s">
        <v>120</v>
      </c>
      <c r="H564" s="241">
        <v>3</v>
      </c>
      <c r="I564" s="242"/>
      <c r="J564" s="243">
        <f>ROUND(I564*H564,2)</f>
        <v>0</v>
      </c>
      <c r="K564" s="239" t="s">
        <v>193</v>
      </c>
      <c r="L564" s="73"/>
      <c r="M564" s="244" t="s">
        <v>21</v>
      </c>
      <c r="N564" s="245" t="s">
        <v>43</v>
      </c>
      <c r="O564" s="48"/>
      <c r="P564" s="246">
        <f>O564*H564</f>
        <v>0</v>
      </c>
      <c r="Q564" s="246">
        <v>0.00012305000000000001</v>
      </c>
      <c r="R564" s="246">
        <f>Q564*H564</f>
        <v>0.00036915000000000006</v>
      </c>
      <c r="S564" s="246">
        <v>0</v>
      </c>
      <c r="T564" s="247">
        <f>S564*H564</f>
        <v>0</v>
      </c>
      <c r="AR564" s="25" t="s">
        <v>290</v>
      </c>
      <c r="AT564" s="25" t="s">
        <v>190</v>
      </c>
      <c r="AU564" s="25" t="s">
        <v>81</v>
      </c>
      <c r="AY564" s="25" t="s">
        <v>188</v>
      </c>
      <c r="BE564" s="248">
        <f>IF(N564="základní",J564,0)</f>
        <v>0</v>
      </c>
      <c r="BF564" s="248">
        <f>IF(N564="snížená",J564,0)</f>
        <v>0</v>
      </c>
      <c r="BG564" s="248">
        <f>IF(N564="zákl. přenesená",J564,0)</f>
        <v>0</v>
      </c>
      <c r="BH564" s="248">
        <f>IF(N564="sníž. přenesená",J564,0)</f>
        <v>0</v>
      </c>
      <c r="BI564" s="248">
        <f>IF(N564="nulová",J564,0)</f>
        <v>0</v>
      </c>
      <c r="BJ564" s="25" t="s">
        <v>79</v>
      </c>
      <c r="BK564" s="248">
        <f>ROUND(I564*H564,2)</f>
        <v>0</v>
      </c>
      <c r="BL564" s="25" t="s">
        <v>290</v>
      </c>
      <c r="BM564" s="25" t="s">
        <v>1754</v>
      </c>
    </row>
    <row r="565" s="1" customFormat="1">
      <c r="B565" s="47"/>
      <c r="C565" s="75"/>
      <c r="D565" s="249" t="s">
        <v>196</v>
      </c>
      <c r="E565" s="75"/>
      <c r="F565" s="250" t="s">
        <v>1146</v>
      </c>
      <c r="G565" s="75"/>
      <c r="H565" s="75"/>
      <c r="I565" s="205"/>
      <c r="J565" s="75"/>
      <c r="K565" s="75"/>
      <c r="L565" s="73"/>
      <c r="M565" s="251"/>
      <c r="N565" s="48"/>
      <c r="O565" s="48"/>
      <c r="P565" s="48"/>
      <c r="Q565" s="48"/>
      <c r="R565" s="48"/>
      <c r="S565" s="48"/>
      <c r="T565" s="96"/>
      <c r="AT565" s="25" t="s">
        <v>196</v>
      </c>
      <c r="AU565" s="25" t="s">
        <v>81</v>
      </c>
    </row>
    <row r="566" s="11" customFormat="1" ht="37.44001" customHeight="1">
      <c r="B566" s="221"/>
      <c r="C566" s="222"/>
      <c r="D566" s="223" t="s">
        <v>71</v>
      </c>
      <c r="E566" s="224" t="s">
        <v>1147</v>
      </c>
      <c r="F566" s="224" t="s">
        <v>1148</v>
      </c>
      <c r="G566" s="222"/>
      <c r="H566" s="222"/>
      <c r="I566" s="225"/>
      <c r="J566" s="226">
        <f>BK566</f>
        <v>0</v>
      </c>
      <c r="K566" s="222"/>
      <c r="L566" s="227"/>
      <c r="M566" s="228"/>
      <c r="N566" s="229"/>
      <c r="O566" s="229"/>
      <c r="P566" s="230">
        <f>SUM(P567:P571)</f>
        <v>0</v>
      </c>
      <c r="Q566" s="229"/>
      <c r="R566" s="230">
        <f>SUM(R567:R571)</f>
        <v>0</v>
      </c>
      <c r="S566" s="229"/>
      <c r="T566" s="231">
        <f>SUM(T567:T571)</f>
        <v>0</v>
      </c>
      <c r="AR566" s="232" t="s">
        <v>194</v>
      </c>
      <c r="AT566" s="233" t="s">
        <v>71</v>
      </c>
      <c r="AU566" s="233" t="s">
        <v>72</v>
      </c>
      <c r="AY566" s="232" t="s">
        <v>188</v>
      </c>
      <c r="BK566" s="234">
        <f>SUM(BK567:BK571)</f>
        <v>0</v>
      </c>
    </row>
    <row r="567" s="1" customFormat="1" ht="16.5" customHeight="1">
      <c r="B567" s="47"/>
      <c r="C567" s="237" t="s">
        <v>935</v>
      </c>
      <c r="D567" s="237" t="s">
        <v>190</v>
      </c>
      <c r="E567" s="238" t="s">
        <v>1150</v>
      </c>
      <c r="F567" s="239" t="s">
        <v>1151</v>
      </c>
      <c r="G567" s="240" t="s">
        <v>1152</v>
      </c>
      <c r="H567" s="241">
        <v>5</v>
      </c>
      <c r="I567" s="242"/>
      <c r="J567" s="243">
        <f>ROUND(I567*H567,2)</f>
        <v>0</v>
      </c>
      <c r="K567" s="239" t="s">
        <v>307</v>
      </c>
      <c r="L567" s="73"/>
      <c r="M567" s="244" t="s">
        <v>21</v>
      </c>
      <c r="N567" s="245" t="s">
        <v>43</v>
      </c>
      <c r="O567" s="48"/>
      <c r="P567" s="246">
        <f>O567*H567</f>
        <v>0</v>
      </c>
      <c r="Q567" s="246">
        <v>0</v>
      </c>
      <c r="R567" s="246">
        <f>Q567*H567</f>
        <v>0</v>
      </c>
      <c r="S567" s="246">
        <v>0</v>
      </c>
      <c r="T567" s="247">
        <f>S567*H567</f>
        <v>0</v>
      </c>
      <c r="AR567" s="25" t="s">
        <v>1001</v>
      </c>
      <c r="AT567" s="25" t="s">
        <v>190</v>
      </c>
      <c r="AU567" s="25" t="s">
        <v>79</v>
      </c>
      <c r="AY567" s="25" t="s">
        <v>188</v>
      </c>
      <c r="BE567" s="248">
        <f>IF(N567="základní",J567,0)</f>
        <v>0</v>
      </c>
      <c r="BF567" s="248">
        <f>IF(N567="snížená",J567,0)</f>
        <v>0</v>
      </c>
      <c r="BG567" s="248">
        <f>IF(N567="zákl. přenesená",J567,0)</f>
        <v>0</v>
      </c>
      <c r="BH567" s="248">
        <f>IF(N567="sníž. přenesená",J567,0)</f>
        <v>0</v>
      </c>
      <c r="BI567" s="248">
        <f>IF(N567="nulová",J567,0)</f>
        <v>0</v>
      </c>
      <c r="BJ567" s="25" t="s">
        <v>79</v>
      </c>
      <c r="BK567" s="248">
        <f>ROUND(I567*H567,2)</f>
        <v>0</v>
      </c>
      <c r="BL567" s="25" t="s">
        <v>1001</v>
      </c>
      <c r="BM567" s="25" t="s">
        <v>1755</v>
      </c>
    </row>
    <row r="568" s="1" customFormat="1">
      <c r="B568" s="47"/>
      <c r="C568" s="75"/>
      <c r="D568" s="249" t="s">
        <v>196</v>
      </c>
      <c r="E568" s="75"/>
      <c r="F568" s="250" t="s">
        <v>1151</v>
      </c>
      <c r="G568" s="75"/>
      <c r="H568" s="75"/>
      <c r="I568" s="205"/>
      <c r="J568" s="75"/>
      <c r="K568" s="75"/>
      <c r="L568" s="73"/>
      <c r="M568" s="251"/>
      <c r="N568" s="48"/>
      <c r="O568" s="48"/>
      <c r="P568" s="48"/>
      <c r="Q568" s="48"/>
      <c r="R568" s="48"/>
      <c r="S568" s="48"/>
      <c r="T568" s="96"/>
      <c r="AT568" s="25" t="s">
        <v>196</v>
      </c>
      <c r="AU568" s="25" t="s">
        <v>79</v>
      </c>
    </row>
    <row r="569" s="1" customFormat="1">
      <c r="B569" s="47"/>
      <c r="C569" s="75"/>
      <c r="D569" s="249" t="s">
        <v>740</v>
      </c>
      <c r="E569" s="75"/>
      <c r="F569" s="252" t="s">
        <v>1154</v>
      </c>
      <c r="G569" s="75"/>
      <c r="H569" s="75"/>
      <c r="I569" s="205"/>
      <c r="J569" s="75"/>
      <c r="K569" s="75"/>
      <c r="L569" s="73"/>
      <c r="M569" s="251"/>
      <c r="N569" s="48"/>
      <c r="O569" s="48"/>
      <c r="P569" s="48"/>
      <c r="Q569" s="48"/>
      <c r="R569" s="48"/>
      <c r="S569" s="48"/>
      <c r="T569" s="96"/>
      <c r="AT569" s="25" t="s">
        <v>740</v>
      </c>
      <c r="AU569" s="25" t="s">
        <v>79</v>
      </c>
    </row>
    <row r="570" s="1" customFormat="1" ht="16.5" customHeight="1">
      <c r="B570" s="47"/>
      <c r="C570" s="237" t="s">
        <v>940</v>
      </c>
      <c r="D570" s="237" t="s">
        <v>190</v>
      </c>
      <c r="E570" s="238" t="s">
        <v>1156</v>
      </c>
      <c r="F570" s="239" t="s">
        <v>1157</v>
      </c>
      <c r="G570" s="240" t="s">
        <v>1152</v>
      </c>
      <c r="H570" s="241">
        <v>5</v>
      </c>
      <c r="I570" s="242"/>
      <c r="J570" s="243">
        <f>ROUND(I570*H570,2)</f>
        <v>0</v>
      </c>
      <c r="K570" s="239" t="s">
        <v>307</v>
      </c>
      <c r="L570" s="73"/>
      <c r="M570" s="244" t="s">
        <v>21</v>
      </c>
      <c r="N570" s="245" t="s">
        <v>43</v>
      </c>
      <c r="O570" s="48"/>
      <c r="P570" s="246">
        <f>O570*H570</f>
        <v>0</v>
      </c>
      <c r="Q570" s="246">
        <v>0</v>
      </c>
      <c r="R570" s="246">
        <f>Q570*H570</f>
        <v>0</v>
      </c>
      <c r="S570" s="246">
        <v>0</v>
      </c>
      <c r="T570" s="247">
        <f>S570*H570</f>
        <v>0</v>
      </c>
      <c r="AR570" s="25" t="s">
        <v>1001</v>
      </c>
      <c r="AT570" s="25" t="s">
        <v>190</v>
      </c>
      <c r="AU570" s="25" t="s">
        <v>79</v>
      </c>
      <c r="AY570" s="25" t="s">
        <v>188</v>
      </c>
      <c r="BE570" s="248">
        <f>IF(N570="základní",J570,0)</f>
        <v>0</v>
      </c>
      <c r="BF570" s="248">
        <f>IF(N570="snížená",J570,0)</f>
        <v>0</v>
      </c>
      <c r="BG570" s="248">
        <f>IF(N570="zákl. přenesená",J570,0)</f>
        <v>0</v>
      </c>
      <c r="BH570" s="248">
        <f>IF(N570="sníž. přenesená",J570,0)</f>
        <v>0</v>
      </c>
      <c r="BI570" s="248">
        <f>IF(N570="nulová",J570,0)</f>
        <v>0</v>
      </c>
      <c r="BJ570" s="25" t="s">
        <v>79</v>
      </c>
      <c r="BK570" s="248">
        <f>ROUND(I570*H570,2)</f>
        <v>0</v>
      </c>
      <c r="BL570" s="25" t="s">
        <v>1001</v>
      </c>
      <c r="BM570" s="25" t="s">
        <v>1756</v>
      </c>
    </row>
    <row r="571" s="1" customFormat="1">
      <c r="B571" s="47"/>
      <c r="C571" s="75"/>
      <c r="D571" s="249" t="s">
        <v>196</v>
      </c>
      <c r="E571" s="75"/>
      <c r="F571" s="250" t="s">
        <v>1157</v>
      </c>
      <c r="G571" s="75"/>
      <c r="H571" s="75"/>
      <c r="I571" s="205"/>
      <c r="J571" s="75"/>
      <c r="K571" s="75"/>
      <c r="L571" s="73"/>
      <c r="M571" s="309"/>
      <c r="N571" s="310"/>
      <c r="O571" s="310"/>
      <c r="P571" s="310"/>
      <c r="Q571" s="310"/>
      <c r="R571" s="310"/>
      <c r="S571" s="310"/>
      <c r="T571" s="311"/>
      <c r="AT571" s="25" t="s">
        <v>196</v>
      </c>
      <c r="AU571" s="25" t="s">
        <v>79</v>
      </c>
    </row>
    <row r="572" s="1" customFormat="1" ht="6.96" customHeight="1">
      <c r="B572" s="68"/>
      <c r="C572" s="69"/>
      <c r="D572" s="69"/>
      <c r="E572" s="69"/>
      <c r="F572" s="69"/>
      <c r="G572" s="69"/>
      <c r="H572" s="69"/>
      <c r="I572" s="180"/>
      <c r="J572" s="69"/>
      <c r="K572" s="69"/>
      <c r="L572" s="73"/>
    </row>
  </sheetData>
  <sheetProtection sheet="1" autoFilter="0" formatColumns="0" formatRows="0" objects="1" scenarios="1" spinCount="100000" saltValue="bWcsmz7273uaJcp8sLcPUjpT0QxP7XETDkcpSNSxtRZRKh4CNpp0D7C1fIe0BwmeyChq6dSx99zM/TqGzrt3EQ==" hashValue="AbuPCP1AMzj7pjHTQIbPVC8jJiLm01XQK+NGWXQyAm1LAGg82n8Ozv8EH2TBGUdaU1OGtB6M9KZlrmldzRuJNg==" algorithmName="SHA-512" password="CC35"/>
  <autoFilter ref="C108:K571"/>
  <mergeCells count="13">
    <mergeCell ref="E7:H7"/>
    <mergeCell ref="E9:H9"/>
    <mergeCell ref="E11:H11"/>
    <mergeCell ref="E26:H26"/>
    <mergeCell ref="E47:H47"/>
    <mergeCell ref="E49:H49"/>
    <mergeCell ref="E51:H51"/>
    <mergeCell ref="J55:J56"/>
    <mergeCell ref="E97:H97"/>
    <mergeCell ref="E99:H99"/>
    <mergeCell ref="E101:H101"/>
    <mergeCell ref="G1:H1"/>
    <mergeCell ref="L2:V2"/>
  </mergeCells>
  <hyperlinks>
    <hyperlink ref="F1:G1" location="C2" display="1) Krycí list soupisu"/>
    <hyperlink ref="G1:H1" location="C58" display="2) Rekapitulace"/>
    <hyperlink ref="J1" location="C108"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95</v>
      </c>
      <c r="AZ2" s="154" t="s">
        <v>119</v>
      </c>
      <c r="BA2" s="154" t="s">
        <v>21</v>
      </c>
      <c r="BB2" s="154" t="s">
        <v>120</v>
      </c>
      <c r="BC2" s="154" t="s">
        <v>1757</v>
      </c>
      <c r="BD2" s="154" t="s">
        <v>81</v>
      </c>
    </row>
    <row r="3" ht="6.96" customHeight="1">
      <c r="B3" s="26"/>
      <c r="C3" s="27"/>
      <c r="D3" s="27"/>
      <c r="E3" s="27"/>
      <c r="F3" s="27"/>
      <c r="G3" s="27"/>
      <c r="H3" s="27"/>
      <c r="I3" s="155"/>
      <c r="J3" s="27"/>
      <c r="K3" s="28"/>
      <c r="AT3" s="25" t="s">
        <v>81</v>
      </c>
      <c r="AZ3" s="154" t="s">
        <v>125</v>
      </c>
      <c r="BA3" s="154" t="s">
        <v>21</v>
      </c>
      <c r="BB3" s="154" t="s">
        <v>120</v>
      </c>
      <c r="BC3" s="154" t="s">
        <v>1758</v>
      </c>
      <c r="BD3" s="154" t="s">
        <v>81</v>
      </c>
    </row>
    <row r="4" ht="36.96" customHeight="1">
      <c r="B4" s="29"/>
      <c r="C4" s="30"/>
      <c r="D4" s="31" t="s">
        <v>124</v>
      </c>
      <c r="E4" s="30"/>
      <c r="F4" s="30"/>
      <c r="G4" s="30"/>
      <c r="H4" s="30"/>
      <c r="I4" s="156"/>
      <c r="J4" s="30"/>
      <c r="K4" s="32"/>
      <c r="M4" s="33" t="s">
        <v>12</v>
      </c>
      <c r="AT4" s="25" t="s">
        <v>6</v>
      </c>
      <c r="AZ4" s="154" t="s">
        <v>1759</v>
      </c>
      <c r="BA4" s="154" t="s">
        <v>21</v>
      </c>
      <c r="BB4" s="154" t="s">
        <v>120</v>
      </c>
      <c r="BC4" s="154" t="s">
        <v>1760</v>
      </c>
      <c r="BD4" s="154" t="s">
        <v>81</v>
      </c>
    </row>
    <row r="5" ht="6.96" customHeight="1">
      <c r="B5" s="29"/>
      <c r="C5" s="30"/>
      <c r="D5" s="30"/>
      <c r="E5" s="30"/>
      <c r="F5" s="30"/>
      <c r="G5" s="30"/>
      <c r="H5" s="30"/>
      <c r="I5" s="156"/>
      <c r="J5" s="30"/>
      <c r="K5" s="32"/>
      <c r="AZ5" s="154" t="s">
        <v>132</v>
      </c>
      <c r="BA5" s="154" t="s">
        <v>21</v>
      </c>
      <c r="BB5" s="154" t="s">
        <v>120</v>
      </c>
      <c r="BC5" s="154" t="s">
        <v>1761</v>
      </c>
      <c r="BD5" s="154" t="s">
        <v>81</v>
      </c>
    </row>
    <row r="6">
      <c r="B6" s="29"/>
      <c r="C6" s="30"/>
      <c r="D6" s="41" t="s">
        <v>18</v>
      </c>
      <c r="E6" s="30"/>
      <c r="F6" s="30"/>
      <c r="G6" s="30"/>
      <c r="H6" s="30"/>
      <c r="I6" s="156"/>
      <c r="J6" s="30"/>
      <c r="K6" s="32"/>
      <c r="AZ6" s="154" t="s">
        <v>135</v>
      </c>
      <c r="BA6" s="154" t="s">
        <v>21</v>
      </c>
      <c r="BB6" s="154" t="s">
        <v>120</v>
      </c>
      <c r="BC6" s="154" t="s">
        <v>1762</v>
      </c>
      <c r="BD6" s="154" t="s">
        <v>81</v>
      </c>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137</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1763</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ROUND(J110,2)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ROUND(SUM(BE110:BE843), 2)</f>
        <v>0</v>
      </c>
      <c r="G32" s="48"/>
      <c r="H32" s="48"/>
      <c r="I32" s="172">
        <v>0.20999999999999999</v>
      </c>
      <c r="J32" s="171">
        <f>ROUND(ROUND((SUM(BE110:BE843)), 2)*I32, 2)</f>
        <v>0</v>
      </c>
      <c r="K32" s="52"/>
    </row>
    <row r="33" s="1" customFormat="1" ht="14.4" customHeight="1">
      <c r="B33" s="47"/>
      <c r="C33" s="48"/>
      <c r="D33" s="48"/>
      <c r="E33" s="56" t="s">
        <v>44</v>
      </c>
      <c r="F33" s="171">
        <f>ROUND(SUM(BF110:BF843), 2)</f>
        <v>0</v>
      </c>
      <c r="G33" s="48"/>
      <c r="H33" s="48"/>
      <c r="I33" s="172">
        <v>0.14999999999999999</v>
      </c>
      <c r="J33" s="171">
        <f>ROUND(ROUND((SUM(BF110:BF843)), 2)*I33, 2)</f>
        <v>0</v>
      </c>
      <c r="K33" s="52"/>
    </row>
    <row r="34" hidden="1" s="1" customFormat="1" ht="14.4" customHeight="1">
      <c r="B34" s="47"/>
      <c r="C34" s="48"/>
      <c r="D34" s="48"/>
      <c r="E34" s="56" t="s">
        <v>45</v>
      </c>
      <c r="F34" s="171">
        <f>ROUND(SUM(BG110:BG843), 2)</f>
        <v>0</v>
      </c>
      <c r="G34" s="48"/>
      <c r="H34" s="48"/>
      <c r="I34" s="172">
        <v>0.20999999999999999</v>
      </c>
      <c r="J34" s="171">
        <v>0</v>
      </c>
      <c r="K34" s="52"/>
    </row>
    <row r="35" hidden="1" s="1" customFormat="1" ht="14.4" customHeight="1">
      <c r="B35" s="47"/>
      <c r="C35" s="48"/>
      <c r="D35" s="48"/>
      <c r="E35" s="56" t="s">
        <v>46</v>
      </c>
      <c r="F35" s="171">
        <f>ROUND(SUM(BH110:BH843), 2)</f>
        <v>0</v>
      </c>
      <c r="G35" s="48"/>
      <c r="H35" s="48"/>
      <c r="I35" s="172">
        <v>0.14999999999999999</v>
      </c>
      <c r="J35" s="171">
        <v>0</v>
      </c>
      <c r="K35" s="52"/>
    </row>
    <row r="36" hidden="1" s="1" customFormat="1" ht="14.4" customHeight="1">
      <c r="B36" s="47"/>
      <c r="C36" s="48"/>
      <c r="D36" s="48"/>
      <c r="E36" s="56" t="s">
        <v>47</v>
      </c>
      <c r="F36" s="171">
        <f>ROUND(SUM(BI110:BI843),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137</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D.1.1.4 - Objekt D, E</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J110</f>
        <v>0</v>
      </c>
      <c r="K60" s="52"/>
      <c r="AU60" s="25" t="s">
        <v>144</v>
      </c>
    </row>
    <row r="61" s="8" customFormat="1" ht="24.96" customHeight="1">
      <c r="B61" s="191"/>
      <c r="C61" s="192"/>
      <c r="D61" s="193" t="s">
        <v>145</v>
      </c>
      <c r="E61" s="194"/>
      <c r="F61" s="194"/>
      <c r="G61" s="194"/>
      <c r="H61" s="194"/>
      <c r="I61" s="195"/>
      <c r="J61" s="196">
        <f>J111</f>
        <v>0</v>
      </c>
      <c r="K61" s="197"/>
    </row>
    <row r="62" s="9" customFormat="1" ht="19.92" customHeight="1">
      <c r="B62" s="198"/>
      <c r="C62" s="199"/>
      <c r="D62" s="200" t="s">
        <v>146</v>
      </c>
      <c r="E62" s="201"/>
      <c r="F62" s="201"/>
      <c r="G62" s="201"/>
      <c r="H62" s="201"/>
      <c r="I62" s="202"/>
      <c r="J62" s="203">
        <f>J112</f>
        <v>0</v>
      </c>
      <c r="K62" s="204"/>
    </row>
    <row r="63" s="9" customFormat="1" ht="19.92" customHeight="1">
      <c r="B63" s="198"/>
      <c r="C63" s="199"/>
      <c r="D63" s="200" t="s">
        <v>1493</v>
      </c>
      <c r="E63" s="201"/>
      <c r="F63" s="201"/>
      <c r="G63" s="201"/>
      <c r="H63" s="201"/>
      <c r="I63" s="202"/>
      <c r="J63" s="203">
        <f>J171</f>
        <v>0</v>
      </c>
      <c r="K63" s="204"/>
    </row>
    <row r="64" s="9" customFormat="1" ht="19.92" customHeight="1">
      <c r="B64" s="198"/>
      <c r="C64" s="199"/>
      <c r="D64" s="200" t="s">
        <v>147</v>
      </c>
      <c r="E64" s="201"/>
      <c r="F64" s="201"/>
      <c r="G64" s="201"/>
      <c r="H64" s="201"/>
      <c r="I64" s="202"/>
      <c r="J64" s="203">
        <f>J180</f>
        <v>0</v>
      </c>
      <c r="K64" s="204"/>
    </row>
    <row r="65" s="9" customFormat="1" ht="19.92" customHeight="1">
      <c r="B65" s="198"/>
      <c r="C65" s="199"/>
      <c r="D65" s="200" t="s">
        <v>148</v>
      </c>
      <c r="E65" s="201"/>
      <c r="F65" s="201"/>
      <c r="G65" s="201"/>
      <c r="H65" s="201"/>
      <c r="I65" s="202"/>
      <c r="J65" s="203">
        <f>J195</f>
        <v>0</v>
      </c>
      <c r="K65" s="204"/>
    </row>
    <row r="66" s="9" customFormat="1" ht="14.88" customHeight="1">
      <c r="B66" s="198"/>
      <c r="C66" s="199"/>
      <c r="D66" s="200" t="s">
        <v>149</v>
      </c>
      <c r="E66" s="201"/>
      <c r="F66" s="201"/>
      <c r="G66" s="201"/>
      <c r="H66" s="201"/>
      <c r="I66" s="202"/>
      <c r="J66" s="203">
        <f>J196</f>
        <v>0</v>
      </c>
      <c r="K66" s="204"/>
    </row>
    <row r="67" s="9" customFormat="1" ht="14.88" customHeight="1">
      <c r="B67" s="198"/>
      <c r="C67" s="199"/>
      <c r="D67" s="200" t="s">
        <v>150</v>
      </c>
      <c r="E67" s="201"/>
      <c r="F67" s="201"/>
      <c r="G67" s="201"/>
      <c r="H67" s="201"/>
      <c r="I67" s="202"/>
      <c r="J67" s="203">
        <f>J351</f>
        <v>0</v>
      </c>
      <c r="K67" s="204"/>
    </row>
    <row r="68" s="9" customFormat="1" ht="19.92" customHeight="1">
      <c r="B68" s="198"/>
      <c r="C68" s="199"/>
      <c r="D68" s="200" t="s">
        <v>151</v>
      </c>
      <c r="E68" s="201"/>
      <c r="F68" s="201"/>
      <c r="G68" s="201"/>
      <c r="H68" s="201"/>
      <c r="I68" s="202"/>
      <c r="J68" s="203">
        <f>J355</f>
        <v>0</v>
      </c>
      <c r="K68" s="204"/>
    </row>
    <row r="69" s="9" customFormat="1" ht="14.88" customHeight="1">
      <c r="B69" s="198"/>
      <c r="C69" s="199"/>
      <c r="D69" s="200" t="s">
        <v>152</v>
      </c>
      <c r="E69" s="201"/>
      <c r="F69" s="201"/>
      <c r="G69" s="201"/>
      <c r="H69" s="201"/>
      <c r="I69" s="202"/>
      <c r="J69" s="203">
        <f>J356</f>
        <v>0</v>
      </c>
      <c r="K69" s="204"/>
    </row>
    <row r="70" s="9" customFormat="1" ht="14.88" customHeight="1">
      <c r="B70" s="198"/>
      <c r="C70" s="199"/>
      <c r="D70" s="200" t="s">
        <v>153</v>
      </c>
      <c r="E70" s="201"/>
      <c r="F70" s="201"/>
      <c r="G70" s="201"/>
      <c r="H70" s="201"/>
      <c r="I70" s="202"/>
      <c r="J70" s="203">
        <f>J364</f>
        <v>0</v>
      </c>
      <c r="K70" s="204"/>
    </row>
    <row r="71" s="9" customFormat="1" ht="14.88" customHeight="1">
      <c r="B71" s="198"/>
      <c r="C71" s="199"/>
      <c r="D71" s="200" t="s">
        <v>154</v>
      </c>
      <c r="E71" s="201"/>
      <c r="F71" s="201"/>
      <c r="G71" s="201"/>
      <c r="H71" s="201"/>
      <c r="I71" s="202"/>
      <c r="J71" s="203">
        <f>J390</f>
        <v>0</v>
      </c>
      <c r="K71" s="204"/>
    </row>
    <row r="72" s="9" customFormat="1" ht="14.88" customHeight="1">
      <c r="B72" s="198"/>
      <c r="C72" s="199"/>
      <c r="D72" s="200" t="s">
        <v>155</v>
      </c>
      <c r="E72" s="201"/>
      <c r="F72" s="201"/>
      <c r="G72" s="201"/>
      <c r="H72" s="201"/>
      <c r="I72" s="202"/>
      <c r="J72" s="203">
        <f>J395</f>
        <v>0</v>
      </c>
      <c r="K72" s="204"/>
    </row>
    <row r="73" s="9" customFormat="1" ht="14.88" customHeight="1">
      <c r="B73" s="198"/>
      <c r="C73" s="199"/>
      <c r="D73" s="200" t="s">
        <v>156</v>
      </c>
      <c r="E73" s="201"/>
      <c r="F73" s="201"/>
      <c r="G73" s="201"/>
      <c r="H73" s="201"/>
      <c r="I73" s="202"/>
      <c r="J73" s="203">
        <f>J434</f>
        <v>0</v>
      </c>
      <c r="K73" s="204"/>
    </row>
    <row r="74" s="9" customFormat="1" ht="14.88" customHeight="1">
      <c r="B74" s="198"/>
      <c r="C74" s="199"/>
      <c r="D74" s="200" t="s">
        <v>157</v>
      </c>
      <c r="E74" s="201"/>
      <c r="F74" s="201"/>
      <c r="G74" s="201"/>
      <c r="H74" s="201"/>
      <c r="I74" s="202"/>
      <c r="J74" s="203">
        <f>J440</f>
        <v>0</v>
      </c>
      <c r="K74" s="204"/>
    </row>
    <row r="75" s="9" customFormat="1" ht="21.84" customHeight="1">
      <c r="B75" s="198"/>
      <c r="C75" s="199"/>
      <c r="D75" s="200" t="s">
        <v>158</v>
      </c>
      <c r="E75" s="201"/>
      <c r="F75" s="201"/>
      <c r="G75" s="201"/>
      <c r="H75" s="201"/>
      <c r="I75" s="202"/>
      <c r="J75" s="203">
        <f>J441</f>
        <v>0</v>
      </c>
      <c r="K75" s="204"/>
    </row>
    <row r="76" s="9" customFormat="1" ht="21.84" customHeight="1">
      <c r="B76" s="198"/>
      <c r="C76" s="199"/>
      <c r="D76" s="200" t="s">
        <v>159</v>
      </c>
      <c r="E76" s="201"/>
      <c r="F76" s="201"/>
      <c r="G76" s="201"/>
      <c r="H76" s="201"/>
      <c r="I76" s="202"/>
      <c r="J76" s="203">
        <f>J455</f>
        <v>0</v>
      </c>
      <c r="K76" s="204"/>
    </row>
    <row r="77" s="8" customFormat="1" ht="24.96" customHeight="1">
      <c r="B77" s="191"/>
      <c r="C77" s="192"/>
      <c r="D77" s="193" t="s">
        <v>160</v>
      </c>
      <c r="E77" s="194"/>
      <c r="F77" s="194"/>
      <c r="G77" s="194"/>
      <c r="H77" s="194"/>
      <c r="I77" s="195"/>
      <c r="J77" s="196">
        <f>J459</f>
        <v>0</v>
      </c>
      <c r="K77" s="197"/>
    </row>
    <row r="78" s="9" customFormat="1" ht="19.92" customHeight="1">
      <c r="B78" s="198"/>
      <c r="C78" s="199"/>
      <c r="D78" s="200" t="s">
        <v>161</v>
      </c>
      <c r="E78" s="201"/>
      <c r="F78" s="201"/>
      <c r="G78" s="201"/>
      <c r="H78" s="201"/>
      <c r="I78" s="202"/>
      <c r="J78" s="203">
        <f>J460</f>
        <v>0</v>
      </c>
      <c r="K78" s="204"/>
    </row>
    <row r="79" s="9" customFormat="1" ht="19.92" customHeight="1">
      <c r="B79" s="198"/>
      <c r="C79" s="199"/>
      <c r="D79" s="200" t="s">
        <v>162</v>
      </c>
      <c r="E79" s="201"/>
      <c r="F79" s="201"/>
      <c r="G79" s="201"/>
      <c r="H79" s="201"/>
      <c r="I79" s="202"/>
      <c r="J79" s="203">
        <f>J467</f>
        <v>0</v>
      </c>
      <c r="K79" s="204"/>
    </row>
    <row r="80" s="9" customFormat="1" ht="19.92" customHeight="1">
      <c r="B80" s="198"/>
      <c r="C80" s="199"/>
      <c r="D80" s="200" t="s">
        <v>163</v>
      </c>
      <c r="E80" s="201"/>
      <c r="F80" s="201"/>
      <c r="G80" s="201"/>
      <c r="H80" s="201"/>
      <c r="I80" s="202"/>
      <c r="J80" s="203">
        <f>J541</f>
        <v>0</v>
      </c>
      <c r="K80" s="204"/>
    </row>
    <row r="81" s="9" customFormat="1" ht="19.92" customHeight="1">
      <c r="B81" s="198"/>
      <c r="C81" s="199"/>
      <c r="D81" s="200" t="s">
        <v>164</v>
      </c>
      <c r="E81" s="201"/>
      <c r="F81" s="201"/>
      <c r="G81" s="201"/>
      <c r="H81" s="201"/>
      <c r="I81" s="202"/>
      <c r="J81" s="203">
        <f>J596</f>
        <v>0</v>
      </c>
      <c r="K81" s="204"/>
    </row>
    <row r="82" s="9" customFormat="1" ht="19.92" customHeight="1">
      <c r="B82" s="198"/>
      <c r="C82" s="199"/>
      <c r="D82" s="200" t="s">
        <v>166</v>
      </c>
      <c r="E82" s="201"/>
      <c r="F82" s="201"/>
      <c r="G82" s="201"/>
      <c r="H82" s="201"/>
      <c r="I82" s="202"/>
      <c r="J82" s="203">
        <f>J614</f>
        <v>0</v>
      </c>
      <c r="K82" s="204"/>
    </row>
    <row r="83" s="9" customFormat="1" ht="19.92" customHeight="1">
      <c r="B83" s="198"/>
      <c r="C83" s="199"/>
      <c r="D83" s="200" t="s">
        <v>167</v>
      </c>
      <c r="E83" s="201"/>
      <c r="F83" s="201"/>
      <c r="G83" s="201"/>
      <c r="H83" s="201"/>
      <c r="I83" s="202"/>
      <c r="J83" s="203">
        <f>J630</f>
        <v>0</v>
      </c>
      <c r="K83" s="204"/>
    </row>
    <row r="84" s="9" customFormat="1" ht="19.92" customHeight="1">
      <c r="B84" s="198"/>
      <c r="C84" s="199"/>
      <c r="D84" s="200" t="s">
        <v>168</v>
      </c>
      <c r="E84" s="201"/>
      <c r="F84" s="201"/>
      <c r="G84" s="201"/>
      <c r="H84" s="201"/>
      <c r="I84" s="202"/>
      <c r="J84" s="203">
        <f>J658</f>
        <v>0</v>
      </c>
      <c r="K84" s="204"/>
    </row>
    <row r="85" s="9" customFormat="1" ht="19.92" customHeight="1">
      <c r="B85" s="198"/>
      <c r="C85" s="199"/>
      <c r="D85" s="200" t="s">
        <v>169</v>
      </c>
      <c r="E85" s="201"/>
      <c r="F85" s="201"/>
      <c r="G85" s="201"/>
      <c r="H85" s="201"/>
      <c r="I85" s="202"/>
      <c r="J85" s="203">
        <f>J663</f>
        <v>0</v>
      </c>
      <c r="K85" s="204"/>
    </row>
    <row r="86" s="9" customFormat="1" ht="19.92" customHeight="1">
      <c r="B86" s="198"/>
      <c r="C86" s="199"/>
      <c r="D86" s="200" t="s">
        <v>1495</v>
      </c>
      <c r="E86" s="201"/>
      <c r="F86" s="201"/>
      <c r="G86" s="201"/>
      <c r="H86" s="201"/>
      <c r="I86" s="202"/>
      <c r="J86" s="203">
        <f>J775</f>
        <v>0</v>
      </c>
      <c r="K86" s="204"/>
    </row>
    <row r="87" s="9" customFormat="1" ht="19.92" customHeight="1">
      <c r="B87" s="198"/>
      <c r="C87" s="199"/>
      <c r="D87" s="200" t="s">
        <v>170</v>
      </c>
      <c r="E87" s="201"/>
      <c r="F87" s="201"/>
      <c r="G87" s="201"/>
      <c r="H87" s="201"/>
      <c r="I87" s="202"/>
      <c r="J87" s="203">
        <f>J792</f>
        <v>0</v>
      </c>
      <c r="K87" s="204"/>
    </row>
    <row r="88" s="8" customFormat="1" ht="24.96" customHeight="1">
      <c r="B88" s="191"/>
      <c r="C88" s="192"/>
      <c r="D88" s="193" t="s">
        <v>171</v>
      </c>
      <c r="E88" s="194"/>
      <c r="F88" s="194"/>
      <c r="G88" s="194"/>
      <c r="H88" s="194"/>
      <c r="I88" s="195"/>
      <c r="J88" s="196">
        <f>J836</f>
        <v>0</v>
      </c>
      <c r="K88" s="197"/>
    </row>
    <row r="89" s="1" customFormat="1" ht="21.84" customHeight="1">
      <c r="B89" s="47"/>
      <c r="C89" s="48"/>
      <c r="D89" s="48"/>
      <c r="E89" s="48"/>
      <c r="F89" s="48"/>
      <c r="G89" s="48"/>
      <c r="H89" s="48"/>
      <c r="I89" s="158"/>
      <c r="J89" s="48"/>
      <c r="K89" s="52"/>
    </row>
    <row r="90" s="1" customFormat="1" ht="6.96" customHeight="1">
      <c r="B90" s="68"/>
      <c r="C90" s="69"/>
      <c r="D90" s="69"/>
      <c r="E90" s="69"/>
      <c r="F90" s="69"/>
      <c r="G90" s="69"/>
      <c r="H90" s="69"/>
      <c r="I90" s="180"/>
      <c r="J90" s="69"/>
      <c r="K90" s="70"/>
    </row>
    <row r="94" s="1" customFormat="1" ht="6.96" customHeight="1">
      <c r="B94" s="71"/>
      <c r="C94" s="72"/>
      <c r="D94" s="72"/>
      <c r="E94" s="72"/>
      <c r="F94" s="72"/>
      <c r="G94" s="72"/>
      <c r="H94" s="72"/>
      <c r="I94" s="183"/>
      <c r="J94" s="72"/>
      <c r="K94" s="72"/>
      <c r="L94" s="73"/>
    </row>
    <row r="95" s="1" customFormat="1" ht="36.96" customHeight="1">
      <c r="B95" s="47"/>
      <c r="C95" s="74" t="s">
        <v>172</v>
      </c>
      <c r="D95" s="75"/>
      <c r="E95" s="75"/>
      <c r="F95" s="75"/>
      <c r="G95" s="75"/>
      <c r="H95" s="75"/>
      <c r="I95" s="205"/>
      <c r="J95" s="75"/>
      <c r="K95" s="75"/>
      <c r="L95" s="73"/>
    </row>
    <row r="96" s="1" customFormat="1" ht="6.96" customHeight="1">
      <c r="B96" s="47"/>
      <c r="C96" s="75"/>
      <c r="D96" s="75"/>
      <c r="E96" s="75"/>
      <c r="F96" s="75"/>
      <c r="G96" s="75"/>
      <c r="H96" s="75"/>
      <c r="I96" s="205"/>
      <c r="J96" s="75"/>
      <c r="K96" s="75"/>
      <c r="L96" s="73"/>
    </row>
    <row r="97" s="1" customFormat="1" ht="14.4" customHeight="1">
      <c r="B97" s="47"/>
      <c r="C97" s="77" t="s">
        <v>18</v>
      </c>
      <c r="D97" s="75"/>
      <c r="E97" s="75"/>
      <c r="F97" s="75"/>
      <c r="G97" s="75"/>
      <c r="H97" s="75"/>
      <c r="I97" s="205"/>
      <c r="J97" s="75"/>
      <c r="K97" s="75"/>
      <c r="L97" s="73"/>
    </row>
    <row r="98" s="1" customFormat="1" ht="16.5" customHeight="1">
      <c r="B98" s="47"/>
      <c r="C98" s="75"/>
      <c r="D98" s="75"/>
      <c r="E98" s="206" t="str">
        <f>E7</f>
        <v>Snížení energetické náročnosti obj. MŠ, Čimelice č.p.303, na par.č.400</v>
      </c>
      <c r="F98" s="77"/>
      <c r="G98" s="77"/>
      <c r="H98" s="77"/>
      <c r="I98" s="205"/>
      <c r="J98" s="75"/>
      <c r="K98" s="75"/>
      <c r="L98" s="73"/>
    </row>
    <row r="99">
      <c r="B99" s="29"/>
      <c r="C99" s="77" t="s">
        <v>134</v>
      </c>
      <c r="D99" s="207"/>
      <c r="E99" s="207"/>
      <c r="F99" s="207"/>
      <c r="G99" s="207"/>
      <c r="H99" s="207"/>
      <c r="I99" s="149"/>
      <c r="J99" s="207"/>
      <c r="K99" s="207"/>
      <c r="L99" s="208"/>
    </row>
    <row r="100" s="1" customFormat="1" ht="16.5" customHeight="1">
      <c r="B100" s="47"/>
      <c r="C100" s="75"/>
      <c r="D100" s="75"/>
      <c r="E100" s="206" t="s">
        <v>137</v>
      </c>
      <c r="F100" s="75"/>
      <c r="G100" s="75"/>
      <c r="H100" s="75"/>
      <c r="I100" s="205"/>
      <c r="J100" s="75"/>
      <c r="K100" s="75"/>
      <c r="L100" s="73"/>
    </row>
    <row r="101" s="1" customFormat="1" ht="14.4" customHeight="1">
      <c r="B101" s="47"/>
      <c r="C101" s="77" t="s">
        <v>138</v>
      </c>
      <c r="D101" s="75"/>
      <c r="E101" s="75"/>
      <c r="F101" s="75"/>
      <c r="G101" s="75"/>
      <c r="H101" s="75"/>
      <c r="I101" s="205"/>
      <c r="J101" s="75"/>
      <c r="K101" s="75"/>
      <c r="L101" s="73"/>
    </row>
    <row r="102" s="1" customFormat="1" ht="17.25" customHeight="1">
      <c r="B102" s="47"/>
      <c r="C102" s="75"/>
      <c r="D102" s="75"/>
      <c r="E102" s="83" t="str">
        <f>E11</f>
        <v>D.1.1.4 - Objekt D, E</v>
      </c>
      <c r="F102" s="75"/>
      <c r="G102" s="75"/>
      <c r="H102" s="75"/>
      <c r="I102" s="205"/>
      <c r="J102" s="75"/>
      <c r="K102" s="75"/>
      <c r="L102" s="73"/>
    </row>
    <row r="103" s="1" customFormat="1" ht="6.96" customHeight="1">
      <c r="B103" s="47"/>
      <c r="C103" s="75"/>
      <c r="D103" s="75"/>
      <c r="E103" s="75"/>
      <c r="F103" s="75"/>
      <c r="G103" s="75"/>
      <c r="H103" s="75"/>
      <c r="I103" s="205"/>
      <c r="J103" s="75"/>
      <c r="K103" s="75"/>
      <c r="L103" s="73"/>
    </row>
    <row r="104" s="1" customFormat="1" ht="18" customHeight="1">
      <c r="B104" s="47"/>
      <c r="C104" s="77" t="s">
        <v>23</v>
      </c>
      <c r="D104" s="75"/>
      <c r="E104" s="75"/>
      <c r="F104" s="209" t="str">
        <f>F14</f>
        <v>Čimelice 115, Čimelice</v>
      </c>
      <c r="G104" s="75"/>
      <c r="H104" s="75"/>
      <c r="I104" s="210" t="s">
        <v>25</v>
      </c>
      <c r="J104" s="86" t="str">
        <f>IF(J14="","",J14)</f>
        <v>14. 8. 2018</v>
      </c>
      <c r="K104" s="75"/>
      <c r="L104" s="73"/>
    </row>
    <row r="105" s="1" customFormat="1" ht="6.96" customHeight="1">
      <c r="B105" s="47"/>
      <c r="C105" s="75"/>
      <c r="D105" s="75"/>
      <c r="E105" s="75"/>
      <c r="F105" s="75"/>
      <c r="G105" s="75"/>
      <c r="H105" s="75"/>
      <c r="I105" s="205"/>
      <c r="J105" s="75"/>
      <c r="K105" s="75"/>
      <c r="L105" s="73"/>
    </row>
    <row r="106" s="1" customFormat="1">
      <c r="B106" s="47"/>
      <c r="C106" s="77" t="s">
        <v>27</v>
      </c>
      <c r="D106" s="75"/>
      <c r="E106" s="75"/>
      <c r="F106" s="209" t="str">
        <f>E17</f>
        <v>ZŠ a MŠ Čimelice</v>
      </c>
      <c r="G106" s="75"/>
      <c r="H106" s="75"/>
      <c r="I106" s="210" t="s">
        <v>33</v>
      </c>
      <c r="J106" s="209" t="str">
        <f>E23</f>
        <v>Ing. Jaroslav Žák</v>
      </c>
      <c r="K106" s="75"/>
      <c r="L106" s="73"/>
    </row>
    <row r="107" s="1" customFormat="1" ht="14.4" customHeight="1">
      <c r="B107" s="47"/>
      <c r="C107" s="77" t="s">
        <v>31</v>
      </c>
      <c r="D107" s="75"/>
      <c r="E107" s="75"/>
      <c r="F107" s="209" t="str">
        <f>IF(E20="","",E20)</f>
        <v/>
      </c>
      <c r="G107" s="75"/>
      <c r="H107" s="75"/>
      <c r="I107" s="205"/>
      <c r="J107" s="75"/>
      <c r="K107" s="75"/>
      <c r="L107" s="73"/>
    </row>
    <row r="108" s="1" customFormat="1" ht="10.32" customHeight="1">
      <c r="B108" s="47"/>
      <c r="C108" s="75"/>
      <c r="D108" s="75"/>
      <c r="E108" s="75"/>
      <c r="F108" s="75"/>
      <c r="G108" s="75"/>
      <c r="H108" s="75"/>
      <c r="I108" s="205"/>
      <c r="J108" s="75"/>
      <c r="K108" s="75"/>
      <c r="L108" s="73"/>
    </row>
    <row r="109" s="10" customFormat="1" ht="29.28" customHeight="1">
      <c r="B109" s="211"/>
      <c r="C109" s="212" t="s">
        <v>173</v>
      </c>
      <c r="D109" s="213" t="s">
        <v>57</v>
      </c>
      <c r="E109" s="213" t="s">
        <v>53</v>
      </c>
      <c r="F109" s="213" t="s">
        <v>174</v>
      </c>
      <c r="G109" s="213" t="s">
        <v>175</v>
      </c>
      <c r="H109" s="213" t="s">
        <v>176</v>
      </c>
      <c r="I109" s="214" t="s">
        <v>177</v>
      </c>
      <c r="J109" s="213" t="s">
        <v>142</v>
      </c>
      <c r="K109" s="215" t="s">
        <v>178</v>
      </c>
      <c r="L109" s="216"/>
      <c r="M109" s="103" t="s">
        <v>179</v>
      </c>
      <c r="N109" s="104" t="s">
        <v>42</v>
      </c>
      <c r="O109" s="104" t="s">
        <v>180</v>
      </c>
      <c r="P109" s="104" t="s">
        <v>181</v>
      </c>
      <c r="Q109" s="104" t="s">
        <v>182</v>
      </c>
      <c r="R109" s="104" t="s">
        <v>183</v>
      </c>
      <c r="S109" s="104" t="s">
        <v>184</v>
      </c>
      <c r="T109" s="105" t="s">
        <v>185</v>
      </c>
    </row>
    <row r="110" s="1" customFormat="1" ht="29.28" customHeight="1">
      <c r="B110" s="47"/>
      <c r="C110" s="109" t="s">
        <v>143</v>
      </c>
      <c r="D110" s="75"/>
      <c r="E110" s="75"/>
      <c r="F110" s="75"/>
      <c r="G110" s="75"/>
      <c r="H110" s="75"/>
      <c r="I110" s="205"/>
      <c r="J110" s="217">
        <f>BK110</f>
        <v>0</v>
      </c>
      <c r="K110" s="75"/>
      <c r="L110" s="73"/>
      <c r="M110" s="106"/>
      <c r="N110" s="107"/>
      <c r="O110" s="107"/>
      <c r="P110" s="218">
        <f>P111+P459+P836</f>
        <v>0</v>
      </c>
      <c r="Q110" s="107"/>
      <c r="R110" s="218">
        <f>R111+R459+R836</f>
        <v>127.78818234197998</v>
      </c>
      <c r="S110" s="107"/>
      <c r="T110" s="219">
        <f>T111+T459+T836</f>
        <v>72.859494500000011</v>
      </c>
      <c r="AT110" s="25" t="s">
        <v>71</v>
      </c>
      <c r="AU110" s="25" t="s">
        <v>144</v>
      </c>
      <c r="BK110" s="220">
        <f>BK111+BK459+BK836</f>
        <v>0</v>
      </c>
    </row>
    <row r="111" s="11" customFormat="1" ht="37.44001" customHeight="1">
      <c r="B111" s="221"/>
      <c r="C111" s="222"/>
      <c r="D111" s="223" t="s">
        <v>71</v>
      </c>
      <c r="E111" s="224" t="s">
        <v>186</v>
      </c>
      <c r="F111" s="224" t="s">
        <v>187</v>
      </c>
      <c r="G111" s="222"/>
      <c r="H111" s="222"/>
      <c r="I111" s="225"/>
      <c r="J111" s="226">
        <f>BK111</f>
        <v>0</v>
      </c>
      <c r="K111" s="222"/>
      <c r="L111" s="227"/>
      <c r="M111" s="228"/>
      <c r="N111" s="229"/>
      <c r="O111" s="229"/>
      <c r="P111" s="230">
        <f>P112+P171+P180+P195+P355</f>
        <v>0</v>
      </c>
      <c r="Q111" s="229"/>
      <c r="R111" s="230">
        <f>R112+R171+R180+R195+R355</f>
        <v>117.67323476897998</v>
      </c>
      <c r="S111" s="229"/>
      <c r="T111" s="231">
        <f>T112+T171+T180+T195+T355</f>
        <v>32.045281000000003</v>
      </c>
      <c r="AR111" s="232" t="s">
        <v>79</v>
      </c>
      <c r="AT111" s="233" t="s">
        <v>71</v>
      </c>
      <c r="AU111" s="233" t="s">
        <v>72</v>
      </c>
      <c r="AY111" s="232" t="s">
        <v>188</v>
      </c>
      <c r="BK111" s="234">
        <f>BK112+BK171+BK180+BK195+BK355</f>
        <v>0</v>
      </c>
    </row>
    <row r="112" s="11" customFormat="1" ht="19.92" customHeight="1">
      <c r="B112" s="221"/>
      <c r="C112" s="222"/>
      <c r="D112" s="223" t="s">
        <v>71</v>
      </c>
      <c r="E112" s="235" t="s">
        <v>79</v>
      </c>
      <c r="F112" s="235" t="s">
        <v>189</v>
      </c>
      <c r="G112" s="222"/>
      <c r="H112" s="222"/>
      <c r="I112" s="225"/>
      <c r="J112" s="236">
        <f>BK112</f>
        <v>0</v>
      </c>
      <c r="K112" s="222"/>
      <c r="L112" s="227"/>
      <c r="M112" s="228"/>
      <c r="N112" s="229"/>
      <c r="O112" s="229"/>
      <c r="P112" s="230">
        <f>SUM(P113:P170)</f>
        <v>0</v>
      </c>
      <c r="Q112" s="229"/>
      <c r="R112" s="230">
        <f>SUM(R113:R170)</f>
        <v>56.683999999999998</v>
      </c>
      <c r="S112" s="229"/>
      <c r="T112" s="231">
        <f>SUM(T113:T170)</f>
        <v>17.947324999999999</v>
      </c>
      <c r="AR112" s="232" t="s">
        <v>79</v>
      </c>
      <c r="AT112" s="233" t="s">
        <v>71</v>
      </c>
      <c r="AU112" s="233" t="s">
        <v>79</v>
      </c>
      <c r="AY112" s="232" t="s">
        <v>188</v>
      </c>
      <c r="BK112" s="234">
        <f>SUM(BK113:BK170)</f>
        <v>0</v>
      </c>
    </row>
    <row r="113" s="1" customFormat="1" ht="25.5" customHeight="1">
      <c r="B113" s="47"/>
      <c r="C113" s="237" t="s">
        <v>79</v>
      </c>
      <c r="D113" s="237" t="s">
        <v>190</v>
      </c>
      <c r="E113" s="238" t="s">
        <v>191</v>
      </c>
      <c r="F113" s="239" t="s">
        <v>192</v>
      </c>
      <c r="G113" s="240" t="s">
        <v>120</v>
      </c>
      <c r="H113" s="241">
        <v>42.228999999999999</v>
      </c>
      <c r="I113" s="242"/>
      <c r="J113" s="243">
        <f>ROUND(I113*H113,2)</f>
        <v>0</v>
      </c>
      <c r="K113" s="239" t="s">
        <v>193</v>
      </c>
      <c r="L113" s="73"/>
      <c r="M113" s="244" t="s">
        <v>21</v>
      </c>
      <c r="N113" s="245" t="s">
        <v>43</v>
      </c>
      <c r="O113" s="48"/>
      <c r="P113" s="246">
        <f>O113*H113</f>
        <v>0</v>
      </c>
      <c r="Q113" s="246">
        <v>0</v>
      </c>
      <c r="R113" s="246">
        <f>Q113*H113</f>
        <v>0</v>
      </c>
      <c r="S113" s="246">
        <v>0.255</v>
      </c>
      <c r="T113" s="247">
        <f>S113*H113</f>
        <v>10.768395</v>
      </c>
      <c r="AR113" s="25" t="s">
        <v>194</v>
      </c>
      <c r="AT113" s="25" t="s">
        <v>190</v>
      </c>
      <c r="AU113" s="25" t="s">
        <v>81</v>
      </c>
      <c r="AY113" s="25" t="s">
        <v>188</v>
      </c>
      <c r="BE113" s="248">
        <f>IF(N113="základní",J113,0)</f>
        <v>0</v>
      </c>
      <c r="BF113" s="248">
        <f>IF(N113="snížená",J113,0)</f>
        <v>0</v>
      </c>
      <c r="BG113" s="248">
        <f>IF(N113="zákl. přenesená",J113,0)</f>
        <v>0</v>
      </c>
      <c r="BH113" s="248">
        <f>IF(N113="sníž. přenesená",J113,0)</f>
        <v>0</v>
      </c>
      <c r="BI113" s="248">
        <f>IF(N113="nulová",J113,0)</f>
        <v>0</v>
      </c>
      <c r="BJ113" s="25" t="s">
        <v>79</v>
      </c>
      <c r="BK113" s="248">
        <f>ROUND(I113*H113,2)</f>
        <v>0</v>
      </c>
      <c r="BL113" s="25" t="s">
        <v>194</v>
      </c>
      <c r="BM113" s="25" t="s">
        <v>1764</v>
      </c>
    </row>
    <row r="114" s="1" customFormat="1">
      <c r="B114" s="47"/>
      <c r="C114" s="75"/>
      <c r="D114" s="249" t="s">
        <v>196</v>
      </c>
      <c r="E114" s="75"/>
      <c r="F114" s="250" t="s">
        <v>197</v>
      </c>
      <c r="G114" s="75"/>
      <c r="H114" s="75"/>
      <c r="I114" s="205"/>
      <c r="J114" s="75"/>
      <c r="K114" s="75"/>
      <c r="L114" s="73"/>
      <c r="M114" s="251"/>
      <c r="N114" s="48"/>
      <c r="O114" s="48"/>
      <c r="P114" s="48"/>
      <c r="Q114" s="48"/>
      <c r="R114" s="48"/>
      <c r="S114" s="48"/>
      <c r="T114" s="96"/>
      <c r="AT114" s="25" t="s">
        <v>196</v>
      </c>
      <c r="AU114" s="25" t="s">
        <v>81</v>
      </c>
    </row>
    <row r="115" s="1" customFormat="1">
      <c r="B115" s="47"/>
      <c r="C115" s="75"/>
      <c r="D115" s="249" t="s">
        <v>198</v>
      </c>
      <c r="E115" s="75"/>
      <c r="F115" s="252" t="s">
        <v>199</v>
      </c>
      <c r="G115" s="75"/>
      <c r="H115" s="75"/>
      <c r="I115" s="205"/>
      <c r="J115" s="75"/>
      <c r="K115" s="75"/>
      <c r="L115" s="73"/>
      <c r="M115" s="251"/>
      <c r="N115" s="48"/>
      <c r="O115" s="48"/>
      <c r="P115" s="48"/>
      <c r="Q115" s="48"/>
      <c r="R115" s="48"/>
      <c r="S115" s="48"/>
      <c r="T115" s="96"/>
      <c r="AT115" s="25" t="s">
        <v>198</v>
      </c>
      <c r="AU115" s="25" t="s">
        <v>81</v>
      </c>
    </row>
    <row r="116" s="12" customFormat="1">
      <c r="B116" s="253"/>
      <c r="C116" s="254"/>
      <c r="D116" s="249" t="s">
        <v>200</v>
      </c>
      <c r="E116" s="255" t="s">
        <v>1759</v>
      </c>
      <c r="F116" s="256" t="s">
        <v>1765</v>
      </c>
      <c r="G116" s="254"/>
      <c r="H116" s="257">
        <v>42.228999999999999</v>
      </c>
      <c r="I116" s="258"/>
      <c r="J116" s="254"/>
      <c r="K116" s="254"/>
      <c r="L116" s="259"/>
      <c r="M116" s="260"/>
      <c r="N116" s="261"/>
      <c r="O116" s="261"/>
      <c r="P116" s="261"/>
      <c r="Q116" s="261"/>
      <c r="R116" s="261"/>
      <c r="S116" s="261"/>
      <c r="T116" s="262"/>
      <c r="AT116" s="263" t="s">
        <v>200</v>
      </c>
      <c r="AU116" s="263" t="s">
        <v>81</v>
      </c>
      <c r="AV116" s="12" t="s">
        <v>81</v>
      </c>
      <c r="AW116" s="12" t="s">
        <v>35</v>
      </c>
      <c r="AX116" s="12" t="s">
        <v>79</v>
      </c>
      <c r="AY116" s="263" t="s">
        <v>188</v>
      </c>
    </row>
    <row r="117" s="1" customFormat="1" ht="16.5" customHeight="1">
      <c r="B117" s="47"/>
      <c r="C117" s="237" t="s">
        <v>81</v>
      </c>
      <c r="D117" s="237" t="s">
        <v>190</v>
      </c>
      <c r="E117" s="238" t="s">
        <v>202</v>
      </c>
      <c r="F117" s="239" t="s">
        <v>203</v>
      </c>
      <c r="G117" s="240" t="s">
        <v>120</v>
      </c>
      <c r="H117" s="241">
        <v>42.228999999999999</v>
      </c>
      <c r="I117" s="242"/>
      <c r="J117" s="243">
        <f>ROUND(I117*H117,2)</f>
        <v>0</v>
      </c>
      <c r="K117" s="239" t="s">
        <v>193</v>
      </c>
      <c r="L117" s="73"/>
      <c r="M117" s="244" t="s">
        <v>21</v>
      </c>
      <c r="N117" s="245" t="s">
        <v>43</v>
      </c>
      <c r="O117" s="48"/>
      <c r="P117" s="246">
        <f>O117*H117</f>
        <v>0</v>
      </c>
      <c r="Q117" s="246">
        <v>0</v>
      </c>
      <c r="R117" s="246">
        <f>Q117*H117</f>
        <v>0</v>
      </c>
      <c r="S117" s="246">
        <v>0.17000000000000001</v>
      </c>
      <c r="T117" s="247">
        <f>S117*H117</f>
        <v>7.1789300000000003</v>
      </c>
      <c r="AR117" s="25" t="s">
        <v>194</v>
      </c>
      <c r="AT117" s="25" t="s">
        <v>190</v>
      </c>
      <c r="AU117" s="25" t="s">
        <v>81</v>
      </c>
      <c r="AY117" s="25" t="s">
        <v>188</v>
      </c>
      <c r="BE117" s="248">
        <f>IF(N117="základní",J117,0)</f>
        <v>0</v>
      </c>
      <c r="BF117" s="248">
        <f>IF(N117="snížená",J117,0)</f>
        <v>0</v>
      </c>
      <c r="BG117" s="248">
        <f>IF(N117="zákl. přenesená",J117,0)</f>
        <v>0</v>
      </c>
      <c r="BH117" s="248">
        <f>IF(N117="sníž. přenesená",J117,0)</f>
        <v>0</v>
      </c>
      <c r="BI117" s="248">
        <f>IF(N117="nulová",J117,0)</f>
        <v>0</v>
      </c>
      <c r="BJ117" s="25" t="s">
        <v>79</v>
      </c>
      <c r="BK117" s="248">
        <f>ROUND(I117*H117,2)</f>
        <v>0</v>
      </c>
      <c r="BL117" s="25" t="s">
        <v>194</v>
      </c>
      <c r="BM117" s="25" t="s">
        <v>1766</v>
      </c>
    </row>
    <row r="118" s="1" customFormat="1">
      <c r="B118" s="47"/>
      <c r="C118" s="75"/>
      <c r="D118" s="249" t="s">
        <v>196</v>
      </c>
      <c r="E118" s="75"/>
      <c r="F118" s="250" t="s">
        <v>205</v>
      </c>
      <c r="G118" s="75"/>
      <c r="H118" s="75"/>
      <c r="I118" s="205"/>
      <c r="J118" s="75"/>
      <c r="K118" s="75"/>
      <c r="L118" s="73"/>
      <c r="M118" s="251"/>
      <c r="N118" s="48"/>
      <c r="O118" s="48"/>
      <c r="P118" s="48"/>
      <c r="Q118" s="48"/>
      <c r="R118" s="48"/>
      <c r="S118" s="48"/>
      <c r="T118" s="96"/>
      <c r="AT118" s="25" t="s">
        <v>196</v>
      </c>
      <c r="AU118" s="25" t="s">
        <v>81</v>
      </c>
    </row>
    <row r="119" s="1" customFormat="1">
      <c r="B119" s="47"/>
      <c r="C119" s="75"/>
      <c r="D119" s="249" t="s">
        <v>198</v>
      </c>
      <c r="E119" s="75"/>
      <c r="F119" s="252" t="s">
        <v>206</v>
      </c>
      <c r="G119" s="75"/>
      <c r="H119" s="75"/>
      <c r="I119" s="205"/>
      <c r="J119" s="75"/>
      <c r="K119" s="75"/>
      <c r="L119" s="73"/>
      <c r="M119" s="251"/>
      <c r="N119" s="48"/>
      <c r="O119" s="48"/>
      <c r="P119" s="48"/>
      <c r="Q119" s="48"/>
      <c r="R119" s="48"/>
      <c r="S119" s="48"/>
      <c r="T119" s="96"/>
      <c r="AT119" s="25" t="s">
        <v>198</v>
      </c>
      <c r="AU119" s="25" t="s">
        <v>81</v>
      </c>
    </row>
    <row r="120" s="12" customFormat="1">
      <c r="B120" s="253"/>
      <c r="C120" s="254"/>
      <c r="D120" s="249" t="s">
        <v>200</v>
      </c>
      <c r="E120" s="255" t="s">
        <v>21</v>
      </c>
      <c r="F120" s="256" t="s">
        <v>1759</v>
      </c>
      <c r="G120" s="254"/>
      <c r="H120" s="257">
        <v>42.228999999999999</v>
      </c>
      <c r="I120" s="258"/>
      <c r="J120" s="254"/>
      <c r="K120" s="254"/>
      <c r="L120" s="259"/>
      <c r="M120" s="260"/>
      <c r="N120" s="261"/>
      <c r="O120" s="261"/>
      <c r="P120" s="261"/>
      <c r="Q120" s="261"/>
      <c r="R120" s="261"/>
      <c r="S120" s="261"/>
      <c r="T120" s="262"/>
      <c r="AT120" s="263" t="s">
        <v>200</v>
      </c>
      <c r="AU120" s="263" t="s">
        <v>81</v>
      </c>
      <c r="AV120" s="12" t="s">
        <v>81</v>
      </c>
      <c r="AW120" s="12" t="s">
        <v>35</v>
      </c>
      <c r="AX120" s="12" t="s">
        <v>79</v>
      </c>
      <c r="AY120" s="263" t="s">
        <v>188</v>
      </c>
    </row>
    <row r="121" s="1" customFormat="1" ht="16.5" customHeight="1">
      <c r="B121" s="47"/>
      <c r="C121" s="237" t="s">
        <v>207</v>
      </c>
      <c r="D121" s="237" t="s">
        <v>190</v>
      </c>
      <c r="E121" s="238" t="s">
        <v>208</v>
      </c>
      <c r="F121" s="239" t="s">
        <v>209</v>
      </c>
      <c r="G121" s="240" t="s">
        <v>130</v>
      </c>
      <c r="H121" s="241">
        <v>3.5459999999999998</v>
      </c>
      <c r="I121" s="242"/>
      <c r="J121" s="243">
        <f>ROUND(I121*H121,2)</f>
        <v>0</v>
      </c>
      <c r="K121" s="239" t="s">
        <v>193</v>
      </c>
      <c r="L121" s="73"/>
      <c r="M121" s="244" t="s">
        <v>21</v>
      </c>
      <c r="N121" s="245" t="s">
        <v>43</v>
      </c>
      <c r="O121" s="48"/>
      <c r="P121" s="246">
        <f>O121*H121</f>
        <v>0</v>
      </c>
      <c r="Q121" s="246">
        <v>0</v>
      </c>
      <c r="R121" s="246">
        <f>Q121*H121</f>
        <v>0</v>
      </c>
      <c r="S121" s="246">
        <v>0</v>
      </c>
      <c r="T121" s="247">
        <f>S121*H121</f>
        <v>0</v>
      </c>
      <c r="AR121" s="25" t="s">
        <v>194</v>
      </c>
      <c r="AT121" s="25" t="s">
        <v>190</v>
      </c>
      <c r="AU121" s="25" t="s">
        <v>81</v>
      </c>
      <c r="AY121" s="25" t="s">
        <v>188</v>
      </c>
      <c r="BE121" s="248">
        <f>IF(N121="základní",J121,0)</f>
        <v>0</v>
      </c>
      <c r="BF121" s="248">
        <f>IF(N121="snížená",J121,0)</f>
        <v>0</v>
      </c>
      <c r="BG121" s="248">
        <f>IF(N121="zákl. přenesená",J121,0)</f>
        <v>0</v>
      </c>
      <c r="BH121" s="248">
        <f>IF(N121="sníž. přenesená",J121,0)</f>
        <v>0</v>
      </c>
      <c r="BI121" s="248">
        <f>IF(N121="nulová",J121,0)</f>
        <v>0</v>
      </c>
      <c r="BJ121" s="25" t="s">
        <v>79</v>
      </c>
      <c r="BK121" s="248">
        <f>ROUND(I121*H121,2)</f>
        <v>0</v>
      </c>
      <c r="BL121" s="25" t="s">
        <v>194</v>
      </c>
      <c r="BM121" s="25" t="s">
        <v>1767</v>
      </c>
    </row>
    <row r="122" s="1" customFormat="1">
      <c r="B122" s="47"/>
      <c r="C122" s="75"/>
      <c r="D122" s="249" t="s">
        <v>196</v>
      </c>
      <c r="E122" s="75"/>
      <c r="F122" s="250" t="s">
        <v>211</v>
      </c>
      <c r="G122" s="75"/>
      <c r="H122" s="75"/>
      <c r="I122" s="205"/>
      <c r="J122" s="75"/>
      <c r="K122" s="75"/>
      <c r="L122" s="73"/>
      <c r="M122" s="251"/>
      <c r="N122" s="48"/>
      <c r="O122" s="48"/>
      <c r="P122" s="48"/>
      <c r="Q122" s="48"/>
      <c r="R122" s="48"/>
      <c r="S122" s="48"/>
      <c r="T122" s="96"/>
      <c r="AT122" s="25" t="s">
        <v>196</v>
      </c>
      <c r="AU122" s="25" t="s">
        <v>81</v>
      </c>
    </row>
    <row r="123" s="1" customFormat="1">
      <c r="B123" s="47"/>
      <c r="C123" s="75"/>
      <c r="D123" s="249" t="s">
        <v>198</v>
      </c>
      <c r="E123" s="75"/>
      <c r="F123" s="252" t="s">
        <v>212</v>
      </c>
      <c r="G123" s="75"/>
      <c r="H123" s="75"/>
      <c r="I123" s="205"/>
      <c r="J123" s="75"/>
      <c r="K123" s="75"/>
      <c r="L123" s="73"/>
      <c r="M123" s="251"/>
      <c r="N123" s="48"/>
      <c r="O123" s="48"/>
      <c r="P123" s="48"/>
      <c r="Q123" s="48"/>
      <c r="R123" s="48"/>
      <c r="S123" s="48"/>
      <c r="T123" s="96"/>
      <c r="AT123" s="25" t="s">
        <v>198</v>
      </c>
      <c r="AU123" s="25" t="s">
        <v>81</v>
      </c>
    </row>
    <row r="124" s="13" customFormat="1">
      <c r="B124" s="264"/>
      <c r="C124" s="265"/>
      <c r="D124" s="249" t="s">
        <v>200</v>
      </c>
      <c r="E124" s="266" t="s">
        <v>21</v>
      </c>
      <c r="F124" s="267" t="s">
        <v>213</v>
      </c>
      <c r="G124" s="265"/>
      <c r="H124" s="266" t="s">
        <v>21</v>
      </c>
      <c r="I124" s="268"/>
      <c r="J124" s="265"/>
      <c r="K124" s="265"/>
      <c r="L124" s="269"/>
      <c r="M124" s="270"/>
      <c r="N124" s="271"/>
      <c r="O124" s="271"/>
      <c r="P124" s="271"/>
      <c r="Q124" s="271"/>
      <c r="R124" s="271"/>
      <c r="S124" s="271"/>
      <c r="T124" s="272"/>
      <c r="AT124" s="273" t="s">
        <v>200</v>
      </c>
      <c r="AU124" s="273" t="s">
        <v>81</v>
      </c>
      <c r="AV124" s="13" t="s">
        <v>79</v>
      </c>
      <c r="AW124" s="13" t="s">
        <v>35</v>
      </c>
      <c r="AX124" s="13" t="s">
        <v>72</v>
      </c>
      <c r="AY124" s="273" t="s">
        <v>188</v>
      </c>
    </row>
    <row r="125" s="12" customFormat="1">
      <c r="B125" s="253"/>
      <c r="C125" s="254"/>
      <c r="D125" s="249" t="s">
        <v>200</v>
      </c>
      <c r="E125" s="255" t="s">
        <v>21</v>
      </c>
      <c r="F125" s="256" t="s">
        <v>1768</v>
      </c>
      <c r="G125" s="254"/>
      <c r="H125" s="257">
        <v>3.5459999999999998</v>
      </c>
      <c r="I125" s="258"/>
      <c r="J125" s="254"/>
      <c r="K125" s="254"/>
      <c r="L125" s="259"/>
      <c r="M125" s="260"/>
      <c r="N125" s="261"/>
      <c r="O125" s="261"/>
      <c r="P125" s="261"/>
      <c r="Q125" s="261"/>
      <c r="R125" s="261"/>
      <c r="S125" s="261"/>
      <c r="T125" s="262"/>
      <c r="AT125" s="263" t="s">
        <v>200</v>
      </c>
      <c r="AU125" s="263" t="s">
        <v>81</v>
      </c>
      <c r="AV125" s="12" t="s">
        <v>81</v>
      </c>
      <c r="AW125" s="12" t="s">
        <v>35</v>
      </c>
      <c r="AX125" s="12" t="s">
        <v>72</v>
      </c>
      <c r="AY125" s="263" t="s">
        <v>188</v>
      </c>
    </row>
    <row r="126" s="14" customFormat="1">
      <c r="B126" s="274"/>
      <c r="C126" s="275"/>
      <c r="D126" s="249" t="s">
        <v>200</v>
      </c>
      <c r="E126" s="276" t="s">
        <v>21</v>
      </c>
      <c r="F126" s="277" t="s">
        <v>215</v>
      </c>
      <c r="G126" s="275"/>
      <c r="H126" s="278">
        <v>3.5459999999999998</v>
      </c>
      <c r="I126" s="279"/>
      <c r="J126" s="275"/>
      <c r="K126" s="275"/>
      <c r="L126" s="280"/>
      <c r="M126" s="281"/>
      <c r="N126" s="282"/>
      <c r="O126" s="282"/>
      <c r="P126" s="282"/>
      <c r="Q126" s="282"/>
      <c r="R126" s="282"/>
      <c r="S126" s="282"/>
      <c r="T126" s="283"/>
      <c r="AT126" s="284" t="s">
        <v>200</v>
      </c>
      <c r="AU126" s="284" t="s">
        <v>81</v>
      </c>
      <c r="AV126" s="14" t="s">
        <v>194</v>
      </c>
      <c r="AW126" s="14" t="s">
        <v>35</v>
      </c>
      <c r="AX126" s="14" t="s">
        <v>79</v>
      </c>
      <c r="AY126" s="284" t="s">
        <v>188</v>
      </c>
    </row>
    <row r="127" s="1" customFormat="1" ht="25.5" customHeight="1">
      <c r="B127" s="47"/>
      <c r="C127" s="237" t="s">
        <v>194</v>
      </c>
      <c r="D127" s="237" t="s">
        <v>190</v>
      </c>
      <c r="E127" s="238" t="s">
        <v>216</v>
      </c>
      <c r="F127" s="239" t="s">
        <v>217</v>
      </c>
      <c r="G127" s="240" t="s">
        <v>130</v>
      </c>
      <c r="H127" s="241">
        <v>3.5459999999999998</v>
      </c>
      <c r="I127" s="242"/>
      <c r="J127" s="243">
        <f>ROUND(I127*H127,2)</f>
        <v>0</v>
      </c>
      <c r="K127" s="239" t="s">
        <v>193</v>
      </c>
      <c r="L127" s="73"/>
      <c r="M127" s="244" t="s">
        <v>21</v>
      </c>
      <c r="N127" s="245" t="s">
        <v>43</v>
      </c>
      <c r="O127" s="48"/>
      <c r="P127" s="246">
        <f>O127*H127</f>
        <v>0</v>
      </c>
      <c r="Q127" s="246">
        <v>0</v>
      </c>
      <c r="R127" s="246">
        <f>Q127*H127</f>
        <v>0</v>
      </c>
      <c r="S127" s="246">
        <v>0</v>
      </c>
      <c r="T127" s="247">
        <f>S127*H127</f>
        <v>0</v>
      </c>
      <c r="AR127" s="25" t="s">
        <v>194</v>
      </c>
      <c r="AT127" s="25" t="s">
        <v>190</v>
      </c>
      <c r="AU127" s="25" t="s">
        <v>81</v>
      </c>
      <c r="AY127" s="25" t="s">
        <v>188</v>
      </c>
      <c r="BE127" s="248">
        <f>IF(N127="základní",J127,0)</f>
        <v>0</v>
      </c>
      <c r="BF127" s="248">
        <f>IF(N127="snížená",J127,0)</f>
        <v>0</v>
      </c>
      <c r="BG127" s="248">
        <f>IF(N127="zákl. přenesená",J127,0)</f>
        <v>0</v>
      </c>
      <c r="BH127" s="248">
        <f>IF(N127="sníž. přenesená",J127,0)</f>
        <v>0</v>
      </c>
      <c r="BI127" s="248">
        <f>IF(N127="nulová",J127,0)</f>
        <v>0</v>
      </c>
      <c r="BJ127" s="25" t="s">
        <v>79</v>
      </c>
      <c r="BK127" s="248">
        <f>ROUND(I127*H127,2)</f>
        <v>0</v>
      </c>
      <c r="BL127" s="25" t="s">
        <v>194</v>
      </c>
      <c r="BM127" s="25" t="s">
        <v>1769</v>
      </c>
    </row>
    <row r="128" s="1" customFormat="1">
      <c r="B128" s="47"/>
      <c r="C128" s="75"/>
      <c r="D128" s="249" t="s">
        <v>196</v>
      </c>
      <c r="E128" s="75"/>
      <c r="F128" s="250" t="s">
        <v>219</v>
      </c>
      <c r="G128" s="75"/>
      <c r="H128" s="75"/>
      <c r="I128" s="205"/>
      <c r="J128" s="75"/>
      <c r="K128" s="75"/>
      <c r="L128" s="73"/>
      <c r="M128" s="251"/>
      <c r="N128" s="48"/>
      <c r="O128" s="48"/>
      <c r="P128" s="48"/>
      <c r="Q128" s="48"/>
      <c r="R128" s="48"/>
      <c r="S128" s="48"/>
      <c r="T128" s="96"/>
      <c r="AT128" s="25" t="s">
        <v>196</v>
      </c>
      <c r="AU128" s="25" t="s">
        <v>81</v>
      </c>
    </row>
    <row r="129" s="1" customFormat="1">
      <c r="B129" s="47"/>
      <c r="C129" s="75"/>
      <c r="D129" s="249" t="s">
        <v>198</v>
      </c>
      <c r="E129" s="75"/>
      <c r="F129" s="252" t="s">
        <v>212</v>
      </c>
      <c r="G129" s="75"/>
      <c r="H129" s="75"/>
      <c r="I129" s="205"/>
      <c r="J129" s="75"/>
      <c r="K129" s="75"/>
      <c r="L129" s="73"/>
      <c r="M129" s="251"/>
      <c r="N129" s="48"/>
      <c r="O129" s="48"/>
      <c r="P129" s="48"/>
      <c r="Q129" s="48"/>
      <c r="R129" s="48"/>
      <c r="S129" s="48"/>
      <c r="T129" s="96"/>
      <c r="AT129" s="25" t="s">
        <v>198</v>
      </c>
      <c r="AU129" s="25" t="s">
        <v>81</v>
      </c>
    </row>
    <row r="130" s="1" customFormat="1" ht="25.5" customHeight="1">
      <c r="B130" s="47"/>
      <c r="C130" s="237" t="s">
        <v>220</v>
      </c>
      <c r="D130" s="237" t="s">
        <v>190</v>
      </c>
      <c r="E130" s="238" t="s">
        <v>221</v>
      </c>
      <c r="F130" s="239" t="s">
        <v>222</v>
      </c>
      <c r="G130" s="240" t="s">
        <v>130</v>
      </c>
      <c r="H130" s="241">
        <v>28.341999999999999</v>
      </c>
      <c r="I130" s="242"/>
      <c r="J130" s="243">
        <f>ROUND(I130*H130,2)</f>
        <v>0</v>
      </c>
      <c r="K130" s="239" t="s">
        <v>193</v>
      </c>
      <c r="L130" s="73"/>
      <c r="M130" s="244" t="s">
        <v>21</v>
      </c>
      <c r="N130" s="245" t="s">
        <v>43</v>
      </c>
      <c r="O130" s="48"/>
      <c r="P130" s="246">
        <f>O130*H130</f>
        <v>0</v>
      </c>
      <c r="Q130" s="246">
        <v>0</v>
      </c>
      <c r="R130" s="246">
        <f>Q130*H130</f>
        <v>0</v>
      </c>
      <c r="S130" s="246">
        <v>0</v>
      </c>
      <c r="T130" s="247">
        <f>S130*H130</f>
        <v>0</v>
      </c>
      <c r="AR130" s="25" t="s">
        <v>194</v>
      </c>
      <c r="AT130" s="25" t="s">
        <v>190</v>
      </c>
      <c r="AU130" s="25" t="s">
        <v>81</v>
      </c>
      <c r="AY130" s="25" t="s">
        <v>188</v>
      </c>
      <c r="BE130" s="248">
        <f>IF(N130="základní",J130,0)</f>
        <v>0</v>
      </c>
      <c r="BF130" s="248">
        <f>IF(N130="snížená",J130,0)</f>
        <v>0</v>
      </c>
      <c r="BG130" s="248">
        <f>IF(N130="zákl. přenesená",J130,0)</f>
        <v>0</v>
      </c>
      <c r="BH130" s="248">
        <f>IF(N130="sníž. přenesená",J130,0)</f>
        <v>0</v>
      </c>
      <c r="BI130" s="248">
        <f>IF(N130="nulová",J130,0)</f>
        <v>0</v>
      </c>
      <c r="BJ130" s="25" t="s">
        <v>79</v>
      </c>
      <c r="BK130" s="248">
        <f>ROUND(I130*H130,2)</f>
        <v>0</v>
      </c>
      <c r="BL130" s="25" t="s">
        <v>194</v>
      </c>
      <c r="BM130" s="25" t="s">
        <v>1770</v>
      </c>
    </row>
    <row r="131" s="1" customFormat="1">
      <c r="B131" s="47"/>
      <c r="C131" s="75"/>
      <c r="D131" s="249" t="s">
        <v>196</v>
      </c>
      <c r="E131" s="75"/>
      <c r="F131" s="250" t="s">
        <v>224</v>
      </c>
      <c r="G131" s="75"/>
      <c r="H131" s="75"/>
      <c r="I131" s="205"/>
      <c r="J131" s="75"/>
      <c r="K131" s="75"/>
      <c r="L131" s="73"/>
      <c r="M131" s="251"/>
      <c r="N131" s="48"/>
      <c r="O131" s="48"/>
      <c r="P131" s="48"/>
      <c r="Q131" s="48"/>
      <c r="R131" s="48"/>
      <c r="S131" s="48"/>
      <c r="T131" s="96"/>
      <c r="AT131" s="25" t="s">
        <v>196</v>
      </c>
      <c r="AU131" s="25" t="s">
        <v>81</v>
      </c>
    </row>
    <row r="132" s="1" customFormat="1">
      <c r="B132" s="47"/>
      <c r="C132" s="75"/>
      <c r="D132" s="249" t="s">
        <v>198</v>
      </c>
      <c r="E132" s="75"/>
      <c r="F132" s="252" t="s">
        <v>225</v>
      </c>
      <c r="G132" s="75"/>
      <c r="H132" s="75"/>
      <c r="I132" s="205"/>
      <c r="J132" s="75"/>
      <c r="K132" s="75"/>
      <c r="L132" s="73"/>
      <c r="M132" s="251"/>
      <c r="N132" s="48"/>
      <c r="O132" s="48"/>
      <c r="P132" s="48"/>
      <c r="Q132" s="48"/>
      <c r="R132" s="48"/>
      <c r="S132" s="48"/>
      <c r="T132" s="96"/>
      <c r="AT132" s="25" t="s">
        <v>198</v>
      </c>
      <c r="AU132" s="25" t="s">
        <v>81</v>
      </c>
    </row>
    <row r="133" s="13" customFormat="1">
      <c r="B133" s="264"/>
      <c r="C133" s="265"/>
      <c r="D133" s="249" t="s">
        <v>200</v>
      </c>
      <c r="E133" s="266" t="s">
        <v>21</v>
      </c>
      <c r="F133" s="267" t="s">
        <v>226</v>
      </c>
      <c r="G133" s="265"/>
      <c r="H133" s="266" t="s">
        <v>21</v>
      </c>
      <c r="I133" s="268"/>
      <c r="J133" s="265"/>
      <c r="K133" s="265"/>
      <c r="L133" s="269"/>
      <c r="M133" s="270"/>
      <c r="N133" s="271"/>
      <c r="O133" s="271"/>
      <c r="P133" s="271"/>
      <c r="Q133" s="271"/>
      <c r="R133" s="271"/>
      <c r="S133" s="271"/>
      <c r="T133" s="272"/>
      <c r="AT133" s="273" t="s">
        <v>200</v>
      </c>
      <c r="AU133" s="273" t="s">
        <v>81</v>
      </c>
      <c r="AV133" s="13" t="s">
        <v>79</v>
      </c>
      <c r="AW133" s="13" t="s">
        <v>35</v>
      </c>
      <c r="AX133" s="13" t="s">
        <v>72</v>
      </c>
      <c r="AY133" s="273" t="s">
        <v>188</v>
      </c>
    </row>
    <row r="134" s="12" customFormat="1">
      <c r="B134" s="253"/>
      <c r="C134" s="254"/>
      <c r="D134" s="249" t="s">
        <v>200</v>
      </c>
      <c r="E134" s="255" t="s">
        <v>21</v>
      </c>
      <c r="F134" s="256" t="s">
        <v>1771</v>
      </c>
      <c r="G134" s="254"/>
      <c r="H134" s="257">
        <v>25.337</v>
      </c>
      <c r="I134" s="258"/>
      <c r="J134" s="254"/>
      <c r="K134" s="254"/>
      <c r="L134" s="259"/>
      <c r="M134" s="260"/>
      <c r="N134" s="261"/>
      <c r="O134" s="261"/>
      <c r="P134" s="261"/>
      <c r="Q134" s="261"/>
      <c r="R134" s="261"/>
      <c r="S134" s="261"/>
      <c r="T134" s="262"/>
      <c r="AT134" s="263" t="s">
        <v>200</v>
      </c>
      <c r="AU134" s="263" t="s">
        <v>81</v>
      </c>
      <c r="AV134" s="12" t="s">
        <v>81</v>
      </c>
      <c r="AW134" s="12" t="s">
        <v>35</v>
      </c>
      <c r="AX134" s="12" t="s">
        <v>72</v>
      </c>
      <c r="AY134" s="263" t="s">
        <v>188</v>
      </c>
    </row>
    <row r="135" s="12" customFormat="1">
      <c r="B135" s="253"/>
      <c r="C135" s="254"/>
      <c r="D135" s="249" t="s">
        <v>200</v>
      </c>
      <c r="E135" s="255" t="s">
        <v>21</v>
      </c>
      <c r="F135" s="256" t="s">
        <v>1772</v>
      </c>
      <c r="G135" s="254"/>
      <c r="H135" s="257">
        <v>3.0049999999999999</v>
      </c>
      <c r="I135" s="258"/>
      <c r="J135" s="254"/>
      <c r="K135" s="254"/>
      <c r="L135" s="259"/>
      <c r="M135" s="260"/>
      <c r="N135" s="261"/>
      <c r="O135" s="261"/>
      <c r="P135" s="261"/>
      <c r="Q135" s="261"/>
      <c r="R135" s="261"/>
      <c r="S135" s="261"/>
      <c r="T135" s="262"/>
      <c r="AT135" s="263" t="s">
        <v>200</v>
      </c>
      <c r="AU135" s="263" t="s">
        <v>81</v>
      </c>
      <c r="AV135" s="12" t="s">
        <v>81</v>
      </c>
      <c r="AW135" s="12" t="s">
        <v>35</v>
      </c>
      <c r="AX135" s="12" t="s">
        <v>72</v>
      </c>
      <c r="AY135" s="263" t="s">
        <v>188</v>
      </c>
    </row>
    <row r="136" s="14" customFormat="1">
      <c r="B136" s="274"/>
      <c r="C136" s="275"/>
      <c r="D136" s="249" t="s">
        <v>200</v>
      </c>
      <c r="E136" s="276" t="s">
        <v>21</v>
      </c>
      <c r="F136" s="277" t="s">
        <v>215</v>
      </c>
      <c r="G136" s="275"/>
      <c r="H136" s="278">
        <v>28.341999999999999</v>
      </c>
      <c r="I136" s="279"/>
      <c r="J136" s="275"/>
      <c r="K136" s="275"/>
      <c r="L136" s="280"/>
      <c r="M136" s="281"/>
      <c r="N136" s="282"/>
      <c r="O136" s="282"/>
      <c r="P136" s="282"/>
      <c r="Q136" s="282"/>
      <c r="R136" s="282"/>
      <c r="S136" s="282"/>
      <c r="T136" s="283"/>
      <c r="AT136" s="284" t="s">
        <v>200</v>
      </c>
      <c r="AU136" s="284" t="s">
        <v>81</v>
      </c>
      <c r="AV136" s="14" t="s">
        <v>194</v>
      </c>
      <c r="AW136" s="14" t="s">
        <v>35</v>
      </c>
      <c r="AX136" s="14" t="s">
        <v>79</v>
      </c>
      <c r="AY136" s="284" t="s">
        <v>188</v>
      </c>
    </row>
    <row r="137" s="1" customFormat="1" ht="25.5" customHeight="1">
      <c r="B137" s="47"/>
      <c r="C137" s="237" t="s">
        <v>229</v>
      </c>
      <c r="D137" s="237" t="s">
        <v>190</v>
      </c>
      <c r="E137" s="238" t="s">
        <v>230</v>
      </c>
      <c r="F137" s="239" t="s">
        <v>231</v>
      </c>
      <c r="G137" s="240" t="s">
        <v>130</v>
      </c>
      <c r="H137" s="241">
        <v>28.341999999999999</v>
      </c>
      <c r="I137" s="242"/>
      <c r="J137" s="243">
        <f>ROUND(I137*H137,2)</f>
        <v>0</v>
      </c>
      <c r="K137" s="239" t="s">
        <v>193</v>
      </c>
      <c r="L137" s="73"/>
      <c r="M137" s="244" t="s">
        <v>21</v>
      </c>
      <c r="N137" s="245" t="s">
        <v>43</v>
      </c>
      <c r="O137" s="48"/>
      <c r="P137" s="246">
        <f>O137*H137</f>
        <v>0</v>
      </c>
      <c r="Q137" s="246">
        <v>0</v>
      </c>
      <c r="R137" s="246">
        <f>Q137*H137</f>
        <v>0</v>
      </c>
      <c r="S137" s="246">
        <v>0</v>
      </c>
      <c r="T137" s="247">
        <f>S137*H137</f>
        <v>0</v>
      </c>
      <c r="AR137" s="25" t="s">
        <v>194</v>
      </c>
      <c r="AT137" s="25" t="s">
        <v>190</v>
      </c>
      <c r="AU137" s="25" t="s">
        <v>81</v>
      </c>
      <c r="AY137" s="25" t="s">
        <v>188</v>
      </c>
      <c r="BE137" s="248">
        <f>IF(N137="základní",J137,0)</f>
        <v>0</v>
      </c>
      <c r="BF137" s="248">
        <f>IF(N137="snížená",J137,0)</f>
        <v>0</v>
      </c>
      <c r="BG137" s="248">
        <f>IF(N137="zákl. přenesená",J137,0)</f>
        <v>0</v>
      </c>
      <c r="BH137" s="248">
        <f>IF(N137="sníž. přenesená",J137,0)</f>
        <v>0</v>
      </c>
      <c r="BI137" s="248">
        <f>IF(N137="nulová",J137,0)</f>
        <v>0</v>
      </c>
      <c r="BJ137" s="25" t="s">
        <v>79</v>
      </c>
      <c r="BK137" s="248">
        <f>ROUND(I137*H137,2)</f>
        <v>0</v>
      </c>
      <c r="BL137" s="25" t="s">
        <v>194</v>
      </c>
      <c r="BM137" s="25" t="s">
        <v>1773</v>
      </c>
    </row>
    <row r="138" s="1" customFormat="1">
      <c r="B138" s="47"/>
      <c r="C138" s="75"/>
      <c r="D138" s="249" t="s">
        <v>196</v>
      </c>
      <c r="E138" s="75"/>
      <c r="F138" s="250" t="s">
        <v>233</v>
      </c>
      <c r="G138" s="75"/>
      <c r="H138" s="75"/>
      <c r="I138" s="205"/>
      <c r="J138" s="75"/>
      <c r="K138" s="75"/>
      <c r="L138" s="73"/>
      <c r="M138" s="251"/>
      <c r="N138" s="48"/>
      <c r="O138" s="48"/>
      <c r="P138" s="48"/>
      <c r="Q138" s="48"/>
      <c r="R138" s="48"/>
      <c r="S138" s="48"/>
      <c r="T138" s="96"/>
      <c r="AT138" s="25" t="s">
        <v>196</v>
      </c>
      <c r="AU138" s="25" t="s">
        <v>81</v>
      </c>
    </row>
    <row r="139" s="1" customFormat="1">
      <c r="B139" s="47"/>
      <c r="C139" s="75"/>
      <c r="D139" s="249" t="s">
        <v>198</v>
      </c>
      <c r="E139" s="75"/>
      <c r="F139" s="252" t="s">
        <v>225</v>
      </c>
      <c r="G139" s="75"/>
      <c r="H139" s="75"/>
      <c r="I139" s="205"/>
      <c r="J139" s="75"/>
      <c r="K139" s="75"/>
      <c r="L139" s="73"/>
      <c r="M139" s="251"/>
      <c r="N139" s="48"/>
      <c r="O139" s="48"/>
      <c r="P139" s="48"/>
      <c r="Q139" s="48"/>
      <c r="R139" s="48"/>
      <c r="S139" s="48"/>
      <c r="T139" s="96"/>
      <c r="AT139" s="25" t="s">
        <v>198</v>
      </c>
      <c r="AU139" s="25" t="s">
        <v>81</v>
      </c>
    </row>
    <row r="140" s="1" customFormat="1" ht="25.5" customHeight="1">
      <c r="B140" s="47"/>
      <c r="C140" s="237" t="s">
        <v>234</v>
      </c>
      <c r="D140" s="237" t="s">
        <v>190</v>
      </c>
      <c r="E140" s="238" t="s">
        <v>235</v>
      </c>
      <c r="F140" s="239" t="s">
        <v>236</v>
      </c>
      <c r="G140" s="240" t="s">
        <v>130</v>
      </c>
      <c r="H140" s="241">
        <v>31.888000000000002</v>
      </c>
      <c r="I140" s="242"/>
      <c r="J140" s="243">
        <f>ROUND(I140*H140,2)</f>
        <v>0</v>
      </c>
      <c r="K140" s="239" t="s">
        <v>193</v>
      </c>
      <c r="L140" s="73"/>
      <c r="M140" s="244" t="s">
        <v>21</v>
      </c>
      <c r="N140" s="245" t="s">
        <v>43</v>
      </c>
      <c r="O140" s="48"/>
      <c r="P140" s="246">
        <f>O140*H140</f>
        <v>0</v>
      </c>
      <c r="Q140" s="246">
        <v>0</v>
      </c>
      <c r="R140" s="246">
        <f>Q140*H140</f>
        <v>0</v>
      </c>
      <c r="S140" s="246">
        <v>0</v>
      </c>
      <c r="T140" s="247">
        <f>S140*H140</f>
        <v>0</v>
      </c>
      <c r="AR140" s="25" t="s">
        <v>194</v>
      </c>
      <c r="AT140" s="25" t="s">
        <v>190</v>
      </c>
      <c r="AU140" s="25" t="s">
        <v>81</v>
      </c>
      <c r="AY140" s="25" t="s">
        <v>188</v>
      </c>
      <c r="BE140" s="248">
        <f>IF(N140="základní",J140,0)</f>
        <v>0</v>
      </c>
      <c r="BF140" s="248">
        <f>IF(N140="snížená",J140,0)</f>
        <v>0</v>
      </c>
      <c r="BG140" s="248">
        <f>IF(N140="zákl. přenesená",J140,0)</f>
        <v>0</v>
      </c>
      <c r="BH140" s="248">
        <f>IF(N140="sníž. přenesená",J140,0)</f>
        <v>0</v>
      </c>
      <c r="BI140" s="248">
        <f>IF(N140="nulová",J140,0)</f>
        <v>0</v>
      </c>
      <c r="BJ140" s="25" t="s">
        <v>79</v>
      </c>
      <c r="BK140" s="248">
        <f>ROUND(I140*H140,2)</f>
        <v>0</v>
      </c>
      <c r="BL140" s="25" t="s">
        <v>194</v>
      </c>
      <c r="BM140" s="25" t="s">
        <v>1774</v>
      </c>
    </row>
    <row r="141" s="1" customFormat="1">
      <c r="B141" s="47"/>
      <c r="C141" s="75"/>
      <c r="D141" s="249" t="s">
        <v>196</v>
      </c>
      <c r="E141" s="75"/>
      <c r="F141" s="250" t="s">
        <v>238</v>
      </c>
      <c r="G141" s="75"/>
      <c r="H141" s="75"/>
      <c r="I141" s="205"/>
      <c r="J141" s="75"/>
      <c r="K141" s="75"/>
      <c r="L141" s="73"/>
      <c r="M141" s="251"/>
      <c r="N141" s="48"/>
      <c r="O141" s="48"/>
      <c r="P141" s="48"/>
      <c r="Q141" s="48"/>
      <c r="R141" s="48"/>
      <c r="S141" s="48"/>
      <c r="T141" s="96"/>
      <c r="AT141" s="25" t="s">
        <v>196</v>
      </c>
      <c r="AU141" s="25" t="s">
        <v>81</v>
      </c>
    </row>
    <row r="142" s="12" customFormat="1">
      <c r="B142" s="253"/>
      <c r="C142" s="254"/>
      <c r="D142" s="249" t="s">
        <v>200</v>
      </c>
      <c r="E142" s="255" t="s">
        <v>21</v>
      </c>
      <c r="F142" s="256" t="s">
        <v>1775</v>
      </c>
      <c r="G142" s="254"/>
      <c r="H142" s="257">
        <v>31.888000000000002</v>
      </c>
      <c r="I142" s="258"/>
      <c r="J142" s="254"/>
      <c r="K142" s="254"/>
      <c r="L142" s="259"/>
      <c r="M142" s="260"/>
      <c r="N142" s="261"/>
      <c r="O142" s="261"/>
      <c r="P142" s="261"/>
      <c r="Q142" s="261"/>
      <c r="R142" s="261"/>
      <c r="S142" s="261"/>
      <c r="T142" s="262"/>
      <c r="AT142" s="263" t="s">
        <v>200</v>
      </c>
      <c r="AU142" s="263" t="s">
        <v>81</v>
      </c>
      <c r="AV142" s="12" t="s">
        <v>81</v>
      </c>
      <c r="AW142" s="12" t="s">
        <v>35</v>
      </c>
      <c r="AX142" s="12" t="s">
        <v>79</v>
      </c>
      <c r="AY142" s="263" t="s">
        <v>188</v>
      </c>
    </row>
    <row r="143" s="1" customFormat="1" ht="25.5" customHeight="1">
      <c r="B143" s="47"/>
      <c r="C143" s="237" t="s">
        <v>240</v>
      </c>
      <c r="D143" s="237" t="s">
        <v>190</v>
      </c>
      <c r="E143" s="238" t="s">
        <v>241</v>
      </c>
      <c r="F143" s="239" t="s">
        <v>242</v>
      </c>
      <c r="G143" s="240" t="s">
        <v>130</v>
      </c>
      <c r="H143" s="241">
        <v>127.55200000000001</v>
      </c>
      <c r="I143" s="242"/>
      <c r="J143" s="243">
        <f>ROUND(I143*H143,2)</f>
        <v>0</v>
      </c>
      <c r="K143" s="239" t="s">
        <v>193</v>
      </c>
      <c r="L143" s="73"/>
      <c r="M143" s="244" t="s">
        <v>21</v>
      </c>
      <c r="N143" s="245" t="s">
        <v>43</v>
      </c>
      <c r="O143" s="48"/>
      <c r="P143" s="246">
        <f>O143*H143</f>
        <v>0</v>
      </c>
      <c r="Q143" s="246">
        <v>0</v>
      </c>
      <c r="R143" s="246">
        <f>Q143*H143</f>
        <v>0</v>
      </c>
      <c r="S143" s="246">
        <v>0</v>
      </c>
      <c r="T143" s="247">
        <f>S143*H143</f>
        <v>0</v>
      </c>
      <c r="AR143" s="25" t="s">
        <v>194</v>
      </c>
      <c r="AT143" s="25" t="s">
        <v>190</v>
      </c>
      <c r="AU143" s="25" t="s">
        <v>81</v>
      </c>
      <c r="AY143" s="25" t="s">
        <v>188</v>
      </c>
      <c r="BE143" s="248">
        <f>IF(N143="základní",J143,0)</f>
        <v>0</v>
      </c>
      <c r="BF143" s="248">
        <f>IF(N143="snížená",J143,0)</f>
        <v>0</v>
      </c>
      <c r="BG143" s="248">
        <f>IF(N143="zákl. přenesená",J143,0)</f>
        <v>0</v>
      </c>
      <c r="BH143" s="248">
        <f>IF(N143="sníž. přenesená",J143,0)</f>
        <v>0</v>
      </c>
      <c r="BI143" s="248">
        <f>IF(N143="nulová",J143,0)</f>
        <v>0</v>
      </c>
      <c r="BJ143" s="25" t="s">
        <v>79</v>
      </c>
      <c r="BK143" s="248">
        <f>ROUND(I143*H143,2)</f>
        <v>0</v>
      </c>
      <c r="BL143" s="25" t="s">
        <v>194</v>
      </c>
      <c r="BM143" s="25" t="s">
        <v>1776</v>
      </c>
    </row>
    <row r="144" s="1" customFormat="1">
      <c r="B144" s="47"/>
      <c r="C144" s="75"/>
      <c r="D144" s="249" t="s">
        <v>196</v>
      </c>
      <c r="E144" s="75"/>
      <c r="F144" s="250" t="s">
        <v>244</v>
      </c>
      <c r="G144" s="75"/>
      <c r="H144" s="75"/>
      <c r="I144" s="205"/>
      <c r="J144" s="75"/>
      <c r="K144" s="75"/>
      <c r="L144" s="73"/>
      <c r="M144" s="251"/>
      <c r="N144" s="48"/>
      <c r="O144" s="48"/>
      <c r="P144" s="48"/>
      <c r="Q144" s="48"/>
      <c r="R144" s="48"/>
      <c r="S144" s="48"/>
      <c r="T144" s="96"/>
      <c r="AT144" s="25" t="s">
        <v>196</v>
      </c>
      <c r="AU144" s="25" t="s">
        <v>81</v>
      </c>
    </row>
    <row r="145" s="12" customFormat="1">
      <c r="B145" s="253"/>
      <c r="C145" s="254"/>
      <c r="D145" s="249" t="s">
        <v>200</v>
      </c>
      <c r="E145" s="254"/>
      <c r="F145" s="256" t="s">
        <v>1777</v>
      </c>
      <c r="G145" s="254"/>
      <c r="H145" s="257">
        <v>127.55200000000001</v>
      </c>
      <c r="I145" s="258"/>
      <c r="J145" s="254"/>
      <c r="K145" s="254"/>
      <c r="L145" s="259"/>
      <c r="M145" s="260"/>
      <c r="N145" s="261"/>
      <c r="O145" s="261"/>
      <c r="P145" s="261"/>
      <c r="Q145" s="261"/>
      <c r="R145" s="261"/>
      <c r="S145" s="261"/>
      <c r="T145" s="262"/>
      <c r="AT145" s="263" t="s">
        <v>200</v>
      </c>
      <c r="AU145" s="263" t="s">
        <v>81</v>
      </c>
      <c r="AV145" s="12" t="s">
        <v>81</v>
      </c>
      <c r="AW145" s="12" t="s">
        <v>6</v>
      </c>
      <c r="AX145" s="12" t="s">
        <v>79</v>
      </c>
      <c r="AY145" s="263" t="s">
        <v>188</v>
      </c>
    </row>
    <row r="146" s="1" customFormat="1" ht="16.5" customHeight="1">
      <c r="B146" s="47"/>
      <c r="C146" s="237" t="s">
        <v>246</v>
      </c>
      <c r="D146" s="237" t="s">
        <v>190</v>
      </c>
      <c r="E146" s="238" t="s">
        <v>247</v>
      </c>
      <c r="F146" s="239" t="s">
        <v>248</v>
      </c>
      <c r="G146" s="240" t="s">
        <v>130</v>
      </c>
      <c r="H146" s="241">
        <v>31.888000000000002</v>
      </c>
      <c r="I146" s="242"/>
      <c r="J146" s="243">
        <f>ROUND(I146*H146,2)</f>
        <v>0</v>
      </c>
      <c r="K146" s="239" t="s">
        <v>193</v>
      </c>
      <c r="L146" s="73"/>
      <c r="M146" s="244" t="s">
        <v>21</v>
      </c>
      <c r="N146" s="245" t="s">
        <v>43</v>
      </c>
      <c r="O146" s="48"/>
      <c r="P146" s="246">
        <f>O146*H146</f>
        <v>0</v>
      </c>
      <c r="Q146" s="246">
        <v>0</v>
      </c>
      <c r="R146" s="246">
        <f>Q146*H146</f>
        <v>0</v>
      </c>
      <c r="S146" s="246">
        <v>0</v>
      </c>
      <c r="T146" s="247">
        <f>S146*H146</f>
        <v>0</v>
      </c>
      <c r="AR146" s="25" t="s">
        <v>194</v>
      </c>
      <c r="AT146" s="25" t="s">
        <v>190</v>
      </c>
      <c r="AU146" s="25" t="s">
        <v>81</v>
      </c>
      <c r="AY146" s="25" t="s">
        <v>188</v>
      </c>
      <c r="BE146" s="248">
        <f>IF(N146="základní",J146,0)</f>
        <v>0</v>
      </c>
      <c r="BF146" s="248">
        <f>IF(N146="snížená",J146,0)</f>
        <v>0</v>
      </c>
      <c r="BG146" s="248">
        <f>IF(N146="zákl. přenesená",J146,0)</f>
        <v>0</v>
      </c>
      <c r="BH146" s="248">
        <f>IF(N146="sníž. přenesená",J146,0)</f>
        <v>0</v>
      </c>
      <c r="BI146" s="248">
        <f>IF(N146="nulová",J146,0)</f>
        <v>0</v>
      </c>
      <c r="BJ146" s="25" t="s">
        <v>79</v>
      </c>
      <c r="BK146" s="248">
        <f>ROUND(I146*H146,2)</f>
        <v>0</v>
      </c>
      <c r="BL146" s="25" t="s">
        <v>194</v>
      </c>
      <c r="BM146" s="25" t="s">
        <v>1778</v>
      </c>
    </row>
    <row r="147" s="1" customFormat="1">
      <c r="B147" s="47"/>
      <c r="C147" s="75"/>
      <c r="D147" s="249" t="s">
        <v>196</v>
      </c>
      <c r="E147" s="75"/>
      <c r="F147" s="250" t="s">
        <v>250</v>
      </c>
      <c r="G147" s="75"/>
      <c r="H147" s="75"/>
      <c r="I147" s="205"/>
      <c r="J147" s="75"/>
      <c r="K147" s="75"/>
      <c r="L147" s="73"/>
      <c r="M147" s="251"/>
      <c r="N147" s="48"/>
      <c r="O147" s="48"/>
      <c r="P147" s="48"/>
      <c r="Q147" s="48"/>
      <c r="R147" s="48"/>
      <c r="S147" s="48"/>
      <c r="T147" s="96"/>
      <c r="AT147" s="25" t="s">
        <v>196</v>
      </c>
      <c r="AU147" s="25" t="s">
        <v>81</v>
      </c>
    </row>
    <row r="148" s="1" customFormat="1">
      <c r="B148" s="47"/>
      <c r="C148" s="75"/>
      <c r="D148" s="249" t="s">
        <v>198</v>
      </c>
      <c r="E148" s="75"/>
      <c r="F148" s="252" t="s">
        <v>251</v>
      </c>
      <c r="G148" s="75"/>
      <c r="H148" s="75"/>
      <c r="I148" s="205"/>
      <c r="J148" s="75"/>
      <c r="K148" s="75"/>
      <c r="L148" s="73"/>
      <c r="M148" s="251"/>
      <c r="N148" s="48"/>
      <c r="O148" s="48"/>
      <c r="P148" s="48"/>
      <c r="Q148" s="48"/>
      <c r="R148" s="48"/>
      <c r="S148" s="48"/>
      <c r="T148" s="96"/>
      <c r="AT148" s="25" t="s">
        <v>198</v>
      </c>
      <c r="AU148" s="25" t="s">
        <v>81</v>
      </c>
    </row>
    <row r="149" s="1" customFormat="1" ht="25.5" customHeight="1">
      <c r="B149" s="47"/>
      <c r="C149" s="237" t="s">
        <v>252</v>
      </c>
      <c r="D149" s="237" t="s">
        <v>190</v>
      </c>
      <c r="E149" s="238" t="s">
        <v>253</v>
      </c>
      <c r="F149" s="239" t="s">
        <v>254</v>
      </c>
      <c r="G149" s="240" t="s">
        <v>130</v>
      </c>
      <c r="H149" s="241">
        <v>478.31999999999999</v>
      </c>
      <c r="I149" s="242"/>
      <c r="J149" s="243">
        <f>ROUND(I149*H149,2)</f>
        <v>0</v>
      </c>
      <c r="K149" s="239" t="s">
        <v>193</v>
      </c>
      <c r="L149" s="73"/>
      <c r="M149" s="244" t="s">
        <v>21</v>
      </c>
      <c r="N149" s="245" t="s">
        <v>43</v>
      </c>
      <c r="O149" s="48"/>
      <c r="P149" s="246">
        <f>O149*H149</f>
        <v>0</v>
      </c>
      <c r="Q149" s="246">
        <v>0</v>
      </c>
      <c r="R149" s="246">
        <f>Q149*H149</f>
        <v>0</v>
      </c>
      <c r="S149" s="246">
        <v>0</v>
      </c>
      <c r="T149" s="247">
        <f>S149*H149</f>
        <v>0</v>
      </c>
      <c r="AR149" s="25" t="s">
        <v>194</v>
      </c>
      <c r="AT149" s="25" t="s">
        <v>190</v>
      </c>
      <c r="AU149" s="25" t="s">
        <v>81</v>
      </c>
      <c r="AY149" s="25" t="s">
        <v>188</v>
      </c>
      <c r="BE149" s="248">
        <f>IF(N149="základní",J149,0)</f>
        <v>0</v>
      </c>
      <c r="BF149" s="248">
        <f>IF(N149="snížená",J149,0)</f>
        <v>0</v>
      </c>
      <c r="BG149" s="248">
        <f>IF(N149="zákl. přenesená",J149,0)</f>
        <v>0</v>
      </c>
      <c r="BH149" s="248">
        <f>IF(N149="sníž. přenesená",J149,0)</f>
        <v>0</v>
      </c>
      <c r="BI149" s="248">
        <f>IF(N149="nulová",J149,0)</f>
        <v>0</v>
      </c>
      <c r="BJ149" s="25" t="s">
        <v>79</v>
      </c>
      <c r="BK149" s="248">
        <f>ROUND(I149*H149,2)</f>
        <v>0</v>
      </c>
      <c r="BL149" s="25" t="s">
        <v>194</v>
      </c>
      <c r="BM149" s="25" t="s">
        <v>1779</v>
      </c>
    </row>
    <row r="150" s="1" customFormat="1">
      <c r="B150" s="47"/>
      <c r="C150" s="75"/>
      <c r="D150" s="249" t="s">
        <v>196</v>
      </c>
      <c r="E150" s="75"/>
      <c r="F150" s="250" t="s">
        <v>256</v>
      </c>
      <c r="G150" s="75"/>
      <c r="H150" s="75"/>
      <c r="I150" s="205"/>
      <c r="J150" s="75"/>
      <c r="K150" s="75"/>
      <c r="L150" s="73"/>
      <c r="M150" s="251"/>
      <c r="N150" s="48"/>
      <c r="O150" s="48"/>
      <c r="P150" s="48"/>
      <c r="Q150" s="48"/>
      <c r="R150" s="48"/>
      <c r="S150" s="48"/>
      <c r="T150" s="96"/>
      <c r="AT150" s="25" t="s">
        <v>196</v>
      </c>
      <c r="AU150" s="25" t="s">
        <v>81</v>
      </c>
    </row>
    <row r="151" s="1" customFormat="1">
      <c r="B151" s="47"/>
      <c r="C151" s="75"/>
      <c r="D151" s="249" t="s">
        <v>198</v>
      </c>
      <c r="E151" s="75"/>
      <c r="F151" s="252" t="s">
        <v>251</v>
      </c>
      <c r="G151" s="75"/>
      <c r="H151" s="75"/>
      <c r="I151" s="205"/>
      <c r="J151" s="75"/>
      <c r="K151" s="75"/>
      <c r="L151" s="73"/>
      <c r="M151" s="251"/>
      <c r="N151" s="48"/>
      <c r="O151" s="48"/>
      <c r="P151" s="48"/>
      <c r="Q151" s="48"/>
      <c r="R151" s="48"/>
      <c r="S151" s="48"/>
      <c r="T151" s="96"/>
      <c r="AT151" s="25" t="s">
        <v>198</v>
      </c>
      <c r="AU151" s="25" t="s">
        <v>81</v>
      </c>
    </row>
    <row r="152" s="12" customFormat="1">
      <c r="B152" s="253"/>
      <c r="C152" s="254"/>
      <c r="D152" s="249" t="s">
        <v>200</v>
      </c>
      <c r="E152" s="254"/>
      <c r="F152" s="256" t="s">
        <v>1780</v>
      </c>
      <c r="G152" s="254"/>
      <c r="H152" s="257">
        <v>478.31999999999999</v>
      </c>
      <c r="I152" s="258"/>
      <c r="J152" s="254"/>
      <c r="K152" s="254"/>
      <c r="L152" s="259"/>
      <c r="M152" s="260"/>
      <c r="N152" s="261"/>
      <c r="O152" s="261"/>
      <c r="P152" s="261"/>
      <c r="Q152" s="261"/>
      <c r="R152" s="261"/>
      <c r="S152" s="261"/>
      <c r="T152" s="262"/>
      <c r="AT152" s="263" t="s">
        <v>200</v>
      </c>
      <c r="AU152" s="263" t="s">
        <v>81</v>
      </c>
      <c r="AV152" s="12" t="s">
        <v>81</v>
      </c>
      <c r="AW152" s="12" t="s">
        <v>6</v>
      </c>
      <c r="AX152" s="12" t="s">
        <v>79</v>
      </c>
      <c r="AY152" s="263" t="s">
        <v>188</v>
      </c>
    </row>
    <row r="153" s="1" customFormat="1" ht="16.5" customHeight="1">
      <c r="B153" s="47"/>
      <c r="C153" s="237" t="s">
        <v>258</v>
      </c>
      <c r="D153" s="237" t="s">
        <v>190</v>
      </c>
      <c r="E153" s="238" t="s">
        <v>259</v>
      </c>
      <c r="F153" s="239" t="s">
        <v>260</v>
      </c>
      <c r="G153" s="240" t="s">
        <v>261</v>
      </c>
      <c r="H153" s="241">
        <v>57.398000000000003</v>
      </c>
      <c r="I153" s="242"/>
      <c r="J153" s="243">
        <f>ROUND(I153*H153,2)</f>
        <v>0</v>
      </c>
      <c r="K153" s="239" t="s">
        <v>193</v>
      </c>
      <c r="L153" s="73"/>
      <c r="M153" s="244" t="s">
        <v>21</v>
      </c>
      <c r="N153" s="245" t="s">
        <v>43</v>
      </c>
      <c r="O153" s="48"/>
      <c r="P153" s="246">
        <f>O153*H153</f>
        <v>0</v>
      </c>
      <c r="Q153" s="246">
        <v>0</v>
      </c>
      <c r="R153" s="246">
        <f>Q153*H153</f>
        <v>0</v>
      </c>
      <c r="S153" s="246">
        <v>0</v>
      </c>
      <c r="T153" s="247">
        <f>S153*H153</f>
        <v>0</v>
      </c>
      <c r="AR153" s="25" t="s">
        <v>194</v>
      </c>
      <c r="AT153" s="25" t="s">
        <v>190</v>
      </c>
      <c r="AU153" s="25" t="s">
        <v>81</v>
      </c>
      <c r="AY153" s="25" t="s">
        <v>188</v>
      </c>
      <c r="BE153" s="248">
        <f>IF(N153="základní",J153,0)</f>
        <v>0</v>
      </c>
      <c r="BF153" s="248">
        <f>IF(N153="snížená",J153,0)</f>
        <v>0</v>
      </c>
      <c r="BG153" s="248">
        <f>IF(N153="zákl. přenesená",J153,0)</f>
        <v>0</v>
      </c>
      <c r="BH153" s="248">
        <f>IF(N153="sníž. přenesená",J153,0)</f>
        <v>0</v>
      </c>
      <c r="BI153" s="248">
        <f>IF(N153="nulová",J153,0)</f>
        <v>0</v>
      </c>
      <c r="BJ153" s="25" t="s">
        <v>79</v>
      </c>
      <c r="BK153" s="248">
        <f>ROUND(I153*H153,2)</f>
        <v>0</v>
      </c>
      <c r="BL153" s="25" t="s">
        <v>194</v>
      </c>
      <c r="BM153" s="25" t="s">
        <v>1781</v>
      </c>
    </row>
    <row r="154" s="1" customFormat="1">
      <c r="B154" s="47"/>
      <c r="C154" s="75"/>
      <c r="D154" s="249" t="s">
        <v>196</v>
      </c>
      <c r="E154" s="75"/>
      <c r="F154" s="250" t="s">
        <v>263</v>
      </c>
      <c r="G154" s="75"/>
      <c r="H154" s="75"/>
      <c r="I154" s="205"/>
      <c r="J154" s="75"/>
      <c r="K154" s="75"/>
      <c r="L154" s="73"/>
      <c r="M154" s="251"/>
      <c r="N154" s="48"/>
      <c r="O154" s="48"/>
      <c r="P154" s="48"/>
      <c r="Q154" s="48"/>
      <c r="R154" s="48"/>
      <c r="S154" s="48"/>
      <c r="T154" s="96"/>
      <c r="AT154" s="25" t="s">
        <v>196</v>
      </c>
      <c r="AU154" s="25" t="s">
        <v>81</v>
      </c>
    </row>
    <row r="155" s="1" customFormat="1">
      <c r="B155" s="47"/>
      <c r="C155" s="75"/>
      <c r="D155" s="249" t="s">
        <v>198</v>
      </c>
      <c r="E155" s="75"/>
      <c r="F155" s="252" t="s">
        <v>264</v>
      </c>
      <c r="G155" s="75"/>
      <c r="H155" s="75"/>
      <c r="I155" s="205"/>
      <c r="J155" s="75"/>
      <c r="K155" s="75"/>
      <c r="L155" s="73"/>
      <c r="M155" s="251"/>
      <c r="N155" s="48"/>
      <c r="O155" s="48"/>
      <c r="P155" s="48"/>
      <c r="Q155" s="48"/>
      <c r="R155" s="48"/>
      <c r="S155" s="48"/>
      <c r="T155" s="96"/>
      <c r="AT155" s="25" t="s">
        <v>198</v>
      </c>
      <c r="AU155" s="25" t="s">
        <v>81</v>
      </c>
    </row>
    <row r="156" s="12" customFormat="1">
      <c r="B156" s="253"/>
      <c r="C156" s="254"/>
      <c r="D156" s="249" t="s">
        <v>200</v>
      </c>
      <c r="E156" s="254"/>
      <c r="F156" s="256" t="s">
        <v>1782</v>
      </c>
      <c r="G156" s="254"/>
      <c r="H156" s="257">
        <v>57.398000000000003</v>
      </c>
      <c r="I156" s="258"/>
      <c r="J156" s="254"/>
      <c r="K156" s="254"/>
      <c r="L156" s="259"/>
      <c r="M156" s="260"/>
      <c r="N156" s="261"/>
      <c r="O156" s="261"/>
      <c r="P156" s="261"/>
      <c r="Q156" s="261"/>
      <c r="R156" s="261"/>
      <c r="S156" s="261"/>
      <c r="T156" s="262"/>
      <c r="AT156" s="263" t="s">
        <v>200</v>
      </c>
      <c r="AU156" s="263" t="s">
        <v>81</v>
      </c>
      <c r="AV156" s="12" t="s">
        <v>81</v>
      </c>
      <c r="AW156" s="12" t="s">
        <v>6</v>
      </c>
      <c r="AX156" s="12" t="s">
        <v>79</v>
      </c>
      <c r="AY156" s="263" t="s">
        <v>188</v>
      </c>
    </row>
    <row r="157" s="1" customFormat="1" ht="16.5" customHeight="1">
      <c r="B157" s="47"/>
      <c r="C157" s="237" t="s">
        <v>265</v>
      </c>
      <c r="D157" s="237" t="s">
        <v>190</v>
      </c>
      <c r="E157" s="238" t="s">
        <v>266</v>
      </c>
      <c r="F157" s="239" t="s">
        <v>267</v>
      </c>
      <c r="G157" s="240" t="s">
        <v>130</v>
      </c>
      <c r="H157" s="241">
        <v>28.341999999999999</v>
      </c>
      <c r="I157" s="242"/>
      <c r="J157" s="243">
        <f>ROUND(I157*H157,2)</f>
        <v>0</v>
      </c>
      <c r="K157" s="239" t="s">
        <v>193</v>
      </c>
      <c r="L157" s="73"/>
      <c r="M157" s="244" t="s">
        <v>21</v>
      </c>
      <c r="N157" s="245" t="s">
        <v>43</v>
      </c>
      <c r="O157" s="48"/>
      <c r="P157" s="246">
        <f>O157*H157</f>
        <v>0</v>
      </c>
      <c r="Q157" s="246">
        <v>0</v>
      </c>
      <c r="R157" s="246">
        <f>Q157*H157</f>
        <v>0</v>
      </c>
      <c r="S157" s="246">
        <v>0</v>
      </c>
      <c r="T157" s="247">
        <f>S157*H157</f>
        <v>0</v>
      </c>
      <c r="AR157" s="25" t="s">
        <v>194</v>
      </c>
      <c r="AT157" s="25" t="s">
        <v>190</v>
      </c>
      <c r="AU157" s="25" t="s">
        <v>81</v>
      </c>
      <c r="AY157" s="25" t="s">
        <v>188</v>
      </c>
      <c r="BE157" s="248">
        <f>IF(N157="základní",J157,0)</f>
        <v>0</v>
      </c>
      <c r="BF157" s="248">
        <f>IF(N157="snížená",J157,0)</f>
        <v>0</v>
      </c>
      <c r="BG157" s="248">
        <f>IF(N157="zákl. přenesená",J157,0)</f>
        <v>0</v>
      </c>
      <c r="BH157" s="248">
        <f>IF(N157="sníž. přenesená",J157,0)</f>
        <v>0</v>
      </c>
      <c r="BI157" s="248">
        <f>IF(N157="nulová",J157,0)</f>
        <v>0</v>
      </c>
      <c r="BJ157" s="25" t="s">
        <v>79</v>
      </c>
      <c r="BK157" s="248">
        <f>ROUND(I157*H157,2)</f>
        <v>0</v>
      </c>
      <c r="BL157" s="25" t="s">
        <v>194</v>
      </c>
      <c r="BM157" s="25" t="s">
        <v>1783</v>
      </c>
    </row>
    <row r="158" s="1" customFormat="1">
      <c r="B158" s="47"/>
      <c r="C158" s="75"/>
      <c r="D158" s="249" t="s">
        <v>196</v>
      </c>
      <c r="E158" s="75"/>
      <c r="F158" s="250" t="s">
        <v>269</v>
      </c>
      <c r="G158" s="75"/>
      <c r="H158" s="75"/>
      <c r="I158" s="205"/>
      <c r="J158" s="75"/>
      <c r="K158" s="75"/>
      <c r="L158" s="73"/>
      <c r="M158" s="251"/>
      <c r="N158" s="48"/>
      <c r="O158" s="48"/>
      <c r="P158" s="48"/>
      <c r="Q158" s="48"/>
      <c r="R158" s="48"/>
      <c r="S158" s="48"/>
      <c r="T158" s="96"/>
      <c r="AT158" s="25" t="s">
        <v>196</v>
      </c>
      <c r="AU158" s="25" t="s">
        <v>81</v>
      </c>
    </row>
    <row r="159" s="1" customFormat="1">
      <c r="B159" s="47"/>
      <c r="C159" s="75"/>
      <c r="D159" s="249" t="s">
        <v>198</v>
      </c>
      <c r="E159" s="75"/>
      <c r="F159" s="285" t="s">
        <v>270</v>
      </c>
      <c r="G159" s="75"/>
      <c r="H159" s="75"/>
      <c r="I159" s="205"/>
      <c r="J159" s="75"/>
      <c r="K159" s="75"/>
      <c r="L159" s="73"/>
      <c r="M159" s="251"/>
      <c r="N159" s="48"/>
      <c r="O159" s="48"/>
      <c r="P159" s="48"/>
      <c r="Q159" s="48"/>
      <c r="R159" s="48"/>
      <c r="S159" s="48"/>
      <c r="T159" s="96"/>
      <c r="AT159" s="25" t="s">
        <v>198</v>
      </c>
      <c r="AU159" s="25" t="s">
        <v>81</v>
      </c>
    </row>
    <row r="160" s="13" customFormat="1">
      <c r="B160" s="264"/>
      <c r="C160" s="265"/>
      <c r="D160" s="249" t="s">
        <v>200</v>
      </c>
      <c r="E160" s="266" t="s">
        <v>21</v>
      </c>
      <c r="F160" s="267" t="s">
        <v>271</v>
      </c>
      <c r="G160" s="265"/>
      <c r="H160" s="266" t="s">
        <v>21</v>
      </c>
      <c r="I160" s="268"/>
      <c r="J160" s="265"/>
      <c r="K160" s="265"/>
      <c r="L160" s="269"/>
      <c r="M160" s="270"/>
      <c r="N160" s="271"/>
      <c r="O160" s="271"/>
      <c r="P160" s="271"/>
      <c r="Q160" s="271"/>
      <c r="R160" s="271"/>
      <c r="S160" s="271"/>
      <c r="T160" s="272"/>
      <c r="AT160" s="273" t="s">
        <v>200</v>
      </c>
      <c r="AU160" s="273" t="s">
        <v>81</v>
      </c>
      <c r="AV160" s="13" t="s">
        <v>79</v>
      </c>
      <c r="AW160" s="13" t="s">
        <v>35</v>
      </c>
      <c r="AX160" s="13" t="s">
        <v>72</v>
      </c>
      <c r="AY160" s="273" t="s">
        <v>188</v>
      </c>
    </row>
    <row r="161" s="12" customFormat="1">
      <c r="B161" s="253"/>
      <c r="C161" s="254"/>
      <c r="D161" s="249" t="s">
        <v>200</v>
      </c>
      <c r="E161" s="255" t="s">
        <v>21</v>
      </c>
      <c r="F161" s="256" t="s">
        <v>1771</v>
      </c>
      <c r="G161" s="254"/>
      <c r="H161" s="257">
        <v>25.337</v>
      </c>
      <c r="I161" s="258"/>
      <c r="J161" s="254"/>
      <c r="K161" s="254"/>
      <c r="L161" s="259"/>
      <c r="M161" s="260"/>
      <c r="N161" s="261"/>
      <c r="O161" s="261"/>
      <c r="P161" s="261"/>
      <c r="Q161" s="261"/>
      <c r="R161" s="261"/>
      <c r="S161" s="261"/>
      <c r="T161" s="262"/>
      <c r="AT161" s="263" t="s">
        <v>200</v>
      </c>
      <c r="AU161" s="263" t="s">
        <v>81</v>
      </c>
      <c r="AV161" s="12" t="s">
        <v>81</v>
      </c>
      <c r="AW161" s="12" t="s">
        <v>35</v>
      </c>
      <c r="AX161" s="12" t="s">
        <v>72</v>
      </c>
      <c r="AY161" s="263" t="s">
        <v>188</v>
      </c>
    </row>
    <row r="162" s="12" customFormat="1">
      <c r="B162" s="253"/>
      <c r="C162" s="254"/>
      <c r="D162" s="249" t="s">
        <v>200</v>
      </c>
      <c r="E162" s="255" t="s">
        <v>21</v>
      </c>
      <c r="F162" s="256" t="s">
        <v>1772</v>
      </c>
      <c r="G162" s="254"/>
      <c r="H162" s="257">
        <v>3.0049999999999999</v>
      </c>
      <c r="I162" s="258"/>
      <c r="J162" s="254"/>
      <c r="K162" s="254"/>
      <c r="L162" s="259"/>
      <c r="M162" s="260"/>
      <c r="N162" s="261"/>
      <c r="O162" s="261"/>
      <c r="P162" s="261"/>
      <c r="Q162" s="261"/>
      <c r="R162" s="261"/>
      <c r="S162" s="261"/>
      <c r="T162" s="262"/>
      <c r="AT162" s="263" t="s">
        <v>200</v>
      </c>
      <c r="AU162" s="263" t="s">
        <v>81</v>
      </c>
      <c r="AV162" s="12" t="s">
        <v>81</v>
      </c>
      <c r="AW162" s="12" t="s">
        <v>35</v>
      </c>
      <c r="AX162" s="12" t="s">
        <v>72</v>
      </c>
      <c r="AY162" s="263" t="s">
        <v>188</v>
      </c>
    </row>
    <row r="163" s="14" customFormat="1">
      <c r="B163" s="274"/>
      <c r="C163" s="275"/>
      <c r="D163" s="249" t="s">
        <v>200</v>
      </c>
      <c r="E163" s="276" t="s">
        <v>21</v>
      </c>
      <c r="F163" s="277" t="s">
        <v>215</v>
      </c>
      <c r="G163" s="275"/>
      <c r="H163" s="278">
        <v>28.341999999999999</v>
      </c>
      <c r="I163" s="279"/>
      <c r="J163" s="275"/>
      <c r="K163" s="275"/>
      <c r="L163" s="280"/>
      <c r="M163" s="281"/>
      <c r="N163" s="282"/>
      <c r="O163" s="282"/>
      <c r="P163" s="282"/>
      <c r="Q163" s="282"/>
      <c r="R163" s="282"/>
      <c r="S163" s="282"/>
      <c r="T163" s="283"/>
      <c r="AT163" s="284" t="s">
        <v>200</v>
      </c>
      <c r="AU163" s="284" t="s">
        <v>81</v>
      </c>
      <c r="AV163" s="14" t="s">
        <v>194</v>
      </c>
      <c r="AW163" s="14" t="s">
        <v>35</v>
      </c>
      <c r="AX163" s="14" t="s">
        <v>79</v>
      </c>
      <c r="AY163" s="284" t="s">
        <v>188</v>
      </c>
    </row>
    <row r="164" s="1" customFormat="1" ht="16.5" customHeight="1">
      <c r="B164" s="47"/>
      <c r="C164" s="286" t="s">
        <v>272</v>
      </c>
      <c r="D164" s="286" t="s">
        <v>273</v>
      </c>
      <c r="E164" s="287" t="s">
        <v>274</v>
      </c>
      <c r="F164" s="288" t="s">
        <v>275</v>
      </c>
      <c r="G164" s="289" t="s">
        <v>261</v>
      </c>
      <c r="H164" s="290">
        <v>56.683999999999998</v>
      </c>
      <c r="I164" s="291"/>
      <c r="J164" s="292">
        <f>ROUND(I164*H164,2)</f>
        <v>0</v>
      </c>
      <c r="K164" s="288" t="s">
        <v>193</v>
      </c>
      <c r="L164" s="293"/>
      <c r="M164" s="294" t="s">
        <v>21</v>
      </c>
      <c r="N164" s="295" t="s">
        <v>43</v>
      </c>
      <c r="O164" s="48"/>
      <c r="P164" s="246">
        <f>O164*H164</f>
        <v>0</v>
      </c>
      <c r="Q164" s="246">
        <v>1</v>
      </c>
      <c r="R164" s="246">
        <f>Q164*H164</f>
        <v>56.683999999999998</v>
      </c>
      <c r="S164" s="246">
        <v>0</v>
      </c>
      <c r="T164" s="247">
        <f>S164*H164</f>
        <v>0</v>
      </c>
      <c r="AR164" s="25" t="s">
        <v>240</v>
      </c>
      <c r="AT164" s="25" t="s">
        <v>273</v>
      </c>
      <c r="AU164" s="25" t="s">
        <v>81</v>
      </c>
      <c r="AY164" s="25" t="s">
        <v>188</v>
      </c>
      <c r="BE164" s="248">
        <f>IF(N164="základní",J164,0)</f>
        <v>0</v>
      </c>
      <c r="BF164" s="248">
        <f>IF(N164="snížená",J164,0)</f>
        <v>0</v>
      </c>
      <c r="BG164" s="248">
        <f>IF(N164="zákl. přenesená",J164,0)</f>
        <v>0</v>
      </c>
      <c r="BH164" s="248">
        <f>IF(N164="sníž. přenesená",J164,0)</f>
        <v>0</v>
      </c>
      <c r="BI164" s="248">
        <f>IF(N164="nulová",J164,0)</f>
        <v>0</v>
      </c>
      <c r="BJ164" s="25" t="s">
        <v>79</v>
      </c>
      <c r="BK164" s="248">
        <f>ROUND(I164*H164,2)</f>
        <v>0</v>
      </c>
      <c r="BL164" s="25" t="s">
        <v>194</v>
      </c>
      <c r="BM164" s="25" t="s">
        <v>1784</v>
      </c>
    </row>
    <row r="165" s="1" customFormat="1">
      <c r="B165" s="47"/>
      <c r="C165" s="75"/>
      <c r="D165" s="249" t="s">
        <v>196</v>
      </c>
      <c r="E165" s="75"/>
      <c r="F165" s="250" t="s">
        <v>275</v>
      </c>
      <c r="G165" s="75"/>
      <c r="H165" s="75"/>
      <c r="I165" s="205"/>
      <c r="J165" s="75"/>
      <c r="K165" s="75"/>
      <c r="L165" s="73"/>
      <c r="M165" s="251"/>
      <c r="N165" s="48"/>
      <c r="O165" s="48"/>
      <c r="P165" s="48"/>
      <c r="Q165" s="48"/>
      <c r="R165" s="48"/>
      <c r="S165" s="48"/>
      <c r="T165" s="96"/>
      <c r="AT165" s="25" t="s">
        <v>196</v>
      </c>
      <c r="AU165" s="25" t="s">
        <v>81</v>
      </c>
    </row>
    <row r="166" s="12" customFormat="1">
      <c r="B166" s="253"/>
      <c r="C166" s="254"/>
      <c r="D166" s="249" t="s">
        <v>200</v>
      </c>
      <c r="E166" s="254"/>
      <c r="F166" s="256" t="s">
        <v>1785</v>
      </c>
      <c r="G166" s="254"/>
      <c r="H166" s="257">
        <v>56.683999999999998</v>
      </c>
      <c r="I166" s="258"/>
      <c r="J166" s="254"/>
      <c r="K166" s="254"/>
      <c r="L166" s="259"/>
      <c r="M166" s="260"/>
      <c r="N166" s="261"/>
      <c r="O166" s="261"/>
      <c r="P166" s="261"/>
      <c r="Q166" s="261"/>
      <c r="R166" s="261"/>
      <c r="S166" s="261"/>
      <c r="T166" s="262"/>
      <c r="AT166" s="263" t="s">
        <v>200</v>
      </c>
      <c r="AU166" s="263" t="s">
        <v>81</v>
      </c>
      <c r="AV166" s="12" t="s">
        <v>81</v>
      </c>
      <c r="AW166" s="12" t="s">
        <v>6</v>
      </c>
      <c r="AX166" s="12" t="s">
        <v>79</v>
      </c>
      <c r="AY166" s="263" t="s">
        <v>188</v>
      </c>
    </row>
    <row r="167" s="1" customFormat="1" ht="16.5" customHeight="1">
      <c r="B167" s="47"/>
      <c r="C167" s="237" t="s">
        <v>278</v>
      </c>
      <c r="D167" s="237" t="s">
        <v>190</v>
      </c>
      <c r="E167" s="238" t="s">
        <v>279</v>
      </c>
      <c r="F167" s="239" t="s">
        <v>280</v>
      </c>
      <c r="G167" s="240" t="s">
        <v>120</v>
      </c>
      <c r="H167" s="241">
        <v>65.866</v>
      </c>
      <c r="I167" s="242"/>
      <c r="J167" s="243">
        <f>ROUND(I167*H167,2)</f>
        <v>0</v>
      </c>
      <c r="K167" s="239" t="s">
        <v>193</v>
      </c>
      <c r="L167" s="73"/>
      <c r="M167" s="244" t="s">
        <v>21</v>
      </c>
      <c r="N167" s="245" t="s">
        <v>43</v>
      </c>
      <c r="O167" s="48"/>
      <c r="P167" s="246">
        <f>O167*H167</f>
        <v>0</v>
      </c>
      <c r="Q167" s="246">
        <v>0</v>
      </c>
      <c r="R167" s="246">
        <f>Q167*H167</f>
        <v>0</v>
      </c>
      <c r="S167" s="246">
        <v>0</v>
      </c>
      <c r="T167" s="247">
        <f>S167*H167</f>
        <v>0</v>
      </c>
      <c r="AR167" s="25" t="s">
        <v>194</v>
      </c>
      <c r="AT167" s="25" t="s">
        <v>190</v>
      </c>
      <c r="AU167" s="25" t="s">
        <v>81</v>
      </c>
      <c r="AY167" s="25" t="s">
        <v>188</v>
      </c>
      <c r="BE167" s="248">
        <f>IF(N167="základní",J167,0)</f>
        <v>0</v>
      </c>
      <c r="BF167" s="248">
        <f>IF(N167="snížená",J167,0)</f>
        <v>0</v>
      </c>
      <c r="BG167" s="248">
        <f>IF(N167="zákl. přenesená",J167,0)</f>
        <v>0</v>
      </c>
      <c r="BH167" s="248">
        <f>IF(N167="sníž. přenesená",J167,0)</f>
        <v>0</v>
      </c>
      <c r="BI167" s="248">
        <f>IF(N167="nulová",J167,0)</f>
        <v>0</v>
      </c>
      <c r="BJ167" s="25" t="s">
        <v>79</v>
      </c>
      <c r="BK167" s="248">
        <f>ROUND(I167*H167,2)</f>
        <v>0</v>
      </c>
      <c r="BL167" s="25" t="s">
        <v>194</v>
      </c>
      <c r="BM167" s="25" t="s">
        <v>1786</v>
      </c>
    </row>
    <row r="168" s="1" customFormat="1">
      <c r="B168" s="47"/>
      <c r="C168" s="75"/>
      <c r="D168" s="249" t="s">
        <v>196</v>
      </c>
      <c r="E168" s="75"/>
      <c r="F168" s="250" t="s">
        <v>282</v>
      </c>
      <c r="G168" s="75"/>
      <c r="H168" s="75"/>
      <c r="I168" s="205"/>
      <c r="J168" s="75"/>
      <c r="K168" s="75"/>
      <c r="L168" s="73"/>
      <c r="M168" s="251"/>
      <c r="N168" s="48"/>
      <c r="O168" s="48"/>
      <c r="P168" s="48"/>
      <c r="Q168" s="48"/>
      <c r="R168" s="48"/>
      <c r="S168" s="48"/>
      <c r="T168" s="96"/>
      <c r="AT168" s="25" t="s">
        <v>196</v>
      </c>
      <c r="AU168" s="25" t="s">
        <v>81</v>
      </c>
    </row>
    <row r="169" s="1" customFormat="1">
      <c r="B169" s="47"/>
      <c r="C169" s="75"/>
      <c r="D169" s="249" t="s">
        <v>198</v>
      </c>
      <c r="E169" s="75"/>
      <c r="F169" s="252" t="s">
        <v>283</v>
      </c>
      <c r="G169" s="75"/>
      <c r="H169" s="75"/>
      <c r="I169" s="205"/>
      <c r="J169" s="75"/>
      <c r="K169" s="75"/>
      <c r="L169" s="73"/>
      <c r="M169" s="251"/>
      <c r="N169" s="48"/>
      <c r="O169" s="48"/>
      <c r="P169" s="48"/>
      <c r="Q169" s="48"/>
      <c r="R169" s="48"/>
      <c r="S169" s="48"/>
      <c r="T169" s="96"/>
      <c r="AT169" s="25" t="s">
        <v>198</v>
      </c>
      <c r="AU169" s="25" t="s">
        <v>81</v>
      </c>
    </row>
    <row r="170" s="12" customFormat="1">
      <c r="B170" s="253"/>
      <c r="C170" s="254"/>
      <c r="D170" s="249" t="s">
        <v>200</v>
      </c>
      <c r="E170" s="255" t="s">
        <v>21</v>
      </c>
      <c r="F170" s="256" t="s">
        <v>1787</v>
      </c>
      <c r="G170" s="254"/>
      <c r="H170" s="257">
        <v>65.866</v>
      </c>
      <c r="I170" s="258"/>
      <c r="J170" s="254"/>
      <c r="K170" s="254"/>
      <c r="L170" s="259"/>
      <c r="M170" s="260"/>
      <c r="N170" s="261"/>
      <c r="O170" s="261"/>
      <c r="P170" s="261"/>
      <c r="Q170" s="261"/>
      <c r="R170" s="261"/>
      <c r="S170" s="261"/>
      <c r="T170" s="262"/>
      <c r="AT170" s="263" t="s">
        <v>200</v>
      </c>
      <c r="AU170" s="263" t="s">
        <v>81</v>
      </c>
      <c r="AV170" s="12" t="s">
        <v>81</v>
      </c>
      <c r="AW170" s="12" t="s">
        <v>35</v>
      </c>
      <c r="AX170" s="12" t="s">
        <v>79</v>
      </c>
      <c r="AY170" s="263" t="s">
        <v>188</v>
      </c>
    </row>
    <row r="171" s="11" customFormat="1" ht="29.88" customHeight="1">
      <c r="B171" s="221"/>
      <c r="C171" s="222"/>
      <c r="D171" s="223" t="s">
        <v>71</v>
      </c>
      <c r="E171" s="235" t="s">
        <v>194</v>
      </c>
      <c r="F171" s="235" t="s">
        <v>1523</v>
      </c>
      <c r="G171" s="222"/>
      <c r="H171" s="222"/>
      <c r="I171" s="225"/>
      <c r="J171" s="236">
        <f>BK171</f>
        <v>0</v>
      </c>
      <c r="K171" s="222"/>
      <c r="L171" s="227"/>
      <c r="M171" s="228"/>
      <c r="N171" s="229"/>
      <c r="O171" s="229"/>
      <c r="P171" s="230">
        <f>SUM(P172:P179)</f>
        <v>0</v>
      </c>
      <c r="Q171" s="229"/>
      <c r="R171" s="230">
        <f>SUM(R172:R179)</f>
        <v>11.111294480000002</v>
      </c>
      <c r="S171" s="229"/>
      <c r="T171" s="231">
        <f>SUM(T172:T179)</f>
        <v>0</v>
      </c>
      <c r="AR171" s="232" t="s">
        <v>79</v>
      </c>
      <c r="AT171" s="233" t="s">
        <v>71</v>
      </c>
      <c r="AU171" s="233" t="s">
        <v>79</v>
      </c>
      <c r="AY171" s="232" t="s">
        <v>188</v>
      </c>
      <c r="BK171" s="234">
        <f>SUM(BK172:BK179)</f>
        <v>0</v>
      </c>
    </row>
    <row r="172" s="1" customFormat="1" ht="25.5" customHeight="1">
      <c r="B172" s="47"/>
      <c r="C172" s="237" t="s">
        <v>10</v>
      </c>
      <c r="D172" s="237" t="s">
        <v>190</v>
      </c>
      <c r="E172" s="238" t="s">
        <v>1524</v>
      </c>
      <c r="F172" s="239" t="s">
        <v>1525</v>
      </c>
      <c r="G172" s="240" t="s">
        <v>120</v>
      </c>
      <c r="H172" s="241">
        <v>42.228999999999999</v>
      </c>
      <c r="I172" s="242"/>
      <c r="J172" s="243">
        <f>ROUND(I172*H172,2)</f>
        <v>0</v>
      </c>
      <c r="K172" s="239" t="s">
        <v>193</v>
      </c>
      <c r="L172" s="73"/>
      <c r="M172" s="244" t="s">
        <v>21</v>
      </c>
      <c r="N172" s="245" t="s">
        <v>43</v>
      </c>
      <c r="O172" s="48"/>
      <c r="P172" s="246">
        <f>O172*H172</f>
        <v>0</v>
      </c>
      <c r="Q172" s="246">
        <v>0.16192000000000001</v>
      </c>
      <c r="R172" s="246">
        <f>Q172*H172</f>
        <v>6.8377196800000002</v>
      </c>
      <c r="S172" s="246">
        <v>0</v>
      </c>
      <c r="T172" s="247">
        <f>S172*H172</f>
        <v>0</v>
      </c>
      <c r="AR172" s="25" t="s">
        <v>194</v>
      </c>
      <c r="AT172" s="25" t="s">
        <v>190</v>
      </c>
      <c r="AU172" s="25" t="s">
        <v>81</v>
      </c>
      <c r="AY172" s="25" t="s">
        <v>188</v>
      </c>
      <c r="BE172" s="248">
        <f>IF(N172="základní",J172,0)</f>
        <v>0</v>
      </c>
      <c r="BF172" s="248">
        <f>IF(N172="snížená",J172,0)</f>
        <v>0</v>
      </c>
      <c r="BG172" s="248">
        <f>IF(N172="zákl. přenesená",J172,0)</f>
        <v>0</v>
      </c>
      <c r="BH172" s="248">
        <f>IF(N172="sníž. přenesená",J172,0)</f>
        <v>0</v>
      </c>
      <c r="BI172" s="248">
        <f>IF(N172="nulová",J172,0)</f>
        <v>0</v>
      </c>
      <c r="BJ172" s="25" t="s">
        <v>79</v>
      </c>
      <c r="BK172" s="248">
        <f>ROUND(I172*H172,2)</f>
        <v>0</v>
      </c>
      <c r="BL172" s="25" t="s">
        <v>194</v>
      </c>
      <c r="BM172" s="25" t="s">
        <v>1788</v>
      </c>
    </row>
    <row r="173" s="1" customFormat="1">
      <c r="B173" s="47"/>
      <c r="C173" s="75"/>
      <c r="D173" s="249" t="s">
        <v>196</v>
      </c>
      <c r="E173" s="75"/>
      <c r="F173" s="250" t="s">
        <v>1527</v>
      </c>
      <c r="G173" s="75"/>
      <c r="H173" s="75"/>
      <c r="I173" s="205"/>
      <c r="J173" s="75"/>
      <c r="K173" s="75"/>
      <c r="L173" s="73"/>
      <c r="M173" s="251"/>
      <c r="N173" s="48"/>
      <c r="O173" s="48"/>
      <c r="P173" s="48"/>
      <c r="Q173" s="48"/>
      <c r="R173" s="48"/>
      <c r="S173" s="48"/>
      <c r="T173" s="96"/>
      <c r="AT173" s="25" t="s">
        <v>196</v>
      </c>
      <c r="AU173" s="25" t="s">
        <v>81</v>
      </c>
    </row>
    <row r="174" s="1" customFormat="1">
      <c r="B174" s="47"/>
      <c r="C174" s="75"/>
      <c r="D174" s="249" t="s">
        <v>198</v>
      </c>
      <c r="E174" s="75"/>
      <c r="F174" s="252" t="s">
        <v>1528</v>
      </c>
      <c r="G174" s="75"/>
      <c r="H174" s="75"/>
      <c r="I174" s="205"/>
      <c r="J174" s="75"/>
      <c r="K174" s="75"/>
      <c r="L174" s="73"/>
      <c r="M174" s="251"/>
      <c r="N174" s="48"/>
      <c r="O174" s="48"/>
      <c r="P174" s="48"/>
      <c r="Q174" s="48"/>
      <c r="R174" s="48"/>
      <c r="S174" s="48"/>
      <c r="T174" s="96"/>
      <c r="AT174" s="25" t="s">
        <v>198</v>
      </c>
      <c r="AU174" s="25" t="s">
        <v>81</v>
      </c>
    </row>
    <row r="175" s="12" customFormat="1">
      <c r="B175" s="253"/>
      <c r="C175" s="254"/>
      <c r="D175" s="249" t="s">
        <v>200</v>
      </c>
      <c r="E175" s="255" t="s">
        <v>21</v>
      </c>
      <c r="F175" s="256" t="s">
        <v>1759</v>
      </c>
      <c r="G175" s="254"/>
      <c r="H175" s="257">
        <v>42.228999999999999</v>
      </c>
      <c r="I175" s="258"/>
      <c r="J175" s="254"/>
      <c r="K175" s="254"/>
      <c r="L175" s="259"/>
      <c r="M175" s="260"/>
      <c r="N175" s="261"/>
      <c r="O175" s="261"/>
      <c r="P175" s="261"/>
      <c r="Q175" s="261"/>
      <c r="R175" s="261"/>
      <c r="S175" s="261"/>
      <c r="T175" s="262"/>
      <c r="AT175" s="263" t="s">
        <v>200</v>
      </c>
      <c r="AU175" s="263" t="s">
        <v>81</v>
      </c>
      <c r="AV175" s="12" t="s">
        <v>81</v>
      </c>
      <c r="AW175" s="12" t="s">
        <v>35</v>
      </c>
      <c r="AX175" s="12" t="s">
        <v>79</v>
      </c>
      <c r="AY175" s="263" t="s">
        <v>188</v>
      </c>
    </row>
    <row r="176" s="1" customFormat="1" ht="25.5" customHeight="1">
      <c r="B176" s="47"/>
      <c r="C176" s="237" t="s">
        <v>290</v>
      </c>
      <c r="D176" s="237" t="s">
        <v>190</v>
      </c>
      <c r="E176" s="238" t="s">
        <v>1530</v>
      </c>
      <c r="F176" s="239" t="s">
        <v>1531</v>
      </c>
      <c r="G176" s="240" t="s">
        <v>120</v>
      </c>
      <c r="H176" s="241">
        <v>211.14500000000001</v>
      </c>
      <c r="I176" s="242"/>
      <c r="J176" s="243">
        <f>ROUND(I176*H176,2)</f>
        <v>0</v>
      </c>
      <c r="K176" s="239" t="s">
        <v>193</v>
      </c>
      <c r="L176" s="73"/>
      <c r="M176" s="244" t="s">
        <v>21</v>
      </c>
      <c r="N176" s="245" t="s">
        <v>43</v>
      </c>
      <c r="O176" s="48"/>
      <c r="P176" s="246">
        <f>O176*H176</f>
        <v>0</v>
      </c>
      <c r="Q176" s="246">
        <v>0.020240000000000001</v>
      </c>
      <c r="R176" s="246">
        <f>Q176*H176</f>
        <v>4.2735748000000005</v>
      </c>
      <c r="S176" s="246">
        <v>0</v>
      </c>
      <c r="T176" s="247">
        <f>S176*H176</f>
        <v>0</v>
      </c>
      <c r="AR176" s="25" t="s">
        <v>194</v>
      </c>
      <c r="AT176" s="25" t="s">
        <v>190</v>
      </c>
      <c r="AU176" s="25" t="s">
        <v>81</v>
      </c>
      <c r="AY176" s="25" t="s">
        <v>188</v>
      </c>
      <c r="BE176" s="248">
        <f>IF(N176="základní",J176,0)</f>
        <v>0</v>
      </c>
      <c r="BF176" s="248">
        <f>IF(N176="snížená",J176,0)</f>
        <v>0</v>
      </c>
      <c r="BG176" s="248">
        <f>IF(N176="zákl. přenesená",J176,0)</f>
        <v>0</v>
      </c>
      <c r="BH176" s="248">
        <f>IF(N176="sníž. přenesená",J176,0)</f>
        <v>0</v>
      </c>
      <c r="BI176" s="248">
        <f>IF(N176="nulová",J176,0)</f>
        <v>0</v>
      </c>
      <c r="BJ176" s="25" t="s">
        <v>79</v>
      </c>
      <c r="BK176" s="248">
        <f>ROUND(I176*H176,2)</f>
        <v>0</v>
      </c>
      <c r="BL176" s="25" t="s">
        <v>194</v>
      </c>
      <c r="BM176" s="25" t="s">
        <v>1789</v>
      </c>
    </row>
    <row r="177" s="1" customFormat="1">
      <c r="B177" s="47"/>
      <c r="C177" s="75"/>
      <c r="D177" s="249" t="s">
        <v>196</v>
      </c>
      <c r="E177" s="75"/>
      <c r="F177" s="250" t="s">
        <v>1533</v>
      </c>
      <c r="G177" s="75"/>
      <c r="H177" s="75"/>
      <c r="I177" s="205"/>
      <c r="J177" s="75"/>
      <c r="K177" s="75"/>
      <c r="L177" s="73"/>
      <c r="M177" s="251"/>
      <c r="N177" s="48"/>
      <c r="O177" s="48"/>
      <c r="P177" s="48"/>
      <c r="Q177" s="48"/>
      <c r="R177" s="48"/>
      <c r="S177" s="48"/>
      <c r="T177" s="96"/>
      <c r="AT177" s="25" t="s">
        <v>196</v>
      </c>
      <c r="AU177" s="25" t="s">
        <v>81</v>
      </c>
    </row>
    <row r="178" s="1" customFormat="1">
      <c r="B178" s="47"/>
      <c r="C178" s="75"/>
      <c r="D178" s="249" t="s">
        <v>198</v>
      </c>
      <c r="E178" s="75"/>
      <c r="F178" s="252" t="s">
        <v>1528</v>
      </c>
      <c r="G178" s="75"/>
      <c r="H178" s="75"/>
      <c r="I178" s="205"/>
      <c r="J178" s="75"/>
      <c r="K178" s="75"/>
      <c r="L178" s="73"/>
      <c r="M178" s="251"/>
      <c r="N178" s="48"/>
      <c r="O178" s="48"/>
      <c r="P178" s="48"/>
      <c r="Q178" s="48"/>
      <c r="R178" s="48"/>
      <c r="S178" s="48"/>
      <c r="T178" s="96"/>
      <c r="AT178" s="25" t="s">
        <v>198</v>
      </c>
      <c r="AU178" s="25" t="s">
        <v>81</v>
      </c>
    </row>
    <row r="179" s="12" customFormat="1">
      <c r="B179" s="253"/>
      <c r="C179" s="254"/>
      <c r="D179" s="249" t="s">
        <v>200</v>
      </c>
      <c r="E179" s="255" t="s">
        <v>21</v>
      </c>
      <c r="F179" s="256" t="s">
        <v>1790</v>
      </c>
      <c r="G179" s="254"/>
      <c r="H179" s="257">
        <v>211.14500000000001</v>
      </c>
      <c r="I179" s="258"/>
      <c r="J179" s="254"/>
      <c r="K179" s="254"/>
      <c r="L179" s="259"/>
      <c r="M179" s="260"/>
      <c r="N179" s="261"/>
      <c r="O179" s="261"/>
      <c r="P179" s="261"/>
      <c r="Q179" s="261"/>
      <c r="R179" s="261"/>
      <c r="S179" s="261"/>
      <c r="T179" s="262"/>
      <c r="AT179" s="263" t="s">
        <v>200</v>
      </c>
      <c r="AU179" s="263" t="s">
        <v>81</v>
      </c>
      <c r="AV179" s="12" t="s">
        <v>81</v>
      </c>
      <c r="AW179" s="12" t="s">
        <v>35</v>
      </c>
      <c r="AX179" s="12" t="s">
        <v>79</v>
      </c>
      <c r="AY179" s="263" t="s">
        <v>188</v>
      </c>
    </row>
    <row r="180" s="11" customFormat="1" ht="29.88" customHeight="1">
      <c r="B180" s="221"/>
      <c r="C180" s="222"/>
      <c r="D180" s="223" t="s">
        <v>71</v>
      </c>
      <c r="E180" s="235" t="s">
        <v>220</v>
      </c>
      <c r="F180" s="235" t="s">
        <v>285</v>
      </c>
      <c r="G180" s="222"/>
      <c r="H180" s="222"/>
      <c r="I180" s="225"/>
      <c r="J180" s="236">
        <f>BK180</f>
        <v>0</v>
      </c>
      <c r="K180" s="222"/>
      <c r="L180" s="227"/>
      <c r="M180" s="228"/>
      <c r="N180" s="229"/>
      <c r="O180" s="229"/>
      <c r="P180" s="230">
        <f>SUM(P181:P194)</f>
        <v>0</v>
      </c>
      <c r="Q180" s="229"/>
      <c r="R180" s="230">
        <f>SUM(R181:R194)</f>
        <v>14.475315000000002</v>
      </c>
      <c r="S180" s="229"/>
      <c r="T180" s="231">
        <f>SUM(T181:T194)</f>
        <v>0</v>
      </c>
      <c r="AR180" s="232" t="s">
        <v>79</v>
      </c>
      <c r="AT180" s="233" t="s">
        <v>71</v>
      </c>
      <c r="AU180" s="233" t="s">
        <v>79</v>
      </c>
      <c r="AY180" s="232" t="s">
        <v>188</v>
      </c>
      <c r="BK180" s="234">
        <f>SUM(BK181:BK194)</f>
        <v>0</v>
      </c>
    </row>
    <row r="181" s="1" customFormat="1" ht="16.5" customHeight="1">
      <c r="B181" s="47"/>
      <c r="C181" s="237" t="s">
        <v>296</v>
      </c>
      <c r="D181" s="237" t="s">
        <v>190</v>
      </c>
      <c r="E181" s="238" t="s">
        <v>286</v>
      </c>
      <c r="F181" s="239" t="s">
        <v>287</v>
      </c>
      <c r="G181" s="240" t="s">
        <v>120</v>
      </c>
      <c r="H181" s="241">
        <v>23.637</v>
      </c>
      <c r="I181" s="242"/>
      <c r="J181" s="243">
        <f>ROUND(I181*H181,2)</f>
        <v>0</v>
      </c>
      <c r="K181" s="239" t="s">
        <v>193</v>
      </c>
      <c r="L181" s="73"/>
      <c r="M181" s="244" t="s">
        <v>21</v>
      </c>
      <c r="N181" s="245" t="s">
        <v>43</v>
      </c>
      <c r="O181" s="48"/>
      <c r="P181" s="246">
        <f>O181*H181</f>
        <v>0</v>
      </c>
      <c r="Q181" s="246">
        <v>0.39800000000000002</v>
      </c>
      <c r="R181" s="246">
        <f>Q181*H181</f>
        <v>9.4075260000000007</v>
      </c>
      <c r="S181" s="246">
        <v>0</v>
      </c>
      <c r="T181" s="247">
        <f>S181*H181</f>
        <v>0</v>
      </c>
      <c r="AR181" s="25" t="s">
        <v>194</v>
      </c>
      <c r="AT181" s="25" t="s">
        <v>190</v>
      </c>
      <c r="AU181" s="25" t="s">
        <v>81</v>
      </c>
      <c r="AY181" s="25" t="s">
        <v>188</v>
      </c>
      <c r="BE181" s="248">
        <f>IF(N181="základní",J181,0)</f>
        <v>0</v>
      </c>
      <c r="BF181" s="248">
        <f>IF(N181="snížená",J181,0)</f>
        <v>0</v>
      </c>
      <c r="BG181" s="248">
        <f>IF(N181="zákl. přenesená",J181,0)</f>
        <v>0</v>
      </c>
      <c r="BH181" s="248">
        <f>IF(N181="sníž. přenesená",J181,0)</f>
        <v>0</v>
      </c>
      <c r="BI181" s="248">
        <f>IF(N181="nulová",J181,0)</f>
        <v>0</v>
      </c>
      <c r="BJ181" s="25" t="s">
        <v>79</v>
      </c>
      <c r="BK181" s="248">
        <f>ROUND(I181*H181,2)</f>
        <v>0</v>
      </c>
      <c r="BL181" s="25" t="s">
        <v>194</v>
      </c>
      <c r="BM181" s="25" t="s">
        <v>1791</v>
      </c>
    </row>
    <row r="182" s="1" customFormat="1">
      <c r="B182" s="47"/>
      <c r="C182" s="75"/>
      <c r="D182" s="249" t="s">
        <v>196</v>
      </c>
      <c r="E182" s="75"/>
      <c r="F182" s="250" t="s">
        <v>289</v>
      </c>
      <c r="G182" s="75"/>
      <c r="H182" s="75"/>
      <c r="I182" s="205"/>
      <c r="J182" s="75"/>
      <c r="K182" s="75"/>
      <c r="L182" s="73"/>
      <c r="M182" s="251"/>
      <c r="N182" s="48"/>
      <c r="O182" s="48"/>
      <c r="P182" s="48"/>
      <c r="Q182" s="48"/>
      <c r="R182" s="48"/>
      <c r="S182" s="48"/>
      <c r="T182" s="96"/>
      <c r="AT182" s="25" t="s">
        <v>196</v>
      </c>
      <c r="AU182" s="25" t="s">
        <v>81</v>
      </c>
    </row>
    <row r="183" s="13" customFormat="1">
      <c r="B183" s="264"/>
      <c r="C183" s="265"/>
      <c r="D183" s="249" t="s">
        <v>200</v>
      </c>
      <c r="E183" s="266" t="s">
        <v>21</v>
      </c>
      <c r="F183" s="267" t="s">
        <v>1792</v>
      </c>
      <c r="G183" s="265"/>
      <c r="H183" s="266" t="s">
        <v>21</v>
      </c>
      <c r="I183" s="268"/>
      <c r="J183" s="265"/>
      <c r="K183" s="265"/>
      <c r="L183" s="269"/>
      <c r="M183" s="270"/>
      <c r="N183" s="271"/>
      <c r="O183" s="271"/>
      <c r="P183" s="271"/>
      <c r="Q183" s="271"/>
      <c r="R183" s="271"/>
      <c r="S183" s="271"/>
      <c r="T183" s="272"/>
      <c r="AT183" s="273" t="s">
        <v>200</v>
      </c>
      <c r="AU183" s="273" t="s">
        <v>81</v>
      </c>
      <c r="AV183" s="13" t="s">
        <v>79</v>
      </c>
      <c r="AW183" s="13" t="s">
        <v>35</v>
      </c>
      <c r="AX183" s="13" t="s">
        <v>72</v>
      </c>
      <c r="AY183" s="273" t="s">
        <v>188</v>
      </c>
    </row>
    <row r="184" s="12" customFormat="1">
      <c r="B184" s="253"/>
      <c r="C184" s="254"/>
      <c r="D184" s="249" t="s">
        <v>200</v>
      </c>
      <c r="E184" s="255" t="s">
        <v>21</v>
      </c>
      <c r="F184" s="256" t="s">
        <v>1793</v>
      </c>
      <c r="G184" s="254"/>
      <c r="H184" s="257">
        <v>23.637</v>
      </c>
      <c r="I184" s="258"/>
      <c r="J184" s="254"/>
      <c r="K184" s="254"/>
      <c r="L184" s="259"/>
      <c r="M184" s="260"/>
      <c r="N184" s="261"/>
      <c r="O184" s="261"/>
      <c r="P184" s="261"/>
      <c r="Q184" s="261"/>
      <c r="R184" s="261"/>
      <c r="S184" s="261"/>
      <c r="T184" s="262"/>
      <c r="AT184" s="263" t="s">
        <v>200</v>
      </c>
      <c r="AU184" s="263" t="s">
        <v>81</v>
      </c>
      <c r="AV184" s="12" t="s">
        <v>81</v>
      </c>
      <c r="AW184" s="12" t="s">
        <v>35</v>
      </c>
      <c r="AX184" s="12" t="s">
        <v>72</v>
      </c>
      <c r="AY184" s="263" t="s">
        <v>188</v>
      </c>
    </row>
    <row r="185" s="14" customFormat="1">
      <c r="B185" s="274"/>
      <c r="C185" s="275"/>
      <c r="D185" s="249" t="s">
        <v>200</v>
      </c>
      <c r="E185" s="276" t="s">
        <v>21</v>
      </c>
      <c r="F185" s="277" t="s">
        <v>215</v>
      </c>
      <c r="G185" s="275"/>
      <c r="H185" s="278">
        <v>23.637</v>
      </c>
      <c r="I185" s="279"/>
      <c r="J185" s="275"/>
      <c r="K185" s="275"/>
      <c r="L185" s="280"/>
      <c r="M185" s="281"/>
      <c r="N185" s="282"/>
      <c r="O185" s="282"/>
      <c r="P185" s="282"/>
      <c r="Q185" s="282"/>
      <c r="R185" s="282"/>
      <c r="S185" s="282"/>
      <c r="T185" s="283"/>
      <c r="AT185" s="284" t="s">
        <v>200</v>
      </c>
      <c r="AU185" s="284" t="s">
        <v>81</v>
      </c>
      <c r="AV185" s="14" t="s">
        <v>194</v>
      </c>
      <c r="AW185" s="14" t="s">
        <v>35</v>
      </c>
      <c r="AX185" s="14" t="s">
        <v>79</v>
      </c>
      <c r="AY185" s="284" t="s">
        <v>188</v>
      </c>
    </row>
    <row r="186" s="1" customFormat="1" ht="25.5" customHeight="1">
      <c r="B186" s="47"/>
      <c r="C186" s="237" t="s">
        <v>304</v>
      </c>
      <c r="D186" s="237" t="s">
        <v>190</v>
      </c>
      <c r="E186" s="238" t="s">
        <v>291</v>
      </c>
      <c r="F186" s="239" t="s">
        <v>292</v>
      </c>
      <c r="G186" s="240" t="s">
        <v>120</v>
      </c>
      <c r="H186" s="241">
        <v>23.637</v>
      </c>
      <c r="I186" s="242"/>
      <c r="J186" s="243">
        <f>ROUND(I186*H186,2)</f>
        <v>0</v>
      </c>
      <c r="K186" s="239" t="s">
        <v>193</v>
      </c>
      <c r="L186" s="73"/>
      <c r="M186" s="244" t="s">
        <v>21</v>
      </c>
      <c r="N186" s="245" t="s">
        <v>43</v>
      </c>
      <c r="O186" s="48"/>
      <c r="P186" s="246">
        <f>O186*H186</f>
        <v>0</v>
      </c>
      <c r="Q186" s="246">
        <v>0.10100000000000001</v>
      </c>
      <c r="R186" s="246">
        <f>Q186*H186</f>
        <v>2.387337</v>
      </c>
      <c r="S186" s="246">
        <v>0</v>
      </c>
      <c r="T186" s="247">
        <f>S186*H186</f>
        <v>0</v>
      </c>
      <c r="AR186" s="25" t="s">
        <v>194</v>
      </c>
      <c r="AT186" s="25" t="s">
        <v>190</v>
      </c>
      <c r="AU186" s="25" t="s">
        <v>81</v>
      </c>
      <c r="AY186" s="25" t="s">
        <v>188</v>
      </c>
      <c r="BE186" s="248">
        <f>IF(N186="základní",J186,0)</f>
        <v>0</v>
      </c>
      <c r="BF186" s="248">
        <f>IF(N186="snížená",J186,0)</f>
        <v>0</v>
      </c>
      <c r="BG186" s="248">
        <f>IF(N186="zákl. přenesená",J186,0)</f>
        <v>0</v>
      </c>
      <c r="BH186" s="248">
        <f>IF(N186="sníž. přenesená",J186,0)</f>
        <v>0</v>
      </c>
      <c r="BI186" s="248">
        <f>IF(N186="nulová",J186,0)</f>
        <v>0</v>
      </c>
      <c r="BJ186" s="25" t="s">
        <v>79</v>
      </c>
      <c r="BK186" s="248">
        <f>ROUND(I186*H186,2)</f>
        <v>0</v>
      </c>
      <c r="BL186" s="25" t="s">
        <v>194</v>
      </c>
      <c r="BM186" s="25" t="s">
        <v>1794</v>
      </c>
    </row>
    <row r="187" s="1" customFormat="1">
      <c r="B187" s="47"/>
      <c r="C187" s="75"/>
      <c r="D187" s="249" t="s">
        <v>196</v>
      </c>
      <c r="E187" s="75"/>
      <c r="F187" s="250" t="s">
        <v>294</v>
      </c>
      <c r="G187" s="75"/>
      <c r="H187" s="75"/>
      <c r="I187" s="205"/>
      <c r="J187" s="75"/>
      <c r="K187" s="75"/>
      <c r="L187" s="73"/>
      <c r="M187" s="251"/>
      <c r="N187" s="48"/>
      <c r="O187" s="48"/>
      <c r="P187" s="48"/>
      <c r="Q187" s="48"/>
      <c r="R187" s="48"/>
      <c r="S187" s="48"/>
      <c r="T187" s="96"/>
      <c r="AT187" s="25" t="s">
        <v>196</v>
      </c>
      <c r="AU187" s="25" t="s">
        <v>81</v>
      </c>
    </row>
    <row r="188" s="1" customFormat="1">
      <c r="B188" s="47"/>
      <c r="C188" s="75"/>
      <c r="D188" s="249" t="s">
        <v>198</v>
      </c>
      <c r="E188" s="75"/>
      <c r="F188" s="252" t="s">
        <v>295</v>
      </c>
      <c r="G188" s="75"/>
      <c r="H188" s="75"/>
      <c r="I188" s="205"/>
      <c r="J188" s="75"/>
      <c r="K188" s="75"/>
      <c r="L188" s="73"/>
      <c r="M188" s="251"/>
      <c r="N188" s="48"/>
      <c r="O188" s="48"/>
      <c r="P188" s="48"/>
      <c r="Q188" s="48"/>
      <c r="R188" s="48"/>
      <c r="S188" s="48"/>
      <c r="T188" s="96"/>
      <c r="AT188" s="25" t="s">
        <v>198</v>
      </c>
      <c r="AU188" s="25" t="s">
        <v>81</v>
      </c>
    </row>
    <row r="189" s="13" customFormat="1">
      <c r="B189" s="264"/>
      <c r="C189" s="265"/>
      <c r="D189" s="249" t="s">
        <v>200</v>
      </c>
      <c r="E189" s="266" t="s">
        <v>21</v>
      </c>
      <c r="F189" s="267" t="s">
        <v>1792</v>
      </c>
      <c r="G189" s="265"/>
      <c r="H189" s="266" t="s">
        <v>21</v>
      </c>
      <c r="I189" s="268"/>
      <c r="J189" s="265"/>
      <c r="K189" s="265"/>
      <c r="L189" s="269"/>
      <c r="M189" s="270"/>
      <c r="N189" s="271"/>
      <c r="O189" s="271"/>
      <c r="P189" s="271"/>
      <c r="Q189" s="271"/>
      <c r="R189" s="271"/>
      <c r="S189" s="271"/>
      <c r="T189" s="272"/>
      <c r="AT189" s="273" t="s">
        <v>200</v>
      </c>
      <c r="AU189" s="273" t="s">
        <v>81</v>
      </c>
      <c r="AV189" s="13" t="s">
        <v>79</v>
      </c>
      <c r="AW189" s="13" t="s">
        <v>35</v>
      </c>
      <c r="AX189" s="13" t="s">
        <v>72</v>
      </c>
      <c r="AY189" s="273" t="s">
        <v>188</v>
      </c>
    </row>
    <row r="190" s="12" customFormat="1">
      <c r="B190" s="253"/>
      <c r="C190" s="254"/>
      <c r="D190" s="249" t="s">
        <v>200</v>
      </c>
      <c r="E190" s="255" t="s">
        <v>21</v>
      </c>
      <c r="F190" s="256" t="s">
        <v>1793</v>
      </c>
      <c r="G190" s="254"/>
      <c r="H190" s="257">
        <v>23.637</v>
      </c>
      <c r="I190" s="258"/>
      <c r="J190" s="254"/>
      <c r="K190" s="254"/>
      <c r="L190" s="259"/>
      <c r="M190" s="260"/>
      <c r="N190" s="261"/>
      <c r="O190" s="261"/>
      <c r="P190" s="261"/>
      <c r="Q190" s="261"/>
      <c r="R190" s="261"/>
      <c r="S190" s="261"/>
      <c r="T190" s="262"/>
      <c r="AT190" s="263" t="s">
        <v>200</v>
      </c>
      <c r="AU190" s="263" t="s">
        <v>81</v>
      </c>
      <c r="AV190" s="12" t="s">
        <v>81</v>
      </c>
      <c r="AW190" s="12" t="s">
        <v>35</v>
      </c>
      <c r="AX190" s="12" t="s">
        <v>72</v>
      </c>
      <c r="AY190" s="263" t="s">
        <v>188</v>
      </c>
    </row>
    <row r="191" s="14" customFormat="1">
      <c r="B191" s="274"/>
      <c r="C191" s="275"/>
      <c r="D191" s="249" t="s">
        <v>200</v>
      </c>
      <c r="E191" s="276" t="s">
        <v>21</v>
      </c>
      <c r="F191" s="277" t="s">
        <v>215</v>
      </c>
      <c r="G191" s="275"/>
      <c r="H191" s="278">
        <v>23.637</v>
      </c>
      <c r="I191" s="279"/>
      <c r="J191" s="275"/>
      <c r="K191" s="275"/>
      <c r="L191" s="280"/>
      <c r="M191" s="281"/>
      <c r="N191" s="282"/>
      <c r="O191" s="282"/>
      <c r="P191" s="282"/>
      <c r="Q191" s="282"/>
      <c r="R191" s="282"/>
      <c r="S191" s="282"/>
      <c r="T191" s="283"/>
      <c r="AT191" s="284" t="s">
        <v>200</v>
      </c>
      <c r="AU191" s="284" t="s">
        <v>81</v>
      </c>
      <c r="AV191" s="14" t="s">
        <v>194</v>
      </c>
      <c r="AW191" s="14" t="s">
        <v>35</v>
      </c>
      <c r="AX191" s="14" t="s">
        <v>79</v>
      </c>
      <c r="AY191" s="284" t="s">
        <v>188</v>
      </c>
    </row>
    <row r="192" s="1" customFormat="1" ht="16.5" customHeight="1">
      <c r="B192" s="47"/>
      <c r="C192" s="286" t="s">
        <v>315</v>
      </c>
      <c r="D192" s="286" t="s">
        <v>273</v>
      </c>
      <c r="E192" s="287" t="s">
        <v>297</v>
      </c>
      <c r="F192" s="288" t="s">
        <v>298</v>
      </c>
      <c r="G192" s="289" t="s">
        <v>120</v>
      </c>
      <c r="H192" s="290">
        <v>24.818999999999999</v>
      </c>
      <c r="I192" s="291"/>
      <c r="J192" s="292">
        <f>ROUND(I192*H192,2)</f>
        <v>0</v>
      </c>
      <c r="K192" s="288" t="s">
        <v>193</v>
      </c>
      <c r="L192" s="293"/>
      <c r="M192" s="294" t="s">
        <v>21</v>
      </c>
      <c r="N192" s="295" t="s">
        <v>43</v>
      </c>
      <c r="O192" s="48"/>
      <c r="P192" s="246">
        <f>O192*H192</f>
        <v>0</v>
      </c>
      <c r="Q192" s="246">
        <v>0.108</v>
      </c>
      <c r="R192" s="246">
        <f>Q192*H192</f>
        <v>2.6804519999999998</v>
      </c>
      <c r="S192" s="246">
        <v>0</v>
      </c>
      <c r="T192" s="247">
        <f>S192*H192</f>
        <v>0</v>
      </c>
      <c r="AR192" s="25" t="s">
        <v>240</v>
      </c>
      <c r="AT192" s="25" t="s">
        <v>273</v>
      </c>
      <c r="AU192" s="25" t="s">
        <v>81</v>
      </c>
      <c r="AY192" s="25" t="s">
        <v>188</v>
      </c>
      <c r="BE192" s="248">
        <f>IF(N192="základní",J192,0)</f>
        <v>0</v>
      </c>
      <c r="BF192" s="248">
        <f>IF(N192="snížená",J192,0)</f>
        <v>0</v>
      </c>
      <c r="BG192" s="248">
        <f>IF(N192="zákl. přenesená",J192,0)</f>
        <v>0</v>
      </c>
      <c r="BH192" s="248">
        <f>IF(N192="sníž. přenesená",J192,0)</f>
        <v>0</v>
      </c>
      <c r="BI192" s="248">
        <f>IF(N192="nulová",J192,0)</f>
        <v>0</v>
      </c>
      <c r="BJ192" s="25" t="s">
        <v>79</v>
      </c>
      <c r="BK192" s="248">
        <f>ROUND(I192*H192,2)</f>
        <v>0</v>
      </c>
      <c r="BL192" s="25" t="s">
        <v>194</v>
      </c>
      <c r="BM192" s="25" t="s">
        <v>1795</v>
      </c>
    </row>
    <row r="193" s="1" customFormat="1">
      <c r="B193" s="47"/>
      <c r="C193" s="75"/>
      <c r="D193" s="249" t="s">
        <v>196</v>
      </c>
      <c r="E193" s="75"/>
      <c r="F193" s="250" t="s">
        <v>298</v>
      </c>
      <c r="G193" s="75"/>
      <c r="H193" s="75"/>
      <c r="I193" s="205"/>
      <c r="J193" s="75"/>
      <c r="K193" s="75"/>
      <c r="L193" s="73"/>
      <c r="M193" s="251"/>
      <c r="N193" s="48"/>
      <c r="O193" s="48"/>
      <c r="P193" s="48"/>
      <c r="Q193" s="48"/>
      <c r="R193" s="48"/>
      <c r="S193" s="48"/>
      <c r="T193" s="96"/>
      <c r="AT193" s="25" t="s">
        <v>196</v>
      </c>
      <c r="AU193" s="25" t="s">
        <v>81</v>
      </c>
    </row>
    <row r="194" s="12" customFormat="1">
      <c r="B194" s="253"/>
      <c r="C194" s="254"/>
      <c r="D194" s="249" t="s">
        <v>200</v>
      </c>
      <c r="E194" s="254"/>
      <c r="F194" s="256" t="s">
        <v>1796</v>
      </c>
      <c r="G194" s="254"/>
      <c r="H194" s="257">
        <v>24.818999999999999</v>
      </c>
      <c r="I194" s="258"/>
      <c r="J194" s="254"/>
      <c r="K194" s="254"/>
      <c r="L194" s="259"/>
      <c r="M194" s="260"/>
      <c r="N194" s="261"/>
      <c r="O194" s="261"/>
      <c r="P194" s="261"/>
      <c r="Q194" s="261"/>
      <c r="R194" s="261"/>
      <c r="S194" s="261"/>
      <c r="T194" s="262"/>
      <c r="AT194" s="263" t="s">
        <v>200</v>
      </c>
      <c r="AU194" s="263" t="s">
        <v>81</v>
      </c>
      <c r="AV194" s="12" t="s">
        <v>81</v>
      </c>
      <c r="AW194" s="12" t="s">
        <v>6</v>
      </c>
      <c r="AX194" s="12" t="s">
        <v>79</v>
      </c>
      <c r="AY194" s="263" t="s">
        <v>188</v>
      </c>
    </row>
    <row r="195" s="11" customFormat="1" ht="29.88" customHeight="1">
      <c r="B195" s="221"/>
      <c r="C195" s="222"/>
      <c r="D195" s="223" t="s">
        <v>71</v>
      </c>
      <c r="E195" s="235" t="s">
        <v>229</v>
      </c>
      <c r="F195" s="235" t="s">
        <v>301</v>
      </c>
      <c r="G195" s="222"/>
      <c r="H195" s="222"/>
      <c r="I195" s="225"/>
      <c r="J195" s="236">
        <f>BK195</f>
        <v>0</v>
      </c>
      <c r="K195" s="222"/>
      <c r="L195" s="227"/>
      <c r="M195" s="228"/>
      <c r="N195" s="229"/>
      <c r="O195" s="229"/>
      <c r="P195" s="230">
        <f>P196+P351</f>
        <v>0</v>
      </c>
      <c r="Q195" s="229"/>
      <c r="R195" s="230">
        <f>R196+R351</f>
        <v>20.084817288979998</v>
      </c>
      <c r="S195" s="229"/>
      <c r="T195" s="231">
        <f>T196+T351</f>
        <v>0</v>
      </c>
      <c r="AR195" s="232" t="s">
        <v>79</v>
      </c>
      <c r="AT195" s="233" t="s">
        <v>71</v>
      </c>
      <c r="AU195" s="233" t="s">
        <v>79</v>
      </c>
      <c r="AY195" s="232" t="s">
        <v>188</v>
      </c>
      <c r="BK195" s="234">
        <f>BK196+BK351</f>
        <v>0</v>
      </c>
    </row>
    <row r="196" s="11" customFormat="1" ht="14.88" customHeight="1">
      <c r="B196" s="221"/>
      <c r="C196" s="222"/>
      <c r="D196" s="223" t="s">
        <v>71</v>
      </c>
      <c r="E196" s="235" t="s">
        <v>302</v>
      </c>
      <c r="F196" s="235" t="s">
        <v>303</v>
      </c>
      <c r="G196" s="222"/>
      <c r="H196" s="222"/>
      <c r="I196" s="225"/>
      <c r="J196" s="236">
        <f>BK196</f>
        <v>0</v>
      </c>
      <c r="K196" s="222"/>
      <c r="L196" s="227"/>
      <c r="M196" s="228"/>
      <c r="N196" s="229"/>
      <c r="O196" s="229"/>
      <c r="P196" s="230">
        <f>SUM(P197:P350)</f>
        <v>0</v>
      </c>
      <c r="Q196" s="229"/>
      <c r="R196" s="230">
        <f>SUM(R197:R350)</f>
        <v>5.4892080189800003</v>
      </c>
      <c r="S196" s="229"/>
      <c r="T196" s="231">
        <f>SUM(T197:T350)</f>
        <v>0</v>
      </c>
      <c r="AR196" s="232" t="s">
        <v>79</v>
      </c>
      <c r="AT196" s="233" t="s">
        <v>71</v>
      </c>
      <c r="AU196" s="233" t="s">
        <v>81</v>
      </c>
      <c r="AY196" s="232" t="s">
        <v>188</v>
      </c>
      <c r="BK196" s="234">
        <f>SUM(BK197:BK350)</f>
        <v>0</v>
      </c>
    </row>
    <row r="197" s="1" customFormat="1" ht="16.5" customHeight="1">
      <c r="B197" s="47"/>
      <c r="C197" s="237" t="s">
        <v>322</v>
      </c>
      <c r="D197" s="237" t="s">
        <v>190</v>
      </c>
      <c r="E197" s="238" t="s">
        <v>305</v>
      </c>
      <c r="F197" s="239" t="s">
        <v>306</v>
      </c>
      <c r="G197" s="240" t="s">
        <v>120</v>
      </c>
      <c r="H197" s="241">
        <v>184.465</v>
      </c>
      <c r="I197" s="242"/>
      <c r="J197" s="243">
        <f>ROUND(I197*H197,2)</f>
        <v>0</v>
      </c>
      <c r="K197" s="239" t="s">
        <v>307</v>
      </c>
      <c r="L197" s="73"/>
      <c r="M197" s="244" t="s">
        <v>21</v>
      </c>
      <c r="N197" s="245" t="s">
        <v>43</v>
      </c>
      <c r="O197" s="48"/>
      <c r="P197" s="246">
        <f>O197*H197</f>
        <v>0</v>
      </c>
      <c r="Q197" s="246">
        <v>0.00046999999999999999</v>
      </c>
      <c r="R197" s="246">
        <f>Q197*H197</f>
        <v>0.086698549999999999</v>
      </c>
      <c r="S197" s="246">
        <v>0</v>
      </c>
      <c r="T197" s="247">
        <f>S197*H197</f>
        <v>0</v>
      </c>
      <c r="AR197" s="25" t="s">
        <v>194</v>
      </c>
      <c r="AT197" s="25" t="s">
        <v>190</v>
      </c>
      <c r="AU197" s="25" t="s">
        <v>207</v>
      </c>
      <c r="AY197" s="25" t="s">
        <v>188</v>
      </c>
      <c r="BE197" s="248">
        <f>IF(N197="základní",J197,0)</f>
        <v>0</v>
      </c>
      <c r="BF197" s="248">
        <f>IF(N197="snížená",J197,0)</f>
        <v>0</v>
      </c>
      <c r="BG197" s="248">
        <f>IF(N197="zákl. přenesená",J197,0)</f>
        <v>0</v>
      </c>
      <c r="BH197" s="248">
        <f>IF(N197="sníž. přenesená",J197,0)</f>
        <v>0</v>
      </c>
      <c r="BI197" s="248">
        <f>IF(N197="nulová",J197,0)</f>
        <v>0</v>
      </c>
      <c r="BJ197" s="25" t="s">
        <v>79</v>
      </c>
      <c r="BK197" s="248">
        <f>ROUND(I197*H197,2)</f>
        <v>0</v>
      </c>
      <c r="BL197" s="25" t="s">
        <v>194</v>
      </c>
      <c r="BM197" s="25" t="s">
        <v>1797</v>
      </c>
    </row>
    <row r="198" s="1" customFormat="1">
      <c r="B198" s="47"/>
      <c r="C198" s="75"/>
      <c r="D198" s="249" t="s">
        <v>196</v>
      </c>
      <c r="E198" s="75"/>
      <c r="F198" s="250" t="s">
        <v>309</v>
      </c>
      <c r="G198" s="75"/>
      <c r="H198" s="75"/>
      <c r="I198" s="205"/>
      <c r="J198" s="75"/>
      <c r="K198" s="75"/>
      <c r="L198" s="73"/>
      <c r="M198" s="251"/>
      <c r="N198" s="48"/>
      <c r="O198" s="48"/>
      <c r="P198" s="48"/>
      <c r="Q198" s="48"/>
      <c r="R198" s="48"/>
      <c r="S198" s="48"/>
      <c r="T198" s="96"/>
      <c r="AT198" s="25" t="s">
        <v>196</v>
      </c>
      <c r="AU198" s="25" t="s">
        <v>207</v>
      </c>
    </row>
    <row r="199" s="12" customFormat="1">
      <c r="B199" s="253"/>
      <c r="C199" s="254"/>
      <c r="D199" s="249" t="s">
        <v>200</v>
      </c>
      <c r="E199" s="255" t="s">
        <v>21</v>
      </c>
      <c r="F199" s="256" t="s">
        <v>1561</v>
      </c>
      <c r="G199" s="254"/>
      <c r="H199" s="257">
        <v>180.73400000000001</v>
      </c>
      <c r="I199" s="258"/>
      <c r="J199" s="254"/>
      <c r="K199" s="254"/>
      <c r="L199" s="259"/>
      <c r="M199" s="260"/>
      <c r="N199" s="261"/>
      <c r="O199" s="261"/>
      <c r="P199" s="261"/>
      <c r="Q199" s="261"/>
      <c r="R199" s="261"/>
      <c r="S199" s="261"/>
      <c r="T199" s="262"/>
      <c r="AT199" s="263" t="s">
        <v>200</v>
      </c>
      <c r="AU199" s="263" t="s">
        <v>207</v>
      </c>
      <c r="AV199" s="12" t="s">
        <v>81</v>
      </c>
      <c r="AW199" s="12" t="s">
        <v>35</v>
      </c>
      <c r="AX199" s="12" t="s">
        <v>72</v>
      </c>
      <c r="AY199" s="263" t="s">
        <v>188</v>
      </c>
    </row>
    <row r="200" s="12" customFormat="1">
      <c r="B200" s="253"/>
      <c r="C200" s="254"/>
      <c r="D200" s="249" t="s">
        <v>200</v>
      </c>
      <c r="E200" s="255" t="s">
        <v>21</v>
      </c>
      <c r="F200" s="256" t="s">
        <v>1798</v>
      </c>
      <c r="G200" s="254"/>
      <c r="H200" s="257">
        <v>0.51500000000000001</v>
      </c>
      <c r="I200" s="258"/>
      <c r="J200" s="254"/>
      <c r="K200" s="254"/>
      <c r="L200" s="259"/>
      <c r="M200" s="260"/>
      <c r="N200" s="261"/>
      <c r="O200" s="261"/>
      <c r="P200" s="261"/>
      <c r="Q200" s="261"/>
      <c r="R200" s="261"/>
      <c r="S200" s="261"/>
      <c r="T200" s="262"/>
      <c r="AT200" s="263" t="s">
        <v>200</v>
      </c>
      <c r="AU200" s="263" t="s">
        <v>207</v>
      </c>
      <c r="AV200" s="12" t="s">
        <v>81</v>
      </c>
      <c r="AW200" s="12" t="s">
        <v>35</v>
      </c>
      <c r="AX200" s="12" t="s">
        <v>72</v>
      </c>
      <c r="AY200" s="263" t="s">
        <v>188</v>
      </c>
    </row>
    <row r="201" s="12" customFormat="1">
      <c r="B201" s="253"/>
      <c r="C201" s="254"/>
      <c r="D201" s="249" t="s">
        <v>200</v>
      </c>
      <c r="E201" s="255" t="s">
        <v>21</v>
      </c>
      <c r="F201" s="256" t="s">
        <v>1799</v>
      </c>
      <c r="G201" s="254"/>
      <c r="H201" s="257">
        <v>0.95699999999999996</v>
      </c>
      <c r="I201" s="258"/>
      <c r="J201" s="254"/>
      <c r="K201" s="254"/>
      <c r="L201" s="259"/>
      <c r="M201" s="260"/>
      <c r="N201" s="261"/>
      <c r="O201" s="261"/>
      <c r="P201" s="261"/>
      <c r="Q201" s="261"/>
      <c r="R201" s="261"/>
      <c r="S201" s="261"/>
      <c r="T201" s="262"/>
      <c r="AT201" s="263" t="s">
        <v>200</v>
      </c>
      <c r="AU201" s="263" t="s">
        <v>207</v>
      </c>
      <c r="AV201" s="12" t="s">
        <v>81</v>
      </c>
      <c r="AW201" s="12" t="s">
        <v>35</v>
      </c>
      <c r="AX201" s="12" t="s">
        <v>72</v>
      </c>
      <c r="AY201" s="263" t="s">
        <v>188</v>
      </c>
    </row>
    <row r="202" s="12" customFormat="1">
      <c r="B202" s="253"/>
      <c r="C202" s="254"/>
      <c r="D202" s="249" t="s">
        <v>200</v>
      </c>
      <c r="E202" s="255" t="s">
        <v>21</v>
      </c>
      <c r="F202" s="256" t="s">
        <v>1800</v>
      </c>
      <c r="G202" s="254"/>
      <c r="H202" s="257">
        <v>0.92500000000000004</v>
      </c>
      <c r="I202" s="258"/>
      <c r="J202" s="254"/>
      <c r="K202" s="254"/>
      <c r="L202" s="259"/>
      <c r="M202" s="260"/>
      <c r="N202" s="261"/>
      <c r="O202" s="261"/>
      <c r="P202" s="261"/>
      <c r="Q202" s="261"/>
      <c r="R202" s="261"/>
      <c r="S202" s="261"/>
      <c r="T202" s="262"/>
      <c r="AT202" s="263" t="s">
        <v>200</v>
      </c>
      <c r="AU202" s="263" t="s">
        <v>207</v>
      </c>
      <c r="AV202" s="12" t="s">
        <v>81</v>
      </c>
      <c r="AW202" s="12" t="s">
        <v>35</v>
      </c>
      <c r="AX202" s="12" t="s">
        <v>72</v>
      </c>
      <c r="AY202" s="263" t="s">
        <v>188</v>
      </c>
    </row>
    <row r="203" s="12" customFormat="1">
      <c r="B203" s="253"/>
      <c r="C203" s="254"/>
      <c r="D203" s="249" t="s">
        <v>200</v>
      </c>
      <c r="E203" s="255" t="s">
        <v>21</v>
      </c>
      <c r="F203" s="256" t="s">
        <v>1801</v>
      </c>
      <c r="G203" s="254"/>
      <c r="H203" s="257">
        <v>0.78700000000000003</v>
      </c>
      <c r="I203" s="258"/>
      <c r="J203" s="254"/>
      <c r="K203" s="254"/>
      <c r="L203" s="259"/>
      <c r="M203" s="260"/>
      <c r="N203" s="261"/>
      <c r="O203" s="261"/>
      <c r="P203" s="261"/>
      <c r="Q203" s="261"/>
      <c r="R203" s="261"/>
      <c r="S203" s="261"/>
      <c r="T203" s="262"/>
      <c r="AT203" s="263" t="s">
        <v>200</v>
      </c>
      <c r="AU203" s="263" t="s">
        <v>207</v>
      </c>
      <c r="AV203" s="12" t="s">
        <v>81</v>
      </c>
      <c r="AW203" s="12" t="s">
        <v>35</v>
      </c>
      <c r="AX203" s="12" t="s">
        <v>72</v>
      </c>
      <c r="AY203" s="263" t="s">
        <v>188</v>
      </c>
    </row>
    <row r="204" s="12" customFormat="1">
      <c r="B204" s="253"/>
      <c r="C204" s="254"/>
      <c r="D204" s="249" t="s">
        <v>200</v>
      </c>
      <c r="E204" s="255" t="s">
        <v>21</v>
      </c>
      <c r="F204" s="256" t="s">
        <v>1802</v>
      </c>
      <c r="G204" s="254"/>
      <c r="H204" s="257">
        <v>0.54700000000000004</v>
      </c>
      <c r="I204" s="258"/>
      <c r="J204" s="254"/>
      <c r="K204" s="254"/>
      <c r="L204" s="259"/>
      <c r="M204" s="260"/>
      <c r="N204" s="261"/>
      <c r="O204" s="261"/>
      <c r="P204" s="261"/>
      <c r="Q204" s="261"/>
      <c r="R204" s="261"/>
      <c r="S204" s="261"/>
      <c r="T204" s="262"/>
      <c r="AT204" s="263" t="s">
        <v>200</v>
      </c>
      <c r="AU204" s="263" t="s">
        <v>207</v>
      </c>
      <c r="AV204" s="12" t="s">
        <v>81</v>
      </c>
      <c r="AW204" s="12" t="s">
        <v>35</v>
      </c>
      <c r="AX204" s="12" t="s">
        <v>72</v>
      </c>
      <c r="AY204" s="263" t="s">
        <v>188</v>
      </c>
    </row>
    <row r="205" s="14" customFormat="1">
      <c r="B205" s="274"/>
      <c r="C205" s="275"/>
      <c r="D205" s="249" t="s">
        <v>200</v>
      </c>
      <c r="E205" s="276" t="s">
        <v>21</v>
      </c>
      <c r="F205" s="277" t="s">
        <v>215</v>
      </c>
      <c r="G205" s="275"/>
      <c r="H205" s="278">
        <v>184.465</v>
      </c>
      <c r="I205" s="279"/>
      <c r="J205" s="275"/>
      <c r="K205" s="275"/>
      <c r="L205" s="280"/>
      <c r="M205" s="281"/>
      <c r="N205" s="282"/>
      <c r="O205" s="282"/>
      <c r="P205" s="282"/>
      <c r="Q205" s="282"/>
      <c r="R205" s="282"/>
      <c r="S205" s="282"/>
      <c r="T205" s="283"/>
      <c r="AT205" s="284" t="s">
        <v>200</v>
      </c>
      <c r="AU205" s="284" t="s">
        <v>207</v>
      </c>
      <c r="AV205" s="14" t="s">
        <v>194</v>
      </c>
      <c r="AW205" s="14" t="s">
        <v>35</v>
      </c>
      <c r="AX205" s="14" t="s">
        <v>79</v>
      </c>
      <c r="AY205" s="284" t="s">
        <v>188</v>
      </c>
    </row>
    <row r="206" s="1" customFormat="1" ht="25.5" customHeight="1">
      <c r="B206" s="47"/>
      <c r="C206" s="237" t="s">
        <v>9</v>
      </c>
      <c r="D206" s="237" t="s">
        <v>190</v>
      </c>
      <c r="E206" s="238" t="s">
        <v>1803</v>
      </c>
      <c r="F206" s="239" t="s">
        <v>1804</v>
      </c>
      <c r="G206" s="240" t="s">
        <v>120</v>
      </c>
      <c r="H206" s="241">
        <v>7.9989999999999997</v>
      </c>
      <c r="I206" s="242"/>
      <c r="J206" s="243">
        <f>ROUND(I206*H206,2)</f>
        <v>0</v>
      </c>
      <c r="K206" s="239" t="s">
        <v>193</v>
      </c>
      <c r="L206" s="73"/>
      <c r="M206" s="244" t="s">
        <v>21</v>
      </c>
      <c r="N206" s="245" t="s">
        <v>43</v>
      </c>
      <c r="O206" s="48"/>
      <c r="P206" s="246">
        <f>O206*H206</f>
        <v>0</v>
      </c>
      <c r="Q206" s="246">
        <v>0.0043800000000000002</v>
      </c>
      <c r="R206" s="246">
        <f>Q206*H206</f>
        <v>0.035035620000000003</v>
      </c>
      <c r="S206" s="246">
        <v>0</v>
      </c>
      <c r="T206" s="247">
        <f>S206*H206</f>
        <v>0</v>
      </c>
      <c r="AR206" s="25" t="s">
        <v>194</v>
      </c>
      <c r="AT206" s="25" t="s">
        <v>190</v>
      </c>
      <c r="AU206" s="25" t="s">
        <v>207</v>
      </c>
      <c r="AY206" s="25" t="s">
        <v>188</v>
      </c>
      <c r="BE206" s="248">
        <f>IF(N206="základní",J206,0)</f>
        <v>0</v>
      </c>
      <c r="BF206" s="248">
        <f>IF(N206="snížená",J206,0)</f>
        <v>0</v>
      </c>
      <c r="BG206" s="248">
        <f>IF(N206="zákl. přenesená",J206,0)</f>
        <v>0</v>
      </c>
      <c r="BH206" s="248">
        <f>IF(N206="sníž. přenesená",J206,0)</f>
        <v>0</v>
      </c>
      <c r="BI206" s="248">
        <f>IF(N206="nulová",J206,0)</f>
        <v>0</v>
      </c>
      <c r="BJ206" s="25" t="s">
        <v>79</v>
      </c>
      <c r="BK206" s="248">
        <f>ROUND(I206*H206,2)</f>
        <v>0</v>
      </c>
      <c r="BL206" s="25" t="s">
        <v>194</v>
      </c>
      <c r="BM206" s="25" t="s">
        <v>1805</v>
      </c>
    </row>
    <row r="207" s="1" customFormat="1">
      <c r="B207" s="47"/>
      <c r="C207" s="75"/>
      <c r="D207" s="249" t="s">
        <v>196</v>
      </c>
      <c r="E207" s="75"/>
      <c r="F207" s="250" t="s">
        <v>1806</v>
      </c>
      <c r="G207" s="75"/>
      <c r="H207" s="75"/>
      <c r="I207" s="205"/>
      <c r="J207" s="75"/>
      <c r="K207" s="75"/>
      <c r="L207" s="73"/>
      <c r="M207" s="251"/>
      <c r="N207" s="48"/>
      <c r="O207" s="48"/>
      <c r="P207" s="48"/>
      <c r="Q207" s="48"/>
      <c r="R207" s="48"/>
      <c r="S207" s="48"/>
      <c r="T207" s="96"/>
      <c r="AT207" s="25" t="s">
        <v>196</v>
      </c>
      <c r="AU207" s="25" t="s">
        <v>207</v>
      </c>
    </row>
    <row r="208" s="1" customFormat="1">
      <c r="B208" s="47"/>
      <c r="C208" s="75"/>
      <c r="D208" s="249" t="s">
        <v>198</v>
      </c>
      <c r="E208" s="75"/>
      <c r="F208" s="252" t="s">
        <v>1807</v>
      </c>
      <c r="G208" s="75"/>
      <c r="H208" s="75"/>
      <c r="I208" s="205"/>
      <c r="J208" s="75"/>
      <c r="K208" s="75"/>
      <c r="L208" s="73"/>
      <c r="M208" s="251"/>
      <c r="N208" s="48"/>
      <c r="O208" s="48"/>
      <c r="P208" s="48"/>
      <c r="Q208" s="48"/>
      <c r="R208" s="48"/>
      <c r="S208" s="48"/>
      <c r="T208" s="96"/>
      <c r="AT208" s="25" t="s">
        <v>198</v>
      </c>
      <c r="AU208" s="25" t="s">
        <v>207</v>
      </c>
    </row>
    <row r="209" s="12" customFormat="1">
      <c r="B209" s="253"/>
      <c r="C209" s="254"/>
      <c r="D209" s="249" t="s">
        <v>200</v>
      </c>
      <c r="E209" s="255" t="s">
        <v>21</v>
      </c>
      <c r="F209" s="256" t="s">
        <v>1808</v>
      </c>
      <c r="G209" s="254"/>
      <c r="H209" s="257">
        <v>7.9989999999999997</v>
      </c>
      <c r="I209" s="258"/>
      <c r="J209" s="254"/>
      <c r="K209" s="254"/>
      <c r="L209" s="259"/>
      <c r="M209" s="260"/>
      <c r="N209" s="261"/>
      <c r="O209" s="261"/>
      <c r="P209" s="261"/>
      <c r="Q209" s="261"/>
      <c r="R209" s="261"/>
      <c r="S209" s="261"/>
      <c r="T209" s="262"/>
      <c r="AT209" s="263" t="s">
        <v>200</v>
      </c>
      <c r="AU209" s="263" t="s">
        <v>207</v>
      </c>
      <c r="AV209" s="12" t="s">
        <v>81</v>
      </c>
      <c r="AW209" s="12" t="s">
        <v>35</v>
      </c>
      <c r="AX209" s="12" t="s">
        <v>79</v>
      </c>
      <c r="AY209" s="263" t="s">
        <v>188</v>
      </c>
    </row>
    <row r="210" s="1" customFormat="1" ht="25.5" customHeight="1">
      <c r="B210" s="47"/>
      <c r="C210" s="237" t="s">
        <v>330</v>
      </c>
      <c r="D210" s="237" t="s">
        <v>190</v>
      </c>
      <c r="E210" s="238" t="s">
        <v>1809</v>
      </c>
      <c r="F210" s="239" t="s">
        <v>1810</v>
      </c>
      <c r="G210" s="240" t="s">
        <v>120</v>
      </c>
      <c r="H210" s="241">
        <v>7.4409999999999998</v>
      </c>
      <c r="I210" s="242"/>
      <c r="J210" s="243">
        <f>ROUND(I210*H210,2)</f>
        <v>0</v>
      </c>
      <c r="K210" s="239" t="s">
        <v>193</v>
      </c>
      <c r="L210" s="73"/>
      <c r="M210" s="244" t="s">
        <v>21</v>
      </c>
      <c r="N210" s="245" t="s">
        <v>43</v>
      </c>
      <c r="O210" s="48"/>
      <c r="P210" s="246">
        <f>O210*H210</f>
        <v>0</v>
      </c>
      <c r="Q210" s="246">
        <v>0.0043800000000000002</v>
      </c>
      <c r="R210" s="246">
        <f>Q210*H210</f>
        <v>0.032591580000000002</v>
      </c>
      <c r="S210" s="246">
        <v>0</v>
      </c>
      <c r="T210" s="247">
        <f>S210*H210</f>
        <v>0</v>
      </c>
      <c r="AR210" s="25" t="s">
        <v>194</v>
      </c>
      <c r="AT210" s="25" t="s">
        <v>190</v>
      </c>
      <c r="AU210" s="25" t="s">
        <v>207</v>
      </c>
      <c r="AY210" s="25" t="s">
        <v>188</v>
      </c>
      <c r="BE210" s="248">
        <f>IF(N210="základní",J210,0)</f>
        <v>0</v>
      </c>
      <c r="BF210" s="248">
        <f>IF(N210="snížená",J210,0)</f>
        <v>0</v>
      </c>
      <c r="BG210" s="248">
        <f>IF(N210="zákl. přenesená",J210,0)</f>
        <v>0</v>
      </c>
      <c r="BH210" s="248">
        <f>IF(N210="sníž. přenesená",J210,0)</f>
        <v>0</v>
      </c>
      <c r="BI210" s="248">
        <f>IF(N210="nulová",J210,0)</f>
        <v>0</v>
      </c>
      <c r="BJ210" s="25" t="s">
        <v>79</v>
      </c>
      <c r="BK210" s="248">
        <f>ROUND(I210*H210,2)</f>
        <v>0</v>
      </c>
      <c r="BL210" s="25" t="s">
        <v>194</v>
      </c>
      <c r="BM210" s="25" t="s">
        <v>1811</v>
      </c>
    </row>
    <row r="211" s="1" customFormat="1">
      <c r="B211" s="47"/>
      <c r="C211" s="75"/>
      <c r="D211" s="249" t="s">
        <v>196</v>
      </c>
      <c r="E211" s="75"/>
      <c r="F211" s="250" t="s">
        <v>1812</v>
      </c>
      <c r="G211" s="75"/>
      <c r="H211" s="75"/>
      <c r="I211" s="205"/>
      <c r="J211" s="75"/>
      <c r="K211" s="75"/>
      <c r="L211" s="73"/>
      <c r="M211" s="251"/>
      <c r="N211" s="48"/>
      <c r="O211" s="48"/>
      <c r="P211" s="48"/>
      <c r="Q211" s="48"/>
      <c r="R211" s="48"/>
      <c r="S211" s="48"/>
      <c r="T211" s="96"/>
      <c r="AT211" s="25" t="s">
        <v>196</v>
      </c>
      <c r="AU211" s="25" t="s">
        <v>207</v>
      </c>
    </row>
    <row r="212" s="1" customFormat="1">
      <c r="B212" s="47"/>
      <c r="C212" s="75"/>
      <c r="D212" s="249" t="s">
        <v>198</v>
      </c>
      <c r="E212" s="75"/>
      <c r="F212" s="252" t="s">
        <v>1807</v>
      </c>
      <c r="G212" s="75"/>
      <c r="H212" s="75"/>
      <c r="I212" s="205"/>
      <c r="J212" s="75"/>
      <c r="K212" s="75"/>
      <c r="L212" s="73"/>
      <c r="M212" s="251"/>
      <c r="N212" s="48"/>
      <c r="O212" s="48"/>
      <c r="P212" s="48"/>
      <c r="Q212" s="48"/>
      <c r="R212" s="48"/>
      <c r="S212" s="48"/>
      <c r="T212" s="96"/>
      <c r="AT212" s="25" t="s">
        <v>198</v>
      </c>
      <c r="AU212" s="25" t="s">
        <v>207</v>
      </c>
    </row>
    <row r="213" s="12" customFormat="1">
      <c r="B213" s="253"/>
      <c r="C213" s="254"/>
      <c r="D213" s="249" t="s">
        <v>200</v>
      </c>
      <c r="E213" s="255" t="s">
        <v>21</v>
      </c>
      <c r="F213" s="256" t="s">
        <v>1813</v>
      </c>
      <c r="G213" s="254"/>
      <c r="H213" s="257">
        <v>7.4409999999999998</v>
      </c>
      <c r="I213" s="258"/>
      <c r="J213" s="254"/>
      <c r="K213" s="254"/>
      <c r="L213" s="259"/>
      <c r="M213" s="260"/>
      <c r="N213" s="261"/>
      <c r="O213" s="261"/>
      <c r="P213" s="261"/>
      <c r="Q213" s="261"/>
      <c r="R213" s="261"/>
      <c r="S213" s="261"/>
      <c r="T213" s="262"/>
      <c r="AT213" s="263" t="s">
        <v>200</v>
      </c>
      <c r="AU213" s="263" t="s">
        <v>207</v>
      </c>
      <c r="AV213" s="12" t="s">
        <v>81</v>
      </c>
      <c r="AW213" s="12" t="s">
        <v>35</v>
      </c>
      <c r="AX213" s="12" t="s">
        <v>79</v>
      </c>
      <c r="AY213" s="263" t="s">
        <v>188</v>
      </c>
    </row>
    <row r="214" s="1" customFormat="1" ht="25.5" customHeight="1">
      <c r="B214" s="47"/>
      <c r="C214" s="237" t="s">
        <v>335</v>
      </c>
      <c r="D214" s="237" t="s">
        <v>190</v>
      </c>
      <c r="E214" s="238" t="s">
        <v>336</v>
      </c>
      <c r="F214" s="239" t="s">
        <v>337</v>
      </c>
      <c r="G214" s="240" t="s">
        <v>120</v>
      </c>
      <c r="H214" s="241">
        <v>73.406000000000006</v>
      </c>
      <c r="I214" s="242"/>
      <c r="J214" s="243">
        <f>ROUND(I214*H214,2)</f>
        <v>0</v>
      </c>
      <c r="K214" s="239" t="s">
        <v>193</v>
      </c>
      <c r="L214" s="73"/>
      <c r="M214" s="244" t="s">
        <v>21</v>
      </c>
      <c r="N214" s="245" t="s">
        <v>43</v>
      </c>
      <c r="O214" s="48"/>
      <c r="P214" s="246">
        <f>O214*H214</f>
        <v>0</v>
      </c>
      <c r="Q214" s="246">
        <v>0.0083199999999999993</v>
      </c>
      <c r="R214" s="246">
        <f>Q214*H214</f>
        <v>0.61073792000000005</v>
      </c>
      <c r="S214" s="246">
        <v>0</v>
      </c>
      <c r="T214" s="247">
        <f>S214*H214</f>
        <v>0</v>
      </c>
      <c r="AR214" s="25" t="s">
        <v>194</v>
      </c>
      <c r="AT214" s="25" t="s">
        <v>190</v>
      </c>
      <c r="AU214" s="25" t="s">
        <v>207</v>
      </c>
      <c r="AY214" s="25" t="s">
        <v>188</v>
      </c>
      <c r="BE214" s="248">
        <f>IF(N214="základní",J214,0)</f>
        <v>0</v>
      </c>
      <c r="BF214" s="248">
        <f>IF(N214="snížená",J214,0)</f>
        <v>0</v>
      </c>
      <c r="BG214" s="248">
        <f>IF(N214="zákl. přenesená",J214,0)</f>
        <v>0</v>
      </c>
      <c r="BH214" s="248">
        <f>IF(N214="sníž. přenesená",J214,0)</f>
        <v>0</v>
      </c>
      <c r="BI214" s="248">
        <f>IF(N214="nulová",J214,0)</f>
        <v>0</v>
      </c>
      <c r="BJ214" s="25" t="s">
        <v>79</v>
      </c>
      <c r="BK214" s="248">
        <f>ROUND(I214*H214,2)</f>
        <v>0</v>
      </c>
      <c r="BL214" s="25" t="s">
        <v>194</v>
      </c>
      <c r="BM214" s="25" t="s">
        <v>1814</v>
      </c>
    </row>
    <row r="215" s="1" customFormat="1">
      <c r="B215" s="47"/>
      <c r="C215" s="75"/>
      <c r="D215" s="249" t="s">
        <v>196</v>
      </c>
      <c r="E215" s="75"/>
      <c r="F215" s="250" t="s">
        <v>339</v>
      </c>
      <c r="G215" s="75"/>
      <c r="H215" s="75"/>
      <c r="I215" s="205"/>
      <c r="J215" s="75"/>
      <c r="K215" s="75"/>
      <c r="L215" s="73"/>
      <c r="M215" s="251"/>
      <c r="N215" s="48"/>
      <c r="O215" s="48"/>
      <c r="P215" s="48"/>
      <c r="Q215" s="48"/>
      <c r="R215" s="48"/>
      <c r="S215" s="48"/>
      <c r="T215" s="96"/>
      <c r="AT215" s="25" t="s">
        <v>196</v>
      </c>
      <c r="AU215" s="25" t="s">
        <v>207</v>
      </c>
    </row>
    <row r="216" s="1" customFormat="1">
      <c r="B216" s="47"/>
      <c r="C216" s="75"/>
      <c r="D216" s="249" t="s">
        <v>198</v>
      </c>
      <c r="E216" s="75"/>
      <c r="F216" s="252" t="s">
        <v>320</v>
      </c>
      <c r="G216" s="75"/>
      <c r="H216" s="75"/>
      <c r="I216" s="205"/>
      <c r="J216" s="75"/>
      <c r="K216" s="75"/>
      <c r="L216" s="73"/>
      <c r="M216" s="251"/>
      <c r="N216" s="48"/>
      <c r="O216" s="48"/>
      <c r="P216" s="48"/>
      <c r="Q216" s="48"/>
      <c r="R216" s="48"/>
      <c r="S216" s="48"/>
      <c r="T216" s="96"/>
      <c r="AT216" s="25" t="s">
        <v>198</v>
      </c>
      <c r="AU216" s="25" t="s">
        <v>207</v>
      </c>
    </row>
    <row r="217" s="12" customFormat="1">
      <c r="B217" s="253"/>
      <c r="C217" s="254"/>
      <c r="D217" s="249" t="s">
        <v>200</v>
      </c>
      <c r="E217" s="255" t="s">
        <v>135</v>
      </c>
      <c r="F217" s="256" t="s">
        <v>1815</v>
      </c>
      <c r="G217" s="254"/>
      <c r="H217" s="257">
        <v>73.406000000000006</v>
      </c>
      <c r="I217" s="258"/>
      <c r="J217" s="254"/>
      <c r="K217" s="254"/>
      <c r="L217" s="259"/>
      <c r="M217" s="260"/>
      <c r="N217" s="261"/>
      <c r="O217" s="261"/>
      <c r="P217" s="261"/>
      <c r="Q217" s="261"/>
      <c r="R217" s="261"/>
      <c r="S217" s="261"/>
      <c r="T217" s="262"/>
      <c r="AT217" s="263" t="s">
        <v>200</v>
      </c>
      <c r="AU217" s="263" t="s">
        <v>207</v>
      </c>
      <c r="AV217" s="12" t="s">
        <v>81</v>
      </c>
      <c r="AW217" s="12" t="s">
        <v>35</v>
      </c>
      <c r="AX217" s="12" t="s">
        <v>79</v>
      </c>
      <c r="AY217" s="263" t="s">
        <v>188</v>
      </c>
    </row>
    <row r="218" s="1" customFormat="1" ht="25.5" customHeight="1">
      <c r="B218" s="47"/>
      <c r="C218" s="286" t="s">
        <v>342</v>
      </c>
      <c r="D218" s="286" t="s">
        <v>273</v>
      </c>
      <c r="E218" s="287" t="s">
        <v>343</v>
      </c>
      <c r="F218" s="288" t="s">
        <v>344</v>
      </c>
      <c r="G218" s="289" t="s">
        <v>120</v>
      </c>
      <c r="H218" s="290">
        <v>77.075999999999993</v>
      </c>
      <c r="I218" s="291"/>
      <c r="J218" s="292">
        <f>ROUND(I218*H218,2)</f>
        <v>0</v>
      </c>
      <c r="K218" s="288" t="s">
        <v>193</v>
      </c>
      <c r="L218" s="293"/>
      <c r="M218" s="294" t="s">
        <v>21</v>
      </c>
      <c r="N218" s="295" t="s">
        <v>43</v>
      </c>
      <c r="O218" s="48"/>
      <c r="P218" s="246">
        <f>O218*H218</f>
        <v>0</v>
      </c>
      <c r="Q218" s="246">
        <v>0.0032000000000000002</v>
      </c>
      <c r="R218" s="246">
        <f>Q218*H218</f>
        <v>0.24664319999999998</v>
      </c>
      <c r="S218" s="246">
        <v>0</v>
      </c>
      <c r="T218" s="247">
        <f>S218*H218</f>
        <v>0</v>
      </c>
      <c r="AR218" s="25" t="s">
        <v>240</v>
      </c>
      <c r="AT218" s="25" t="s">
        <v>273</v>
      </c>
      <c r="AU218" s="25" t="s">
        <v>207</v>
      </c>
      <c r="AY218" s="25" t="s">
        <v>188</v>
      </c>
      <c r="BE218" s="248">
        <f>IF(N218="základní",J218,0)</f>
        <v>0</v>
      </c>
      <c r="BF218" s="248">
        <f>IF(N218="snížená",J218,0)</f>
        <v>0</v>
      </c>
      <c r="BG218" s="248">
        <f>IF(N218="zákl. přenesená",J218,0)</f>
        <v>0</v>
      </c>
      <c r="BH218" s="248">
        <f>IF(N218="sníž. přenesená",J218,0)</f>
        <v>0</v>
      </c>
      <c r="BI218" s="248">
        <f>IF(N218="nulová",J218,0)</f>
        <v>0</v>
      </c>
      <c r="BJ218" s="25" t="s">
        <v>79</v>
      </c>
      <c r="BK218" s="248">
        <f>ROUND(I218*H218,2)</f>
        <v>0</v>
      </c>
      <c r="BL218" s="25" t="s">
        <v>194</v>
      </c>
      <c r="BM218" s="25" t="s">
        <v>1816</v>
      </c>
    </row>
    <row r="219" s="1" customFormat="1">
      <c r="B219" s="47"/>
      <c r="C219" s="75"/>
      <c r="D219" s="249" t="s">
        <v>196</v>
      </c>
      <c r="E219" s="75"/>
      <c r="F219" s="250" t="s">
        <v>344</v>
      </c>
      <c r="G219" s="75"/>
      <c r="H219" s="75"/>
      <c r="I219" s="205"/>
      <c r="J219" s="75"/>
      <c r="K219" s="75"/>
      <c r="L219" s="73"/>
      <c r="M219" s="251"/>
      <c r="N219" s="48"/>
      <c r="O219" s="48"/>
      <c r="P219" s="48"/>
      <c r="Q219" s="48"/>
      <c r="R219" s="48"/>
      <c r="S219" s="48"/>
      <c r="T219" s="96"/>
      <c r="AT219" s="25" t="s">
        <v>196</v>
      </c>
      <c r="AU219" s="25" t="s">
        <v>207</v>
      </c>
    </row>
    <row r="220" s="12" customFormat="1">
      <c r="B220" s="253"/>
      <c r="C220" s="254"/>
      <c r="D220" s="249" t="s">
        <v>200</v>
      </c>
      <c r="E220" s="254"/>
      <c r="F220" s="256" t="s">
        <v>1817</v>
      </c>
      <c r="G220" s="254"/>
      <c r="H220" s="257">
        <v>77.075999999999993</v>
      </c>
      <c r="I220" s="258"/>
      <c r="J220" s="254"/>
      <c r="K220" s="254"/>
      <c r="L220" s="259"/>
      <c r="M220" s="260"/>
      <c r="N220" s="261"/>
      <c r="O220" s="261"/>
      <c r="P220" s="261"/>
      <c r="Q220" s="261"/>
      <c r="R220" s="261"/>
      <c r="S220" s="261"/>
      <c r="T220" s="262"/>
      <c r="AT220" s="263" t="s">
        <v>200</v>
      </c>
      <c r="AU220" s="263" t="s">
        <v>207</v>
      </c>
      <c r="AV220" s="12" t="s">
        <v>81</v>
      </c>
      <c r="AW220" s="12" t="s">
        <v>6</v>
      </c>
      <c r="AX220" s="12" t="s">
        <v>79</v>
      </c>
      <c r="AY220" s="263" t="s">
        <v>188</v>
      </c>
    </row>
    <row r="221" s="1" customFormat="1" ht="25.5" customHeight="1">
      <c r="B221" s="47"/>
      <c r="C221" s="237" t="s">
        <v>347</v>
      </c>
      <c r="D221" s="237" t="s">
        <v>190</v>
      </c>
      <c r="E221" s="238" t="s">
        <v>348</v>
      </c>
      <c r="F221" s="239" t="s">
        <v>349</v>
      </c>
      <c r="G221" s="240" t="s">
        <v>120</v>
      </c>
      <c r="H221" s="241">
        <v>107.328</v>
      </c>
      <c r="I221" s="242"/>
      <c r="J221" s="243">
        <f>ROUND(I221*H221,2)</f>
        <v>0</v>
      </c>
      <c r="K221" s="239" t="s">
        <v>193</v>
      </c>
      <c r="L221" s="73"/>
      <c r="M221" s="244" t="s">
        <v>21</v>
      </c>
      <c r="N221" s="245" t="s">
        <v>43</v>
      </c>
      <c r="O221" s="48"/>
      <c r="P221" s="246">
        <f>O221*H221</f>
        <v>0</v>
      </c>
      <c r="Q221" s="246">
        <v>0.0085000000000000006</v>
      </c>
      <c r="R221" s="246">
        <f>Q221*H221</f>
        <v>0.9122880000000001</v>
      </c>
      <c r="S221" s="246">
        <v>0</v>
      </c>
      <c r="T221" s="247">
        <f>S221*H221</f>
        <v>0</v>
      </c>
      <c r="AR221" s="25" t="s">
        <v>194</v>
      </c>
      <c r="AT221" s="25" t="s">
        <v>190</v>
      </c>
      <c r="AU221" s="25" t="s">
        <v>207</v>
      </c>
      <c r="AY221" s="25" t="s">
        <v>188</v>
      </c>
      <c r="BE221" s="248">
        <f>IF(N221="základní",J221,0)</f>
        <v>0</v>
      </c>
      <c r="BF221" s="248">
        <f>IF(N221="snížená",J221,0)</f>
        <v>0</v>
      </c>
      <c r="BG221" s="248">
        <f>IF(N221="zákl. přenesená",J221,0)</f>
        <v>0</v>
      </c>
      <c r="BH221" s="248">
        <f>IF(N221="sníž. přenesená",J221,0)</f>
        <v>0</v>
      </c>
      <c r="BI221" s="248">
        <f>IF(N221="nulová",J221,0)</f>
        <v>0</v>
      </c>
      <c r="BJ221" s="25" t="s">
        <v>79</v>
      </c>
      <c r="BK221" s="248">
        <f>ROUND(I221*H221,2)</f>
        <v>0</v>
      </c>
      <c r="BL221" s="25" t="s">
        <v>194</v>
      </c>
      <c r="BM221" s="25" t="s">
        <v>1818</v>
      </c>
    </row>
    <row r="222" s="1" customFormat="1">
      <c r="B222" s="47"/>
      <c r="C222" s="75"/>
      <c r="D222" s="249" t="s">
        <v>196</v>
      </c>
      <c r="E222" s="75"/>
      <c r="F222" s="250" t="s">
        <v>351</v>
      </c>
      <c r="G222" s="75"/>
      <c r="H222" s="75"/>
      <c r="I222" s="205"/>
      <c r="J222" s="75"/>
      <c r="K222" s="75"/>
      <c r="L222" s="73"/>
      <c r="M222" s="251"/>
      <c r="N222" s="48"/>
      <c r="O222" s="48"/>
      <c r="P222" s="48"/>
      <c r="Q222" s="48"/>
      <c r="R222" s="48"/>
      <c r="S222" s="48"/>
      <c r="T222" s="96"/>
      <c r="AT222" s="25" t="s">
        <v>196</v>
      </c>
      <c r="AU222" s="25" t="s">
        <v>207</v>
      </c>
    </row>
    <row r="223" s="1" customFormat="1">
      <c r="B223" s="47"/>
      <c r="C223" s="75"/>
      <c r="D223" s="249" t="s">
        <v>198</v>
      </c>
      <c r="E223" s="75"/>
      <c r="F223" s="252" t="s">
        <v>320</v>
      </c>
      <c r="G223" s="75"/>
      <c r="H223" s="75"/>
      <c r="I223" s="205"/>
      <c r="J223" s="75"/>
      <c r="K223" s="75"/>
      <c r="L223" s="73"/>
      <c r="M223" s="251"/>
      <c r="N223" s="48"/>
      <c r="O223" s="48"/>
      <c r="P223" s="48"/>
      <c r="Q223" s="48"/>
      <c r="R223" s="48"/>
      <c r="S223" s="48"/>
      <c r="T223" s="96"/>
      <c r="AT223" s="25" t="s">
        <v>198</v>
      </c>
      <c r="AU223" s="25" t="s">
        <v>207</v>
      </c>
    </row>
    <row r="224" s="12" customFormat="1">
      <c r="B224" s="253"/>
      <c r="C224" s="254"/>
      <c r="D224" s="249" t="s">
        <v>200</v>
      </c>
      <c r="E224" s="255" t="s">
        <v>21</v>
      </c>
      <c r="F224" s="256" t="s">
        <v>1819</v>
      </c>
      <c r="G224" s="254"/>
      <c r="H224" s="257">
        <v>127.977</v>
      </c>
      <c r="I224" s="258"/>
      <c r="J224" s="254"/>
      <c r="K224" s="254"/>
      <c r="L224" s="259"/>
      <c r="M224" s="260"/>
      <c r="N224" s="261"/>
      <c r="O224" s="261"/>
      <c r="P224" s="261"/>
      <c r="Q224" s="261"/>
      <c r="R224" s="261"/>
      <c r="S224" s="261"/>
      <c r="T224" s="262"/>
      <c r="AT224" s="263" t="s">
        <v>200</v>
      </c>
      <c r="AU224" s="263" t="s">
        <v>207</v>
      </c>
      <c r="AV224" s="12" t="s">
        <v>81</v>
      </c>
      <c r="AW224" s="12" t="s">
        <v>35</v>
      </c>
      <c r="AX224" s="12" t="s">
        <v>72</v>
      </c>
      <c r="AY224" s="263" t="s">
        <v>188</v>
      </c>
    </row>
    <row r="225" s="12" customFormat="1">
      <c r="B225" s="253"/>
      <c r="C225" s="254"/>
      <c r="D225" s="249" t="s">
        <v>200</v>
      </c>
      <c r="E225" s="255" t="s">
        <v>21</v>
      </c>
      <c r="F225" s="256" t="s">
        <v>1820</v>
      </c>
      <c r="G225" s="254"/>
      <c r="H225" s="257">
        <v>-1.5840000000000001</v>
      </c>
      <c r="I225" s="258"/>
      <c r="J225" s="254"/>
      <c r="K225" s="254"/>
      <c r="L225" s="259"/>
      <c r="M225" s="260"/>
      <c r="N225" s="261"/>
      <c r="O225" s="261"/>
      <c r="P225" s="261"/>
      <c r="Q225" s="261"/>
      <c r="R225" s="261"/>
      <c r="S225" s="261"/>
      <c r="T225" s="262"/>
      <c r="AT225" s="263" t="s">
        <v>200</v>
      </c>
      <c r="AU225" s="263" t="s">
        <v>207</v>
      </c>
      <c r="AV225" s="12" t="s">
        <v>81</v>
      </c>
      <c r="AW225" s="12" t="s">
        <v>35</v>
      </c>
      <c r="AX225" s="12" t="s">
        <v>72</v>
      </c>
      <c r="AY225" s="263" t="s">
        <v>188</v>
      </c>
    </row>
    <row r="226" s="12" customFormat="1">
      <c r="B226" s="253"/>
      <c r="C226" s="254"/>
      <c r="D226" s="249" t="s">
        <v>200</v>
      </c>
      <c r="E226" s="255" t="s">
        <v>21</v>
      </c>
      <c r="F226" s="256" t="s">
        <v>1821</v>
      </c>
      <c r="G226" s="254"/>
      <c r="H226" s="257">
        <v>-8.4960000000000004</v>
      </c>
      <c r="I226" s="258"/>
      <c r="J226" s="254"/>
      <c r="K226" s="254"/>
      <c r="L226" s="259"/>
      <c r="M226" s="260"/>
      <c r="N226" s="261"/>
      <c r="O226" s="261"/>
      <c r="P226" s="261"/>
      <c r="Q226" s="261"/>
      <c r="R226" s="261"/>
      <c r="S226" s="261"/>
      <c r="T226" s="262"/>
      <c r="AT226" s="263" t="s">
        <v>200</v>
      </c>
      <c r="AU226" s="263" t="s">
        <v>207</v>
      </c>
      <c r="AV226" s="12" t="s">
        <v>81</v>
      </c>
      <c r="AW226" s="12" t="s">
        <v>35</v>
      </c>
      <c r="AX226" s="12" t="s">
        <v>72</v>
      </c>
      <c r="AY226" s="263" t="s">
        <v>188</v>
      </c>
    </row>
    <row r="227" s="12" customFormat="1">
      <c r="B227" s="253"/>
      <c r="C227" s="254"/>
      <c r="D227" s="249" t="s">
        <v>200</v>
      </c>
      <c r="E227" s="255" t="s">
        <v>21</v>
      </c>
      <c r="F227" s="256" t="s">
        <v>1822</v>
      </c>
      <c r="G227" s="254"/>
      <c r="H227" s="257">
        <v>-0.80100000000000005</v>
      </c>
      <c r="I227" s="258"/>
      <c r="J227" s="254"/>
      <c r="K227" s="254"/>
      <c r="L227" s="259"/>
      <c r="M227" s="260"/>
      <c r="N227" s="261"/>
      <c r="O227" s="261"/>
      <c r="P227" s="261"/>
      <c r="Q227" s="261"/>
      <c r="R227" s="261"/>
      <c r="S227" s="261"/>
      <c r="T227" s="262"/>
      <c r="AT227" s="263" t="s">
        <v>200</v>
      </c>
      <c r="AU227" s="263" t="s">
        <v>207</v>
      </c>
      <c r="AV227" s="12" t="s">
        <v>81</v>
      </c>
      <c r="AW227" s="12" t="s">
        <v>35</v>
      </c>
      <c r="AX227" s="12" t="s">
        <v>72</v>
      </c>
      <c r="AY227" s="263" t="s">
        <v>188</v>
      </c>
    </row>
    <row r="228" s="12" customFormat="1">
      <c r="B228" s="253"/>
      <c r="C228" s="254"/>
      <c r="D228" s="249" t="s">
        <v>200</v>
      </c>
      <c r="E228" s="255" t="s">
        <v>21</v>
      </c>
      <c r="F228" s="256" t="s">
        <v>1822</v>
      </c>
      <c r="G228" s="254"/>
      <c r="H228" s="257">
        <v>-0.80100000000000005</v>
      </c>
      <c r="I228" s="258"/>
      <c r="J228" s="254"/>
      <c r="K228" s="254"/>
      <c r="L228" s="259"/>
      <c r="M228" s="260"/>
      <c r="N228" s="261"/>
      <c r="O228" s="261"/>
      <c r="P228" s="261"/>
      <c r="Q228" s="261"/>
      <c r="R228" s="261"/>
      <c r="S228" s="261"/>
      <c r="T228" s="262"/>
      <c r="AT228" s="263" t="s">
        <v>200</v>
      </c>
      <c r="AU228" s="263" t="s">
        <v>207</v>
      </c>
      <c r="AV228" s="12" t="s">
        <v>81</v>
      </c>
      <c r="AW228" s="12" t="s">
        <v>35</v>
      </c>
      <c r="AX228" s="12" t="s">
        <v>72</v>
      </c>
      <c r="AY228" s="263" t="s">
        <v>188</v>
      </c>
    </row>
    <row r="229" s="12" customFormat="1">
      <c r="B229" s="253"/>
      <c r="C229" s="254"/>
      <c r="D229" s="249" t="s">
        <v>200</v>
      </c>
      <c r="E229" s="255" t="s">
        <v>21</v>
      </c>
      <c r="F229" s="256" t="s">
        <v>1823</v>
      </c>
      <c r="G229" s="254"/>
      <c r="H229" s="257">
        <v>-0.78300000000000003</v>
      </c>
      <c r="I229" s="258"/>
      <c r="J229" s="254"/>
      <c r="K229" s="254"/>
      <c r="L229" s="259"/>
      <c r="M229" s="260"/>
      <c r="N229" s="261"/>
      <c r="O229" s="261"/>
      <c r="P229" s="261"/>
      <c r="Q229" s="261"/>
      <c r="R229" s="261"/>
      <c r="S229" s="261"/>
      <c r="T229" s="262"/>
      <c r="AT229" s="263" t="s">
        <v>200</v>
      </c>
      <c r="AU229" s="263" t="s">
        <v>207</v>
      </c>
      <c r="AV229" s="12" t="s">
        <v>81</v>
      </c>
      <c r="AW229" s="12" t="s">
        <v>35</v>
      </c>
      <c r="AX229" s="12" t="s">
        <v>72</v>
      </c>
      <c r="AY229" s="263" t="s">
        <v>188</v>
      </c>
    </row>
    <row r="230" s="12" customFormat="1">
      <c r="B230" s="253"/>
      <c r="C230" s="254"/>
      <c r="D230" s="249" t="s">
        <v>200</v>
      </c>
      <c r="E230" s="255" t="s">
        <v>21</v>
      </c>
      <c r="F230" s="256" t="s">
        <v>1223</v>
      </c>
      <c r="G230" s="254"/>
      <c r="H230" s="257">
        <v>-5.5439999999999996</v>
      </c>
      <c r="I230" s="258"/>
      <c r="J230" s="254"/>
      <c r="K230" s="254"/>
      <c r="L230" s="259"/>
      <c r="M230" s="260"/>
      <c r="N230" s="261"/>
      <c r="O230" s="261"/>
      <c r="P230" s="261"/>
      <c r="Q230" s="261"/>
      <c r="R230" s="261"/>
      <c r="S230" s="261"/>
      <c r="T230" s="262"/>
      <c r="AT230" s="263" t="s">
        <v>200</v>
      </c>
      <c r="AU230" s="263" t="s">
        <v>207</v>
      </c>
      <c r="AV230" s="12" t="s">
        <v>81</v>
      </c>
      <c r="AW230" s="12" t="s">
        <v>35</v>
      </c>
      <c r="AX230" s="12" t="s">
        <v>72</v>
      </c>
      <c r="AY230" s="263" t="s">
        <v>188</v>
      </c>
    </row>
    <row r="231" s="12" customFormat="1">
      <c r="B231" s="253"/>
      <c r="C231" s="254"/>
      <c r="D231" s="249" t="s">
        <v>200</v>
      </c>
      <c r="E231" s="255" t="s">
        <v>21</v>
      </c>
      <c r="F231" s="256" t="s">
        <v>1229</v>
      </c>
      <c r="G231" s="254"/>
      <c r="H231" s="257">
        <v>-2.6400000000000001</v>
      </c>
      <c r="I231" s="258"/>
      <c r="J231" s="254"/>
      <c r="K231" s="254"/>
      <c r="L231" s="259"/>
      <c r="M231" s="260"/>
      <c r="N231" s="261"/>
      <c r="O231" s="261"/>
      <c r="P231" s="261"/>
      <c r="Q231" s="261"/>
      <c r="R231" s="261"/>
      <c r="S231" s="261"/>
      <c r="T231" s="262"/>
      <c r="AT231" s="263" t="s">
        <v>200</v>
      </c>
      <c r="AU231" s="263" t="s">
        <v>207</v>
      </c>
      <c r="AV231" s="12" t="s">
        <v>81</v>
      </c>
      <c r="AW231" s="12" t="s">
        <v>35</v>
      </c>
      <c r="AX231" s="12" t="s">
        <v>72</v>
      </c>
      <c r="AY231" s="263" t="s">
        <v>188</v>
      </c>
    </row>
    <row r="232" s="14" customFormat="1">
      <c r="B232" s="274"/>
      <c r="C232" s="275"/>
      <c r="D232" s="249" t="s">
        <v>200</v>
      </c>
      <c r="E232" s="276" t="s">
        <v>119</v>
      </c>
      <c r="F232" s="277" t="s">
        <v>215</v>
      </c>
      <c r="G232" s="275"/>
      <c r="H232" s="278">
        <v>107.328</v>
      </c>
      <c r="I232" s="279"/>
      <c r="J232" s="275"/>
      <c r="K232" s="275"/>
      <c r="L232" s="280"/>
      <c r="M232" s="281"/>
      <c r="N232" s="282"/>
      <c r="O232" s="282"/>
      <c r="P232" s="282"/>
      <c r="Q232" s="282"/>
      <c r="R232" s="282"/>
      <c r="S232" s="282"/>
      <c r="T232" s="283"/>
      <c r="AT232" s="284" t="s">
        <v>200</v>
      </c>
      <c r="AU232" s="284" t="s">
        <v>207</v>
      </c>
      <c r="AV232" s="14" t="s">
        <v>194</v>
      </c>
      <c r="AW232" s="14" t="s">
        <v>35</v>
      </c>
      <c r="AX232" s="14" t="s">
        <v>79</v>
      </c>
      <c r="AY232" s="284" t="s">
        <v>188</v>
      </c>
    </row>
    <row r="233" s="1" customFormat="1" ht="16.5" customHeight="1">
      <c r="B233" s="47"/>
      <c r="C233" s="286" t="s">
        <v>358</v>
      </c>
      <c r="D233" s="286" t="s">
        <v>273</v>
      </c>
      <c r="E233" s="287" t="s">
        <v>359</v>
      </c>
      <c r="F233" s="288" t="s">
        <v>360</v>
      </c>
      <c r="G233" s="289" t="s">
        <v>120</v>
      </c>
      <c r="H233" s="290">
        <v>112.694</v>
      </c>
      <c r="I233" s="291"/>
      <c r="J233" s="292">
        <f>ROUND(I233*H233,2)</f>
        <v>0</v>
      </c>
      <c r="K233" s="288" t="s">
        <v>193</v>
      </c>
      <c r="L233" s="293"/>
      <c r="M233" s="294" t="s">
        <v>21</v>
      </c>
      <c r="N233" s="295" t="s">
        <v>43</v>
      </c>
      <c r="O233" s="48"/>
      <c r="P233" s="246">
        <f>O233*H233</f>
        <v>0</v>
      </c>
      <c r="Q233" s="246">
        <v>0.0020999999999999999</v>
      </c>
      <c r="R233" s="246">
        <f>Q233*H233</f>
        <v>0.23665739999999999</v>
      </c>
      <c r="S233" s="246">
        <v>0</v>
      </c>
      <c r="T233" s="247">
        <f>S233*H233</f>
        <v>0</v>
      </c>
      <c r="AR233" s="25" t="s">
        <v>240</v>
      </c>
      <c r="AT233" s="25" t="s">
        <v>273</v>
      </c>
      <c r="AU233" s="25" t="s">
        <v>207</v>
      </c>
      <c r="AY233" s="25" t="s">
        <v>188</v>
      </c>
      <c r="BE233" s="248">
        <f>IF(N233="základní",J233,0)</f>
        <v>0</v>
      </c>
      <c r="BF233" s="248">
        <f>IF(N233="snížená",J233,0)</f>
        <v>0</v>
      </c>
      <c r="BG233" s="248">
        <f>IF(N233="zákl. přenesená",J233,0)</f>
        <v>0</v>
      </c>
      <c r="BH233" s="248">
        <f>IF(N233="sníž. přenesená",J233,0)</f>
        <v>0</v>
      </c>
      <c r="BI233" s="248">
        <f>IF(N233="nulová",J233,0)</f>
        <v>0</v>
      </c>
      <c r="BJ233" s="25" t="s">
        <v>79</v>
      </c>
      <c r="BK233" s="248">
        <f>ROUND(I233*H233,2)</f>
        <v>0</v>
      </c>
      <c r="BL233" s="25" t="s">
        <v>194</v>
      </c>
      <c r="BM233" s="25" t="s">
        <v>1824</v>
      </c>
    </row>
    <row r="234" s="1" customFormat="1">
      <c r="B234" s="47"/>
      <c r="C234" s="75"/>
      <c r="D234" s="249" t="s">
        <v>196</v>
      </c>
      <c r="E234" s="75"/>
      <c r="F234" s="250" t="s">
        <v>360</v>
      </c>
      <c r="G234" s="75"/>
      <c r="H234" s="75"/>
      <c r="I234" s="205"/>
      <c r="J234" s="75"/>
      <c r="K234" s="75"/>
      <c r="L234" s="73"/>
      <c r="M234" s="251"/>
      <c r="N234" s="48"/>
      <c r="O234" s="48"/>
      <c r="P234" s="48"/>
      <c r="Q234" s="48"/>
      <c r="R234" s="48"/>
      <c r="S234" s="48"/>
      <c r="T234" s="96"/>
      <c r="AT234" s="25" t="s">
        <v>196</v>
      </c>
      <c r="AU234" s="25" t="s">
        <v>207</v>
      </c>
    </row>
    <row r="235" s="12" customFormat="1">
      <c r="B235" s="253"/>
      <c r="C235" s="254"/>
      <c r="D235" s="249" t="s">
        <v>200</v>
      </c>
      <c r="E235" s="255" t="s">
        <v>21</v>
      </c>
      <c r="F235" s="256" t="s">
        <v>119</v>
      </c>
      <c r="G235" s="254"/>
      <c r="H235" s="257">
        <v>107.328</v>
      </c>
      <c r="I235" s="258"/>
      <c r="J235" s="254"/>
      <c r="K235" s="254"/>
      <c r="L235" s="259"/>
      <c r="M235" s="260"/>
      <c r="N235" s="261"/>
      <c r="O235" s="261"/>
      <c r="P235" s="261"/>
      <c r="Q235" s="261"/>
      <c r="R235" s="261"/>
      <c r="S235" s="261"/>
      <c r="T235" s="262"/>
      <c r="AT235" s="263" t="s">
        <v>200</v>
      </c>
      <c r="AU235" s="263" t="s">
        <v>207</v>
      </c>
      <c r="AV235" s="12" t="s">
        <v>81</v>
      </c>
      <c r="AW235" s="12" t="s">
        <v>35</v>
      </c>
      <c r="AX235" s="12" t="s">
        <v>79</v>
      </c>
      <c r="AY235" s="263" t="s">
        <v>188</v>
      </c>
    </row>
    <row r="236" s="12" customFormat="1">
      <c r="B236" s="253"/>
      <c r="C236" s="254"/>
      <c r="D236" s="249" t="s">
        <v>200</v>
      </c>
      <c r="E236" s="254"/>
      <c r="F236" s="256" t="s">
        <v>1825</v>
      </c>
      <c r="G236" s="254"/>
      <c r="H236" s="257">
        <v>112.694</v>
      </c>
      <c r="I236" s="258"/>
      <c r="J236" s="254"/>
      <c r="K236" s="254"/>
      <c r="L236" s="259"/>
      <c r="M236" s="260"/>
      <c r="N236" s="261"/>
      <c r="O236" s="261"/>
      <c r="P236" s="261"/>
      <c r="Q236" s="261"/>
      <c r="R236" s="261"/>
      <c r="S236" s="261"/>
      <c r="T236" s="262"/>
      <c r="AT236" s="263" t="s">
        <v>200</v>
      </c>
      <c r="AU236" s="263" t="s">
        <v>207</v>
      </c>
      <c r="AV236" s="12" t="s">
        <v>81</v>
      </c>
      <c r="AW236" s="12" t="s">
        <v>6</v>
      </c>
      <c r="AX236" s="12" t="s">
        <v>79</v>
      </c>
      <c r="AY236" s="263" t="s">
        <v>188</v>
      </c>
    </row>
    <row r="237" s="1" customFormat="1" ht="25.5" customHeight="1">
      <c r="B237" s="47"/>
      <c r="C237" s="237" t="s">
        <v>363</v>
      </c>
      <c r="D237" s="237" t="s">
        <v>190</v>
      </c>
      <c r="E237" s="238" t="s">
        <v>376</v>
      </c>
      <c r="F237" s="239" t="s">
        <v>377</v>
      </c>
      <c r="G237" s="240" t="s">
        <v>378</v>
      </c>
      <c r="H237" s="241">
        <v>45.079999999999998</v>
      </c>
      <c r="I237" s="242"/>
      <c r="J237" s="243">
        <f>ROUND(I237*H237,2)</f>
        <v>0</v>
      </c>
      <c r="K237" s="239" t="s">
        <v>193</v>
      </c>
      <c r="L237" s="73"/>
      <c r="M237" s="244" t="s">
        <v>21</v>
      </c>
      <c r="N237" s="245" t="s">
        <v>43</v>
      </c>
      <c r="O237" s="48"/>
      <c r="P237" s="246">
        <f>O237*H237</f>
        <v>0</v>
      </c>
      <c r="Q237" s="246">
        <v>0.0017600000000000001</v>
      </c>
      <c r="R237" s="246">
        <f>Q237*H237</f>
        <v>0.079340800000000003</v>
      </c>
      <c r="S237" s="246">
        <v>0</v>
      </c>
      <c r="T237" s="247">
        <f>S237*H237</f>
        <v>0</v>
      </c>
      <c r="AR237" s="25" t="s">
        <v>194</v>
      </c>
      <c r="AT237" s="25" t="s">
        <v>190</v>
      </c>
      <c r="AU237" s="25" t="s">
        <v>207</v>
      </c>
      <c r="AY237" s="25" t="s">
        <v>188</v>
      </c>
      <c r="BE237" s="248">
        <f>IF(N237="základní",J237,0)</f>
        <v>0</v>
      </c>
      <c r="BF237" s="248">
        <f>IF(N237="snížená",J237,0)</f>
        <v>0</v>
      </c>
      <c r="BG237" s="248">
        <f>IF(N237="zákl. přenesená",J237,0)</f>
        <v>0</v>
      </c>
      <c r="BH237" s="248">
        <f>IF(N237="sníž. přenesená",J237,0)</f>
        <v>0</v>
      </c>
      <c r="BI237" s="248">
        <f>IF(N237="nulová",J237,0)</f>
        <v>0</v>
      </c>
      <c r="BJ237" s="25" t="s">
        <v>79</v>
      </c>
      <c r="BK237" s="248">
        <f>ROUND(I237*H237,2)</f>
        <v>0</v>
      </c>
      <c r="BL237" s="25" t="s">
        <v>194</v>
      </c>
      <c r="BM237" s="25" t="s">
        <v>1826</v>
      </c>
    </row>
    <row r="238" s="1" customFormat="1">
      <c r="B238" s="47"/>
      <c r="C238" s="75"/>
      <c r="D238" s="249" t="s">
        <v>196</v>
      </c>
      <c r="E238" s="75"/>
      <c r="F238" s="250" t="s">
        <v>380</v>
      </c>
      <c r="G238" s="75"/>
      <c r="H238" s="75"/>
      <c r="I238" s="205"/>
      <c r="J238" s="75"/>
      <c r="K238" s="75"/>
      <c r="L238" s="73"/>
      <c r="M238" s="251"/>
      <c r="N238" s="48"/>
      <c r="O238" s="48"/>
      <c r="P238" s="48"/>
      <c r="Q238" s="48"/>
      <c r="R238" s="48"/>
      <c r="S238" s="48"/>
      <c r="T238" s="96"/>
      <c r="AT238" s="25" t="s">
        <v>196</v>
      </c>
      <c r="AU238" s="25" t="s">
        <v>207</v>
      </c>
    </row>
    <row r="239" s="1" customFormat="1">
      <c r="B239" s="47"/>
      <c r="C239" s="75"/>
      <c r="D239" s="249" t="s">
        <v>198</v>
      </c>
      <c r="E239" s="75"/>
      <c r="F239" s="252" t="s">
        <v>381</v>
      </c>
      <c r="G239" s="75"/>
      <c r="H239" s="75"/>
      <c r="I239" s="205"/>
      <c r="J239" s="75"/>
      <c r="K239" s="75"/>
      <c r="L239" s="73"/>
      <c r="M239" s="251"/>
      <c r="N239" s="48"/>
      <c r="O239" s="48"/>
      <c r="P239" s="48"/>
      <c r="Q239" s="48"/>
      <c r="R239" s="48"/>
      <c r="S239" s="48"/>
      <c r="T239" s="96"/>
      <c r="AT239" s="25" t="s">
        <v>198</v>
      </c>
      <c r="AU239" s="25" t="s">
        <v>207</v>
      </c>
    </row>
    <row r="240" s="12" customFormat="1">
      <c r="B240" s="253"/>
      <c r="C240" s="254"/>
      <c r="D240" s="249" t="s">
        <v>200</v>
      </c>
      <c r="E240" s="255" t="s">
        <v>21</v>
      </c>
      <c r="F240" s="256" t="s">
        <v>1827</v>
      </c>
      <c r="G240" s="254"/>
      <c r="H240" s="257">
        <v>5.3600000000000003</v>
      </c>
      <c r="I240" s="258"/>
      <c r="J240" s="254"/>
      <c r="K240" s="254"/>
      <c r="L240" s="259"/>
      <c r="M240" s="260"/>
      <c r="N240" s="261"/>
      <c r="O240" s="261"/>
      <c r="P240" s="261"/>
      <c r="Q240" s="261"/>
      <c r="R240" s="261"/>
      <c r="S240" s="261"/>
      <c r="T240" s="262"/>
      <c r="AT240" s="263" t="s">
        <v>200</v>
      </c>
      <c r="AU240" s="263" t="s">
        <v>207</v>
      </c>
      <c r="AV240" s="12" t="s">
        <v>81</v>
      </c>
      <c r="AW240" s="12" t="s">
        <v>35</v>
      </c>
      <c r="AX240" s="12" t="s">
        <v>72</v>
      </c>
      <c r="AY240" s="263" t="s">
        <v>188</v>
      </c>
    </row>
    <row r="241" s="12" customFormat="1">
      <c r="B241" s="253"/>
      <c r="C241" s="254"/>
      <c r="D241" s="249" t="s">
        <v>200</v>
      </c>
      <c r="E241" s="255" t="s">
        <v>21</v>
      </c>
      <c r="F241" s="256" t="s">
        <v>1828</v>
      </c>
      <c r="G241" s="254"/>
      <c r="H241" s="257">
        <v>13.039999999999999</v>
      </c>
      <c r="I241" s="258"/>
      <c r="J241" s="254"/>
      <c r="K241" s="254"/>
      <c r="L241" s="259"/>
      <c r="M241" s="260"/>
      <c r="N241" s="261"/>
      <c r="O241" s="261"/>
      <c r="P241" s="261"/>
      <c r="Q241" s="261"/>
      <c r="R241" s="261"/>
      <c r="S241" s="261"/>
      <c r="T241" s="262"/>
      <c r="AT241" s="263" t="s">
        <v>200</v>
      </c>
      <c r="AU241" s="263" t="s">
        <v>207</v>
      </c>
      <c r="AV241" s="12" t="s">
        <v>81</v>
      </c>
      <c r="AW241" s="12" t="s">
        <v>35</v>
      </c>
      <c r="AX241" s="12" t="s">
        <v>72</v>
      </c>
      <c r="AY241" s="263" t="s">
        <v>188</v>
      </c>
    </row>
    <row r="242" s="12" customFormat="1">
      <c r="B242" s="253"/>
      <c r="C242" s="254"/>
      <c r="D242" s="249" t="s">
        <v>200</v>
      </c>
      <c r="E242" s="255" t="s">
        <v>21</v>
      </c>
      <c r="F242" s="256" t="s">
        <v>1829</v>
      </c>
      <c r="G242" s="254"/>
      <c r="H242" s="257">
        <v>10.68</v>
      </c>
      <c r="I242" s="258"/>
      <c r="J242" s="254"/>
      <c r="K242" s="254"/>
      <c r="L242" s="259"/>
      <c r="M242" s="260"/>
      <c r="N242" s="261"/>
      <c r="O242" s="261"/>
      <c r="P242" s="261"/>
      <c r="Q242" s="261"/>
      <c r="R242" s="261"/>
      <c r="S242" s="261"/>
      <c r="T242" s="262"/>
      <c r="AT242" s="263" t="s">
        <v>200</v>
      </c>
      <c r="AU242" s="263" t="s">
        <v>207</v>
      </c>
      <c r="AV242" s="12" t="s">
        <v>81</v>
      </c>
      <c r="AW242" s="12" t="s">
        <v>35</v>
      </c>
      <c r="AX242" s="12" t="s">
        <v>72</v>
      </c>
      <c r="AY242" s="263" t="s">
        <v>188</v>
      </c>
    </row>
    <row r="243" s="12" customFormat="1">
      <c r="B243" s="253"/>
      <c r="C243" s="254"/>
      <c r="D243" s="249" t="s">
        <v>200</v>
      </c>
      <c r="E243" s="255" t="s">
        <v>21</v>
      </c>
      <c r="F243" s="256" t="s">
        <v>1830</v>
      </c>
      <c r="G243" s="254"/>
      <c r="H243" s="257">
        <v>9.4800000000000004</v>
      </c>
      <c r="I243" s="258"/>
      <c r="J243" s="254"/>
      <c r="K243" s="254"/>
      <c r="L243" s="259"/>
      <c r="M243" s="260"/>
      <c r="N243" s="261"/>
      <c r="O243" s="261"/>
      <c r="P243" s="261"/>
      <c r="Q243" s="261"/>
      <c r="R243" s="261"/>
      <c r="S243" s="261"/>
      <c r="T243" s="262"/>
      <c r="AT243" s="263" t="s">
        <v>200</v>
      </c>
      <c r="AU243" s="263" t="s">
        <v>207</v>
      </c>
      <c r="AV243" s="12" t="s">
        <v>81</v>
      </c>
      <c r="AW243" s="12" t="s">
        <v>35</v>
      </c>
      <c r="AX243" s="12" t="s">
        <v>72</v>
      </c>
      <c r="AY243" s="263" t="s">
        <v>188</v>
      </c>
    </row>
    <row r="244" s="12" customFormat="1">
      <c r="B244" s="253"/>
      <c r="C244" s="254"/>
      <c r="D244" s="249" t="s">
        <v>200</v>
      </c>
      <c r="E244" s="255" t="s">
        <v>21</v>
      </c>
      <c r="F244" s="256" t="s">
        <v>1247</v>
      </c>
      <c r="G244" s="254"/>
      <c r="H244" s="257">
        <v>6.5199999999999996</v>
      </c>
      <c r="I244" s="258"/>
      <c r="J244" s="254"/>
      <c r="K244" s="254"/>
      <c r="L244" s="259"/>
      <c r="M244" s="260"/>
      <c r="N244" s="261"/>
      <c r="O244" s="261"/>
      <c r="P244" s="261"/>
      <c r="Q244" s="261"/>
      <c r="R244" s="261"/>
      <c r="S244" s="261"/>
      <c r="T244" s="262"/>
      <c r="AT244" s="263" t="s">
        <v>200</v>
      </c>
      <c r="AU244" s="263" t="s">
        <v>207</v>
      </c>
      <c r="AV244" s="12" t="s">
        <v>81</v>
      </c>
      <c r="AW244" s="12" t="s">
        <v>35</v>
      </c>
      <c r="AX244" s="12" t="s">
        <v>72</v>
      </c>
      <c r="AY244" s="263" t="s">
        <v>188</v>
      </c>
    </row>
    <row r="245" s="14" customFormat="1">
      <c r="B245" s="274"/>
      <c r="C245" s="275"/>
      <c r="D245" s="249" t="s">
        <v>200</v>
      </c>
      <c r="E245" s="276" t="s">
        <v>21</v>
      </c>
      <c r="F245" s="277" t="s">
        <v>215</v>
      </c>
      <c r="G245" s="275"/>
      <c r="H245" s="278">
        <v>45.079999999999998</v>
      </c>
      <c r="I245" s="279"/>
      <c r="J245" s="275"/>
      <c r="K245" s="275"/>
      <c r="L245" s="280"/>
      <c r="M245" s="281"/>
      <c r="N245" s="282"/>
      <c r="O245" s="282"/>
      <c r="P245" s="282"/>
      <c r="Q245" s="282"/>
      <c r="R245" s="282"/>
      <c r="S245" s="282"/>
      <c r="T245" s="283"/>
      <c r="AT245" s="284" t="s">
        <v>200</v>
      </c>
      <c r="AU245" s="284" t="s">
        <v>207</v>
      </c>
      <c r="AV245" s="14" t="s">
        <v>194</v>
      </c>
      <c r="AW245" s="14" t="s">
        <v>35</v>
      </c>
      <c r="AX245" s="14" t="s">
        <v>79</v>
      </c>
      <c r="AY245" s="284" t="s">
        <v>188</v>
      </c>
    </row>
    <row r="246" s="1" customFormat="1" ht="16.5" customHeight="1">
      <c r="B246" s="47"/>
      <c r="C246" s="286" t="s">
        <v>370</v>
      </c>
      <c r="D246" s="286" t="s">
        <v>273</v>
      </c>
      <c r="E246" s="287" t="s">
        <v>323</v>
      </c>
      <c r="F246" s="288" t="s">
        <v>324</v>
      </c>
      <c r="G246" s="289" t="s">
        <v>120</v>
      </c>
      <c r="H246" s="290">
        <v>8.2720000000000002</v>
      </c>
      <c r="I246" s="291"/>
      <c r="J246" s="292">
        <f>ROUND(I246*H246,2)</f>
        <v>0</v>
      </c>
      <c r="K246" s="288" t="s">
        <v>193</v>
      </c>
      <c r="L246" s="293"/>
      <c r="M246" s="294" t="s">
        <v>21</v>
      </c>
      <c r="N246" s="295" t="s">
        <v>43</v>
      </c>
      <c r="O246" s="48"/>
      <c r="P246" s="246">
        <f>O246*H246</f>
        <v>0</v>
      </c>
      <c r="Q246" s="246">
        <v>0.00044999999999999999</v>
      </c>
      <c r="R246" s="246">
        <f>Q246*H246</f>
        <v>0.0037223999999999998</v>
      </c>
      <c r="S246" s="246">
        <v>0</v>
      </c>
      <c r="T246" s="247">
        <f>S246*H246</f>
        <v>0</v>
      </c>
      <c r="AR246" s="25" t="s">
        <v>240</v>
      </c>
      <c r="AT246" s="25" t="s">
        <v>273</v>
      </c>
      <c r="AU246" s="25" t="s">
        <v>207</v>
      </c>
      <c r="AY246" s="25" t="s">
        <v>188</v>
      </c>
      <c r="BE246" s="248">
        <f>IF(N246="základní",J246,0)</f>
        <v>0</v>
      </c>
      <c r="BF246" s="248">
        <f>IF(N246="snížená",J246,0)</f>
        <v>0</v>
      </c>
      <c r="BG246" s="248">
        <f>IF(N246="zákl. přenesená",J246,0)</f>
        <v>0</v>
      </c>
      <c r="BH246" s="248">
        <f>IF(N246="sníž. přenesená",J246,0)</f>
        <v>0</v>
      </c>
      <c r="BI246" s="248">
        <f>IF(N246="nulová",J246,0)</f>
        <v>0</v>
      </c>
      <c r="BJ246" s="25" t="s">
        <v>79</v>
      </c>
      <c r="BK246" s="248">
        <f>ROUND(I246*H246,2)</f>
        <v>0</v>
      </c>
      <c r="BL246" s="25" t="s">
        <v>194</v>
      </c>
      <c r="BM246" s="25" t="s">
        <v>1831</v>
      </c>
    </row>
    <row r="247" s="1" customFormat="1">
      <c r="B247" s="47"/>
      <c r="C247" s="75"/>
      <c r="D247" s="249" t="s">
        <v>196</v>
      </c>
      <c r="E247" s="75"/>
      <c r="F247" s="250" t="s">
        <v>324</v>
      </c>
      <c r="G247" s="75"/>
      <c r="H247" s="75"/>
      <c r="I247" s="205"/>
      <c r="J247" s="75"/>
      <c r="K247" s="75"/>
      <c r="L247" s="73"/>
      <c r="M247" s="251"/>
      <c r="N247" s="48"/>
      <c r="O247" s="48"/>
      <c r="P247" s="48"/>
      <c r="Q247" s="48"/>
      <c r="R247" s="48"/>
      <c r="S247" s="48"/>
      <c r="T247" s="96"/>
      <c r="AT247" s="25" t="s">
        <v>196</v>
      </c>
      <c r="AU247" s="25" t="s">
        <v>207</v>
      </c>
    </row>
    <row r="248" s="12" customFormat="1">
      <c r="B248" s="253"/>
      <c r="C248" s="254"/>
      <c r="D248" s="249" t="s">
        <v>200</v>
      </c>
      <c r="E248" s="255" t="s">
        <v>21</v>
      </c>
      <c r="F248" s="256" t="s">
        <v>1832</v>
      </c>
      <c r="G248" s="254"/>
      <c r="H248" s="257">
        <v>1.1419999999999999</v>
      </c>
      <c r="I248" s="258"/>
      <c r="J248" s="254"/>
      <c r="K248" s="254"/>
      <c r="L248" s="259"/>
      <c r="M248" s="260"/>
      <c r="N248" s="261"/>
      <c r="O248" s="261"/>
      <c r="P248" s="261"/>
      <c r="Q248" s="261"/>
      <c r="R248" s="261"/>
      <c r="S248" s="261"/>
      <c r="T248" s="262"/>
      <c r="AT248" s="263" t="s">
        <v>200</v>
      </c>
      <c r="AU248" s="263" t="s">
        <v>207</v>
      </c>
      <c r="AV248" s="12" t="s">
        <v>81</v>
      </c>
      <c r="AW248" s="12" t="s">
        <v>35</v>
      </c>
      <c r="AX248" s="12" t="s">
        <v>72</v>
      </c>
      <c r="AY248" s="263" t="s">
        <v>188</v>
      </c>
    </row>
    <row r="249" s="12" customFormat="1">
      <c r="B249" s="253"/>
      <c r="C249" s="254"/>
      <c r="D249" s="249" t="s">
        <v>200</v>
      </c>
      <c r="E249" s="255" t="s">
        <v>21</v>
      </c>
      <c r="F249" s="256" t="s">
        <v>1833</v>
      </c>
      <c r="G249" s="254"/>
      <c r="H249" s="257">
        <v>2.1219999999999999</v>
      </c>
      <c r="I249" s="258"/>
      <c r="J249" s="254"/>
      <c r="K249" s="254"/>
      <c r="L249" s="259"/>
      <c r="M249" s="260"/>
      <c r="N249" s="261"/>
      <c r="O249" s="261"/>
      <c r="P249" s="261"/>
      <c r="Q249" s="261"/>
      <c r="R249" s="261"/>
      <c r="S249" s="261"/>
      <c r="T249" s="262"/>
      <c r="AT249" s="263" t="s">
        <v>200</v>
      </c>
      <c r="AU249" s="263" t="s">
        <v>207</v>
      </c>
      <c r="AV249" s="12" t="s">
        <v>81</v>
      </c>
      <c r="AW249" s="12" t="s">
        <v>35</v>
      </c>
      <c r="AX249" s="12" t="s">
        <v>72</v>
      </c>
      <c r="AY249" s="263" t="s">
        <v>188</v>
      </c>
    </row>
    <row r="250" s="12" customFormat="1">
      <c r="B250" s="253"/>
      <c r="C250" s="254"/>
      <c r="D250" s="249" t="s">
        <v>200</v>
      </c>
      <c r="E250" s="255" t="s">
        <v>21</v>
      </c>
      <c r="F250" s="256" t="s">
        <v>1834</v>
      </c>
      <c r="G250" s="254"/>
      <c r="H250" s="257">
        <v>2.0499999999999998</v>
      </c>
      <c r="I250" s="258"/>
      <c r="J250" s="254"/>
      <c r="K250" s="254"/>
      <c r="L250" s="259"/>
      <c r="M250" s="260"/>
      <c r="N250" s="261"/>
      <c r="O250" s="261"/>
      <c r="P250" s="261"/>
      <c r="Q250" s="261"/>
      <c r="R250" s="261"/>
      <c r="S250" s="261"/>
      <c r="T250" s="262"/>
      <c r="AT250" s="263" t="s">
        <v>200</v>
      </c>
      <c r="AU250" s="263" t="s">
        <v>207</v>
      </c>
      <c r="AV250" s="12" t="s">
        <v>81</v>
      </c>
      <c r="AW250" s="12" t="s">
        <v>35</v>
      </c>
      <c r="AX250" s="12" t="s">
        <v>72</v>
      </c>
      <c r="AY250" s="263" t="s">
        <v>188</v>
      </c>
    </row>
    <row r="251" s="12" customFormat="1">
      <c r="B251" s="253"/>
      <c r="C251" s="254"/>
      <c r="D251" s="249" t="s">
        <v>200</v>
      </c>
      <c r="E251" s="255" t="s">
        <v>21</v>
      </c>
      <c r="F251" s="256" t="s">
        <v>1835</v>
      </c>
      <c r="G251" s="254"/>
      <c r="H251" s="257">
        <v>1.744</v>
      </c>
      <c r="I251" s="258"/>
      <c r="J251" s="254"/>
      <c r="K251" s="254"/>
      <c r="L251" s="259"/>
      <c r="M251" s="260"/>
      <c r="N251" s="261"/>
      <c r="O251" s="261"/>
      <c r="P251" s="261"/>
      <c r="Q251" s="261"/>
      <c r="R251" s="261"/>
      <c r="S251" s="261"/>
      <c r="T251" s="262"/>
      <c r="AT251" s="263" t="s">
        <v>200</v>
      </c>
      <c r="AU251" s="263" t="s">
        <v>207</v>
      </c>
      <c r="AV251" s="12" t="s">
        <v>81</v>
      </c>
      <c r="AW251" s="12" t="s">
        <v>35</v>
      </c>
      <c r="AX251" s="12" t="s">
        <v>72</v>
      </c>
      <c r="AY251" s="263" t="s">
        <v>188</v>
      </c>
    </row>
    <row r="252" s="12" customFormat="1">
      <c r="B252" s="253"/>
      <c r="C252" s="254"/>
      <c r="D252" s="249" t="s">
        <v>200</v>
      </c>
      <c r="E252" s="255" t="s">
        <v>21</v>
      </c>
      <c r="F252" s="256" t="s">
        <v>1836</v>
      </c>
      <c r="G252" s="254"/>
      <c r="H252" s="257">
        <v>1.214</v>
      </c>
      <c r="I252" s="258"/>
      <c r="J252" s="254"/>
      <c r="K252" s="254"/>
      <c r="L252" s="259"/>
      <c r="M252" s="260"/>
      <c r="N252" s="261"/>
      <c r="O252" s="261"/>
      <c r="P252" s="261"/>
      <c r="Q252" s="261"/>
      <c r="R252" s="261"/>
      <c r="S252" s="261"/>
      <c r="T252" s="262"/>
      <c r="AT252" s="263" t="s">
        <v>200</v>
      </c>
      <c r="AU252" s="263" t="s">
        <v>207</v>
      </c>
      <c r="AV252" s="12" t="s">
        <v>81</v>
      </c>
      <c r="AW252" s="12" t="s">
        <v>35</v>
      </c>
      <c r="AX252" s="12" t="s">
        <v>72</v>
      </c>
      <c r="AY252" s="263" t="s">
        <v>188</v>
      </c>
    </row>
    <row r="253" s="14" customFormat="1">
      <c r="B253" s="274"/>
      <c r="C253" s="275"/>
      <c r="D253" s="249" t="s">
        <v>200</v>
      </c>
      <c r="E253" s="276" t="s">
        <v>21</v>
      </c>
      <c r="F253" s="277" t="s">
        <v>215</v>
      </c>
      <c r="G253" s="275"/>
      <c r="H253" s="278">
        <v>8.2720000000000002</v>
      </c>
      <c r="I253" s="279"/>
      <c r="J253" s="275"/>
      <c r="K253" s="275"/>
      <c r="L253" s="280"/>
      <c r="M253" s="281"/>
      <c r="N253" s="282"/>
      <c r="O253" s="282"/>
      <c r="P253" s="282"/>
      <c r="Q253" s="282"/>
      <c r="R253" s="282"/>
      <c r="S253" s="282"/>
      <c r="T253" s="283"/>
      <c r="AT253" s="284" t="s">
        <v>200</v>
      </c>
      <c r="AU253" s="284" t="s">
        <v>207</v>
      </c>
      <c r="AV253" s="14" t="s">
        <v>194</v>
      </c>
      <c r="AW253" s="14" t="s">
        <v>35</v>
      </c>
      <c r="AX253" s="14" t="s">
        <v>79</v>
      </c>
      <c r="AY253" s="284" t="s">
        <v>188</v>
      </c>
    </row>
    <row r="254" s="1" customFormat="1" ht="16.5" customHeight="1">
      <c r="B254" s="47"/>
      <c r="C254" s="286" t="s">
        <v>375</v>
      </c>
      <c r="D254" s="286" t="s">
        <v>273</v>
      </c>
      <c r="E254" s="287" t="s">
        <v>400</v>
      </c>
      <c r="F254" s="288" t="s">
        <v>401</v>
      </c>
      <c r="G254" s="289" t="s">
        <v>120</v>
      </c>
      <c r="H254" s="290">
        <v>3.2229999999999999</v>
      </c>
      <c r="I254" s="291"/>
      <c r="J254" s="292">
        <f>ROUND(I254*H254,2)</f>
        <v>0</v>
      </c>
      <c r="K254" s="288" t="s">
        <v>193</v>
      </c>
      <c r="L254" s="293"/>
      <c r="M254" s="294" t="s">
        <v>21</v>
      </c>
      <c r="N254" s="295" t="s">
        <v>43</v>
      </c>
      <c r="O254" s="48"/>
      <c r="P254" s="246">
        <f>O254*H254</f>
        <v>0</v>
      </c>
      <c r="Q254" s="246">
        <v>0.00089999999999999998</v>
      </c>
      <c r="R254" s="246">
        <f>Q254*H254</f>
        <v>0.0029007</v>
      </c>
      <c r="S254" s="246">
        <v>0</v>
      </c>
      <c r="T254" s="247">
        <f>S254*H254</f>
        <v>0</v>
      </c>
      <c r="AR254" s="25" t="s">
        <v>240</v>
      </c>
      <c r="AT254" s="25" t="s">
        <v>273</v>
      </c>
      <c r="AU254" s="25" t="s">
        <v>207</v>
      </c>
      <c r="AY254" s="25" t="s">
        <v>188</v>
      </c>
      <c r="BE254" s="248">
        <f>IF(N254="základní",J254,0)</f>
        <v>0</v>
      </c>
      <c r="BF254" s="248">
        <f>IF(N254="snížená",J254,0)</f>
        <v>0</v>
      </c>
      <c r="BG254" s="248">
        <f>IF(N254="zákl. přenesená",J254,0)</f>
        <v>0</v>
      </c>
      <c r="BH254" s="248">
        <f>IF(N254="sníž. přenesená",J254,0)</f>
        <v>0</v>
      </c>
      <c r="BI254" s="248">
        <f>IF(N254="nulová",J254,0)</f>
        <v>0</v>
      </c>
      <c r="BJ254" s="25" t="s">
        <v>79</v>
      </c>
      <c r="BK254" s="248">
        <f>ROUND(I254*H254,2)</f>
        <v>0</v>
      </c>
      <c r="BL254" s="25" t="s">
        <v>194</v>
      </c>
      <c r="BM254" s="25" t="s">
        <v>1837</v>
      </c>
    </row>
    <row r="255" s="1" customFormat="1">
      <c r="B255" s="47"/>
      <c r="C255" s="75"/>
      <c r="D255" s="249" t="s">
        <v>196</v>
      </c>
      <c r="E255" s="75"/>
      <c r="F255" s="250" t="s">
        <v>401</v>
      </c>
      <c r="G255" s="75"/>
      <c r="H255" s="75"/>
      <c r="I255" s="205"/>
      <c r="J255" s="75"/>
      <c r="K255" s="75"/>
      <c r="L255" s="73"/>
      <c r="M255" s="251"/>
      <c r="N255" s="48"/>
      <c r="O255" s="48"/>
      <c r="P255" s="48"/>
      <c r="Q255" s="48"/>
      <c r="R255" s="48"/>
      <c r="S255" s="48"/>
      <c r="T255" s="96"/>
      <c r="AT255" s="25" t="s">
        <v>196</v>
      </c>
      <c r="AU255" s="25" t="s">
        <v>207</v>
      </c>
    </row>
    <row r="256" s="12" customFormat="1">
      <c r="B256" s="253"/>
      <c r="C256" s="254"/>
      <c r="D256" s="249" t="s">
        <v>200</v>
      </c>
      <c r="E256" s="255" t="s">
        <v>21</v>
      </c>
      <c r="F256" s="256" t="s">
        <v>1838</v>
      </c>
      <c r="G256" s="254"/>
      <c r="H256" s="257">
        <v>0.22400000000000001</v>
      </c>
      <c r="I256" s="258"/>
      <c r="J256" s="254"/>
      <c r="K256" s="254"/>
      <c r="L256" s="259"/>
      <c r="M256" s="260"/>
      <c r="N256" s="261"/>
      <c r="O256" s="261"/>
      <c r="P256" s="261"/>
      <c r="Q256" s="261"/>
      <c r="R256" s="261"/>
      <c r="S256" s="261"/>
      <c r="T256" s="262"/>
      <c r="AT256" s="263" t="s">
        <v>200</v>
      </c>
      <c r="AU256" s="263" t="s">
        <v>207</v>
      </c>
      <c r="AV256" s="12" t="s">
        <v>81</v>
      </c>
      <c r="AW256" s="12" t="s">
        <v>35</v>
      </c>
      <c r="AX256" s="12" t="s">
        <v>72</v>
      </c>
      <c r="AY256" s="263" t="s">
        <v>188</v>
      </c>
    </row>
    <row r="257" s="12" customFormat="1">
      <c r="B257" s="253"/>
      <c r="C257" s="254"/>
      <c r="D257" s="249" t="s">
        <v>200</v>
      </c>
      <c r="E257" s="255" t="s">
        <v>21</v>
      </c>
      <c r="F257" s="256" t="s">
        <v>1839</v>
      </c>
      <c r="G257" s="254"/>
      <c r="H257" s="257">
        <v>1.204</v>
      </c>
      <c r="I257" s="258"/>
      <c r="J257" s="254"/>
      <c r="K257" s="254"/>
      <c r="L257" s="259"/>
      <c r="M257" s="260"/>
      <c r="N257" s="261"/>
      <c r="O257" s="261"/>
      <c r="P257" s="261"/>
      <c r="Q257" s="261"/>
      <c r="R257" s="261"/>
      <c r="S257" s="261"/>
      <c r="T257" s="262"/>
      <c r="AT257" s="263" t="s">
        <v>200</v>
      </c>
      <c r="AU257" s="263" t="s">
        <v>207</v>
      </c>
      <c r="AV257" s="12" t="s">
        <v>81</v>
      </c>
      <c r="AW257" s="12" t="s">
        <v>35</v>
      </c>
      <c r="AX257" s="12" t="s">
        <v>72</v>
      </c>
      <c r="AY257" s="263" t="s">
        <v>188</v>
      </c>
    </row>
    <row r="258" s="12" customFormat="1">
      <c r="B258" s="253"/>
      <c r="C258" s="254"/>
      <c r="D258" s="249" t="s">
        <v>200</v>
      </c>
      <c r="E258" s="255" t="s">
        <v>21</v>
      </c>
      <c r="F258" s="256" t="s">
        <v>1840</v>
      </c>
      <c r="G258" s="254"/>
      <c r="H258" s="257">
        <v>0.67300000000000004</v>
      </c>
      <c r="I258" s="258"/>
      <c r="J258" s="254"/>
      <c r="K258" s="254"/>
      <c r="L258" s="259"/>
      <c r="M258" s="260"/>
      <c r="N258" s="261"/>
      <c r="O258" s="261"/>
      <c r="P258" s="261"/>
      <c r="Q258" s="261"/>
      <c r="R258" s="261"/>
      <c r="S258" s="261"/>
      <c r="T258" s="262"/>
      <c r="AT258" s="263" t="s">
        <v>200</v>
      </c>
      <c r="AU258" s="263" t="s">
        <v>207</v>
      </c>
      <c r="AV258" s="12" t="s">
        <v>81</v>
      </c>
      <c r="AW258" s="12" t="s">
        <v>35</v>
      </c>
      <c r="AX258" s="12" t="s">
        <v>72</v>
      </c>
      <c r="AY258" s="263" t="s">
        <v>188</v>
      </c>
    </row>
    <row r="259" s="12" customFormat="1">
      <c r="B259" s="253"/>
      <c r="C259" s="254"/>
      <c r="D259" s="249" t="s">
        <v>200</v>
      </c>
      <c r="E259" s="255" t="s">
        <v>21</v>
      </c>
      <c r="F259" s="256" t="s">
        <v>1841</v>
      </c>
      <c r="G259" s="254"/>
      <c r="H259" s="257">
        <v>0.67300000000000004</v>
      </c>
      <c r="I259" s="258"/>
      <c r="J259" s="254"/>
      <c r="K259" s="254"/>
      <c r="L259" s="259"/>
      <c r="M259" s="260"/>
      <c r="N259" s="261"/>
      <c r="O259" s="261"/>
      <c r="P259" s="261"/>
      <c r="Q259" s="261"/>
      <c r="R259" s="261"/>
      <c r="S259" s="261"/>
      <c r="T259" s="262"/>
      <c r="AT259" s="263" t="s">
        <v>200</v>
      </c>
      <c r="AU259" s="263" t="s">
        <v>207</v>
      </c>
      <c r="AV259" s="12" t="s">
        <v>81</v>
      </c>
      <c r="AW259" s="12" t="s">
        <v>35</v>
      </c>
      <c r="AX259" s="12" t="s">
        <v>72</v>
      </c>
      <c r="AY259" s="263" t="s">
        <v>188</v>
      </c>
    </row>
    <row r="260" s="12" customFormat="1">
      <c r="B260" s="253"/>
      <c r="C260" s="254"/>
      <c r="D260" s="249" t="s">
        <v>200</v>
      </c>
      <c r="E260" s="255" t="s">
        <v>21</v>
      </c>
      <c r="F260" s="256" t="s">
        <v>1842</v>
      </c>
      <c r="G260" s="254"/>
      <c r="H260" s="257">
        <v>0.44900000000000001</v>
      </c>
      <c r="I260" s="258"/>
      <c r="J260" s="254"/>
      <c r="K260" s="254"/>
      <c r="L260" s="259"/>
      <c r="M260" s="260"/>
      <c r="N260" s="261"/>
      <c r="O260" s="261"/>
      <c r="P260" s="261"/>
      <c r="Q260" s="261"/>
      <c r="R260" s="261"/>
      <c r="S260" s="261"/>
      <c r="T260" s="262"/>
      <c r="AT260" s="263" t="s">
        <v>200</v>
      </c>
      <c r="AU260" s="263" t="s">
        <v>207</v>
      </c>
      <c r="AV260" s="12" t="s">
        <v>81</v>
      </c>
      <c r="AW260" s="12" t="s">
        <v>35</v>
      </c>
      <c r="AX260" s="12" t="s">
        <v>72</v>
      </c>
      <c r="AY260" s="263" t="s">
        <v>188</v>
      </c>
    </row>
    <row r="261" s="14" customFormat="1">
      <c r="B261" s="274"/>
      <c r="C261" s="275"/>
      <c r="D261" s="249" t="s">
        <v>200</v>
      </c>
      <c r="E261" s="276" t="s">
        <v>21</v>
      </c>
      <c r="F261" s="277" t="s">
        <v>215</v>
      </c>
      <c r="G261" s="275"/>
      <c r="H261" s="278">
        <v>3.2229999999999999</v>
      </c>
      <c r="I261" s="279"/>
      <c r="J261" s="275"/>
      <c r="K261" s="275"/>
      <c r="L261" s="280"/>
      <c r="M261" s="281"/>
      <c r="N261" s="282"/>
      <c r="O261" s="282"/>
      <c r="P261" s="282"/>
      <c r="Q261" s="282"/>
      <c r="R261" s="282"/>
      <c r="S261" s="282"/>
      <c r="T261" s="283"/>
      <c r="AT261" s="284" t="s">
        <v>200</v>
      </c>
      <c r="AU261" s="284" t="s">
        <v>207</v>
      </c>
      <c r="AV261" s="14" t="s">
        <v>194</v>
      </c>
      <c r="AW261" s="14" t="s">
        <v>35</v>
      </c>
      <c r="AX261" s="14" t="s">
        <v>79</v>
      </c>
      <c r="AY261" s="284" t="s">
        <v>188</v>
      </c>
    </row>
    <row r="262" s="1" customFormat="1" ht="25.5" customHeight="1">
      <c r="B262" s="47"/>
      <c r="C262" s="237" t="s">
        <v>395</v>
      </c>
      <c r="D262" s="237" t="s">
        <v>190</v>
      </c>
      <c r="E262" s="238" t="s">
        <v>411</v>
      </c>
      <c r="F262" s="239" t="s">
        <v>412</v>
      </c>
      <c r="G262" s="240" t="s">
        <v>120</v>
      </c>
      <c r="H262" s="241">
        <v>180.73400000000001</v>
      </c>
      <c r="I262" s="242"/>
      <c r="J262" s="243">
        <f>ROUND(I262*H262,2)</f>
        <v>0</v>
      </c>
      <c r="K262" s="239" t="s">
        <v>193</v>
      </c>
      <c r="L262" s="73"/>
      <c r="M262" s="244" t="s">
        <v>21</v>
      </c>
      <c r="N262" s="245" t="s">
        <v>43</v>
      </c>
      <c r="O262" s="48"/>
      <c r="P262" s="246">
        <f>O262*H262</f>
        <v>0</v>
      </c>
      <c r="Q262" s="246">
        <v>6.0000000000000002E-05</v>
      </c>
      <c r="R262" s="246">
        <f>Q262*H262</f>
        <v>0.010844040000000001</v>
      </c>
      <c r="S262" s="246">
        <v>0</v>
      </c>
      <c r="T262" s="247">
        <f>S262*H262</f>
        <v>0</v>
      </c>
      <c r="AR262" s="25" t="s">
        <v>194</v>
      </c>
      <c r="AT262" s="25" t="s">
        <v>190</v>
      </c>
      <c r="AU262" s="25" t="s">
        <v>207</v>
      </c>
      <c r="AY262" s="25" t="s">
        <v>188</v>
      </c>
      <c r="BE262" s="248">
        <f>IF(N262="základní",J262,0)</f>
        <v>0</v>
      </c>
      <c r="BF262" s="248">
        <f>IF(N262="snížená",J262,0)</f>
        <v>0</v>
      </c>
      <c r="BG262" s="248">
        <f>IF(N262="zákl. přenesená",J262,0)</f>
        <v>0</v>
      </c>
      <c r="BH262" s="248">
        <f>IF(N262="sníž. přenesená",J262,0)</f>
        <v>0</v>
      </c>
      <c r="BI262" s="248">
        <f>IF(N262="nulová",J262,0)</f>
        <v>0</v>
      </c>
      <c r="BJ262" s="25" t="s">
        <v>79</v>
      </c>
      <c r="BK262" s="248">
        <f>ROUND(I262*H262,2)</f>
        <v>0</v>
      </c>
      <c r="BL262" s="25" t="s">
        <v>194</v>
      </c>
      <c r="BM262" s="25" t="s">
        <v>1843</v>
      </c>
    </row>
    <row r="263" s="1" customFormat="1">
      <c r="B263" s="47"/>
      <c r="C263" s="75"/>
      <c r="D263" s="249" t="s">
        <v>196</v>
      </c>
      <c r="E263" s="75"/>
      <c r="F263" s="250" t="s">
        <v>414</v>
      </c>
      <c r="G263" s="75"/>
      <c r="H263" s="75"/>
      <c r="I263" s="205"/>
      <c r="J263" s="75"/>
      <c r="K263" s="75"/>
      <c r="L263" s="73"/>
      <c r="M263" s="251"/>
      <c r="N263" s="48"/>
      <c r="O263" s="48"/>
      <c r="P263" s="48"/>
      <c r="Q263" s="48"/>
      <c r="R263" s="48"/>
      <c r="S263" s="48"/>
      <c r="T263" s="96"/>
      <c r="AT263" s="25" t="s">
        <v>196</v>
      </c>
      <c r="AU263" s="25" t="s">
        <v>207</v>
      </c>
    </row>
    <row r="264" s="1" customFormat="1">
      <c r="B264" s="47"/>
      <c r="C264" s="75"/>
      <c r="D264" s="249" t="s">
        <v>198</v>
      </c>
      <c r="E264" s="75"/>
      <c r="F264" s="252" t="s">
        <v>320</v>
      </c>
      <c r="G264" s="75"/>
      <c r="H264" s="75"/>
      <c r="I264" s="205"/>
      <c r="J264" s="75"/>
      <c r="K264" s="75"/>
      <c r="L264" s="73"/>
      <c r="M264" s="251"/>
      <c r="N264" s="48"/>
      <c r="O264" s="48"/>
      <c r="P264" s="48"/>
      <c r="Q264" s="48"/>
      <c r="R264" s="48"/>
      <c r="S264" s="48"/>
      <c r="T264" s="96"/>
      <c r="AT264" s="25" t="s">
        <v>198</v>
      </c>
      <c r="AU264" s="25" t="s">
        <v>207</v>
      </c>
    </row>
    <row r="265" s="12" customFormat="1">
      <c r="B265" s="253"/>
      <c r="C265" s="254"/>
      <c r="D265" s="249" t="s">
        <v>200</v>
      </c>
      <c r="E265" s="255" t="s">
        <v>21</v>
      </c>
      <c r="F265" s="256" t="s">
        <v>1561</v>
      </c>
      <c r="G265" s="254"/>
      <c r="H265" s="257">
        <v>180.73400000000001</v>
      </c>
      <c r="I265" s="258"/>
      <c r="J265" s="254"/>
      <c r="K265" s="254"/>
      <c r="L265" s="259"/>
      <c r="M265" s="260"/>
      <c r="N265" s="261"/>
      <c r="O265" s="261"/>
      <c r="P265" s="261"/>
      <c r="Q265" s="261"/>
      <c r="R265" s="261"/>
      <c r="S265" s="261"/>
      <c r="T265" s="262"/>
      <c r="AT265" s="263" t="s">
        <v>200</v>
      </c>
      <c r="AU265" s="263" t="s">
        <v>207</v>
      </c>
      <c r="AV265" s="12" t="s">
        <v>81</v>
      </c>
      <c r="AW265" s="12" t="s">
        <v>35</v>
      </c>
      <c r="AX265" s="12" t="s">
        <v>79</v>
      </c>
      <c r="AY265" s="263" t="s">
        <v>188</v>
      </c>
    </row>
    <row r="266" s="1" customFormat="1" ht="16.5" customHeight="1">
      <c r="B266" s="47"/>
      <c r="C266" s="237" t="s">
        <v>399</v>
      </c>
      <c r="D266" s="237" t="s">
        <v>190</v>
      </c>
      <c r="E266" s="238" t="s">
        <v>416</v>
      </c>
      <c r="F266" s="239" t="s">
        <v>417</v>
      </c>
      <c r="G266" s="240" t="s">
        <v>378</v>
      </c>
      <c r="H266" s="241">
        <v>31.213999999999999</v>
      </c>
      <c r="I266" s="242"/>
      <c r="J266" s="243">
        <f>ROUND(I266*H266,2)</f>
        <v>0</v>
      </c>
      <c r="K266" s="239" t="s">
        <v>193</v>
      </c>
      <c r="L266" s="73"/>
      <c r="M266" s="244" t="s">
        <v>21</v>
      </c>
      <c r="N266" s="245" t="s">
        <v>43</v>
      </c>
      <c r="O266" s="48"/>
      <c r="P266" s="246">
        <f>O266*H266</f>
        <v>0</v>
      </c>
      <c r="Q266" s="246">
        <v>6.0000000000000002E-05</v>
      </c>
      <c r="R266" s="246">
        <f>Q266*H266</f>
        <v>0.00187284</v>
      </c>
      <c r="S266" s="246">
        <v>0</v>
      </c>
      <c r="T266" s="247">
        <f>S266*H266</f>
        <v>0</v>
      </c>
      <c r="AR266" s="25" t="s">
        <v>194</v>
      </c>
      <c r="AT266" s="25" t="s">
        <v>190</v>
      </c>
      <c r="AU266" s="25" t="s">
        <v>207</v>
      </c>
      <c r="AY266" s="25" t="s">
        <v>188</v>
      </c>
      <c r="BE266" s="248">
        <f>IF(N266="základní",J266,0)</f>
        <v>0</v>
      </c>
      <c r="BF266" s="248">
        <f>IF(N266="snížená",J266,0)</f>
        <v>0</v>
      </c>
      <c r="BG266" s="248">
        <f>IF(N266="zákl. přenesená",J266,0)</f>
        <v>0</v>
      </c>
      <c r="BH266" s="248">
        <f>IF(N266="sníž. přenesená",J266,0)</f>
        <v>0</v>
      </c>
      <c r="BI266" s="248">
        <f>IF(N266="nulová",J266,0)</f>
        <v>0</v>
      </c>
      <c r="BJ266" s="25" t="s">
        <v>79</v>
      </c>
      <c r="BK266" s="248">
        <f>ROUND(I266*H266,2)</f>
        <v>0</v>
      </c>
      <c r="BL266" s="25" t="s">
        <v>194</v>
      </c>
      <c r="BM266" s="25" t="s">
        <v>1844</v>
      </c>
    </row>
    <row r="267" s="1" customFormat="1">
      <c r="B267" s="47"/>
      <c r="C267" s="75"/>
      <c r="D267" s="249" t="s">
        <v>196</v>
      </c>
      <c r="E267" s="75"/>
      <c r="F267" s="250" t="s">
        <v>419</v>
      </c>
      <c r="G267" s="75"/>
      <c r="H267" s="75"/>
      <c r="I267" s="205"/>
      <c r="J267" s="75"/>
      <c r="K267" s="75"/>
      <c r="L267" s="73"/>
      <c r="M267" s="251"/>
      <c r="N267" s="48"/>
      <c r="O267" s="48"/>
      <c r="P267" s="48"/>
      <c r="Q267" s="48"/>
      <c r="R267" s="48"/>
      <c r="S267" s="48"/>
      <c r="T267" s="96"/>
      <c r="AT267" s="25" t="s">
        <v>196</v>
      </c>
      <c r="AU267" s="25" t="s">
        <v>207</v>
      </c>
    </row>
    <row r="268" s="1" customFormat="1">
      <c r="B268" s="47"/>
      <c r="C268" s="75"/>
      <c r="D268" s="249" t="s">
        <v>198</v>
      </c>
      <c r="E268" s="75"/>
      <c r="F268" s="252" t="s">
        <v>420</v>
      </c>
      <c r="G268" s="75"/>
      <c r="H268" s="75"/>
      <c r="I268" s="205"/>
      <c r="J268" s="75"/>
      <c r="K268" s="75"/>
      <c r="L268" s="73"/>
      <c r="M268" s="251"/>
      <c r="N268" s="48"/>
      <c r="O268" s="48"/>
      <c r="P268" s="48"/>
      <c r="Q268" s="48"/>
      <c r="R268" s="48"/>
      <c r="S268" s="48"/>
      <c r="T268" s="96"/>
      <c r="AT268" s="25" t="s">
        <v>198</v>
      </c>
      <c r="AU268" s="25" t="s">
        <v>207</v>
      </c>
    </row>
    <row r="269" s="12" customFormat="1">
      <c r="B269" s="253"/>
      <c r="C269" s="254"/>
      <c r="D269" s="249" t="s">
        <v>200</v>
      </c>
      <c r="E269" s="255" t="s">
        <v>21</v>
      </c>
      <c r="F269" s="256" t="s">
        <v>1845</v>
      </c>
      <c r="G269" s="254"/>
      <c r="H269" s="257">
        <v>31.213999999999999</v>
      </c>
      <c r="I269" s="258"/>
      <c r="J269" s="254"/>
      <c r="K269" s="254"/>
      <c r="L269" s="259"/>
      <c r="M269" s="260"/>
      <c r="N269" s="261"/>
      <c r="O269" s="261"/>
      <c r="P269" s="261"/>
      <c r="Q269" s="261"/>
      <c r="R269" s="261"/>
      <c r="S269" s="261"/>
      <c r="T269" s="262"/>
      <c r="AT269" s="263" t="s">
        <v>200</v>
      </c>
      <c r="AU269" s="263" t="s">
        <v>207</v>
      </c>
      <c r="AV269" s="12" t="s">
        <v>81</v>
      </c>
      <c r="AW269" s="12" t="s">
        <v>35</v>
      </c>
      <c r="AX269" s="12" t="s">
        <v>79</v>
      </c>
      <c r="AY269" s="263" t="s">
        <v>188</v>
      </c>
    </row>
    <row r="270" s="1" customFormat="1" ht="16.5" customHeight="1">
      <c r="B270" s="47"/>
      <c r="C270" s="286" t="s">
        <v>405</v>
      </c>
      <c r="D270" s="286" t="s">
        <v>273</v>
      </c>
      <c r="E270" s="287" t="s">
        <v>424</v>
      </c>
      <c r="F270" s="288" t="s">
        <v>425</v>
      </c>
      <c r="G270" s="289" t="s">
        <v>378</v>
      </c>
      <c r="H270" s="290">
        <v>32.774999999999999</v>
      </c>
      <c r="I270" s="291"/>
      <c r="J270" s="292">
        <f>ROUND(I270*H270,2)</f>
        <v>0</v>
      </c>
      <c r="K270" s="288" t="s">
        <v>193</v>
      </c>
      <c r="L270" s="293"/>
      <c r="M270" s="294" t="s">
        <v>21</v>
      </c>
      <c r="N270" s="295" t="s">
        <v>43</v>
      </c>
      <c r="O270" s="48"/>
      <c r="P270" s="246">
        <f>O270*H270</f>
        <v>0</v>
      </c>
      <c r="Q270" s="246">
        <v>0.00050000000000000001</v>
      </c>
      <c r="R270" s="246">
        <f>Q270*H270</f>
        <v>0.016387499999999999</v>
      </c>
      <c r="S270" s="246">
        <v>0</v>
      </c>
      <c r="T270" s="247">
        <f>S270*H270</f>
        <v>0</v>
      </c>
      <c r="AR270" s="25" t="s">
        <v>240</v>
      </c>
      <c r="AT270" s="25" t="s">
        <v>273</v>
      </c>
      <c r="AU270" s="25" t="s">
        <v>207</v>
      </c>
      <c r="AY270" s="25" t="s">
        <v>188</v>
      </c>
      <c r="BE270" s="248">
        <f>IF(N270="základní",J270,0)</f>
        <v>0</v>
      </c>
      <c r="BF270" s="248">
        <f>IF(N270="snížená",J270,0)</f>
        <v>0</v>
      </c>
      <c r="BG270" s="248">
        <f>IF(N270="zákl. přenesená",J270,0)</f>
        <v>0</v>
      </c>
      <c r="BH270" s="248">
        <f>IF(N270="sníž. přenesená",J270,0)</f>
        <v>0</v>
      </c>
      <c r="BI270" s="248">
        <f>IF(N270="nulová",J270,0)</f>
        <v>0</v>
      </c>
      <c r="BJ270" s="25" t="s">
        <v>79</v>
      </c>
      <c r="BK270" s="248">
        <f>ROUND(I270*H270,2)</f>
        <v>0</v>
      </c>
      <c r="BL270" s="25" t="s">
        <v>194</v>
      </c>
      <c r="BM270" s="25" t="s">
        <v>1846</v>
      </c>
    </row>
    <row r="271" s="1" customFormat="1">
      <c r="B271" s="47"/>
      <c r="C271" s="75"/>
      <c r="D271" s="249" t="s">
        <v>196</v>
      </c>
      <c r="E271" s="75"/>
      <c r="F271" s="250" t="s">
        <v>425</v>
      </c>
      <c r="G271" s="75"/>
      <c r="H271" s="75"/>
      <c r="I271" s="205"/>
      <c r="J271" s="75"/>
      <c r="K271" s="75"/>
      <c r="L271" s="73"/>
      <c r="M271" s="251"/>
      <c r="N271" s="48"/>
      <c r="O271" s="48"/>
      <c r="P271" s="48"/>
      <c r="Q271" s="48"/>
      <c r="R271" s="48"/>
      <c r="S271" s="48"/>
      <c r="T271" s="96"/>
      <c r="AT271" s="25" t="s">
        <v>196</v>
      </c>
      <c r="AU271" s="25" t="s">
        <v>207</v>
      </c>
    </row>
    <row r="272" s="12" customFormat="1">
      <c r="B272" s="253"/>
      <c r="C272" s="254"/>
      <c r="D272" s="249" t="s">
        <v>200</v>
      </c>
      <c r="E272" s="254"/>
      <c r="F272" s="256" t="s">
        <v>1847</v>
      </c>
      <c r="G272" s="254"/>
      <c r="H272" s="257">
        <v>32.774999999999999</v>
      </c>
      <c r="I272" s="258"/>
      <c r="J272" s="254"/>
      <c r="K272" s="254"/>
      <c r="L272" s="259"/>
      <c r="M272" s="260"/>
      <c r="N272" s="261"/>
      <c r="O272" s="261"/>
      <c r="P272" s="261"/>
      <c r="Q272" s="261"/>
      <c r="R272" s="261"/>
      <c r="S272" s="261"/>
      <c r="T272" s="262"/>
      <c r="AT272" s="263" t="s">
        <v>200</v>
      </c>
      <c r="AU272" s="263" t="s">
        <v>207</v>
      </c>
      <c r="AV272" s="12" t="s">
        <v>81</v>
      </c>
      <c r="AW272" s="12" t="s">
        <v>6</v>
      </c>
      <c r="AX272" s="12" t="s">
        <v>79</v>
      </c>
      <c r="AY272" s="263" t="s">
        <v>188</v>
      </c>
    </row>
    <row r="273" s="1" customFormat="1" ht="16.5" customHeight="1">
      <c r="B273" s="47"/>
      <c r="C273" s="237" t="s">
        <v>410</v>
      </c>
      <c r="D273" s="237" t="s">
        <v>190</v>
      </c>
      <c r="E273" s="238" t="s">
        <v>429</v>
      </c>
      <c r="F273" s="239" t="s">
        <v>430</v>
      </c>
      <c r="G273" s="240" t="s">
        <v>378</v>
      </c>
      <c r="H273" s="241">
        <v>128.89400000000001</v>
      </c>
      <c r="I273" s="242"/>
      <c r="J273" s="243">
        <f>ROUND(I273*H273,2)</f>
        <v>0</v>
      </c>
      <c r="K273" s="239" t="s">
        <v>193</v>
      </c>
      <c r="L273" s="73"/>
      <c r="M273" s="244" t="s">
        <v>21</v>
      </c>
      <c r="N273" s="245" t="s">
        <v>43</v>
      </c>
      <c r="O273" s="48"/>
      <c r="P273" s="246">
        <f>O273*H273</f>
        <v>0</v>
      </c>
      <c r="Q273" s="246">
        <v>0.00025017000000000003</v>
      </c>
      <c r="R273" s="246">
        <f>Q273*H273</f>
        <v>0.032245411980000006</v>
      </c>
      <c r="S273" s="246">
        <v>0</v>
      </c>
      <c r="T273" s="247">
        <f>S273*H273</f>
        <v>0</v>
      </c>
      <c r="AR273" s="25" t="s">
        <v>194</v>
      </c>
      <c r="AT273" s="25" t="s">
        <v>190</v>
      </c>
      <c r="AU273" s="25" t="s">
        <v>207</v>
      </c>
      <c r="AY273" s="25" t="s">
        <v>188</v>
      </c>
      <c r="BE273" s="248">
        <f>IF(N273="základní",J273,0)</f>
        <v>0</v>
      </c>
      <c r="BF273" s="248">
        <f>IF(N273="snížená",J273,0)</f>
        <v>0</v>
      </c>
      <c r="BG273" s="248">
        <f>IF(N273="zákl. přenesená",J273,0)</f>
        <v>0</v>
      </c>
      <c r="BH273" s="248">
        <f>IF(N273="sníž. přenesená",J273,0)</f>
        <v>0</v>
      </c>
      <c r="BI273" s="248">
        <f>IF(N273="nulová",J273,0)</f>
        <v>0</v>
      </c>
      <c r="BJ273" s="25" t="s">
        <v>79</v>
      </c>
      <c r="BK273" s="248">
        <f>ROUND(I273*H273,2)</f>
        <v>0</v>
      </c>
      <c r="BL273" s="25" t="s">
        <v>194</v>
      </c>
      <c r="BM273" s="25" t="s">
        <v>1848</v>
      </c>
    </row>
    <row r="274" s="1" customFormat="1">
      <c r="B274" s="47"/>
      <c r="C274" s="75"/>
      <c r="D274" s="249" t="s">
        <v>196</v>
      </c>
      <c r="E274" s="75"/>
      <c r="F274" s="250" t="s">
        <v>432</v>
      </c>
      <c r="G274" s="75"/>
      <c r="H274" s="75"/>
      <c r="I274" s="205"/>
      <c r="J274" s="75"/>
      <c r="K274" s="75"/>
      <c r="L274" s="73"/>
      <c r="M274" s="251"/>
      <c r="N274" s="48"/>
      <c r="O274" s="48"/>
      <c r="P274" s="48"/>
      <c r="Q274" s="48"/>
      <c r="R274" s="48"/>
      <c r="S274" s="48"/>
      <c r="T274" s="96"/>
      <c r="AT274" s="25" t="s">
        <v>196</v>
      </c>
      <c r="AU274" s="25" t="s">
        <v>207</v>
      </c>
    </row>
    <row r="275" s="1" customFormat="1">
      <c r="B275" s="47"/>
      <c r="C275" s="75"/>
      <c r="D275" s="249" t="s">
        <v>198</v>
      </c>
      <c r="E275" s="75"/>
      <c r="F275" s="252" t="s">
        <v>420</v>
      </c>
      <c r="G275" s="75"/>
      <c r="H275" s="75"/>
      <c r="I275" s="205"/>
      <c r="J275" s="75"/>
      <c r="K275" s="75"/>
      <c r="L275" s="73"/>
      <c r="M275" s="251"/>
      <c r="N275" s="48"/>
      <c r="O275" s="48"/>
      <c r="P275" s="48"/>
      <c r="Q275" s="48"/>
      <c r="R275" s="48"/>
      <c r="S275" s="48"/>
      <c r="T275" s="96"/>
      <c r="AT275" s="25" t="s">
        <v>198</v>
      </c>
      <c r="AU275" s="25" t="s">
        <v>207</v>
      </c>
    </row>
    <row r="276" s="12" customFormat="1">
      <c r="B276" s="253"/>
      <c r="C276" s="254"/>
      <c r="D276" s="249" t="s">
        <v>200</v>
      </c>
      <c r="E276" s="255" t="s">
        <v>21</v>
      </c>
      <c r="F276" s="256" t="s">
        <v>1849</v>
      </c>
      <c r="G276" s="254"/>
      <c r="H276" s="257">
        <v>128.89400000000001</v>
      </c>
      <c r="I276" s="258"/>
      <c r="J276" s="254"/>
      <c r="K276" s="254"/>
      <c r="L276" s="259"/>
      <c r="M276" s="260"/>
      <c r="N276" s="261"/>
      <c r="O276" s="261"/>
      <c r="P276" s="261"/>
      <c r="Q276" s="261"/>
      <c r="R276" s="261"/>
      <c r="S276" s="261"/>
      <c r="T276" s="262"/>
      <c r="AT276" s="263" t="s">
        <v>200</v>
      </c>
      <c r="AU276" s="263" t="s">
        <v>207</v>
      </c>
      <c r="AV276" s="12" t="s">
        <v>81</v>
      </c>
      <c r="AW276" s="12" t="s">
        <v>35</v>
      </c>
      <c r="AX276" s="12" t="s">
        <v>79</v>
      </c>
      <c r="AY276" s="263" t="s">
        <v>188</v>
      </c>
    </row>
    <row r="277" s="1" customFormat="1" ht="16.5" customHeight="1">
      <c r="B277" s="47"/>
      <c r="C277" s="286" t="s">
        <v>415</v>
      </c>
      <c r="D277" s="286" t="s">
        <v>273</v>
      </c>
      <c r="E277" s="287" t="s">
        <v>435</v>
      </c>
      <c r="F277" s="288" t="s">
        <v>436</v>
      </c>
      <c r="G277" s="289" t="s">
        <v>378</v>
      </c>
      <c r="H277" s="290">
        <v>34.061999999999998</v>
      </c>
      <c r="I277" s="291"/>
      <c r="J277" s="292">
        <f>ROUND(I277*H277,2)</f>
        <v>0</v>
      </c>
      <c r="K277" s="288" t="s">
        <v>193</v>
      </c>
      <c r="L277" s="293"/>
      <c r="M277" s="294" t="s">
        <v>21</v>
      </c>
      <c r="N277" s="295" t="s">
        <v>43</v>
      </c>
      <c r="O277" s="48"/>
      <c r="P277" s="246">
        <f>O277*H277</f>
        <v>0</v>
      </c>
      <c r="Q277" s="246">
        <v>4.0000000000000003E-05</v>
      </c>
      <c r="R277" s="246">
        <f>Q277*H277</f>
        <v>0.0013624800000000001</v>
      </c>
      <c r="S277" s="246">
        <v>0</v>
      </c>
      <c r="T277" s="247">
        <f>S277*H277</f>
        <v>0</v>
      </c>
      <c r="AR277" s="25" t="s">
        <v>240</v>
      </c>
      <c r="AT277" s="25" t="s">
        <v>273</v>
      </c>
      <c r="AU277" s="25" t="s">
        <v>207</v>
      </c>
      <c r="AY277" s="25" t="s">
        <v>188</v>
      </c>
      <c r="BE277" s="248">
        <f>IF(N277="základní",J277,0)</f>
        <v>0</v>
      </c>
      <c r="BF277" s="248">
        <f>IF(N277="snížená",J277,0)</f>
        <v>0</v>
      </c>
      <c r="BG277" s="248">
        <f>IF(N277="zákl. přenesená",J277,0)</f>
        <v>0</v>
      </c>
      <c r="BH277" s="248">
        <f>IF(N277="sníž. přenesená",J277,0)</f>
        <v>0</v>
      </c>
      <c r="BI277" s="248">
        <f>IF(N277="nulová",J277,0)</f>
        <v>0</v>
      </c>
      <c r="BJ277" s="25" t="s">
        <v>79</v>
      </c>
      <c r="BK277" s="248">
        <f>ROUND(I277*H277,2)</f>
        <v>0</v>
      </c>
      <c r="BL277" s="25" t="s">
        <v>194</v>
      </c>
      <c r="BM277" s="25" t="s">
        <v>1850</v>
      </c>
    </row>
    <row r="278" s="1" customFormat="1">
      <c r="B278" s="47"/>
      <c r="C278" s="75"/>
      <c r="D278" s="249" t="s">
        <v>196</v>
      </c>
      <c r="E278" s="75"/>
      <c r="F278" s="250" t="s">
        <v>436</v>
      </c>
      <c r="G278" s="75"/>
      <c r="H278" s="75"/>
      <c r="I278" s="205"/>
      <c r="J278" s="75"/>
      <c r="K278" s="75"/>
      <c r="L278" s="73"/>
      <c r="M278" s="251"/>
      <c r="N278" s="48"/>
      <c r="O278" s="48"/>
      <c r="P278" s="48"/>
      <c r="Q278" s="48"/>
      <c r="R278" s="48"/>
      <c r="S278" s="48"/>
      <c r="T278" s="96"/>
      <c r="AT278" s="25" t="s">
        <v>196</v>
      </c>
      <c r="AU278" s="25" t="s">
        <v>207</v>
      </c>
    </row>
    <row r="279" s="12" customFormat="1">
      <c r="B279" s="253"/>
      <c r="C279" s="254"/>
      <c r="D279" s="249" t="s">
        <v>200</v>
      </c>
      <c r="E279" s="255" t="s">
        <v>21</v>
      </c>
      <c r="F279" s="256" t="s">
        <v>1851</v>
      </c>
      <c r="G279" s="254"/>
      <c r="H279" s="257">
        <v>4.4800000000000004</v>
      </c>
      <c r="I279" s="258"/>
      <c r="J279" s="254"/>
      <c r="K279" s="254"/>
      <c r="L279" s="259"/>
      <c r="M279" s="260"/>
      <c r="N279" s="261"/>
      <c r="O279" s="261"/>
      <c r="P279" s="261"/>
      <c r="Q279" s="261"/>
      <c r="R279" s="261"/>
      <c r="S279" s="261"/>
      <c r="T279" s="262"/>
      <c r="AT279" s="263" t="s">
        <v>200</v>
      </c>
      <c r="AU279" s="263" t="s">
        <v>207</v>
      </c>
      <c r="AV279" s="12" t="s">
        <v>81</v>
      </c>
      <c r="AW279" s="12" t="s">
        <v>35</v>
      </c>
      <c r="AX279" s="12" t="s">
        <v>72</v>
      </c>
      <c r="AY279" s="263" t="s">
        <v>188</v>
      </c>
    </row>
    <row r="280" s="12" customFormat="1">
      <c r="B280" s="253"/>
      <c r="C280" s="254"/>
      <c r="D280" s="249" t="s">
        <v>200</v>
      </c>
      <c r="E280" s="255" t="s">
        <v>21</v>
      </c>
      <c r="F280" s="256" t="s">
        <v>1852</v>
      </c>
      <c r="G280" s="254"/>
      <c r="H280" s="257">
        <v>8.3200000000000003</v>
      </c>
      <c r="I280" s="258"/>
      <c r="J280" s="254"/>
      <c r="K280" s="254"/>
      <c r="L280" s="259"/>
      <c r="M280" s="260"/>
      <c r="N280" s="261"/>
      <c r="O280" s="261"/>
      <c r="P280" s="261"/>
      <c r="Q280" s="261"/>
      <c r="R280" s="261"/>
      <c r="S280" s="261"/>
      <c r="T280" s="262"/>
      <c r="AT280" s="263" t="s">
        <v>200</v>
      </c>
      <c r="AU280" s="263" t="s">
        <v>207</v>
      </c>
      <c r="AV280" s="12" t="s">
        <v>81</v>
      </c>
      <c r="AW280" s="12" t="s">
        <v>35</v>
      </c>
      <c r="AX280" s="12" t="s">
        <v>72</v>
      </c>
      <c r="AY280" s="263" t="s">
        <v>188</v>
      </c>
    </row>
    <row r="281" s="12" customFormat="1">
      <c r="B281" s="253"/>
      <c r="C281" s="254"/>
      <c r="D281" s="249" t="s">
        <v>200</v>
      </c>
      <c r="E281" s="255" t="s">
        <v>21</v>
      </c>
      <c r="F281" s="256" t="s">
        <v>1853</v>
      </c>
      <c r="G281" s="254"/>
      <c r="H281" s="257">
        <v>8.0399999999999991</v>
      </c>
      <c r="I281" s="258"/>
      <c r="J281" s="254"/>
      <c r="K281" s="254"/>
      <c r="L281" s="259"/>
      <c r="M281" s="260"/>
      <c r="N281" s="261"/>
      <c r="O281" s="261"/>
      <c r="P281" s="261"/>
      <c r="Q281" s="261"/>
      <c r="R281" s="261"/>
      <c r="S281" s="261"/>
      <c r="T281" s="262"/>
      <c r="AT281" s="263" t="s">
        <v>200</v>
      </c>
      <c r="AU281" s="263" t="s">
        <v>207</v>
      </c>
      <c r="AV281" s="12" t="s">
        <v>81</v>
      </c>
      <c r="AW281" s="12" t="s">
        <v>35</v>
      </c>
      <c r="AX281" s="12" t="s">
        <v>72</v>
      </c>
      <c r="AY281" s="263" t="s">
        <v>188</v>
      </c>
    </row>
    <row r="282" s="12" customFormat="1">
      <c r="B282" s="253"/>
      <c r="C282" s="254"/>
      <c r="D282" s="249" t="s">
        <v>200</v>
      </c>
      <c r="E282" s="255" t="s">
        <v>21</v>
      </c>
      <c r="F282" s="256" t="s">
        <v>1854</v>
      </c>
      <c r="G282" s="254"/>
      <c r="H282" s="257">
        <v>6.8399999999999999</v>
      </c>
      <c r="I282" s="258"/>
      <c r="J282" s="254"/>
      <c r="K282" s="254"/>
      <c r="L282" s="259"/>
      <c r="M282" s="260"/>
      <c r="N282" s="261"/>
      <c r="O282" s="261"/>
      <c r="P282" s="261"/>
      <c r="Q282" s="261"/>
      <c r="R282" s="261"/>
      <c r="S282" s="261"/>
      <c r="T282" s="262"/>
      <c r="AT282" s="263" t="s">
        <v>200</v>
      </c>
      <c r="AU282" s="263" t="s">
        <v>207</v>
      </c>
      <c r="AV282" s="12" t="s">
        <v>81</v>
      </c>
      <c r="AW282" s="12" t="s">
        <v>35</v>
      </c>
      <c r="AX282" s="12" t="s">
        <v>72</v>
      </c>
      <c r="AY282" s="263" t="s">
        <v>188</v>
      </c>
    </row>
    <row r="283" s="12" customFormat="1">
      <c r="B283" s="253"/>
      <c r="C283" s="254"/>
      <c r="D283" s="249" t="s">
        <v>200</v>
      </c>
      <c r="E283" s="255" t="s">
        <v>21</v>
      </c>
      <c r="F283" s="256" t="s">
        <v>1855</v>
      </c>
      <c r="G283" s="254"/>
      <c r="H283" s="257">
        <v>4.7599999999999998</v>
      </c>
      <c r="I283" s="258"/>
      <c r="J283" s="254"/>
      <c r="K283" s="254"/>
      <c r="L283" s="259"/>
      <c r="M283" s="260"/>
      <c r="N283" s="261"/>
      <c r="O283" s="261"/>
      <c r="P283" s="261"/>
      <c r="Q283" s="261"/>
      <c r="R283" s="261"/>
      <c r="S283" s="261"/>
      <c r="T283" s="262"/>
      <c r="AT283" s="263" t="s">
        <v>200</v>
      </c>
      <c r="AU283" s="263" t="s">
        <v>207</v>
      </c>
      <c r="AV283" s="12" t="s">
        <v>81</v>
      </c>
      <c r="AW283" s="12" t="s">
        <v>35</v>
      </c>
      <c r="AX283" s="12" t="s">
        <v>72</v>
      </c>
      <c r="AY283" s="263" t="s">
        <v>188</v>
      </c>
    </row>
    <row r="284" s="14" customFormat="1">
      <c r="B284" s="274"/>
      <c r="C284" s="275"/>
      <c r="D284" s="249" t="s">
        <v>200</v>
      </c>
      <c r="E284" s="276" t="s">
        <v>21</v>
      </c>
      <c r="F284" s="277" t="s">
        <v>215</v>
      </c>
      <c r="G284" s="275"/>
      <c r="H284" s="278">
        <v>32.439999999999998</v>
      </c>
      <c r="I284" s="279"/>
      <c r="J284" s="275"/>
      <c r="K284" s="275"/>
      <c r="L284" s="280"/>
      <c r="M284" s="281"/>
      <c r="N284" s="282"/>
      <c r="O284" s="282"/>
      <c r="P284" s="282"/>
      <c r="Q284" s="282"/>
      <c r="R284" s="282"/>
      <c r="S284" s="282"/>
      <c r="T284" s="283"/>
      <c r="AT284" s="284" t="s">
        <v>200</v>
      </c>
      <c r="AU284" s="284" t="s">
        <v>207</v>
      </c>
      <c r="AV284" s="14" t="s">
        <v>194</v>
      </c>
      <c r="AW284" s="14" t="s">
        <v>35</v>
      </c>
      <c r="AX284" s="14" t="s">
        <v>79</v>
      </c>
      <c r="AY284" s="284" t="s">
        <v>188</v>
      </c>
    </row>
    <row r="285" s="12" customFormat="1">
      <c r="B285" s="253"/>
      <c r="C285" s="254"/>
      <c r="D285" s="249" t="s">
        <v>200</v>
      </c>
      <c r="E285" s="254"/>
      <c r="F285" s="256" t="s">
        <v>1856</v>
      </c>
      <c r="G285" s="254"/>
      <c r="H285" s="257">
        <v>34.061999999999998</v>
      </c>
      <c r="I285" s="258"/>
      <c r="J285" s="254"/>
      <c r="K285" s="254"/>
      <c r="L285" s="259"/>
      <c r="M285" s="260"/>
      <c r="N285" s="261"/>
      <c r="O285" s="261"/>
      <c r="P285" s="261"/>
      <c r="Q285" s="261"/>
      <c r="R285" s="261"/>
      <c r="S285" s="261"/>
      <c r="T285" s="262"/>
      <c r="AT285" s="263" t="s">
        <v>200</v>
      </c>
      <c r="AU285" s="263" t="s">
        <v>207</v>
      </c>
      <c r="AV285" s="12" t="s">
        <v>81</v>
      </c>
      <c r="AW285" s="12" t="s">
        <v>6</v>
      </c>
      <c r="AX285" s="12" t="s">
        <v>79</v>
      </c>
      <c r="AY285" s="263" t="s">
        <v>188</v>
      </c>
    </row>
    <row r="286" s="1" customFormat="1" ht="16.5" customHeight="1">
      <c r="B286" s="47"/>
      <c r="C286" s="286" t="s">
        <v>423</v>
      </c>
      <c r="D286" s="286" t="s">
        <v>273</v>
      </c>
      <c r="E286" s="287" t="s">
        <v>441</v>
      </c>
      <c r="F286" s="288" t="s">
        <v>442</v>
      </c>
      <c r="G286" s="289" t="s">
        <v>378</v>
      </c>
      <c r="H286" s="290">
        <v>20.789999999999999</v>
      </c>
      <c r="I286" s="291"/>
      <c r="J286" s="292">
        <f>ROUND(I286*H286,2)</f>
        <v>0</v>
      </c>
      <c r="K286" s="288" t="s">
        <v>193</v>
      </c>
      <c r="L286" s="293"/>
      <c r="M286" s="294" t="s">
        <v>21</v>
      </c>
      <c r="N286" s="295" t="s">
        <v>43</v>
      </c>
      <c r="O286" s="48"/>
      <c r="P286" s="246">
        <f>O286*H286</f>
        <v>0</v>
      </c>
      <c r="Q286" s="246">
        <v>2.0000000000000002E-05</v>
      </c>
      <c r="R286" s="246">
        <f>Q286*H286</f>
        <v>0.00041580000000000002</v>
      </c>
      <c r="S286" s="246">
        <v>0</v>
      </c>
      <c r="T286" s="247">
        <f>S286*H286</f>
        <v>0</v>
      </c>
      <c r="AR286" s="25" t="s">
        <v>240</v>
      </c>
      <c r="AT286" s="25" t="s">
        <v>273</v>
      </c>
      <c r="AU286" s="25" t="s">
        <v>207</v>
      </c>
      <c r="AY286" s="25" t="s">
        <v>188</v>
      </c>
      <c r="BE286" s="248">
        <f>IF(N286="základní",J286,0)</f>
        <v>0</v>
      </c>
      <c r="BF286" s="248">
        <f>IF(N286="snížená",J286,0)</f>
        <v>0</v>
      </c>
      <c r="BG286" s="248">
        <f>IF(N286="zákl. přenesená",J286,0)</f>
        <v>0</v>
      </c>
      <c r="BH286" s="248">
        <f>IF(N286="sníž. přenesená",J286,0)</f>
        <v>0</v>
      </c>
      <c r="BI286" s="248">
        <f>IF(N286="nulová",J286,0)</f>
        <v>0</v>
      </c>
      <c r="BJ286" s="25" t="s">
        <v>79</v>
      </c>
      <c r="BK286" s="248">
        <f>ROUND(I286*H286,2)</f>
        <v>0</v>
      </c>
      <c r="BL286" s="25" t="s">
        <v>194</v>
      </c>
      <c r="BM286" s="25" t="s">
        <v>1857</v>
      </c>
    </row>
    <row r="287" s="1" customFormat="1">
      <c r="B287" s="47"/>
      <c r="C287" s="75"/>
      <c r="D287" s="249" t="s">
        <v>196</v>
      </c>
      <c r="E287" s="75"/>
      <c r="F287" s="250" t="s">
        <v>442</v>
      </c>
      <c r="G287" s="75"/>
      <c r="H287" s="75"/>
      <c r="I287" s="205"/>
      <c r="J287" s="75"/>
      <c r="K287" s="75"/>
      <c r="L287" s="73"/>
      <c r="M287" s="251"/>
      <c r="N287" s="48"/>
      <c r="O287" s="48"/>
      <c r="P287" s="48"/>
      <c r="Q287" s="48"/>
      <c r="R287" s="48"/>
      <c r="S287" s="48"/>
      <c r="T287" s="96"/>
      <c r="AT287" s="25" t="s">
        <v>196</v>
      </c>
      <c r="AU287" s="25" t="s">
        <v>207</v>
      </c>
    </row>
    <row r="288" s="12" customFormat="1">
      <c r="B288" s="253"/>
      <c r="C288" s="254"/>
      <c r="D288" s="249" t="s">
        <v>200</v>
      </c>
      <c r="E288" s="255" t="s">
        <v>21</v>
      </c>
      <c r="F288" s="256" t="s">
        <v>1858</v>
      </c>
      <c r="G288" s="254"/>
      <c r="H288" s="257">
        <v>19.800000000000001</v>
      </c>
      <c r="I288" s="258"/>
      <c r="J288" s="254"/>
      <c r="K288" s="254"/>
      <c r="L288" s="259"/>
      <c r="M288" s="260"/>
      <c r="N288" s="261"/>
      <c r="O288" s="261"/>
      <c r="P288" s="261"/>
      <c r="Q288" s="261"/>
      <c r="R288" s="261"/>
      <c r="S288" s="261"/>
      <c r="T288" s="262"/>
      <c r="AT288" s="263" t="s">
        <v>200</v>
      </c>
      <c r="AU288" s="263" t="s">
        <v>207</v>
      </c>
      <c r="AV288" s="12" t="s">
        <v>81</v>
      </c>
      <c r="AW288" s="12" t="s">
        <v>35</v>
      </c>
      <c r="AX288" s="12" t="s">
        <v>79</v>
      </c>
      <c r="AY288" s="263" t="s">
        <v>188</v>
      </c>
    </row>
    <row r="289" s="12" customFormat="1">
      <c r="B289" s="253"/>
      <c r="C289" s="254"/>
      <c r="D289" s="249" t="s">
        <v>200</v>
      </c>
      <c r="E289" s="254"/>
      <c r="F289" s="256" t="s">
        <v>1859</v>
      </c>
      <c r="G289" s="254"/>
      <c r="H289" s="257">
        <v>20.789999999999999</v>
      </c>
      <c r="I289" s="258"/>
      <c r="J289" s="254"/>
      <c r="K289" s="254"/>
      <c r="L289" s="259"/>
      <c r="M289" s="260"/>
      <c r="N289" s="261"/>
      <c r="O289" s="261"/>
      <c r="P289" s="261"/>
      <c r="Q289" s="261"/>
      <c r="R289" s="261"/>
      <c r="S289" s="261"/>
      <c r="T289" s="262"/>
      <c r="AT289" s="263" t="s">
        <v>200</v>
      </c>
      <c r="AU289" s="263" t="s">
        <v>207</v>
      </c>
      <c r="AV289" s="12" t="s">
        <v>81</v>
      </c>
      <c r="AW289" s="12" t="s">
        <v>6</v>
      </c>
      <c r="AX289" s="12" t="s">
        <v>79</v>
      </c>
      <c r="AY289" s="263" t="s">
        <v>188</v>
      </c>
    </row>
    <row r="290" s="1" customFormat="1" ht="16.5" customHeight="1">
      <c r="B290" s="47"/>
      <c r="C290" s="286" t="s">
        <v>428</v>
      </c>
      <c r="D290" s="286" t="s">
        <v>273</v>
      </c>
      <c r="E290" s="287" t="s">
        <v>447</v>
      </c>
      <c r="F290" s="288" t="s">
        <v>448</v>
      </c>
      <c r="G290" s="289" t="s">
        <v>378</v>
      </c>
      <c r="H290" s="290">
        <v>13.23</v>
      </c>
      <c r="I290" s="291"/>
      <c r="J290" s="292">
        <f>ROUND(I290*H290,2)</f>
        <v>0</v>
      </c>
      <c r="K290" s="288" t="s">
        <v>193</v>
      </c>
      <c r="L290" s="293"/>
      <c r="M290" s="294" t="s">
        <v>21</v>
      </c>
      <c r="N290" s="295" t="s">
        <v>43</v>
      </c>
      <c r="O290" s="48"/>
      <c r="P290" s="246">
        <f>O290*H290</f>
        <v>0</v>
      </c>
      <c r="Q290" s="246">
        <v>3.0000000000000001E-05</v>
      </c>
      <c r="R290" s="246">
        <f>Q290*H290</f>
        <v>0.0003969</v>
      </c>
      <c r="S290" s="246">
        <v>0</v>
      </c>
      <c r="T290" s="247">
        <f>S290*H290</f>
        <v>0</v>
      </c>
      <c r="AR290" s="25" t="s">
        <v>240</v>
      </c>
      <c r="AT290" s="25" t="s">
        <v>273</v>
      </c>
      <c r="AU290" s="25" t="s">
        <v>207</v>
      </c>
      <c r="AY290" s="25" t="s">
        <v>188</v>
      </c>
      <c r="BE290" s="248">
        <f>IF(N290="základní",J290,0)</f>
        <v>0</v>
      </c>
      <c r="BF290" s="248">
        <f>IF(N290="snížená",J290,0)</f>
        <v>0</v>
      </c>
      <c r="BG290" s="248">
        <f>IF(N290="zákl. přenesená",J290,0)</f>
        <v>0</v>
      </c>
      <c r="BH290" s="248">
        <f>IF(N290="sníž. přenesená",J290,0)</f>
        <v>0</v>
      </c>
      <c r="BI290" s="248">
        <f>IF(N290="nulová",J290,0)</f>
        <v>0</v>
      </c>
      <c r="BJ290" s="25" t="s">
        <v>79</v>
      </c>
      <c r="BK290" s="248">
        <f>ROUND(I290*H290,2)</f>
        <v>0</v>
      </c>
      <c r="BL290" s="25" t="s">
        <v>194</v>
      </c>
      <c r="BM290" s="25" t="s">
        <v>1860</v>
      </c>
    </row>
    <row r="291" s="1" customFormat="1">
      <c r="B291" s="47"/>
      <c r="C291" s="75"/>
      <c r="D291" s="249" t="s">
        <v>196</v>
      </c>
      <c r="E291" s="75"/>
      <c r="F291" s="250" t="s">
        <v>448</v>
      </c>
      <c r="G291" s="75"/>
      <c r="H291" s="75"/>
      <c r="I291" s="205"/>
      <c r="J291" s="75"/>
      <c r="K291" s="75"/>
      <c r="L291" s="73"/>
      <c r="M291" s="251"/>
      <c r="N291" s="48"/>
      <c r="O291" s="48"/>
      <c r="P291" s="48"/>
      <c r="Q291" s="48"/>
      <c r="R291" s="48"/>
      <c r="S291" s="48"/>
      <c r="T291" s="96"/>
      <c r="AT291" s="25" t="s">
        <v>196</v>
      </c>
      <c r="AU291" s="25" t="s">
        <v>207</v>
      </c>
    </row>
    <row r="292" s="12" customFormat="1">
      <c r="B292" s="253"/>
      <c r="C292" s="254"/>
      <c r="D292" s="249" t="s">
        <v>200</v>
      </c>
      <c r="E292" s="255" t="s">
        <v>21</v>
      </c>
      <c r="F292" s="256" t="s">
        <v>1861</v>
      </c>
      <c r="G292" s="254"/>
      <c r="H292" s="257">
        <v>12.6</v>
      </c>
      <c r="I292" s="258"/>
      <c r="J292" s="254"/>
      <c r="K292" s="254"/>
      <c r="L292" s="259"/>
      <c r="M292" s="260"/>
      <c r="N292" s="261"/>
      <c r="O292" s="261"/>
      <c r="P292" s="261"/>
      <c r="Q292" s="261"/>
      <c r="R292" s="261"/>
      <c r="S292" s="261"/>
      <c r="T292" s="262"/>
      <c r="AT292" s="263" t="s">
        <v>200</v>
      </c>
      <c r="AU292" s="263" t="s">
        <v>207</v>
      </c>
      <c r="AV292" s="12" t="s">
        <v>81</v>
      </c>
      <c r="AW292" s="12" t="s">
        <v>35</v>
      </c>
      <c r="AX292" s="12" t="s">
        <v>79</v>
      </c>
      <c r="AY292" s="263" t="s">
        <v>188</v>
      </c>
    </row>
    <row r="293" s="12" customFormat="1">
      <c r="B293" s="253"/>
      <c r="C293" s="254"/>
      <c r="D293" s="249" t="s">
        <v>200</v>
      </c>
      <c r="E293" s="254"/>
      <c r="F293" s="256" t="s">
        <v>1862</v>
      </c>
      <c r="G293" s="254"/>
      <c r="H293" s="257">
        <v>13.23</v>
      </c>
      <c r="I293" s="258"/>
      <c r="J293" s="254"/>
      <c r="K293" s="254"/>
      <c r="L293" s="259"/>
      <c r="M293" s="260"/>
      <c r="N293" s="261"/>
      <c r="O293" s="261"/>
      <c r="P293" s="261"/>
      <c r="Q293" s="261"/>
      <c r="R293" s="261"/>
      <c r="S293" s="261"/>
      <c r="T293" s="262"/>
      <c r="AT293" s="263" t="s">
        <v>200</v>
      </c>
      <c r="AU293" s="263" t="s">
        <v>207</v>
      </c>
      <c r="AV293" s="12" t="s">
        <v>81</v>
      </c>
      <c r="AW293" s="12" t="s">
        <v>6</v>
      </c>
      <c r="AX293" s="12" t="s">
        <v>79</v>
      </c>
      <c r="AY293" s="263" t="s">
        <v>188</v>
      </c>
    </row>
    <row r="294" s="1" customFormat="1" ht="16.5" customHeight="1">
      <c r="B294" s="47"/>
      <c r="C294" s="286" t="s">
        <v>434</v>
      </c>
      <c r="D294" s="286" t="s">
        <v>273</v>
      </c>
      <c r="E294" s="287" t="s">
        <v>454</v>
      </c>
      <c r="F294" s="288" t="s">
        <v>455</v>
      </c>
      <c r="G294" s="289" t="s">
        <v>378</v>
      </c>
      <c r="H294" s="290">
        <v>21.210000000000001</v>
      </c>
      <c r="I294" s="291"/>
      <c r="J294" s="292">
        <f>ROUND(I294*H294,2)</f>
        <v>0</v>
      </c>
      <c r="K294" s="288" t="s">
        <v>193</v>
      </c>
      <c r="L294" s="293"/>
      <c r="M294" s="294" t="s">
        <v>21</v>
      </c>
      <c r="N294" s="295" t="s">
        <v>43</v>
      </c>
      <c r="O294" s="48"/>
      <c r="P294" s="246">
        <f>O294*H294</f>
        <v>0</v>
      </c>
      <c r="Q294" s="246">
        <v>0.00029999999999999997</v>
      </c>
      <c r="R294" s="246">
        <f>Q294*H294</f>
        <v>0.0063629999999999997</v>
      </c>
      <c r="S294" s="246">
        <v>0</v>
      </c>
      <c r="T294" s="247">
        <f>S294*H294</f>
        <v>0</v>
      </c>
      <c r="AR294" s="25" t="s">
        <v>240</v>
      </c>
      <c r="AT294" s="25" t="s">
        <v>273</v>
      </c>
      <c r="AU294" s="25" t="s">
        <v>207</v>
      </c>
      <c r="AY294" s="25" t="s">
        <v>188</v>
      </c>
      <c r="BE294" s="248">
        <f>IF(N294="základní",J294,0)</f>
        <v>0</v>
      </c>
      <c r="BF294" s="248">
        <f>IF(N294="snížená",J294,0)</f>
        <v>0</v>
      </c>
      <c r="BG294" s="248">
        <f>IF(N294="zákl. přenesená",J294,0)</f>
        <v>0</v>
      </c>
      <c r="BH294" s="248">
        <f>IF(N294="sníž. přenesená",J294,0)</f>
        <v>0</v>
      </c>
      <c r="BI294" s="248">
        <f>IF(N294="nulová",J294,0)</f>
        <v>0</v>
      </c>
      <c r="BJ294" s="25" t="s">
        <v>79</v>
      </c>
      <c r="BK294" s="248">
        <f>ROUND(I294*H294,2)</f>
        <v>0</v>
      </c>
      <c r="BL294" s="25" t="s">
        <v>194</v>
      </c>
      <c r="BM294" s="25" t="s">
        <v>1863</v>
      </c>
    </row>
    <row r="295" s="1" customFormat="1">
      <c r="B295" s="47"/>
      <c r="C295" s="75"/>
      <c r="D295" s="249" t="s">
        <v>196</v>
      </c>
      <c r="E295" s="75"/>
      <c r="F295" s="250" t="s">
        <v>455</v>
      </c>
      <c r="G295" s="75"/>
      <c r="H295" s="75"/>
      <c r="I295" s="205"/>
      <c r="J295" s="75"/>
      <c r="K295" s="75"/>
      <c r="L295" s="73"/>
      <c r="M295" s="251"/>
      <c r="N295" s="48"/>
      <c r="O295" s="48"/>
      <c r="P295" s="48"/>
      <c r="Q295" s="48"/>
      <c r="R295" s="48"/>
      <c r="S295" s="48"/>
      <c r="T295" s="96"/>
      <c r="AT295" s="25" t="s">
        <v>196</v>
      </c>
      <c r="AU295" s="25" t="s">
        <v>207</v>
      </c>
    </row>
    <row r="296" s="12" customFormat="1">
      <c r="B296" s="253"/>
      <c r="C296" s="254"/>
      <c r="D296" s="249" t="s">
        <v>200</v>
      </c>
      <c r="E296" s="255" t="s">
        <v>21</v>
      </c>
      <c r="F296" s="256" t="s">
        <v>1864</v>
      </c>
      <c r="G296" s="254"/>
      <c r="H296" s="257">
        <v>20.199999999999999</v>
      </c>
      <c r="I296" s="258"/>
      <c r="J296" s="254"/>
      <c r="K296" s="254"/>
      <c r="L296" s="259"/>
      <c r="M296" s="260"/>
      <c r="N296" s="261"/>
      <c r="O296" s="261"/>
      <c r="P296" s="261"/>
      <c r="Q296" s="261"/>
      <c r="R296" s="261"/>
      <c r="S296" s="261"/>
      <c r="T296" s="262"/>
      <c r="AT296" s="263" t="s">
        <v>200</v>
      </c>
      <c r="AU296" s="263" t="s">
        <v>207</v>
      </c>
      <c r="AV296" s="12" t="s">
        <v>81</v>
      </c>
      <c r="AW296" s="12" t="s">
        <v>35</v>
      </c>
      <c r="AX296" s="12" t="s">
        <v>79</v>
      </c>
      <c r="AY296" s="263" t="s">
        <v>188</v>
      </c>
    </row>
    <row r="297" s="12" customFormat="1">
      <c r="B297" s="253"/>
      <c r="C297" s="254"/>
      <c r="D297" s="249" t="s">
        <v>200</v>
      </c>
      <c r="E297" s="254"/>
      <c r="F297" s="256" t="s">
        <v>1865</v>
      </c>
      <c r="G297" s="254"/>
      <c r="H297" s="257">
        <v>21.210000000000001</v>
      </c>
      <c r="I297" s="258"/>
      <c r="J297" s="254"/>
      <c r="K297" s="254"/>
      <c r="L297" s="259"/>
      <c r="M297" s="260"/>
      <c r="N297" s="261"/>
      <c r="O297" s="261"/>
      <c r="P297" s="261"/>
      <c r="Q297" s="261"/>
      <c r="R297" s="261"/>
      <c r="S297" s="261"/>
      <c r="T297" s="262"/>
      <c r="AT297" s="263" t="s">
        <v>200</v>
      </c>
      <c r="AU297" s="263" t="s">
        <v>207</v>
      </c>
      <c r="AV297" s="12" t="s">
        <v>81</v>
      </c>
      <c r="AW297" s="12" t="s">
        <v>6</v>
      </c>
      <c r="AX297" s="12" t="s">
        <v>79</v>
      </c>
      <c r="AY297" s="263" t="s">
        <v>188</v>
      </c>
    </row>
    <row r="298" s="1" customFormat="1" ht="16.5" customHeight="1">
      <c r="B298" s="47"/>
      <c r="C298" s="286" t="s">
        <v>440</v>
      </c>
      <c r="D298" s="286" t="s">
        <v>273</v>
      </c>
      <c r="E298" s="287" t="s">
        <v>460</v>
      </c>
      <c r="F298" s="288" t="s">
        <v>461</v>
      </c>
      <c r="G298" s="289" t="s">
        <v>378</v>
      </c>
      <c r="H298" s="290">
        <v>46.046999999999997</v>
      </c>
      <c r="I298" s="291"/>
      <c r="J298" s="292">
        <f>ROUND(I298*H298,2)</f>
        <v>0</v>
      </c>
      <c r="K298" s="288" t="s">
        <v>307</v>
      </c>
      <c r="L298" s="293"/>
      <c r="M298" s="294" t="s">
        <v>21</v>
      </c>
      <c r="N298" s="295" t="s">
        <v>43</v>
      </c>
      <c r="O298" s="48"/>
      <c r="P298" s="246">
        <f>O298*H298</f>
        <v>0</v>
      </c>
      <c r="Q298" s="246">
        <v>0.00040000000000000002</v>
      </c>
      <c r="R298" s="246">
        <f>Q298*H298</f>
        <v>0.018418799999999999</v>
      </c>
      <c r="S298" s="246">
        <v>0</v>
      </c>
      <c r="T298" s="247">
        <f>S298*H298</f>
        <v>0</v>
      </c>
      <c r="AR298" s="25" t="s">
        <v>240</v>
      </c>
      <c r="AT298" s="25" t="s">
        <v>273</v>
      </c>
      <c r="AU298" s="25" t="s">
        <v>207</v>
      </c>
      <c r="AY298" s="25" t="s">
        <v>188</v>
      </c>
      <c r="BE298" s="248">
        <f>IF(N298="základní",J298,0)</f>
        <v>0</v>
      </c>
      <c r="BF298" s="248">
        <f>IF(N298="snížená",J298,0)</f>
        <v>0</v>
      </c>
      <c r="BG298" s="248">
        <f>IF(N298="zákl. přenesená",J298,0)</f>
        <v>0</v>
      </c>
      <c r="BH298" s="248">
        <f>IF(N298="sníž. přenesená",J298,0)</f>
        <v>0</v>
      </c>
      <c r="BI298" s="248">
        <f>IF(N298="nulová",J298,0)</f>
        <v>0</v>
      </c>
      <c r="BJ298" s="25" t="s">
        <v>79</v>
      </c>
      <c r="BK298" s="248">
        <f>ROUND(I298*H298,2)</f>
        <v>0</v>
      </c>
      <c r="BL298" s="25" t="s">
        <v>194</v>
      </c>
      <c r="BM298" s="25" t="s">
        <v>1866</v>
      </c>
    </row>
    <row r="299" s="1" customFormat="1">
      <c r="B299" s="47"/>
      <c r="C299" s="75"/>
      <c r="D299" s="249" t="s">
        <v>196</v>
      </c>
      <c r="E299" s="75"/>
      <c r="F299" s="250" t="s">
        <v>461</v>
      </c>
      <c r="G299" s="75"/>
      <c r="H299" s="75"/>
      <c r="I299" s="205"/>
      <c r="J299" s="75"/>
      <c r="K299" s="75"/>
      <c r="L299" s="73"/>
      <c r="M299" s="251"/>
      <c r="N299" s="48"/>
      <c r="O299" s="48"/>
      <c r="P299" s="48"/>
      <c r="Q299" s="48"/>
      <c r="R299" s="48"/>
      <c r="S299" s="48"/>
      <c r="T299" s="96"/>
      <c r="AT299" s="25" t="s">
        <v>196</v>
      </c>
      <c r="AU299" s="25" t="s">
        <v>207</v>
      </c>
    </row>
    <row r="300" s="12" customFormat="1">
      <c r="B300" s="253"/>
      <c r="C300" s="254"/>
      <c r="D300" s="249" t="s">
        <v>200</v>
      </c>
      <c r="E300" s="255" t="s">
        <v>21</v>
      </c>
      <c r="F300" s="256" t="s">
        <v>1867</v>
      </c>
      <c r="G300" s="254"/>
      <c r="H300" s="257">
        <v>12.640000000000001</v>
      </c>
      <c r="I300" s="258"/>
      <c r="J300" s="254"/>
      <c r="K300" s="254"/>
      <c r="L300" s="259"/>
      <c r="M300" s="260"/>
      <c r="N300" s="261"/>
      <c r="O300" s="261"/>
      <c r="P300" s="261"/>
      <c r="Q300" s="261"/>
      <c r="R300" s="261"/>
      <c r="S300" s="261"/>
      <c r="T300" s="262"/>
      <c r="AT300" s="263" t="s">
        <v>200</v>
      </c>
      <c r="AU300" s="263" t="s">
        <v>207</v>
      </c>
      <c r="AV300" s="12" t="s">
        <v>81</v>
      </c>
      <c r="AW300" s="12" t="s">
        <v>35</v>
      </c>
      <c r="AX300" s="12" t="s">
        <v>72</v>
      </c>
      <c r="AY300" s="263" t="s">
        <v>188</v>
      </c>
    </row>
    <row r="301" s="12" customFormat="1">
      <c r="B301" s="253"/>
      <c r="C301" s="254"/>
      <c r="D301" s="249" t="s">
        <v>200</v>
      </c>
      <c r="E301" s="255" t="s">
        <v>21</v>
      </c>
      <c r="F301" s="256" t="s">
        <v>1868</v>
      </c>
      <c r="G301" s="254"/>
      <c r="H301" s="257">
        <v>31.213999999999999</v>
      </c>
      <c r="I301" s="258"/>
      <c r="J301" s="254"/>
      <c r="K301" s="254"/>
      <c r="L301" s="259"/>
      <c r="M301" s="260"/>
      <c r="N301" s="261"/>
      <c r="O301" s="261"/>
      <c r="P301" s="261"/>
      <c r="Q301" s="261"/>
      <c r="R301" s="261"/>
      <c r="S301" s="261"/>
      <c r="T301" s="262"/>
      <c r="AT301" s="263" t="s">
        <v>200</v>
      </c>
      <c r="AU301" s="263" t="s">
        <v>207</v>
      </c>
      <c r="AV301" s="12" t="s">
        <v>81</v>
      </c>
      <c r="AW301" s="12" t="s">
        <v>35</v>
      </c>
      <c r="AX301" s="12" t="s">
        <v>72</v>
      </c>
      <c r="AY301" s="263" t="s">
        <v>188</v>
      </c>
    </row>
    <row r="302" s="14" customFormat="1">
      <c r="B302" s="274"/>
      <c r="C302" s="275"/>
      <c r="D302" s="249" t="s">
        <v>200</v>
      </c>
      <c r="E302" s="276" t="s">
        <v>21</v>
      </c>
      <c r="F302" s="277" t="s">
        <v>215</v>
      </c>
      <c r="G302" s="275"/>
      <c r="H302" s="278">
        <v>43.853999999999999</v>
      </c>
      <c r="I302" s="279"/>
      <c r="J302" s="275"/>
      <c r="K302" s="275"/>
      <c r="L302" s="280"/>
      <c r="M302" s="281"/>
      <c r="N302" s="282"/>
      <c r="O302" s="282"/>
      <c r="P302" s="282"/>
      <c r="Q302" s="282"/>
      <c r="R302" s="282"/>
      <c r="S302" s="282"/>
      <c r="T302" s="283"/>
      <c r="AT302" s="284" t="s">
        <v>200</v>
      </c>
      <c r="AU302" s="284" t="s">
        <v>207</v>
      </c>
      <c r="AV302" s="14" t="s">
        <v>194</v>
      </c>
      <c r="AW302" s="14" t="s">
        <v>35</v>
      </c>
      <c r="AX302" s="14" t="s">
        <v>79</v>
      </c>
      <c r="AY302" s="284" t="s">
        <v>188</v>
      </c>
    </row>
    <row r="303" s="12" customFormat="1">
      <c r="B303" s="253"/>
      <c r="C303" s="254"/>
      <c r="D303" s="249" t="s">
        <v>200</v>
      </c>
      <c r="E303" s="254"/>
      <c r="F303" s="256" t="s">
        <v>1869</v>
      </c>
      <c r="G303" s="254"/>
      <c r="H303" s="257">
        <v>46.046999999999997</v>
      </c>
      <c r="I303" s="258"/>
      <c r="J303" s="254"/>
      <c r="K303" s="254"/>
      <c r="L303" s="259"/>
      <c r="M303" s="260"/>
      <c r="N303" s="261"/>
      <c r="O303" s="261"/>
      <c r="P303" s="261"/>
      <c r="Q303" s="261"/>
      <c r="R303" s="261"/>
      <c r="S303" s="261"/>
      <c r="T303" s="262"/>
      <c r="AT303" s="263" t="s">
        <v>200</v>
      </c>
      <c r="AU303" s="263" t="s">
        <v>207</v>
      </c>
      <c r="AV303" s="12" t="s">
        <v>81</v>
      </c>
      <c r="AW303" s="12" t="s">
        <v>6</v>
      </c>
      <c r="AX303" s="12" t="s">
        <v>79</v>
      </c>
      <c r="AY303" s="263" t="s">
        <v>188</v>
      </c>
    </row>
    <row r="304" s="1" customFormat="1" ht="16.5" customHeight="1">
      <c r="B304" s="47"/>
      <c r="C304" s="237" t="s">
        <v>446</v>
      </c>
      <c r="D304" s="237" t="s">
        <v>190</v>
      </c>
      <c r="E304" s="238" t="s">
        <v>472</v>
      </c>
      <c r="F304" s="239" t="s">
        <v>473</v>
      </c>
      <c r="G304" s="240" t="s">
        <v>120</v>
      </c>
      <c r="H304" s="241">
        <v>184.465</v>
      </c>
      <c r="I304" s="242"/>
      <c r="J304" s="243">
        <f>ROUND(I304*H304,2)</f>
        <v>0</v>
      </c>
      <c r="K304" s="239" t="s">
        <v>193</v>
      </c>
      <c r="L304" s="73"/>
      <c r="M304" s="244" t="s">
        <v>21</v>
      </c>
      <c r="N304" s="245" t="s">
        <v>43</v>
      </c>
      <c r="O304" s="48"/>
      <c r="P304" s="246">
        <f>O304*H304</f>
        <v>0</v>
      </c>
      <c r="Q304" s="246">
        <v>0.01457</v>
      </c>
      <c r="R304" s="246">
        <f>Q304*H304</f>
        <v>2.68765505</v>
      </c>
      <c r="S304" s="246">
        <v>0</v>
      </c>
      <c r="T304" s="247">
        <f>S304*H304</f>
        <v>0</v>
      </c>
      <c r="AR304" s="25" t="s">
        <v>194</v>
      </c>
      <c r="AT304" s="25" t="s">
        <v>190</v>
      </c>
      <c r="AU304" s="25" t="s">
        <v>207</v>
      </c>
      <c r="AY304" s="25" t="s">
        <v>188</v>
      </c>
      <c r="BE304" s="248">
        <f>IF(N304="základní",J304,0)</f>
        <v>0</v>
      </c>
      <c r="BF304" s="248">
        <f>IF(N304="snížená",J304,0)</f>
        <v>0</v>
      </c>
      <c r="BG304" s="248">
        <f>IF(N304="zákl. přenesená",J304,0)</f>
        <v>0</v>
      </c>
      <c r="BH304" s="248">
        <f>IF(N304="sníž. přenesená",J304,0)</f>
        <v>0</v>
      </c>
      <c r="BI304" s="248">
        <f>IF(N304="nulová",J304,0)</f>
        <v>0</v>
      </c>
      <c r="BJ304" s="25" t="s">
        <v>79</v>
      </c>
      <c r="BK304" s="248">
        <f>ROUND(I304*H304,2)</f>
        <v>0</v>
      </c>
      <c r="BL304" s="25" t="s">
        <v>194</v>
      </c>
      <c r="BM304" s="25" t="s">
        <v>1870</v>
      </c>
    </row>
    <row r="305" s="1" customFormat="1">
      <c r="B305" s="47"/>
      <c r="C305" s="75"/>
      <c r="D305" s="249" t="s">
        <v>196</v>
      </c>
      <c r="E305" s="75"/>
      <c r="F305" s="250" t="s">
        <v>475</v>
      </c>
      <c r="G305" s="75"/>
      <c r="H305" s="75"/>
      <c r="I305" s="205"/>
      <c r="J305" s="75"/>
      <c r="K305" s="75"/>
      <c r="L305" s="73"/>
      <c r="M305" s="251"/>
      <c r="N305" s="48"/>
      <c r="O305" s="48"/>
      <c r="P305" s="48"/>
      <c r="Q305" s="48"/>
      <c r="R305" s="48"/>
      <c r="S305" s="48"/>
      <c r="T305" s="96"/>
      <c r="AT305" s="25" t="s">
        <v>196</v>
      </c>
      <c r="AU305" s="25" t="s">
        <v>207</v>
      </c>
    </row>
    <row r="306" s="12" customFormat="1">
      <c r="B306" s="253"/>
      <c r="C306" s="254"/>
      <c r="D306" s="249" t="s">
        <v>200</v>
      </c>
      <c r="E306" s="255" t="s">
        <v>21</v>
      </c>
      <c r="F306" s="256" t="s">
        <v>1561</v>
      </c>
      <c r="G306" s="254"/>
      <c r="H306" s="257">
        <v>180.73400000000001</v>
      </c>
      <c r="I306" s="258"/>
      <c r="J306" s="254"/>
      <c r="K306" s="254"/>
      <c r="L306" s="259"/>
      <c r="M306" s="260"/>
      <c r="N306" s="261"/>
      <c r="O306" s="261"/>
      <c r="P306" s="261"/>
      <c r="Q306" s="261"/>
      <c r="R306" s="261"/>
      <c r="S306" s="261"/>
      <c r="T306" s="262"/>
      <c r="AT306" s="263" t="s">
        <v>200</v>
      </c>
      <c r="AU306" s="263" t="s">
        <v>207</v>
      </c>
      <c r="AV306" s="12" t="s">
        <v>81</v>
      </c>
      <c r="AW306" s="12" t="s">
        <v>35</v>
      </c>
      <c r="AX306" s="12" t="s">
        <v>72</v>
      </c>
      <c r="AY306" s="263" t="s">
        <v>188</v>
      </c>
    </row>
    <row r="307" s="12" customFormat="1">
      <c r="B307" s="253"/>
      <c r="C307" s="254"/>
      <c r="D307" s="249" t="s">
        <v>200</v>
      </c>
      <c r="E307" s="255" t="s">
        <v>21</v>
      </c>
      <c r="F307" s="256" t="s">
        <v>1798</v>
      </c>
      <c r="G307" s="254"/>
      <c r="H307" s="257">
        <v>0.51500000000000001</v>
      </c>
      <c r="I307" s="258"/>
      <c r="J307" s="254"/>
      <c r="K307" s="254"/>
      <c r="L307" s="259"/>
      <c r="M307" s="260"/>
      <c r="N307" s="261"/>
      <c r="O307" s="261"/>
      <c r="P307" s="261"/>
      <c r="Q307" s="261"/>
      <c r="R307" s="261"/>
      <c r="S307" s="261"/>
      <c r="T307" s="262"/>
      <c r="AT307" s="263" t="s">
        <v>200</v>
      </c>
      <c r="AU307" s="263" t="s">
        <v>207</v>
      </c>
      <c r="AV307" s="12" t="s">
        <v>81</v>
      </c>
      <c r="AW307" s="12" t="s">
        <v>35</v>
      </c>
      <c r="AX307" s="12" t="s">
        <v>72</v>
      </c>
      <c r="AY307" s="263" t="s">
        <v>188</v>
      </c>
    </row>
    <row r="308" s="12" customFormat="1">
      <c r="B308" s="253"/>
      <c r="C308" s="254"/>
      <c r="D308" s="249" t="s">
        <v>200</v>
      </c>
      <c r="E308" s="255" t="s">
        <v>21</v>
      </c>
      <c r="F308" s="256" t="s">
        <v>1799</v>
      </c>
      <c r="G308" s="254"/>
      <c r="H308" s="257">
        <v>0.95699999999999996</v>
      </c>
      <c r="I308" s="258"/>
      <c r="J308" s="254"/>
      <c r="K308" s="254"/>
      <c r="L308" s="259"/>
      <c r="M308" s="260"/>
      <c r="N308" s="261"/>
      <c r="O308" s="261"/>
      <c r="P308" s="261"/>
      <c r="Q308" s="261"/>
      <c r="R308" s="261"/>
      <c r="S308" s="261"/>
      <c r="T308" s="262"/>
      <c r="AT308" s="263" t="s">
        <v>200</v>
      </c>
      <c r="AU308" s="263" t="s">
        <v>207</v>
      </c>
      <c r="AV308" s="12" t="s">
        <v>81</v>
      </c>
      <c r="AW308" s="12" t="s">
        <v>35</v>
      </c>
      <c r="AX308" s="12" t="s">
        <v>72</v>
      </c>
      <c r="AY308" s="263" t="s">
        <v>188</v>
      </c>
    </row>
    <row r="309" s="12" customFormat="1">
      <c r="B309" s="253"/>
      <c r="C309" s="254"/>
      <c r="D309" s="249" t="s">
        <v>200</v>
      </c>
      <c r="E309" s="255" t="s">
        <v>21</v>
      </c>
      <c r="F309" s="256" t="s">
        <v>1800</v>
      </c>
      <c r="G309" s="254"/>
      <c r="H309" s="257">
        <v>0.92500000000000004</v>
      </c>
      <c r="I309" s="258"/>
      <c r="J309" s="254"/>
      <c r="K309" s="254"/>
      <c r="L309" s="259"/>
      <c r="M309" s="260"/>
      <c r="N309" s="261"/>
      <c r="O309" s="261"/>
      <c r="P309" s="261"/>
      <c r="Q309" s="261"/>
      <c r="R309" s="261"/>
      <c r="S309" s="261"/>
      <c r="T309" s="262"/>
      <c r="AT309" s="263" t="s">
        <v>200</v>
      </c>
      <c r="AU309" s="263" t="s">
        <v>207</v>
      </c>
      <c r="AV309" s="12" t="s">
        <v>81</v>
      </c>
      <c r="AW309" s="12" t="s">
        <v>35</v>
      </c>
      <c r="AX309" s="12" t="s">
        <v>72</v>
      </c>
      <c r="AY309" s="263" t="s">
        <v>188</v>
      </c>
    </row>
    <row r="310" s="12" customFormat="1">
      <c r="B310" s="253"/>
      <c r="C310" s="254"/>
      <c r="D310" s="249" t="s">
        <v>200</v>
      </c>
      <c r="E310" s="255" t="s">
        <v>21</v>
      </c>
      <c r="F310" s="256" t="s">
        <v>1801</v>
      </c>
      <c r="G310" s="254"/>
      <c r="H310" s="257">
        <v>0.78700000000000003</v>
      </c>
      <c r="I310" s="258"/>
      <c r="J310" s="254"/>
      <c r="K310" s="254"/>
      <c r="L310" s="259"/>
      <c r="M310" s="260"/>
      <c r="N310" s="261"/>
      <c r="O310" s="261"/>
      <c r="P310" s="261"/>
      <c r="Q310" s="261"/>
      <c r="R310" s="261"/>
      <c r="S310" s="261"/>
      <c r="T310" s="262"/>
      <c r="AT310" s="263" t="s">
        <v>200</v>
      </c>
      <c r="AU310" s="263" t="s">
        <v>207</v>
      </c>
      <c r="AV310" s="12" t="s">
        <v>81</v>
      </c>
      <c r="AW310" s="12" t="s">
        <v>35</v>
      </c>
      <c r="AX310" s="12" t="s">
        <v>72</v>
      </c>
      <c r="AY310" s="263" t="s">
        <v>188</v>
      </c>
    </row>
    <row r="311" s="12" customFormat="1">
      <c r="B311" s="253"/>
      <c r="C311" s="254"/>
      <c r="D311" s="249" t="s">
        <v>200</v>
      </c>
      <c r="E311" s="255" t="s">
        <v>21</v>
      </c>
      <c r="F311" s="256" t="s">
        <v>1802</v>
      </c>
      <c r="G311" s="254"/>
      <c r="H311" s="257">
        <v>0.54700000000000004</v>
      </c>
      <c r="I311" s="258"/>
      <c r="J311" s="254"/>
      <c r="K311" s="254"/>
      <c r="L311" s="259"/>
      <c r="M311" s="260"/>
      <c r="N311" s="261"/>
      <c r="O311" s="261"/>
      <c r="P311" s="261"/>
      <c r="Q311" s="261"/>
      <c r="R311" s="261"/>
      <c r="S311" s="261"/>
      <c r="T311" s="262"/>
      <c r="AT311" s="263" t="s">
        <v>200</v>
      </c>
      <c r="AU311" s="263" t="s">
        <v>207</v>
      </c>
      <c r="AV311" s="12" t="s">
        <v>81</v>
      </c>
      <c r="AW311" s="12" t="s">
        <v>35</v>
      </c>
      <c r="AX311" s="12" t="s">
        <v>72</v>
      </c>
      <c r="AY311" s="263" t="s">
        <v>188</v>
      </c>
    </row>
    <row r="312" s="14" customFormat="1">
      <c r="B312" s="274"/>
      <c r="C312" s="275"/>
      <c r="D312" s="249" t="s">
        <v>200</v>
      </c>
      <c r="E312" s="276" t="s">
        <v>21</v>
      </c>
      <c r="F312" s="277" t="s">
        <v>215</v>
      </c>
      <c r="G312" s="275"/>
      <c r="H312" s="278">
        <v>184.465</v>
      </c>
      <c r="I312" s="279"/>
      <c r="J312" s="275"/>
      <c r="K312" s="275"/>
      <c r="L312" s="280"/>
      <c r="M312" s="281"/>
      <c r="N312" s="282"/>
      <c r="O312" s="282"/>
      <c r="P312" s="282"/>
      <c r="Q312" s="282"/>
      <c r="R312" s="282"/>
      <c r="S312" s="282"/>
      <c r="T312" s="283"/>
      <c r="AT312" s="284" t="s">
        <v>200</v>
      </c>
      <c r="AU312" s="284" t="s">
        <v>207</v>
      </c>
      <c r="AV312" s="14" t="s">
        <v>194</v>
      </c>
      <c r="AW312" s="14" t="s">
        <v>35</v>
      </c>
      <c r="AX312" s="14" t="s">
        <v>79</v>
      </c>
      <c r="AY312" s="284" t="s">
        <v>188</v>
      </c>
    </row>
    <row r="313" s="1" customFormat="1" ht="16.5" customHeight="1">
      <c r="B313" s="47"/>
      <c r="C313" s="237" t="s">
        <v>453</v>
      </c>
      <c r="D313" s="237" t="s">
        <v>190</v>
      </c>
      <c r="E313" s="238" t="s">
        <v>467</v>
      </c>
      <c r="F313" s="239" t="s">
        <v>468</v>
      </c>
      <c r="G313" s="240" t="s">
        <v>120</v>
      </c>
      <c r="H313" s="241">
        <v>7.9989999999999997</v>
      </c>
      <c r="I313" s="242"/>
      <c r="J313" s="243">
        <f>ROUND(I313*H313,2)</f>
        <v>0</v>
      </c>
      <c r="K313" s="239" t="s">
        <v>193</v>
      </c>
      <c r="L313" s="73"/>
      <c r="M313" s="244" t="s">
        <v>21</v>
      </c>
      <c r="N313" s="245" t="s">
        <v>43</v>
      </c>
      <c r="O313" s="48"/>
      <c r="P313" s="246">
        <f>O313*H313</f>
        <v>0</v>
      </c>
      <c r="Q313" s="246">
        <v>0.01457</v>
      </c>
      <c r="R313" s="246">
        <f>Q313*H313</f>
        <v>0.11654542999999999</v>
      </c>
      <c r="S313" s="246">
        <v>0</v>
      </c>
      <c r="T313" s="247">
        <f>S313*H313</f>
        <v>0</v>
      </c>
      <c r="AR313" s="25" t="s">
        <v>194</v>
      </c>
      <c r="AT313" s="25" t="s">
        <v>190</v>
      </c>
      <c r="AU313" s="25" t="s">
        <v>207</v>
      </c>
      <c r="AY313" s="25" t="s">
        <v>188</v>
      </c>
      <c r="BE313" s="248">
        <f>IF(N313="základní",J313,0)</f>
        <v>0</v>
      </c>
      <c r="BF313" s="248">
        <f>IF(N313="snížená",J313,0)</f>
        <v>0</v>
      </c>
      <c r="BG313" s="248">
        <f>IF(N313="zákl. přenesená",J313,0)</f>
        <v>0</v>
      </c>
      <c r="BH313" s="248">
        <f>IF(N313="sníž. přenesená",J313,0)</f>
        <v>0</v>
      </c>
      <c r="BI313" s="248">
        <f>IF(N313="nulová",J313,0)</f>
        <v>0</v>
      </c>
      <c r="BJ313" s="25" t="s">
        <v>79</v>
      </c>
      <c r="BK313" s="248">
        <f>ROUND(I313*H313,2)</f>
        <v>0</v>
      </c>
      <c r="BL313" s="25" t="s">
        <v>194</v>
      </c>
      <c r="BM313" s="25" t="s">
        <v>1871</v>
      </c>
    </row>
    <row r="314" s="1" customFormat="1">
      <c r="B314" s="47"/>
      <c r="C314" s="75"/>
      <c r="D314" s="249" t="s">
        <v>196</v>
      </c>
      <c r="E314" s="75"/>
      <c r="F314" s="250" t="s">
        <v>470</v>
      </c>
      <c r="G314" s="75"/>
      <c r="H314" s="75"/>
      <c r="I314" s="205"/>
      <c r="J314" s="75"/>
      <c r="K314" s="75"/>
      <c r="L314" s="73"/>
      <c r="M314" s="251"/>
      <c r="N314" s="48"/>
      <c r="O314" s="48"/>
      <c r="P314" s="48"/>
      <c r="Q314" s="48"/>
      <c r="R314" s="48"/>
      <c r="S314" s="48"/>
      <c r="T314" s="96"/>
      <c r="AT314" s="25" t="s">
        <v>196</v>
      </c>
      <c r="AU314" s="25" t="s">
        <v>207</v>
      </c>
    </row>
    <row r="315" s="12" customFormat="1">
      <c r="B315" s="253"/>
      <c r="C315" s="254"/>
      <c r="D315" s="249" t="s">
        <v>200</v>
      </c>
      <c r="E315" s="255" t="s">
        <v>21</v>
      </c>
      <c r="F315" s="256" t="s">
        <v>1808</v>
      </c>
      <c r="G315" s="254"/>
      <c r="H315" s="257">
        <v>7.9989999999999997</v>
      </c>
      <c r="I315" s="258"/>
      <c r="J315" s="254"/>
      <c r="K315" s="254"/>
      <c r="L315" s="259"/>
      <c r="M315" s="260"/>
      <c r="N315" s="261"/>
      <c r="O315" s="261"/>
      <c r="P315" s="261"/>
      <c r="Q315" s="261"/>
      <c r="R315" s="261"/>
      <c r="S315" s="261"/>
      <c r="T315" s="262"/>
      <c r="AT315" s="263" t="s">
        <v>200</v>
      </c>
      <c r="AU315" s="263" t="s">
        <v>207</v>
      </c>
      <c r="AV315" s="12" t="s">
        <v>81</v>
      </c>
      <c r="AW315" s="12" t="s">
        <v>35</v>
      </c>
      <c r="AX315" s="12" t="s">
        <v>79</v>
      </c>
      <c r="AY315" s="263" t="s">
        <v>188</v>
      </c>
    </row>
    <row r="316" s="1" customFormat="1" ht="25.5" customHeight="1">
      <c r="B316" s="47"/>
      <c r="C316" s="237" t="s">
        <v>459</v>
      </c>
      <c r="D316" s="237" t="s">
        <v>190</v>
      </c>
      <c r="E316" s="238" t="s">
        <v>479</v>
      </c>
      <c r="F316" s="239" t="s">
        <v>480</v>
      </c>
      <c r="G316" s="240" t="s">
        <v>120</v>
      </c>
      <c r="H316" s="241">
        <v>21.59</v>
      </c>
      <c r="I316" s="242"/>
      <c r="J316" s="243">
        <f>ROUND(I316*H316,2)</f>
        <v>0</v>
      </c>
      <c r="K316" s="239" t="s">
        <v>193</v>
      </c>
      <c r="L316" s="73"/>
      <c r="M316" s="244" t="s">
        <v>21</v>
      </c>
      <c r="N316" s="245" t="s">
        <v>43</v>
      </c>
      <c r="O316" s="48"/>
      <c r="P316" s="246">
        <f>O316*H316</f>
        <v>0</v>
      </c>
      <c r="Q316" s="246">
        <v>0.00628</v>
      </c>
      <c r="R316" s="246">
        <f>Q316*H316</f>
        <v>0.13558519999999999</v>
      </c>
      <c r="S316" s="246">
        <v>0</v>
      </c>
      <c r="T316" s="247">
        <f>S316*H316</f>
        <v>0</v>
      </c>
      <c r="AR316" s="25" t="s">
        <v>194</v>
      </c>
      <c r="AT316" s="25" t="s">
        <v>190</v>
      </c>
      <c r="AU316" s="25" t="s">
        <v>207</v>
      </c>
      <c r="AY316" s="25" t="s">
        <v>188</v>
      </c>
      <c r="BE316" s="248">
        <f>IF(N316="základní",J316,0)</f>
        <v>0</v>
      </c>
      <c r="BF316" s="248">
        <f>IF(N316="snížená",J316,0)</f>
        <v>0</v>
      </c>
      <c r="BG316" s="248">
        <f>IF(N316="zákl. přenesená",J316,0)</f>
        <v>0</v>
      </c>
      <c r="BH316" s="248">
        <f>IF(N316="sníž. přenesená",J316,0)</f>
        <v>0</v>
      </c>
      <c r="BI316" s="248">
        <f>IF(N316="nulová",J316,0)</f>
        <v>0</v>
      </c>
      <c r="BJ316" s="25" t="s">
        <v>79</v>
      </c>
      <c r="BK316" s="248">
        <f>ROUND(I316*H316,2)</f>
        <v>0</v>
      </c>
      <c r="BL316" s="25" t="s">
        <v>194</v>
      </c>
      <c r="BM316" s="25" t="s">
        <v>1872</v>
      </c>
    </row>
    <row r="317" s="1" customFormat="1">
      <c r="B317" s="47"/>
      <c r="C317" s="75"/>
      <c r="D317" s="249" t="s">
        <v>196</v>
      </c>
      <c r="E317" s="75"/>
      <c r="F317" s="250" t="s">
        <v>482</v>
      </c>
      <c r="G317" s="75"/>
      <c r="H317" s="75"/>
      <c r="I317" s="205"/>
      <c r="J317" s="75"/>
      <c r="K317" s="75"/>
      <c r="L317" s="73"/>
      <c r="M317" s="251"/>
      <c r="N317" s="48"/>
      <c r="O317" s="48"/>
      <c r="P317" s="48"/>
      <c r="Q317" s="48"/>
      <c r="R317" s="48"/>
      <c r="S317" s="48"/>
      <c r="T317" s="96"/>
      <c r="AT317" s="25" t="s">
        <v>196</v>
      </c>
      <c r="AU317" s="25" t="s">
        <v>207</v>
      </c>
    </row>
    <row r="318" s="12" customFormat="1">
      <c r="B318" s="253"/>
      <c r="C318" s="254"/>
      <c r="D318" s="249" t="s">
        <v>200</v>
      </c>
      <c r="E318" s="255" t="s">
        <v>21</v>
      </c>
      <c r="F318" s="256" t="s">
        <v>1873</v>
      </c>
      <c r="G318" s="254"/>
      <c r="H318" s="257">
        <v>21.59</v>
      </c>
      <c r="I318" s="258"/>
      <c r="J318" s="254"/>
      <c r="K318" s="254"/>
      <c r="L318" s="259"/>
      <c r="M318" s="260"/>
      <c r="N318" s="261"/>
      <c r="O318" s="261"/>
      <c r="P318" s="261"/>
      <c r="Q318" s="261"/>
      <c r="R318" s="261"/>
      <c r="S318" s="261"/>
      <c r="T318" s="262"/>
      <c r="AT318" s="263" t="s">
        <v>200</v>
      </c>
      <c r="AU318" s="263" t="s">
        <v>207</v>
      </c>
      <c r="AV318" s="12" t="s">
        <v>81</v>
      </c>
      <c r="AW318" s="12" t="s">
        <v>35</v>
      </c>
      <c r="AX318" s="12" t="s">
        <v>79</v>
      </c>
      <c r="AY318" s="263" t="s">
        <v>188</v>
      </c>
    </row>
    <row r="319" s="1" customFormat="1" ht="25.5" customHeight="1">
      <c r="B319" s="47"/>
      <c r="C319" s="237" t="s">
        <v>466</v>
      </c>
      <c r="D319" s="237" t="s">
        <v>190</v>
      </c>
      <c r="E319" s="238" t="s">
        <v>491</v>
      </c>
      <c r="F319" s="239" t="s">
        <v>492</v>
      </c>
      <c r="G319" s="240" t="s">
        <v>120</v>
      </c>
      <c r="H319" s="241">
        <v>115.59999999999999</v>
      </c>
      <c r="I319" s="242"/>
      <c r="J319" s="243">
        <f>ROUND(I319*H319,2)</f>
        <v>0</v>
      </c>
      <c r="K319" s="239" t="s">
        <v>193</v>
      </c>
      <c r="L319" s="73"/>
      <c r="M319" s="244" t="s">
        <v>21</v>
      </c>
      <c r="N319" s="245" t="s">
        <v>43</v>
      </c>
      <c r="O319" s="48"/>
      <c r="P319" s="246">
        <f>O319*H319</f>
        <v>0</v>
      </c>
      <c r="Q319" s="246">
        <v>0.0016800000000000001</v>
      </c>
      <c r="R319" s="246">
        <f>Q319*H319</f>
        <v>0.19420799999999999</v>
      </c>
      <c r="S319" s="246">
        <v>0</v>
      </c>
      <c r="T319" s="247">
        <f>S319*H319</f>
        <v>0</v>
      </c>
      <c r="AR319" s="25" t="s">
        <v>194</v>
      </c>
      <c r="AT319" s="25" t="s">
        <v>190</v>
      </c>
      <c r="AU319" s="25" t="s">
        <v>207</v>
      </c>
      <c r="AY319" s="25" t="s">
        <v>188</v>
      </c>
      <c r="BE319" s="248">
        <f>IF(N319="základní",J319,0)</f>
        <v>0</v>
      </c>
      <c r="BF319" s="248">
        <f>IF(N319="snížená",J319,0)</f>
        <v>0</v>
      </c>
      <c r="BG319" s="248">
        <f>IF(N319="zákl. přenesená",J319,0)</f>
        <v>0</v>
      </c>
      <c r="BH319" s="248">
        <f>IF(N319="sníž. přenesená",J319,0)</f>
        <v>0</v>
      </c>
      <c r="BI319" s="248">
        <f>IF(N319="nulová",J319,0)</f>
        <v>0</v>
      </c>
      <c r="BJ319" s="25" t="s">
        <v>79</v>
      </c>
      <c r="BK319" s="248">
        <f>ROUND(I319*H319,2)</f>
        <v>0</v>
      </c>
      <c r="BL319" s="25" t="s">
        <v>194</v>
      </c>
      <c r="BM319" s="25" t="s">
        <v>1874</v>
      </c>
    </row>
    <row r="320" s="1" customFormat="1">
      <c r="B320" s="47"/>
      <c r="C320" s="75"/>
      <c r="D320" s="249" t="s">
        <v>196</v>
      </c>
      <c r="E320" s="75"/>
      <c r="F320" s="250" t="s">
        <v>494</v>
      </c>
      <c r="G320" s="75"/>
      <c r="H320" s="75"/>
      <c r="I320" s="205"/>
      <c r="J320" s="75"/>
      <c r="K320" s="75"/>
      <c r="L320" s="73"/>
      <c r="M320" s="251"/>
      <c r="N320" s="48"/>
      <c r="O320" s="48"/>
      <c r="P320" s="48"/>
      <c r="Q320" s="48"/>
      <c r="R320" s="48"/>
      <c r="S320" s="48"/>
      <c r="T320" s="96"/>
      <c r="AT320" s="25" t="s">
        <v>196</v>
      </c>
      <c r="AU320" s="25" t="s">
        <v>207</v>
      </c>
    </row>
    <row r="321" s="12" customFormat="1">
      <c r="B321" s="253"/>
      <c r="C321" s="254"/>
      <c r="D321" s="249" t="s">
        <v>200</v>
      </c>
      <c r="E321" s="255" t="s">
        <v>21</v>
      </c>
      <c r="F321" s="256" t="s">
        <v>119</v>
      </c>
      <c r="G321" s="254"/>
      <c r="H321" s="257">
        <v>107.328</v>
      </c>
      <c r="I321" s="258"/>
      <c r="J321" s="254"/>
      <c r="K321" s="254"/>
      <c r="L321" s="259"/>
      <c r="M321" s="260"/>
      <c r="N321" s="261"/>
      <c r="O321" s="261"/>
      <c r="P321" s="261"/>
      <c r="Q321" s="261"/>
      <c r="R321" s="261"/>
      <c r="S321" s="261"/>
      <c r="T321" s="262"/>
      <c r="AT321" s="263" t="s">
        <v>200</v>
      </c>
      <c r="AU321" s="263" t="s">
        <v>207</v>
      </c>
      <c r="AV321" s="12" t="s">
        <v>81</v>
      </c>
      <c r="AW321" s="12" t="s">
        <v>35</v>
      </c>
      <c r="AX321" s="12" t="s">
        <v>72</v>
      </c>
      <c r="AY321" s="263" t="s">
        <v>188</v>
      </c>
    </row>
    <row r="322" s="12" customFormat="1">
      <c r="B322" s="253"/>
      <c r="C322" s="254"/>
      <c r="D322" s="249" t="s">
        <v>200</v>
      </c>
      <c r="E322" s="255" t="s">
        <v>21</v>
      </c>
      <c r="F322" s="256" t="s">
        <v>1832</v>
      </c>
      <c r="G322" s="254"/>
      <c r="H322" s="257">
        <v>1.1419999999999999</v>
      </c>
      <c r="I322" s="258"/>
      <c r="J322" s="254"/>
      <c r="K322" s="254"/>
      <c r="L322" s="259"/>
      <c r="M322" s="260"/>
      <c r="N322" s="261"/>
      <c r="O322" s="261"/>
      <c r="P322" s="261"/>
      <c r="Q322" s="261"/>
      <c r="R322" s="261"/>
      <c r="S322" s="261"/>
      <c r="T322" s="262"/>
      <c r="AT322" s="263" t="s">
        <v>200</v>
      </c>
      <c r="AU322" s="263" t="s">
        <v>207</v>
      </c>
      <c r="AV322" s="12" t="s">
        <v>81</v>
      </c>
      <c r="AW322" s="12" t="s">
        <v>35</v>
      </c>
      <c r="AX322" s="12" t="s">
        <v>72</v>
      </c>
      <c r="AY322" s="263" t="s">
        <v>188</v>
      </c>
    </row>
    <row r="323" s="12" customFormat="1">
      <c r="B323" s="253"/>
      <c r="C323" s="254"/>
      <c r="D323" s="249" t="s">
        <v>200</v>
      </c>
      <c r="E323" s="255" t="s">
        <v>21</v>
      </c>
      <c r="F323" s="256" t="s">
        <v>1833</v>
      </c>
      <c r="G323" s="254"/>
      <c r="H323" s="257">
        <v>2.1219999999999999</v>
      </c>
      <c r="I323" s="258"/>
      <c r="J323" s="254"/>
      <c r="K323" s="254"/>
      <c r="L323" s="259"/>
      <c r="M323" s="260"/>
      <c r="N323" s="261"/>
      <c r="O323" s="261"/>
      <c r="P323" s="261"/>
      <c r="Q323" s="261"/>
      <c r="R323" s="261"/>
      <c r="S323" s="261"/>
      <c r="T323" s="262"/>
      <c r="AT323" s="263" t="s">
        <v>200</v>
      </c>
      <c r="AU323" s="263" t="s">
        <v>207</v>
      </c>
      <c r="AV323" s="12" t="s">
        <v>81</v>
      </c>
      <c r="AW323" s="12" t="s">
        <v>35</v>
      </c>
      <c r="AX323" s="12" t="s">
        <v>72</v>
      </c>
      <c r="AY323" s="263" t="s">
        <v>188</v>
      </c>
    </row>
    <row r="324" s="12" customFormat="1">
      <c r="B324" s="253"/>
      <c r="C324" s="254"/>
      <c r="D324" s="249" t="s">
        <v>200</v>
      </c>
      <c r="E324" s="255" t="s">
        <v>21</v>
      </c>
      <c r="F324" s="256" t="s">
        <v>1834</v>
      </c>
      <c r="G324" s="254"/>
      <c r="H324" s="257">
        <v>2.0499999999999998</v>
      </c>
      <c r="I324" s="258"/>
      <c r="J324" s="254"/>
      <c r="K324" s="254"/>
      <c r="L324" s="259"/>
      <c r="M324" s="260"/>
      <c r="N324" s="261"/>
      <c r="O324" s="261"/>
      <c r="P324" s="261"/>
      <c r="Q324" s="261"/>
      <c r="R324" s="261"/>
      <c r="S324" s="261"/>
      <c r="T324" s="262"/>
      <c r="AT324" s="263" t="s">
        <v>200</v>
      </c>
      <c r="AU324" s="263" t="s">
        <v>207</v>
      </c>
      <c r="AV324" s="12" t="s">
        <v>81</v>
      </c>
      <c r="AW324" s="12" t="s">
        <v>35</v>
      </c>
      <c r="AX324" s="12" t="s">
        <v>72</v>
      </c>
      <c r="AY324" s="263" t="s">
        <v>188</v>
      </c>
    </row>
    <row r="325" s="12" customFormat="1">
      <c r="B325" s="253"/>
      <c r="C325" s="254"/>
      <c r="D325" s="249" t="s">
        <v>200</v>
      </c>
      <c r="E325" s="255" t="s">
        <v>21</v>
      </c>
      <c r="F325" s="256" t="s">
        <v>1835</v>
      </c>
      <c r="G325" s="254"/>
      <c r="H325" s="257">
        <v>1.744</v>
      </c>
      <c r="I325" s="258"/>
      <c r="J325" s="254"/>
      <c r="K325" s="254"/>
      <c r="L325" s="259"/>
      <c r="M325" s="260"/>
      <c r="N325" s="261"/>
      <c r="O325" s="261"/>
      <c r="P325" s="261"/>
      <c r="Q325" s="261"/>
      <c r="R325" s="261"/>
      <c r="S325" s="261"/>
      <c r="T325" s="262"/>
      <c r="AT325" s="263" t="s">
        <v>200</v>
      </c>
      <c r="AU325" s="263" t="s">
        <v>207</v>
      </c>
      <c r="AV325" s="12" t="s">
        <v>81</v>
      </c>
      <c r="AW325" s="12" t="s">
        <v>35</v>
      </c>
      <c r="AX325" s="12" t="s">
        <v>72</v>
      </c>
      <c r="AY325" s="263" t="s">
        <v>188</v>
      </c>
    </row>
    <row r="326" s="12" customFormat="1">
      <c r="B326" s="253"/>
      <c r="C326" s="254"/>
      <c r="D326" s="249" t="s">
        <v>200</v>
      </c>
      <c r="E326" s="255" t="s">
        <v>21</v>
      </c>
      <c r="F326" s="256" t="s">
        <v>1836</v>
      </c>
      <c r="G326" s="254"/>
      <c r="H326" s="257">
        <v>1.214</v>
      </c>
      <c r="I326" s="258"/>
      <c r="J326" s="254"/>
      <c r="K326" s="254"/>
      <c r="L326" s="259"/>
      <c r="M326" s="260"/>
      <c r="N326" s="261"/>
      <c r="O326" s="261"/>
      <c r="P326" s="261"/>
      <c r="Q326" s="261"/>
      <c r="R326" s="261"/>
      <c r="S326" s="261"/>
      <c r="T326" s="262"/>
      <c r="AT326" s="263" t="s">
        <v>200</v>
      </c>
      <c r="AU326" s="263" t="s">
        <v>207</v>
      </c>
      <c r="AV326" s="12" t="s">
        <v>81</v>
      </c>
      <c r="AW326" s="12" t="s">
        <v>35</v>
      </c>
      <c r="AX326" s="12" t="s">
        <v>72</v>
      </c>
      <c r="AY326" s="263" t="s">
        <v>188</v>
      </c>
    </row>
    <row r="327" s="14" customFormat="1">
      <c r="B327" s="274"/>
      <c r="C327" s="275"/>
      <c r="D327" s="249" t="s">
        <v>200</v>
      </c>
      <c r="E327" s="276" t="s">
        <v>21</v>
      </c>
      <c r="F327" s="277" t="s">
        <v>215</v>
      </c>
      <c r="G327" s="275"/>
      <c r="H327" s="278">
        <v>115.59999999999999</v>
      </c>
      <c r="I327" s="279"/>
      <c r="J327" s="275"/>
      <c r="K327" s="275"/>
      <c r="L327" s="280"/>
      <c r="M327" s="281"/>
      <c r="N327" s="282"/>
      <c r="O327" s="282"/>
      <c r="P327" s="282"/>
      <c r="Q327" s="282"/>
      <c r="R327" s="282"/>
      <c r="S327" s="282"/>
      <c r="T327" s="283"/>
      <c r="AT327" s="284" t="s">
        <v>200</v>
      </c>
      <c r="AU327" s="284" t="s">
        <v>207</v>
      </c>
      <c r="AV327" s="14" t="s">
        <v>194</v>
      </c>
      <c r="AW327" s="14" t="s">
        <v>35</v>
      </c>
      <c r="AX327" s="14" t="s">
        <v>79</v>
      </c>
      <c r="AY327" s="284" t="s">
        <v>188</v>
      </c>
    </row>
    <row r="328" s="1" customFormat="1" ht="25.5" customHeight="1">
      <c r="B328" s="47"/>
      <c r="C328" s="237" t="s">
        <v>471</v>
      </c>
      <c r="D328" s="237" t="s">
        <v>190</v>
      </c>
      <c r="E328" s="238" t="s">
        <v>486</v>
      </c>
      <c r="F328" s="239" t="s">
        <v>487</v>
      </c>
      <c r="G328" s="240" t="s">
        <v>120</v>
      </c>
      <c r="H328" s="241">
        <v>7.9989999999999997</v>
      </c>
      <c r="I328" s="242"/>
      <c r="J328" s="243">
        <f>ROUND(I328*H328,2)</f>
        <v>0</v>
      </c>
      <c r="K328" s="239" t="s">
        <v>193</v>
      </c>
      <c r="L328" s="73"/>
      <c r="M328" s="244" t="s">
        <v>21</v>
      </c>
      <c r="N328" s="245" t="s">
        <v>43</v>
      </c>
      <c r="O328" s="48"/>
      <c r="P328" s="246">
        <f>O328*H328</f>
        <v>0</v>
      </c>
      <c r="Q328" s="246">
        <v>0.0016800000000000001</v>
      </c>
      <c r="R328" s="246">
        <f>Q328*H328</f>
        <v>0.01343832</v>
      </c>
      <c r="S328" s="246">
        <v>0</v>
      </c>
      <c r="T328" s="247">
        <f>S328*H328</f>
        <v>0</v>
      </c>
      <c r="AR328" s="25" t="s">
        <v>194</v>
      </c>
      <c r="AT328" s="25" t="s">
        <v>190</v>
      </c>
      <c r="AU328" s="25" t="s">
        <v>207</v>
      </c>
      <c r="AY328" s="25" t="s">
        <v>188</v>
      </c>
      <c r="BE328" s="248">
        <f>IF(N328="základní",J328,0)</f>
        <v>0</v>
      </c>
      <c r="BF328" s="248">
        <f>IF(N328="snížená",J328,0)</f>
        <v>0</v>
      </c>
      <c r="BG328" s="248">
        <f>IF(N328="zákl. přenesená",J328,0)</f>
        <v>0</v>
      </c>
      <c r="BH328" s="248">
        <f>IF(N328="sníž. přenesená",J328,0)</f>
        <v>0</v>
      </c>
      <c r="BI328" s="248">
        <f>IF(N328="nulová",J328,0)</f>
        <v>0</v>
      </c>
      <c r="BJ328" s="25" t="s">
        <v>79</v>
      </c>
      <c r="BK328" s="248">
        <f>ROUND(I328*H328,2)</f>
        <v>0</v>
      </c>
      <c r="BL328" s="25" t="s">
        <v>194</v>
      </c>
      <c r="BM328" s="25" t="s">
        <v>1875</v>
      </c>
    </row>
    <row r="329" s="1" customFormat="1">
      <c r="B329" s="47"/>
      <c r="C329" s="75"/>
      <c r="D329" s="249" t="s">
        <v>196</v>
      </c>
      <c r="E329" s="75"/>
      <c r="F329" s="250" t="s">
        <v>489</v>
      </c>
      <c r="G329" s="75"/>
      <c r="H329" s="75"/>
      <c r="I329" s="205"/>
      <c r="J329" s="75"/>
      <c r="K329" s="75"/>
      <c r="L329" s="73"/>
      <c r="M329" s="251"/>
      <c r="N329" s="48"/>
      <c r="O329" s="48"/>
      <c r="P329" s="48"/>
      <c r="Q329" s="48"/>
      <c r="R329" s="48"/>
      <c r="S329" s="48"/>
      <c r="T329" s="96"/>
      <c r="AT329" s="25" t="s">
        <v>196</v>
      </c>
      <c r="AU329" s="25" t="s">
        <v>207</v>
      </c>
    </row>
    <row r="330" s="12" customFormat="1">
      <c r="B330" s="253"/>
      <c r="C330" s="254"/>
      <c r="D330" s="249" t="s">
        <v>200</v>
      </c>
      <c r="E330" s="255" t="s">
        <v>21</v>
      </c>
      <c r="F330" s="256" t="s">
        <v>1808</v>
      </c>
      <c r="G330" s="254"/>
      <c r="H330" s="257">
        <v>7.9989999999999997</v>
      </c>
      <c r="I330" s="258"/>
      <c r="J330" s="254"/>
      <c r="K330" s="254"/>
      <c r="L330" s="259"/>
      <c r="M330" s="260"/>
      <c r="N330" s="261"/>
      <c r="O330" s="261"/>
      <c r="P330" s="261"/>
      <c r="Q330" s="261"/>
      <c r="R330" s="261"/>
      <c r="S330" s="261"/>
      <c r="T330" s="262"/>
      <c r="AT330" s="263" t="s">
        <v>200</v>
      </c>
      <c r="AU330" s="263" t="s">
        <v>207</v>
      </c>
      <c r="AV330" s="12" t="s">
        <v>81</v>
      </c>
      <c r="AW330" s="12" t="s">
        <v>35</v>
      </c>
      <c r="AX330" s="12" t="s">
        <v>79</v>
      </c>
      <c r="AY330" s="263" t="s">
        <v>188</v>
      </c>
    </row>
    <row r="331" s="1" customFormat="1" ht="16.5" customHeight="1">
      <c r="B331" s="47"/>
      <c r="C331" s="237" t="s">
        <v>478</v>
      </c>
      <c r="D331" s="237" t="s">
        <v>190</v>
      </c>
      <c r="E331" s="238" t="s">
        <v>497</v>
      </c>
      <c r="F331" s="239" t="s">
        <v>498</v>
      </c>
      <c r="G331" s="240" t="s">
        <v>120</v>
      </c>
      <c r="H331" s="241">
        <v>56.637</v>
      </c>
      <c r="I331" s="242"/>
      <c r="J331" s="243">
        <f>ROUND(I331*H331,2)</f>
        <v>0</v>
      </c>
      <c r="K331" s="239" t="s">
        <v>193</v>
      </c>
      <c r="L331" s="73"/>
      <c r="M331" s="244" t="s">
        <v>21</v>
      </c>
      <c r="N331" s="245" t="s">
        <v>43</v>
      </c>
      <c r="O331" s="48"/>
      <c r="P331" s="246">
        <f>O331*H331</f>
        <v>0</v>
      </c>
      <c r="Q331" s="246">
        <v>0.000121</v>
      </c>
      <c r="R331" s="246">
        <f>Q331*H331</f>
        <v>0.006853077</v>
      </c>
      <c r="S331" s="246">
        <v>0</v>
      </c>
      <c r="T331" s="247">
        <f>S331*H331</f>
        <v>0</v>
      </c>
      <c r="AR331" s="25" t="s">
        <v>194</v>
      </c>
      <c r="AT331" s="25" t="s">
        <v>190</v>
      </c>
      <c r="AU331" s="25" t="s">
        <v>207</v>
      </c>
      <c r="AY331" s="25" t="s">
        <v>188</v>
      </c>
      <c r="BE331" s="248">
        <f>IF(N331="základní",J331,0)</f>
        <v>0</v>
      </c>
      <c r="BF331" s="248">
        <f>IF(N331="snížená",J331,0)</f>
        <v>0</v>
      </c>
      <c r="BG331" s="248">
        <f>IF(N331="zákl. přenesená",J331,0)</f>
        <v>0</v>
      </c>
      <c r="BH331" s="248">
        <f>IF(N331="sníž. přenesená",J331,0)</f>
        <v>0</v>
      </c>
      <c r="BI331" s="248">
        <f>IF(N331="nulová",J331,0)</f>
        <v>0</v>
      </c>
      <c r="BJ331" s="25" t="s">
        <v>79</v>
      </c>
      <c r="BK331" s="248">
        <f>ROUND(I331*H331,2)</f>
        <v>0</v>
      </c>
      <c r="BL331" s="25" t="s">
        <v>194</v>
      </c>
      <c r="BM331" s="25" t="s">
        <v>1876</v>
      </c>
    </row>
    <row r="332" s="1" customFormat="1">
      <c r="B332" s="47"/>
      <c r="C332" s="75"/>
      <c r="D332" s="249" t="s">
        <v>196</v>
      </c>
      <c r="E332" s="75"/>
      <c r="F332" s="250" t="s">
        <v>500</v>
      </c>
      <c r="G332" s="75"/>
      <c r="H332" s="75"/>
      <c r="I332" s="205"/>
      <c r="J332" s="75"/>
      <c r="K332" s="75"/>
      <c r="L332" s="73"/>
      <c r="M332" s="251"/>
      <c r="N332" s="48"/>
      <c r="O332" s="48"/>
      <c r="P332" s="48"/>
      <c r="Q332" s="48"/>
      <c r="R332" s="48"/>
      <c r="S332" s="48"/>
      <c r="T332" s="96"/>
      <c r="AT332" s="25" t="s">
        <v>196</v>
      </c>
      <c r="AU332" s="25" t="s">
        <v>207</v>
      </c>
    </row>
    <row r="333" s="1" customFormat="1">
      <c r="B333" s="47"/>
      <c r="C333" s="75"/>
      <c r="D333" s="249" t="s">
        <v>198</v>
      </c>
      <c r="E333" s="75"/>
      <c r="F333" s="252" t="s">
        <v>501</v>
      </c>
      <c r="G333" s="75"/>
      <c r="H333" s="75"/>
      <c r="I333" s="205"/>
      <c r="J333" s="75"/>
      <c r="K333" s="75"/>
      <c r="L333" s="73"/>
      <c r="M333" s="251"/>
      <c r="N333" s="48"/>
      <c r="O333" s="48"/>
      <c r="P333" s="48"/>
      <c r="Q333" s="48"/>
      <c r="R333" s="48"/>
      <c r="S333" s="48"/>
      <c r="T333" s="96"/>
      <c r="AT333" s="25" t="s">
        <v>198</v>
      </c>
      <c r="AU333" s="25" t="s">
        <v>207</v>
      </c>
    </row>
    <row r="334" s="12" customFormat="1">
      <c r="B334" s="253"/>
      <c r="C334" s="254"/>
      <c r="D334" s="249" t="s">
        <v>200</v>
      </c>
      <c r="E334" s="255" t="s">
        <v>21</v>
      </c>
      <c r="F334" s="256" t="s">
        <v>1877</v>
      </c>
      <c r="G334" s="254"/>
      <c r="H334" s="257">
        <v>1.5840000000000001</v>
      </c>
      <c r="I334" s="258"/>
      <c r="J334" s="254"/>
      <c r="K334" s="254"/>
      <c r="L334" s="259"/>
      <c r="M334" s="260"/>
      <c r="N334" s="261"/>
      <c r="O334" s="261"/>
      <c r="P334" s="261"/>
      <c r="Q334" s="261"/>
      <c r="R334" s="261"/>
      <c r="S334" s="261"/>
      <c r="T334" s="262"/>
      <c r="AT334" s="263" t="s">
        <v>200</v>
      </c>
      <c r="AU334" s="263" t="s">
        <v>207</v>
      </c>
      <c r="AV334" s="12" t="s">
        <v>81</v>
      </c>
      <c r="AW334" s="12" t="s">
        <v>35</v>
      </c>
      <c r="AX334" s="12" t="s">
        <v>72</v>
      </c>
      <c r="AY334" s="263" t="s">
        <v>188</v>
      </c>
    </row>
    <row r="335" s="12" customFormat="1">
      <c r="B335" s="253"/>
      <c r="C335" s="254"/>
      <c r="D335" s="249" t="s">
        <v>200</v>
      </c>
      <c r="E335" s="255" t="s">
        <v>21</v>
      </c>
      <c r="F335" s="256" t="s">
        <v>1878</v>
      </c>
      <c r="G335" s="254"/>
      <c r="H335" s="257">
        <v>8.4960000000000004</v>
      </c>
      <c r="I335" s="258"/>
      <c r="J335" s="254"/>
      <c r="K335" s="254"/>
      <c r="L335" s="259"/>
      <c r="M335" s="260"/>
      <c r="N335" s="261"/>
      <c r="O335" s="261"/>
      <c r="P335" s="261"/>
      <c r="Q335" s="261"/>
      <c r="R335" s="261"/>
      <c r="S335" s="261"/>
      <c r="T335" s="262"/>
      <c r="AT335" s="263" t="s">
        <v>200</v>
      </c>
      <c r="AU335" s="263" t="s">
        <v>207</v>
      </c>
      <c r="AV335" s="12" t="s">
        <v>81</v>
      </c>
      <c r="AW335" s="12" t="s">
        <v>35</v>
      </c>
      <c r="AX335" s="12" t="s">
        <v>72</v>
      </c>
      <c r="AY335" s="263" t="s">
        <v>188</v>
      </c>
    </row>
    <row r="336" s="12" customFormat="1">
      <c r="B336" s="253"/>
      <c r="C336" s="254"/>
      <c r="D336" s="249" t="s">
        <v>200</v>
      </c>
      <c r="E336" s="255" t="s">
        <v>21</v>
      </c>
      <c r="F336" s="256" t="s">
        <v>1879</v>
      </c>
      <c r="G336" s="254"/>
      <c r="H336" s="257">
        <v>2.3759999999999999</v>
      </c>
      <c r="I336" s="258"/>
      <c r="J336" s="254"/>
      <c r="K336" s="254"/>
      <c r="L336" s="259"/>
      <c r="M336" s="260"/>
      <c r="N336" s="261"/>
      <c r="O336" s="261"/>
      <c r="P336" s="261"/>
      <c r="Q336" s="261"/>
      <c r="R336" s="261"/>
      <c r="S336" s="261"/>
      <c r="T336" s="262"/>
      <c r="AT336" s="263" t="s">
        <v>200</v>
      </c>
      <c r="AU336" s="263" t="s">
        <v>207</v>
      </c>
      <c r="AV336" s="12" t="s">
        <v>81</v>
      </c>
      <c r="AW336" s="12" t="s">
        <v>35</v>
      </c>
      <c r="AX336" s="12" t="s">
        <v>72</v>
      </c>
      <c r="AY336" s="263" t="s">
        <v>188</v>
      </c>
    </row>
    <row r="337" s="12" customFormat="1">
      <c r="B337" s="253"/>
      <c r="C337" s="254"/>
      <c r="D337" s="249" t="s">
        <v>200</v>
      </c>
      <c r="E337" s="255" t="s">
        <v>21</v>
      </c>
      <c r="F337" s="256" t="s">
        <v>1291</v>
      </c>
      <c r="G337" s="254"/>
      <c r="H337" s="257">
        <v>5.5439999999999996</v>
      </c>
      <c r="I337" s="258"/>
      <c r="J337" s="254"/>
      <c r="K337" s="254"/>
      <c r="L337" s="259"/>
      <c r="M337" s="260"/>
      <c r="N337" s="261"/>
      <c r="O337" s="261"/>
      <c r="P337" s="261"/>
      <c r="Q337" s="261"/>
      <c r="R337" s="261"/>
      <c r="S337" s="261"/>
      <c r="T337" s="262"/>
      <c r="AT337" s="263" t="s">
        <v>200</v>
      </c>
      <c r="AU337" s="263" t="s">
        <v>207</v>
      </c>
      <c r="AV337" s="12" t="s">
        <v>81</v>
      </c>
      <c r="AW337" s="12" t="s">
        <v>35</v>
      </c>
      <c r="AX337" s="12" t="s">
        <v>72</v>
      </c>
      <c r="AY337" s="263" t="s">
        <v>188</v>
      </c>
    </row>
    <row r="338" s="12" customFormat="1">
      <c r="B338" s="253"/>
      <c r="C338" s="254"/>
      <c r="D338" s="249" t="s">
        <v>200</v>
      </c>
      <c r="E338" s="255" t="s">
        <v>21</v>
      </c>
      <c r="F338" s="256" t="s">
        <v>504</v>
      </c>
      <c r="G338" s="254"/>
      <c r="H338" s="257">
        <v>2.6400000000000001</v>
      </c>
      <c r="I338" s="258"/>
      <c r="J338" s="254"/>
      <c r="K338" s="254"/>
      <c r="L338" s="259"/>
      <c r="M338" s="260"/>
      <c r="N338" s="261"/>
      <c r="O338" s="261"/>
      <c r="P338" s="261"/>
      <c r="Q338" s="261"/>
      <c r="R338" s="261"/>
      <c r="S338" s="261"/>
      <c r="T338" s="262"/>
      <c r="AT338" s="263" t="s">
        <v>200</v>
      </c>
      <c r="AU338" s="263" t="s">
        <v>207</v>
      </c>
      <c r="AV338" s="12" t="s">
        <v>81</v>
      </c>
      <c r="AW338" s="12" t="s">
        <v>35</v>
      </c>
      <c r="AX338" s="12" t="s">
        <v>72</v>
      </c>
      <c r="AY338" s="263" t="s">
        <v>188</v>
      </c>
    </row>
    <row r="339" s="12" customFormat="1">
      <c r="B339" s="253"/>
      <c r="C339" s="254"/>
      <c r="D339" s="249" t="s">
        <v>200</v>
      </c>
      <c r="E339" s="255" t="s">
        <v>21</v>
      </c>
      <c r="F339" s="256" t="s">
        <v>1880</v>
      </c>
      <c r="G339" s="254"/>
      <c r="H339" s="257">
        <v>3.9359999999999999</v>
      </c>
      <c r="I339" s="258"/>
      <c r="J339" s="254"/>
      <c r="K339" s="254"/>
      <c r="L339" s="259"/>
      <c r="M339" s="260"/>
      <c r="N339" s="261"/>
      <c r="O339" s="261"/>
      <c r="P339" s="261"/>
      <c r="Q339" s="261"/>
      <c r="R339" s="261"/>
      <c r="S339" s="261"/>
      <c r="T339" s="262"/>
      <c r="AT339" s="263" t="s">
        <v>200</v>
      </c>
      <c r="AU339" s="263" t="s">
        <v>207</v>
      </c>
      <c r="AV339" s="12" t="s">
        <v>81</v>
      </c>
      <c r="AW339" s="12" t="s">
        <v>35</v>
      </c>
      <c r="AX339" s="12" t="s">
        <v>72</v>
      </c>
      <c r="AY339" s="263" t="s">
        <v>188</v>
      </c>
    </row>
    <row r="340" s="12" customFormat="1">
      <c r="B340" s="253"/>
      <c r="C340" s="254"/>
      <c r="D340" s="249" t="s">
        <v>200</v>
      </c>
      <c r="E340" s="255" t="s">
        <v>21</v>
      </c>
      <c r="F340" s="256" t="s">
        <v>1881</v>
      </c>
      <c r="G340" s="254"/>
      <c r="H340" s="257">
        <v>7.9960000000000004</v>
      </c>
      <c r="I340" s="258"/>
      <c r="J340" s="254"/>
      <c r="K340" s="254"/>
      <c r="L340" s="259"/>
      <c r="M340" s="260"/>
      <c r="N340" s="261"/>
      <c r="O340" s="261"/>
      <c r="P340" s="261"/>
      <c r="Q340" s="261"/>
      <c r="R340" s="261"/>
      <c r="S340" s="261"/>
      <c r="T340" s="262"/>
      <c r="AT340" s="263" t="s">
        <v>200</v>
      </c>
      <c r="AU340" s="263" t="s">
        <v>207</v>
      </c>
      <c r="AV340" s="12" t="s">
        <v>81</v>
      </c>
      <c r="AW340" s="12" t="s">
        <v>35</v>
      </c>
      <c r="AX340" s="12" t="s">
        <v>72</v>
      </c>
      <c r="AY340" s="263" t="s">
        <v>188</v>
      </c>
    </row>
    <row r="341" s="12" customFormat="1">
      <c r="B341" s="253"/>
      <c r="C341" s="254"/>
      <c r="D341" s="249" t="s">
        <v>200</v>
      </c>
      <c r="E341" s="255" t="s">
        <v>21</v>
      </c>
      <c r="F341" s="256" t="s">
        <v>1882</v>
      </c>
      <c r="G341" s="254"/>
      <c r="H341" s="257">
        <v>5.3099999999999996</v>
      </c>
      <c r="I341" s="258"/>
      <c r="J341" s="254"/>
      <c r="K341" s="254"/>
      <c r="L341" s="259"/>
      <c r="M341" s="260"/>
      <c r="N341" s="261"/>
      <c r="O341" s="261"/>
      <c r="P341" s="261"/>
      <c r="Q341" s="261"/>
      <c r="R341" s="261"/>
      <c r="S341" s="261"/>
      <c r="T341" s="262"/>
      <c r="AT341" s="263" t="s">
        <v>200</v>
      </c>
      <c r="AU341" s="263" t="s">
        <v>207</v>
      </c>
      <c r="AV341" s="12" t="s">
        <v>81</v>
      </c>
      <c r="AW341" s="12" t="s">
        <v>35</v>
      </c>
      <c r="AX341" s="12" t="s">
        <v>72</v>
      </c>
      <c r="AY341" s="263" t="s">
        <v>188</v>
      </c>
    </row>
    <row r="342" s="12" customFormat="1">
      <c r="B342" s="253"/>
      <c r="C342" s="254"/>
      <c r="D342" s="249" t="s">
        <v>200</v>
      </c>
      <c r="E342" s="255" t="s">
        <v>21</v>
      </c>
      <c r="F342" s="256" t="s">
        <v>1883</v>
      </c>
      <c r="G342" s="254"/>
      <c r="H342" s="257">
        <v>5.5439999999999996</v>
      </c>
      <c r="I342" s="258"/>
      <c r="J342" s="254"/>
      <c r="K342" s="254"/>
      <c r="L342" s="259"/>
      <c r="M342" s="260"/>
      <c r="N342" s="261"/>
      <c r="O342" s="261"/>
      <c r="P342" s="261"/>
      <c r="Q342" s="261"/>
      <c r="R342" s="261"/>
      <c r="S342" s="261"/>
      <c r="T342" s="262"/>
      <c r="AT342" s="263" t="s">
        <v>200</v>
      </c>
      <c r="AU342" s="263" t="s">
        <v>207</v>
      </c>
      <c r="AV342" s="12" t="s">
        <v>81</v>
      </c>
      <c r="AW342" s="12" t="s">
        <v>35</v>
      </c>
      <c r="AX342" s="12" t="s">
        <v>72</v>
      </c>
      <c r="AY342" s="263" t="s">
        <v>188</v>
      </c>
    </row>
    <row r="343" s="12" customFormat="1">
      <c r="B343" s="253"/>
      <c r="C343" s="254"/>
      <c r="D343" s="249" t="s">
        <v>200</v>
      </c>
      <c r="E343" s="255" t="s">
        <v>21</v>
      </c>
      <c r="F343" s="256" t="s">
        <v>1884</v>
      </c>
      <c r="G343" s="254"/>
      <c r="H343" s="257">
        <v>0.52800000000000002</v>
      </c>
      <c r="I343" s="258"/>
      <c r="J343" s="254"/>
      <c r="K343" s="254"/>
      <c r="L343" s="259"/>
      <c r="M343" s="260"/>
      <c r="N343" s="261"/>
      <c r="O343" s="261"/>
      <c r="P343" s="261"/>
      <c r="Q343" s="261"/>
      <c r="R343" s="261"/>
      <c r="S343" s="261"/>
      <c r="T343" s="262"/>
      <c r="AT343" s="263" t="s">
        <v>200</v>
      </c>
      <c r="AU343" s="263" t="s">
        <v>207</v>
      </c>
      <c r="AV343" s="12" t="s">
        <v>81</v>
      </c>
      <c r="AW343" s="12" t="s">
        <v>35</v>
      </c>
      <c r="AX343" s="12" t="s">
        <v>72</v>
      </c>
      <c r="AY343" s="263" t="s">
        <v>188</v>
      </c>
    </row>
    <row r="344" s="12" customFormat="1">
      <c r="B344" s="253"/>
      <c r="C344" s="254"/>
      <c r="D344" s="249" t="s">
        <v>200</v>
      </c>
      <c r="E344" s="255" t="s">
        <v>21</v>
      </c>
      <c r="F344" s="256" t="s">
        <v>1885</v>
      </c>
      <c r="G344" s="254"/>
      <c r="H344" s="257">
        <v>4.3070000000000004</v>
      </c>
      <c r="I344" s="258"/>
      <c r="J344" s="254"/>
      <c r="K344" s="254"/>
      <c r="L344" s="259"/>
      <c r="M344" s="260"/>
      <c r="N344" s="261"/>
      <c r="O344" s="261"/>
      <c r="P344" s="261"/>
      <c r="Q344" s="261"/>
      <c r="R344" s="261"/>
      <c r="S344" s="261"/>
      <c r="T344" s="262"/>
      <c r="AT344" s="263" t="s">
        <v>200</v>
      </c>
      <c r="AU344" s="263" t="s">
        <v>207</v>
      </c>
      <c r="AV344" s="12" t="s">
        <v>81</v>
      </c>
      <c r="AW344" s="12" t="s">
        <v>35</v>
      </c>
      <c r="AX344" s="12" t="s">
        <v>72</v>
      </c>
      <c r="AY344" s="263" t="s">
        <v>188</v>
      </c>
    </row>
    <row r="345" s="12" customFormat="1">
      <c r="B345" s="253"/>
      <c r="C345" s="254"/>
      <c r="D345" s="249" t="s">
        <v>200</v>
      </c>
      <c r="E345" s="255" t="s">
        <v>21</v>
      </c>
      <c r="F345" s="256" t="s">
        <v>1295</v>
      </c>
      <c r="G345" s="254"/>
      <c r="H345" s="257">
        <v>2.8319999999999999</v>
      </c>
      <c r="I345" s="258"/>
      <c r="J345" s="254"/>
      <c r="K345" s="254"/>
      <c r="L345" s="259"/>
      <c r="M345" s="260"/>
      <c r="N345" s="261"/>
      <c r="O345" s="261"/>
      <c r="P345" s="261"/>
      <c r="Q345" s="261"/>
      <c r="R345" s="261"/>
      <c r="S345" s="261"/>
      <c r="T345" s="262"/>
      <c r="AT345" s="263" t="s">
        <v>200</v>
      </c>
      <c r="AU345" s="263" t="s">
        <v>207</v>
      </c>
      <c r="AV345" s="12" t="s">
        <v>81</v>
      </c>
      <c r="AW345" s="12" t="s">
        <v>35</v>
      </c>
      <c r="AX345" s="12" t="s">
        <v>72</v>
      </c>
      <c r="AY345" s="263" t="s">
        <v>188</v>
      </c>
    </row>
    <row r="346" s="12" customFormat="1">
      <c r="B346" s="253"/>
      <c r="C346" s="254"/>
      <c r="D346" s="249" t="s">
        <v>200</v>
      </c>
      <c r="E346" s="255" t="s">
        <v>21</v>
      </c>
      <c r="F346" s="256" t="s">
        <v>1883</v>
      </c>
      <c r="G346" s="254"/>
      <c r="H346" s="257">
        <v>5.5439999999999996</v>
      </c>
      <c r="I346" s="258"/>
      <c r="J346" s="254"/>
      <c r="K346" s="254"/>
      <c r="L346" s="259"/>
      <c r="M346" s="260"/>
      <c r="N346" s="261"/>
      <c r="O346" s="261"/>
      <c r="P346" s="261"/>
      <c r="Q346" s="261"/>
      <c r="R346" s="261"/>
      <c r="S346" s="261"/>
      <c r="T346" s="262"/>
      <c r="AT346" s="263" t="s">
        <v>200</v>
      </c>
      <c r="AU346" s="263" t="s">
        <v>207</v>
      </c>
      <c r="AV346" s="12" t="s">
        <v>81</v>
      </c>
      <c r="AW346" s="12" t="s">
        <v>35</v>
      </c>
      <c r="AX346" s="12" t="s">
        <v>72</v>
      </c>
      <c r="AY346" s="263" t="s">
        <v>188</v>
      </c>
    </row>
    <row r="347" s="14" customFormat="1">
      <c r="B347" s="274"/>
      <c r="C347" s="275"/>
      <c r="D347" s="249" t="s">
        <v>200</v>
      </c>
      <c r="E347" s="276" t="s">
        <v>21</v>
      </c>
      <c r="F347" s="277" t="s">
        <v>215</v>
      </c>
      <c r="G347" s="275"/>
      <c r="H347" s="278">
        <v>56.637</v>
      </c>
      <c r="I347" s="279"/>
      <c r="J347" s="275"/>
      <c r="K347" s="275"/>
      <c r="L347" s="280"/>
      <c r="M347" s="281"/>
      <c r="N347" s="282"/>
      <c r="O347" s="282"/>
      <c r="P347" s="282"/>
      <c r="Q347" s="282"/>
      <c r="R347" s="282"/>
      <c r="S347" s="282"/>
      <c r="T347" s="283"/>
      <c r="AT347" s="284" t="s">
        <v>200</v>
      </c>
      <c r="AU347" s="284" t="s">
        <v>207</v>
      </c>
      <c r="AV347" s="14" t="s">
        <v>194</v>
      </c>
      <c r="AW347" s="14" t="s">
        <v>35</v>
      </c>
      <c r="AX347" s="14" t="s">
        <v>79</v>
      </c>
      <c r="AY347" s="284" t="s">
        <v>188</v>
      </c>
    </row>
    <row r="348" s="1" customFormat="1" ht="16.5" customHeight="1">
      <c r="B348" s="47"/>
      <c r="C348" s="237" t="s">
        <v>485</v>
      </c>
      <c r="D348" s="237" t="s">
        <v>190</v>
      </c>
      <c r="E348" s="238" t="s">
        <v>519</v>
      </c>
      <c r="F348" s="239" t="s">
        <v>520</v>
      </c>
      <c r="G348" s="240" t="s">
        <v>120</v>
      </c>
      <c r="H348" s="241">
        <v>180.73400000000001</v>
      </c>
      <c r="I348" s="242"/>
      <c r="J348" s="243">
        <f>ROUND(I348*H348,2)</f>
        <v>0</v>
      </c>
      <c r="K348" s="239" t="s">
        <v>193</v>
      </c>
      <c r="L348" s="73"/>
      <c r="M348" s="244" t="s">
        <v>21</v>
      </c>
      <c r="N348" s="245" t="s">
        <v>43</v>
      </c>
      <c r="O348" s="48"/>
      <c r="P348" s="246">
        <f>O348*H348</f>
        <v>0</v>
      </c>
      <c r="Q348" s="246">
        <v>0</v>
      </c>
      <c r="R348" s="246">
        <f>Q348*H348</f>
        <v>0</v>
      </c>
      <c r="S348" s="246">
        <v>0</v>
      </c>
      <c r="T348" s="247">
        <f>S348*H348</f>
        <v>0</v>
      </c>
      <c r="AR348" s="25" t="s">
        <v>194</v>
      </c>
      <c r="AT348" s="25" t="s">
        <v>190</v>
      </c>
      <c r="AU348" s="25" t="s">
        <v>207</v>
      </c>
      <c r="AY348" s="25" t="s">
        <v>188</v>
      </c>
      <c r="BE348" s="248">
        <f>IF(N348="základní",J348,0)</f>
        <v>0</v>
      </c>
      <c r="BF348" s="248">
        <f>IF(N348="snížená",J348,0)</f>
        <v>0</v>
      </c>
      <c r="BG348" s="248">
        <f>IF(N348="zákl. přenesená",J348,0)</f>
        <v>0</v>
      </c>
      <c r="BH348" s="248">
        <f>IF(N348="sníž. přenesená",J348,0)</f>
        <v>0</v>
      </c>
      <c r="BI348" s="248">
        <f>IF(N348="nulová",J348,0)</f>
        <v>0</v>
      </c>
      <c r="BJ348" s="25" t="s">
        <v>79</v>
      </c>
      <c r="BK348" s="248">
        <f>ROUND(I348*H348,2)</f>
        <v>0</v>
      </c>
      <c r="BL348" s="25" t="s">
        <v>194</v>
      </c>
      <c r="BM348" s="25" t="s">
        <v>1886</v>
      </c>
    </row>
    <row r="349" s="1" customFormat="1">
      <c r="B349" s="47"/>
      <c r="C349" s="75"/>
      <c r="D349" s="249" t="s">
        <v>196</v>
      </c>
      <c r="E349" s="75"/>
      <c r="F349" s="250" t="s">
        <v>522</v>
      </c>
      <c r="G349" s="75"/>
      <c r="H349" s="75"/>
      <c r="I349" s="205"/>
      <c r="J349" s="75"/>
      <c r="K349" s="75"/>
      <c r="L349" s="73"/>
      <c r="M349" s="251"/>
      <c r="N349" s="48"/>
      <c r="O349" s="48"/>
      <c r="P349" s="48"/>
      <c r="Q349" s="48"/>
      <c r="R349" s="48"/>
      <c r="S349" s="48"/>
      <c r="T349" s="96"/>
      <c r="AT349" s="25" t="s">
        <v>196</v>
      </c>
      <c r="AU349" s="25" t="s">
        <v>207</v>
      </c>
    </row>
    <row r="350" s="12" customFormat="1">
      <c r="B350" s="253"/>
      <c r="C350" s="254"/>
      <c r="D350" s="249" t="s">
        <v>200</v>
      </c>
      <c r="E350" s="255" t="s">
        <v>21</v>
      </c>
      <c r="F350" s="256" t="s">
        <v>1561</v>
      </c>
      <c r="G350" s="254"/>
      <c r="H350" s="257">
        <v>180.73400000000001</v>
      </c>
      <c r="I350" s="258"/>
      <c r="J350" s="254"/>
      <c r="K350" s="254"/>
      <c r="L350" s="259"/>
      <c r="M350" s="260"/>
      <c r="N350" s="261"/>
      <c r="O350" s="261"/>
      <c r="P350" s="261"/>
      <c r="Q350" s="261"/>
      <c r="R350" s="261"/>
      <c r="S350" s="261"/>
      <c r="T350" s="262"/>
      <c r="AT350" s="263" t="s">
        <v>200</v>
      </c>
      <c r="AU350" s="263" t="s">
        <v>207</v>
      </c>
      <c r="AV350" s="12" t="s">
        <v>81</v>
      </c>
      <c r="AW350" s="12" t="s">
        <v>35</v>
      </c>
      <c r="AX350" s="12" t="s">
        <v>79</v>
      </c>
      <c r="AY350" s="263" t="s">
        <v>188</v>
      </c>
    </row>
    <row r="351" s="11" customFormat="1" ht="22.32" customHeight="1">
      <c r="B351" s="221"/>
      <c r="C351" s="222"/>
      <c r="D351" s="223" t="s">
        <v>71</v>
      </c>
      <c r="E351" s="235" t="s">
        <v>523</v>
      </c>
      <c r="F351" s="235" t="s">
        <v>524</v>
      </c>
      <c r="G351" s="222"/>
      <c r="H351" s="222"/>
      <c r="I351" s="225"/>
      <c r="J351" s="236">
        <f>BK351</f>
        <v>0</v>
      </c>
      <c r="K351" s="222"/>
      <c r="L351" s="227"/>
      <c r="M351" s="228"/>
      <c r="N351" s="229"/>
      <c r="O351" s="229"/>
      <c r="P351" s="230">
        <f>SUM(P352:P354)</f>
        <v>0</v>
      </c>
      <c r="Q351" s="229"/>
      <c r="R351" s="230">
        <f>SUM(R352:R354)</f>
        <v>14.595609269999999</v>
      </c>
      <c r="S351" s="229"/>
      <c r="T351" s="231">
        <f>SUM(T352:T354)</f>
        <v>0</v>
      </c>
      <c r="AR351" s="232" t="s">
        <v>79</v>
      </c>
      <c r="AT351" s="233" t="s">
        <v>71</v>
      </c>
      <c r="AU351" s="233" t="s">
        <v>81</v>
      </c>
      <c r="AY351" s="232" t="s">
        <v>188</v>
      </c>
      <c r="BK351" s="234">
        <f>SUM(BK352:BK354)</f>
        <v>0</v>
      </c>
    </row>
    <row r="352" s="1" customFormat="1" ht="16.5" customHeight="1">
      <c r="B352" s="47"/>
      <c r="C352" s="237" t="s">
        <v>490</v>
      </c>
      <c r="D352" s="237" t="s">
        <v>190</v>
      </c>
      <c r="E352" s="238" t="s">
        <v>1592</v>
      </c>
      <c r="F352" s="239" t="s">
        <v>1593</v>
      </c>
      <c r="G352" s="240" t="s">
        <v>120</v>
      </c>
      <c r="H352" s="241">
        <v>42.228999999999999</v>
      </c>
      <c r="I352" s="242"/>
      <c r="J352" s="243">
        <f>ROUND(I352*H352,2)</f>
        <v>0</v>
      </c>
      <c r="K352" s="239" t="s">
        <v>193</v>
      </c>
      <c r="L352" s="73"/>
      <c r="M352" s="244" t="s">
        <v>21</v>
      </c>
      <c r="N352" s="245" t="s">
        <v>43</v>
      </c>
      <c r="O352" s="48"/>
      <c r="P352" s="246">
        <f>O352*H352</f>
        <v>0</v>
      </c>
      <c r="Q352" s="246">
        <v>0.34562999999999999</v>
      </c>
      <c r="R352" s="246">
        <f>Q352*H352</f>
        <v>14.595609269999999</v>
      </c>
      <c r="S352" s="246">
        <v>0</v>
      </c>
      <c r="T352" s="247">
        <f>S352*H352</f>
        <v>0</v>
      </c>
      <c r="AR352" s="25" t="s">
        <v>194</v>
      </c>
      <c r="AT352" s="25" t="s">
        <v>190</v>
      </c>
      <c r="AU352" s="25" t="s">
        <v>207</v>
      </c>
      <c r="AY352" s="25" t="s">
        <v>188</v>
      </c>
      <c r="BE352" s="248">
        <f>IF(N352="základní",J352,0)</f>
        <v>0</v>
      </c>
      <c r="BF352" s="248">
        <f>IF(N352="snížená",J352,0)</f>
        <v>0</v>
      </c>
      <c r="BG352" s="248">
        <f>IF(N352="zákl. přenesená",J352,0)</f>
        <v>0</v>
      </c>
      <c r="BH352" s="248">
        <f>IF(N352="sníž. přenesená",J352,0)</f>
        <v>0</v>
      </c>
      <c r="BI352" s="248">
        <f>IF(N352="nulová",J352,0)</f>
        <v>0</v>
      </c>
      <c r="BJ352" s="25" t="s">
        <v>79</v>
      </c>
      <c r="BK352" s="248">
        <f>ROUND(I352*H352,2)</f>
        <v>0</v>
      </c>
      <c r="BL352" s="25" t="s">
        <v>194</v>
      </c>
      <c r="BM352" s="25" t="s">
        <v>1887</v>
      </c>
    </row>
    <row r="353" s="1" customFormat="1">
      <c r="B353" s="47"/>
      <c r="C353" s="75"/>
      <c r="D353" s="249" t="s">
        <v>196</v>
      </c>
      <c r="E353" s="75"/>
      <c r="F353" s="250" t="s">
        <v>1595</v>
      </c>
      <c r="G353" s="75"/>
      <c r="H353" s="75"/>
      <c r="I353" s="205"/>
      <c r="J353" s="75"/>
      <c r="K353" s="75"/>
      <c r="L353" s="73"/>
      <c r="M353" s="251"/>
      <c r="N353" s="48"/>
      <c r="O353" s="48"/>
      <c r="P353" s="48"/>
      <c r="Q353" s="48"/>
      <c r="R353" s="48"/>
      <c r="S353" s="48"/>
      <c r="T353" s="96"/>
      <c r="AT353" s="25" t="s">
        <v>196</v>
      </c>
      <c r="AU353" s="25" t="s">
        <v>207</v>
      </c>
    </row>
    <row r="354" s="12" customFormat="1">
      <c r="B354" s="253"/>
      <c r="C354" s="254"/>
      <c r="D354" s="249" t="s">
        <v>200</v>
      </c>
      <c r="E354" s="255" t="s">
        <v>21</v>
      </c>
      <c r="F354" s="256" t="s">
        <v>1759</v>
      </c>
      <c r="G354" s="254"/>
      <c r="H354" s="257">
        <v>42.228999999999999</v>
      </c>
      <c r="I354" s="258"/>
      <c r="J354" s="254"/>
      <c r="K354" s="254"/>
      <c r="L354" s="259"/>
      <c r="M354" s="260"/>
      <c r="N354" s="261"/>
      <c r="O354" s="261"/>
      <c r="P354" s="261"/>
      <c r="Q354" s="261"/>
      <c r="R354" s="261"/>
      <c r="S354" s="261"/>
      <c r="T354" s="262"/>
      <c r="AT354" s="263" t="s">
        <v>200</v>
      </c>
      <c r="AU354" s="263" t="s">
        <v>207</v>
      </c>
      <c r="AV354" s="12" t="s">
        <v>81</v>
      </c>
      <c r="AW354" s="12" t="s">
        <v>35</v>
      </c>
      <c r="AX354" s="12" t="s">
        <v>79</v>
      </c>
      <c r="AY354" s="263" t="s">
        <v>188</v>
      </c>
    </row>
    <row r="355" s="11" customFormat="1" ht="29.88" customHeight="1">
      <c r="B355" s="221"/>
      <c r="C355" s="222"/>
      <c r="D355" s="223" t="s">
        <v>71</v>
      </c>
      <c r="E355" s="235" t="s">
        <v>246</v>
      </c>
      <c r="F355" s="235" t="s">
        <v>530</v>
      </c>
      <c r="G355" s="222"/>
      <c r="H355" s="222"/>
      <c r="I355" s="225"/>
      <c r="J355" s="236">
        <f>BK355</f>
        <v>0</v>
      </c>
      <c r="K355" s="222"/>
      <c r="L355" s="227"/>
      <c r="M355" s="228"/>
      <c r="N355" s="229"/>
      <c r="O355" s="229"/>
      <c r="P355" s="230">
        <f>P356+P364+P390+P395+P434+P440</f>
        <v>0</v>
      </c>
      <c r="Q355" s="229"/>
      <c r="R355" s="230">
        <f>R356+R364+R390+R395+R434+R440</f>
        <v>15.317807999999999</v>
      </c>
      <c r="S355" s="229"/>
      <c r="T355" s="231">
        <f>T356+T364+T390+T395+T434+T440</f>
        <v>14.097956</v>
      </c>
      <c r="AR355" s="232" t="s">
        <v>79</v>
      </c>
      <c r="AT355" s="233" t="s">
        <v>71</v>
      </c>
      <c r="AU355" s="233" t="s">
        <v>79</v>
      </c>
      <c r="AY355" s="232" t="s">
        <v>188</v>
      </c>
      <c r="BK355" s="234">
        <f>BK356+BK364+BK390+BK395+BK434+BK440</f>
        <v>0</v>
      </c>
    </row>
    <row r="356" s="11" customFormat="1" ht="14.88" customHeight="1">
      <c r="B356" s="221"/>
      <c r="C356" s="222"/>
      <c r="D356" s="223" t="s">
        <v>71</v>
      </c>
      <c r="E356" s="235" t="s">
        <v>531</v>
      </c>
      <c r="F356" s="235" t="s">
        <v>532</v>
      </c>
      <c r="G356" s="222"/>
      <c r="H356" s="222"/>
      <c r="I356" s="225"/>
      <c r="J356" s="236">
        <f>BK356</f>
        <v>0</v>
      </c>
      <c r="K356" s="222"/>
      <c r="L356" s="227"/>
      <c r="M356" s="228"/>
      <c r="N356" s="229"/>
      <c r="O356" s="229"/>
      <c r="P356" s="230">
        <f>SUM(P357:P363)</f>
        <v>0</v>
      </c>
      <c r="Q356" s="229"/>
      <c r="R356" s="230">
        <f>SUM(R357:R363)</f>
        <v>15.317807999999999</v>
      </c>
      <c r="S356" s="229"/>
      <c r="T356" s="231">
        <f>SUM(T357:T363)</f>
        <v>0</v>
      </c>
      <c r="AR356" s="232" t="s">
        <v>79</v>
      </c>
      <c r="AT356" s="233" t="s">
        <v>71</v>
      </c>
      <c r="AU356" s="233" t="s">
        <v>81</v>
      </c>
      <c r="AY356" s="232" t="s">
        <v>188</v>
      </c>
      <c r="BK356" s="234">
        <f>SUM(BK357:BK363)</f>
        <v>0</v>
      </c>
    </row>
    <row r="357" s="1" customFormat="1" ht="25.5" customHeight="1">
      <c r="B357" s="47"/>
      <c r="C357" s="237" t="s">
        <v>496</v>
      </c>
      <c r="D357" s="237" t="s">
        <v>190</v>
      </c>
      <c r="E357" s="238" t="s">
        <v>534</v>
      </c>
      <c r="F357" s="239" t="s">
        <v>535</v>
      </c>
      <c r="G357" s="240" t="s">
        <v>378</v>
      </c>
      <c r="H357" s="241">
        <v>86.599999999999994</v>
      </c>
      <c r="I357" s="242"/>
      <c r="J357" s="243">
        <f>ROUND(I357*H357,2)</f>
        <v>0</v>
      </c>
      <c r="K357" s="239" t="s">
        <v>193</v>
      </c>
      <c r="L357" s="73"/>
      <c r="M357" s="244" t="s">
        <v>21</v>
      </c>
      <c r="N357" s="245" t="s">
        <v>43</v>
      </c>
      <c r="O357" s="48"/>
      <c r="P357" s="246">
        <f>O357*H357</f>
        <v>0</v>
      </c>
      <c r="Q357" s="246">
        <v>0.1295</v>
      </c>
      <c r="R357" s="246">
        <f>Q357*H357</f>
        <v>11.214699999999999</v>
      </c>
      <c r="S357" s="246">
        <v>0</v>
      </c>
      <c r="T357" s="247">
        <f>S357*H357</f>
        <v>0</v>
      </c>
      <c r="AR357" s="25" t="s">
        <v>194</v>
      </c>
      <c r="AT357" s="25" t="s">
        <v>190</v>
      </c>
      <c r="AU357" s="25" t="s">
        <v>207</v>
      </c>
      <c r="AY357" s="25" t="s">
        <v>188</v>
      </c>
      <c r="BE357" s="248">
        <f>IF(N357="základní",J357,0)</f>
        <v>0</v>
      </c>
      <c r="BF357" s="248">
        <f>IF(N357="snížená",J357,0)</f>
        <v>0</v>
      </c>
      <c r="BG357" s="248">
        <f>IF(N357="zákl. přenesená",J357,0)</f>
        <v>0</v>
      </c>
      <c r="BH357" s="248">
        <f>IF(N357="sníž. přenesená",J357,0)</f>
        <v>0</v>
      </c>
      <c r="BI357" s="248">
        <f>IF(N357="nulová",J357,0)</f>
        <v>0</v>
      </c>
      <c r="BJ357" s="25" t="s">
        <v>79</v>
      </c>
      <c r="BK357" s="248">
        <f>ROUND(I357*H357,2)</f>
        <v>0</v>
      </c>
      <c r="BL357" s="25" t="s">
        <v>194</v>
      </c>
      <c r="BM357" s="25" t="s">
        <v>1888</v>
      </c>
    </row>
    <row r="358" s="1" customFormat="1">
      <c r="B358" s="47"/>
      <c r="C358" s="75"/>
      <c r="D358" s="249" t="s">
        <v>196</v>
      </c>
      <c r="E358" s="75"/>
      <c r="F358" s="250" t="s">
        <v>537</v>
      </c>
      <c r="G358" s="75"/>
      <c r="H358" s="75"/>
      <c r="I358" s="205"/>
      <c r="J358" s="75"/>
      <c r="K358" s="75"/>
      <c r="L358" s="73"/>
      <c r="M358" s="251"/>
      <c r="N358" s="48"/>
      <c r="O358" s="48"/>
      <c r="P358" s="48"/>
      <c r="Q358" s="48"/>
      <c r="R358" s="48"/>
      <c r="S358" s="48"/>
      <c r="T358" s="96"/>
      <c r="AT358" s="25" t="s">
        <v>196</v>
      </c>
      <c r="AU358" s="25" t="s">
        <v>207</v>
      </c>
    </row>
    <row r="359" s="1" customFormat="1">
      <c r="B359" s="47"/>
      <c r="C359" s="75"/>
      <c r="D359" s="249" t="s">
        <v>198</v>
      </c>
      <c r="E359" s="75"/>
      <c r="F359" s="252" t="s">
        <v>538</v>
      </c>
      <c r="G359" s="75"/>
      <c r="H359" s="75"/>
      <c r="I359" s="205"/>
      <c r="J359" s="75"/>
      <c r="K359" s="75"/>
      <c r="L359" s="73"/>
      <c r="M359" s="251"/>
      <c r="N359" s="48"/>
      <c r="O359" s="48"/>
      <c r="P359" s="48"/>
      <c r="Q359" s="48"/>
      <c r="R359" s="48"/>
      <c r="S359" s="48"/>
      <c r="T359" s="96"/>
      <c r="AT359" s="25" t="s">
        <v>198</v>
      </c>
      <c r="AU359" s="25" t="s">
        <v>207</v>
      </c>
    </row>
    <row r="360" s="12" customFormat="1">
      <c r="B360" s="253"/>
      <c r="C360" s="254"/>
      <c r="D360" s="249" t="s">
        <v>200</v>
      </c>
      <c r="E360" s="255" t="s">
        <v>21</v>
      </c>
      <c r="F360" s="256" t="s">
        <v>1889</v>
      </c>
      <c r="G360" s="254"/>
      <c r="H360" s="257">
        <v>86.599999999999994</v>
      </c>
      <c r="I360" s="258"/>
      <c r="J360" s="254"/>
      <c r="K360" s="254"/>
      <c r="L360" s="259"/>
      <c r="M360" s="260"/>
      <c r="N360" s="261"/>
      <c r="O360" s="261"/>
      <c r="P360" s="261"/>
      <c r="Q360" s="261"/>
      <c r="R360" s="261"/>
      <c r="S360" s="261"/>
      <c r="T360" s="262"/>
      <c r="AT360" s="263" t="s">
        <v>200</v>
      </c>
      <c r="AU360" s="263" t="s">
        <v>207</v>
      </c>
      <c r="AV360" s="12" t="s">
        <v>81</v>
      </c>
      <c r="AW360" s="12" t="s">
        <v>35</v>
      </c>
      <c r="AX360" s="12" t="s">
        <v>79</v>
      </c>
      <c r="AY360" s="263" t="s">
        <v>188</v>
      </c>
    </row>
    <row r="361" s="1" customFormat="1" ht="16.5" customHeight="1">
      <c r="B361" s="47"/>
      <c r="C361" s="286" t="s">
        <v>518</v>
      </c>
      <c r="D361" s="286" t="s">
        <v>273</v>
      </c>
      <c r="E361" s="287" t="s">
        <v>541</v>
      </c>
      <c r="F361" s="288" t="s">
        <v>542</v>
      </c>
      <c r="G361" s="289" t="s">
        <v>378</v>
      </c>
      <c r="H361" s="290">
        <v>89.197999999999993</v>
      </c>
      <c r="I361" s="291"/>
      <c r="J361" s="292">
        <f>ROUND(I361*H361,2)</f>
        <v>0</v>
      </c>
      <c r="K361" s="288" t="s">
        <v>193</v>
      </c>
      <c r="L361" s="293"/>
      <c r="M361" s="294" t="s">
        <v>21</v>
      </c>
      <c r="N361" s="295" t="s">
        <v>43</v>
      </c>
      <c r="O361" s="48"/>
      <c r="P361" s="246">
        <f>O361*H361</f>
        <v>0</v>
      </c>
      <c r="Q361" s="246">
        <v>0.045999999999999999</v>
      </c>
      <c r="R361" s="246">
        <f>Q361*H361</f>
        <v>4.1031079999999998</v>
      </c>
      <c r="S361" s="246">
        <v>0</v>
      </c>
      <c r="T361" s="247">
        <f>S361*H361</f>
        <v>0</v>
      </c>
      <c r="AR361" s="25" t="s">
        <v>240</v>
      </c>
      <c r="AT361" s="25" t="s">
        <v>273</v>
      </c>
      <c r="AU361" s="25" t="s">
        <v>207</v>
      </c>
      <c r="AY361" s="25" t="s">
        <v>188</v>
      </c>
      <c r="BE361" s="248">
        <f>IF(N361="základní",J361,0)</f>
        <v>0</v>
      </c>
      <c r="BF361" s="248">
        <f>IF(N361="snížená",J361,0)</f>
        <v>0</v>
      </c>
      <c r="BG361" s="248">
        <f>IF(N361="zákl. přenesená",J361,0)</f>
        <v>0</v>
      </c>
      <c r="BH361" s="248">
        <f>IF(N361="sníž. přenesená",J361,0)</f>
        <v>0</v>
      </c>
      <c r="BI361" s="248">
        <f>IF(N361="nulová",J361,0)</f>
        <v>0</v>
      </c>
      <c r="BJ361" s="25" t="s">
        <v>79</v>
      </c>
      <c r="BK361" s="248">
        <f>ROUND(I361*H361,2)</f>
        <v>0</v>
      </c>
      <c r="BL361" s="25" t="s">
        <v>194</v>
      </c>
      <c r="BM361" s="25" t="s">
        <v>1890</v>
      </c>
    </row>
    <row r="362" s="1" customFormat="1">
      <c r="B362" s="47"/>
      <c r="C362" s="75"/>
      <c r="D362" s="249" t="s">
        <v>196</v>
      </c>
      <c r="E362" s="75"/>
      <c r="F362" s="250" t="s">
        <v>542</v>
      </c>
      <c r="G362" s="75"/>
      <c r="H362" s="75"/>
      <c r="I362" s="205"/>
      <c r="J362" s="75"/>
      <c r="K362" s="75"/>
      <c r="L362" s="73"/>
      <c r="M362" s="251"/>
      <c r="N362" s="48"/>
      <c r="O362" s="48"/>
      <c r="P362" s="48"/>
      <c r="Q362" s="48"/>
      <c r="R362" s="48"/>
      <c r="S362" s="48"/>
      <c r="T362" s="96"/>
      <c r="AT362" s="25" t="s">
        <v>196</v>
      </c>
      <c r="AU362" s="25" t="s">
        <v>207</v>
      </c>
    </row>
    <row r="363" s="12" customFormat="1">
      <c r="B363" s="253"/>
      <c r="C363" s="254"/>
      <c r="D363" s="249" t="s">
        <v>200</v>
      </c>
      <c r="E363" s="254"/>
      <c r="F363" s="256" t="s">
        <v>1891</v>
      </c>
      <c r="G363" s="254"/>
      <c r="H363" s="257">
        <v>89.197999999999993</v>
      </c>
      <c r="I363" s="258"/>
      <c r="J363" s="254"/>
      <c r="K363" s="254"/>
      <c r="L363" s="259"/>
      <c r="M363" s="260"/>
      <c r="N363" s="261"/>
      <c r="O363" s="261"/>
      <c r="P363" s="261"/>
      <c r="Q363" s="261"/>
      <c r="R363" s="261"/>
      <c r="S363" s="261"/>
      <c r="T363" s="262"/>
      <c r="AT363" s="263" t="s">
        <v>200</v>
      </c>
      <c r="AU363" s="263" t="s">
        <v>207</v>
      </c>
      <c r="AV363" s="12" t="s">
        <v>81</v>
      </c>
      <c r="AW363" s="12" t="s">
        <v>6</v>
      </c>
      <c r="AX363" s="12" t="s">
        <v>79</v>
      </c>
      <c r="AY363" s="263" t="s">
        <v>188</v>
      </c>
    </row>
    <row r="364" s="11" customFormat="1" ht="22.32" customHeight="1">
      <c r="B364" s="221"/>
      <c r="C364" s="222"/>
      <c r="D364" s="223" t="s">
        <v>71</v>
      </c>
      <c r="E364" s="235" t="s">
        <v>545</v>
      </c>
      <c r="F364" s="235" t="s">
        <v>546</v>
      </c>
      <c r="G364" s="222"/>
      <c r="H364" s="222"/>
      <c r="I364" s="225"/>
      <c r="J364" s="236">
        <f>BK364</f>
        <v>0</v>
      </c>
      <c r="K364" s="222"/>
      <c r="L364" s="227"/>
      <c r="M364" s="228"/>
      <c r="N364" s="229"/>
      <c r="O364" s="229"/>
      <c r="P364" s="230">
        <f>SUM(P365:P389)</f>
        <v>0</v>
      </c>
      <c r="Q364" s="229"/>
      <c r="R364" s="230">
        <f>SUM(R365:R389)</f>
        <v>0</v>
      </c>
      <c r="S364" s="229"/>
      <c r="T364" s="231">
        <f>SUM(T365:T389)</f>
        <v>0</v>
      </c>
      <c r="AR364" s="232" t="s">
        <v>79</v>
      </c>
      <c r="AT364" s="233" t="s">
        <v>71</v>
      </c>
      <c r="AU364" s="233" t="s">
        <v>81</v>
      </c>
      <c r="AY364" s="232" t="s">
        <v>188</v>
      </c>
      <c r="BK364" s="234">
        <f>SUM(BK365:BK389)</f>
        <v>0</v>
      </c>
    </row>
    <row r="365" s="1" customFormat="1" ht="25.5" customHeight="1">
      <c r="B365" s="47"/>
      <c r="C365" s="237" t="s">
        <v>525</v>
      </c>
      <c r="D365" s="237" t="s">
        <v>190</v>
      </c>
      <c r="E365" s="238" t="s">
        <v>548</v>
      </c>
      <c r="F365" s="239" t="s">
        <v>549</v>
      </c>
      <c r="G365" s="240" t="s">
        <v>120</v>
      </c>
      <c r="H365" s="241">
        <v>467.01600000000002</v>
      </c>
      <c r="I365" s="242"/>
      <c r="J365" s="243">
        <f>ROUND(I365*H365,2)</f>
        <v>0</v>
      </c>
      <c r="K365" s="239" t="s">
        <v>193</v>
      </c>
      <c r="L365" s="73"/>
      <c r="M365" s="244" t="s">
        <v>21</v>
      </c>
      <c r="N365" s="245" t="s">
        <v>43</v>
      </c>
      <c r="O365" s="48"/>
      <c r="P365" s="246">
        <f>O365*H365</f>
        <v>0</v>
      </c>
      <c r="Q365" s="246">
        <v>0</v>
      </c>
      <c r="R365" s="246">
        <f>Q365*H365</f>
        <v>0</v>
      </c>
      <c r="S365" s="246">
        <v>0</v>
      </c>
      <c r="T365" s="247">
        <f>S365*H365</f>
        <v>0</v>
      </c>
      <c r="AR365" s="25" t="s">
        <v>194</v>
      </c>
      <c r="AT365" s="25" t="s">
        <v>190</v>
      </c>
      <c r="AU365" s="25" t="s">
        <v>207</v>
      </c>
      <c r="AY365" s="25" t="s">
        <v>188</v>
      </c>
      <c r="BE365" s="248">
        <f>IF(N365="základní",J365,0)</f>
        <v>0</v>
      </c>
      <c r="BF365" s="248">
        <f>IF(N365="snížená",J365,0)</f>
        <v>0</v>
      </c>
      <c r="BG365" s="248">
        <f>IF(N365="zákl. přenesená",J365,0)</f>
        <v>0</v>
      </c>
      <c r="BH365" s="248">
        <f>IF(N365="sníž. přenesená",J365,0)</f>
        <v>0</v>
      </c>
      <c r="BI365" s="248">
        <f>IF(N365="nulová",J365,0)</f>
        <v>0</v>
      </c>
      <c r="BJ365" s="25" t="s">
        <v>79</v>
      </c>
      <c r="BK365" s="248">
        <f>ROUND(I365*H365,2)</f>
        <v>0</v>
      </c>
      <c r="BL365" s="25" t="s">
        <v>194</v>
      </c>
      <c r="BM365" s="25" t="s">
        <v>1892</v>
      </c>
    </row>
    <row r="366" s="1" customFormat="1">
      <c r="B366" s="47"/>
      <c r="C366" s="75"/>
      <c r="D366" s="249" t="s">
        <v>196</v>
      </c>
      <c r="E366" s="75"/>
      <c r="F366" s="250" t="s">
        <v>551</v>
      </c>
      <c r="G366" s="75"/>
      <c r="H366" s="75"/>
      <c r="I366" s="205"/>
      <c r="J366" s="75"/>
      <c r="K366" s="75"/>
      <c r="L366" s="73"/>
      <c r="M366" s="251"/>
      <c r="N366" s="48"/>
      <c r="O366" s="48"/>
      <c r="P366" s="48"/>
      <c r="Q366" s="48"/>
      <c r="R366" s="48"/>
      <c r="S366" s="48"/>
      <c r="T366" s="96"/>
      <c r="AT366" s="25" t="s">
        <v>196</v>
      </c>
      <c r="AU366" s="25" t="s">
        <v>207</v>
      </c>
    </row>
    <row r="367" s="1" customFormat="1">
      <c r="B367" s="47"/>
      <c r="C367" s="75"/>
      <c r="D367" s="249" t="s">
        <v>198</v>
      </c>
      <c r="E367" s="75"/>
      <c r="F367" s="252" t="s">
        <v>552</v>
      </c>
      <c r="G367" s="75"/>
      <c r="H367" s="75"/>
      <c r="I367" s="205"/>
      <c r="J367" s="75"/>
      <c r="K367" s="75"/>
      <c r="L367" s="73"/>
      <c r="M367" s="251"/>
      <c r="N367" s="48"/>
      <c r="O367" s="48"/>
      <c r="P367" s="48"/>
      <c r="Q367" s="48"/>
      <c r="R367" s="48"/>
      <c r="S367" s="48"/>
      <c r="T367" s="96"/>
      <c r="AT367" s="25" t="s">
        <v>198</v>
      </c>
      <c r="AU367" s="25" t="s">
        <v>207</v>
      </c>
    </row>
    <row r="368" s="12" customFormat="1">
      <c r="B368" s="253"/>
      <c r="C368" s="254"/>
      <c r="D368" s="249" t="s">
        <v>200</v>
      </c>
      <c r="E368" s="255" t="s">
        <v>125</v>
      </c>
      <c r="F368" s="256" t="s">
        <v>1893</v>
      </c>
      <c r="G368" s="254"/>
      <c r="H368" s="257">
        <v>467.01600000000002</v>
      </c>
      <c r="I368" s="258"/>
      <c r="J368" s="254"/>
      <c r="K368" s="254"/>
      <c r="L368" s="259"/>
      <c r="M368" s="260"/>
      <c r="N368" s="261"/>
      <c r="O368" s="261"/>
      <c r="P368" s="261"/>
      <c r="Q368" s="261"/>
      <c r="R368" s="261"/>
      <c r="S368" s="261"/>
      <c r="T368" s="262"/>
      <c r="AT368" s="263" t="s">
        <v>200</v>
      </c>
      <c r="AU368" s="263" t="s">
        <v>207</v>
      </c>
      <c r="AV368" s="12" t="s">
        <v>81</v>
      </c>
      <c r="AW368" s="12" t="s">
        <v>35</v>
      </c>
      <c r="AX368" s="12" t="s">
        <v>79</v>
      </c>
      <c r="AY368" s="263" t="s">
        <v>188</v>
      </c>
    </row>
    <row r="369" s="1" customFormat="1" ht="25.5" customHeight="1">
      <c r="B369" s="47"/>
      <c r="C369" s="237" t="s">
        <v>533</v>
      </c>
      <c r="D369" s="237" t="s">
        <v>190</v>
      </c>
      <c r="E369" s="238" t="s">
        <v>557</v>
      </c>
      <c r="F369" s="239" t="s">
        <v>558</v>
      </c>
      <c r="G369" s="240" t="s">
        <v>120</v>
      </c>
      <c r="H369" s="241">
        <v>18680.639999999999</v>
      </c>
      <c r="I369" s="242"/>
      <c r="J369" s="243">
        <f>ROUND(I369*H369,2)</f>
        <v>0</v>
      </c>
      <c r="K369" s="239" t="s">
        <v>193</v>
      </c>
      <c r="L369" s="73"/>
      <c r="M369" s="244" t="s">
        <v>21</v>
      </c>
      <c r="N369" s="245" t="s">
        <v>43</v>
      </c>
      <c r="O369" s="48"/>
      <c r="P369" s="246">
        <f>O369*H369</f>
        <v>0</v>
      </c>
      <c r="Q369" s="246">
        <v>0</v>
      </c>
      <c r="R369" s="246">
        <f>Q369*H369</f>
        <v>0</v>
      </c>
      <c r="S369" s="246">
        <v>0</v>
      </c>
      <c r="T369" s="247">
        <f>S369*H369</f>
        <v>0</v>
      </c>
      <c r="AR369" s="25" t="s">
        <v>194</v>
      </c>
      <c r="AT369" s="25" t="s">
        <v>190</v>
      </c>
      <c r="AU369" s="25" t="s">
        <v>207</v>
      </c>
      <c r="AY369" s="25" t="s">
        <v>188</v>
      </c>
      <c r="BE369" s="248">
        <f>IF(N369="základní",J369,0)</f>
        <v>0</v>
      </c>
      <c r="BF369" s="248">
        <f>IF(N369="snížená",J369,0)</f>
        <v>0</v>
      </c>
      <c r="BG369" s="248">
        <f>IF(N369="zákl. přenesená",J369,0)</f>
        <v>0</v>
      </c>
      <c r="BH369" s="248">
        <f>IF(N369="sníž. přenesená",J369,0)</f>
        <v>0</v>
      </c>
      <c r="BI369" s="248">
        <f>IF(N369="nulová",J369,0)</f>
        <v>0</v>
      </c>
      <c r="BJ369" s="25" t="s">
        <v>79</v>
      </c>
      <c r="BK369" s="248">
        <f>ROUND(I369*H369,2)</f>
        <v>0</v>
      </c>
      <c r="BL369" s="25" t="s">
        <v>194</v>
      </c>
      <c r="BM369" s="25" t="s">
        <v>1894</v>
      </c>
    </row>
    <row r="370" s="1" customFormat="1">
      <c r="B370" s="47"/>
      <c r="C370" s="75"/>
      <c r="D370" s="249" t="s">
        <v>196</v>
      </c>
      <c r="E370" s="75"/>
      <c r="F370" s="250" t="s">
        <v>560</v>
      </c>
      <c r="G370" s="75"/>
      <c r="H370" s="75"/>
      <c r="I370" s="205"/>
      <c r="J370" s="75"/>
      <c r="K370" s="75"/>
      <c r="L370" s="73"/>
      <c r="M370" s="251"/>
      <c r="N370" s="48"/>
      <c r="O370" s="48"/>
      <c r="P370" s="48"/>
      <c r="Q370" s="48"/>
      <c r="R370" s="48"/>
      <c r="S370" s="48"/>
      <c r="T370" s="96"/>
      <c r="AT370" s="25" t="s">
        <v>196</v>
      </c>
      <c r="AU370" s="25" t="s">
        <v>207</v>
      </c>
    </row>
    <row r="371" s="1" customFormat="1">
      <c r="B371" s="47"/>
      <c r="C371" s="75"/>
      <c r="D371" s="249" t="s">
        <v>198</v>
      </c>
      <c r="E371" s="75"/>
      <c r="F371" s="252" t="s">
        <v>552</v>
      </c>
      <c r="G371" s="75"/>
      <c r="H371" s="75"/>
      <c r="I371" s="205"/>
      <c r="J371" s="75"/>
      <c r="K371" s="75"/>
      <c r="L371" s="73"/>
      <c r="M371" s="251"/>
      <c r="N371" s="48"/>
      <c r="O371" s="48"/>
      <c r="P371" s="48"/>
      <c r="Q371" s="48"/>
      <c r="R371" s="48"/>
      <c r="S371" s="48"/>
      <c r="T371" s="96"/>
      <c r="AT371" s="25" t="s">
        <v>198</v>
      </c>
      <c r="AU371" s="25" t="s">
        <v>207</v>
      </c>
    </row>
    <row r="372" s="12" customFormat="1">
      <c r="B372" s="253"/>
      <c r="C372" s="254"/>
      <c r="D372" s="249" t="s">
        <v>200</v>
      </c>
      <c r="E372" s="255" t="s">
        <v>21</v>
      </c>
      <c r="F372" s="256" t="s">
        <v>125</v>
      </c>
      <c r="G372" s="254"/>
      <c r="H372" s="257">
        <v>467.01600000000002</v>
      </c>
      <c r="I372" s="258"/>
      <c r="J372" s="254"/>
      <c r="K372" s="254"/>
      <c r="L372" s="259"/>
      <c r="M372" s="260"/>
      <c r="N372" s="261"/>
      <c r="O372" s="261"/>
      <c r="P372" s="261"/>
      <c r="Q372" s="261"/>
      <c r="R372" s="261"/>
      <c r="S372" s="261"/>
      <c r="T372" s="262"/>
      <c r="AT372" s="263" t="s">
        <v>200</v>
      </c>
      <c r="AU372" s="263" t="s">
        <v>207</v>
      </c>
      <c r="AV372" s="12" t="s">
        <v>81</v>
      </c>
      <c r="AW372" s="12" t="s">
        <v>35</v>
      </c>
      <c r="AX372" s="12" t="s">
        <v>79</v>
      </c>
      <c r="AY372" s="263" t="s">
        <v>188</v>
      </c>
    </row>
    <row r="373" s="12" customFormat="1">
      <c r="B373" s="253"/>
      <c r="C373" s="254"/>
      <c r="D373" s="249" t="s">
        <v>200</v>
      </c>
      <c r="E373" s="254"/>
      <c r="F373" s="256" t="s">
        <v>1895</v>
      </c>
      <c r="G373" s="254"/>
      <c r="H373" s="257">
        <v>18680.639999999999</v>
      </c>
      <c r="I373" s="258"/>
      <c r="J373" s="254"/>
      <c r="K373" s="254"/>
      <c r="L373" s="259"/>
      <c r="M373" s="260"/>
      <c r="N373" s="261"/>
      <c r="O373" s="261"/>
      <c r="P373" s="261"/>
      <c r="Q373" s="261"/>
      <c r="R373" s="261"/>
      <c r="S373" s="261"/>
      <c r="T373" s="262"/>
      <c r="AT373" s="263" t="s">
        <v>200</v>
      </c>
      <c r="AU373" s="263" t="s">
        <v>207</v>
      </c>
      <c r="AV373" s="12" t="s">
        <v>81</v>
      </c>
      <c r="AW373" s="12" t="s">
        <v>6</v>
      </c>
      <c r="AX373" s="12" t="s">
        <v>79</v>
      </c>
      <c r="AY373" s="263" t="s">
        <v>188</v>
      </c>
    </row>
    <row r="374" s="1" customFormat="1" ht="25.5" customHeight="1">
      <c r="B374" s="47"/>
      <c r="C374" s="237" t="s">
        <v>540</v>
      </c>
      <c r="D374" s="237" t="s">
        <v>190</v>
      </c>
      <c r="E374" s="238" t="s">
        <v>563</v>
      </c>
      <c r="F374" s="239" t="s">
        <v>564</v>
      </c>
      <c r="G374" s="240" t="s">
        <v>120</v>
      </c>
      <c r="H374" s="241">
        <v>467.01600000000002</v>
      </c>
      <c r="I374" s="242"/>
      <c r="J374" s="243">
        <f>ROUND(I374*H374,2)</f>
        <v>0</v>
      </c>
      <c r="K374" s="239" t="s">
        <v>193</v>
      </c>
      <c r="L374" s="73"/>
      <c r="M374" s="244" t="s">
        <v>21</v>
      </c>
      <c r="N374" s="245" t="s">
        <v>43</v>
      </c>
      <c r="O374" s="48"/>
      <c r="P374" s="246">
        <f>O374*H374</f>
        <v>0</v>
      </c>
      <c r="Q374" s="246">
        <v>0</v>
      </c>
      <c r="R374" s="246">
        <f>Q374*H374</f>
        <v>0</v>
      </c>
      <c r="S374" s="246">
        <v>0</v>
      </c>
      <c r="T374" s="247">
        <f>S374*H374</f>
        <v>0</v>
      </c>
      <c r="AR374" s="25" t="s">
        <v>194</v>
      </c>
      <c r="AT374" s="25" t="s">
        <v>190</v>
      </c>
      <c r="AU374" s="25" t="s">
        <v>207</v>
      </c>
      <c r="AY374" s="25" t="s">
        <v>188</v>
      </c>
      <c r="BE374" s="248">
        <f>IF(N374="základní",J374,0)</f>
        <v>0</v>
      </c>
      <c r="BF374" s="248">
        <f>IF(N374="snížená",J374,0)</f>
        <v>0</v>
      </c>
      <c r="BG374" s="248">
        <f>IF(N374="zákl. přenesená",J374,0)</f>
        <v>0</v>
      </c>
      <c r="BH374" s="248">
        <f>IF(N374="sníž. přenesená",J374,0)</f>
        <v>0</v>
      </c>
      <c r="BI374" s="248">
        <f>IF(N374="nulová",J374,0)</f>
        <v>0</v>
      </c>
      <c r="BJ374" s="25" t="s">
        <v>79</v>
      </c>
      <c r="BK374" s="248">
        <f>ROUND(I374*H374,2)</f>
        <v>0</v>
      </c>
      <c r="BL374" s="25" t="s">
        <v>194</v>
      </c>
      <c r="BM374" s="25" t="s">
        <v>1896</v>
      </c>
    </row>
    <row r="375" s="1" customFormat="1">
      <c r="B375" s="47"/>
      <c r="C375" s="75"/>
      <c r="D375" s="249" t="s">
        <v>196</v>
      </c>
      <c r="E375" s="75"/>
      <c r="F375" s="250" t="s">
        <v>566</v>
      </c>
      <c r="G375" s="75"/>
      <c r="H375" s="75"/>
      <c r="I375" s="205"/>
      <c r="J375" s="75"/>
      <c r="K375" s="75"/>
      <c r="L375" s="73"/>
      <c r="M375" s="251"/>
      <c r="N375" s="48"/>
      <c r="O375" s="48"/>
      <c r="P375" s="48"/>
      <c r="Q375" s="48"/>
      <c r="R375" s="48"/>
      <c r="S375" s="48"/>
      <c r="T375" s="96"/>
      <c r="AT375" s="25" t="s">
        <v>196</v>
      </c>
      <c r="AU375" s="25" t="s">
        <v>207</v>
      </c>
    </row>
    <row r="376" s="1" customFormat="1">
      <c r="B376" s="47"/>
      <c r="C376" s="75"/>
      <c r="D376" s="249" t="s">
        <v>198</v>
      </c>
      <c r="E376" s="75"/>
      <c r="F376" s="252" t="s">
        <v>567</v>
      </c>
      <c r="G376" s="75"/>
      <c r="H376" s="75"/>
      <c r="I376" s="205"/>
      <c r="J376" s="75"/>
      <c r="K376" s="75"/>
      <c r="L376" s="73"/>
      <c r="M376" s="251"/>
      <c r="N376" s="48"/>
      <c r="O376" s="48"/>
      <c r="P376" s="48"/>
      <c r="Q376" s="48"/>
      <c r="R376" s="48"/>
      <c r="S376" s="48"/>
      <c r="T376" s="96"/>
      <c r="AT376" s="25" t="s">
        <v>198</v>
      </c>
      <c r="AU376" s="25" t="s">
        <v>207</v>
      </c>
    </row>
    <row r="377" s="12" customFormat="1">
      <c r="B377" s="253"/>
      <c r="C377" s="254"/>
      <c r="D377" s="249" t="s">
        <v>200</v>
      </c>
      <c r="E377" s="255" t="s">
        <v>21</v>
      </c>
      <c r="F377" s="256" t="s">
        <v>125</v>
      </c>
      <c r="G377" s="254"/>
      <c r="H377" s="257">
        <v>467.01600000000002</v>
      </c>
      <c r="I377" s="258"/>
      <c r="J377" s="254"/>
      <c r="K377" s="254"/>
      <c r="L377" s="259"/>
      <c r="M377" s="260"/>
      <c r="N377" s="261"/>
      <c r="O377" s="261"/>
      <c r="P377" s="261"/>
      <c r="Q377" s="261"/>
      <c r="R377" s="261"/>
      <c r="S377" s="261"/>
      <c r="T377" s="262"/>
      <c r="AT377" s="263" t="s">
        <v>200</v>
      </c>
      <c r="AU377" s="263" t="s">
        <v>207</v>
      </c>
      <c r="AV377" s="12" t="s">
        <v>81</v>
      </c>
      <c r="AW377" s="12" t="s">
        <v>35</v>
      </c>
      <c r="AX377" s="12" t="s">
        <v>79</v>
      </c>
      <c r="AY377" s="263" t="s">
        <v>188</v>
      </c>
    </row>
    <row r="378" s="1" customFormat="1" ht="16.5" customHeight="1">
      <c r="B378" s="47"/>
      <c r="C378" s="237" t="s">
        <v>547</v>
      </c>
      <c r="D378" s="237" t="s">
        <v>190</v>
      </c>
      <c r="E378" s="238" t="s">
        <v>569</v>
      </c>
      <c r="F378" s="239" t="s">
        <v>570</v>
      </c>
      <c r="G378" s="240" t="s">
        <v>120</v>
      </c>
      <c r="H378" s="241">
        <v>467.01600000000002</v>
      </c>
      <c r="I378" s="242"/>
      <c r="J378" s="243">
        <f>ROUND(I378*H378,2)</f>
        <v>0</v>
      </c>
      <c r="K378" s="239" t="s">
        <v>193</v>
      </c>
      <c r="L378" s="73"/>
      <c r="M378" s="244" t="s">
        <v>21</v>
      </c>
      <c r="N378" s="245" t="s">
        <v>43</v>
      </c>
      <c r="O378" s="48"/>
      <c r="P378" s="246">
        <f>O378*H378</f>
        <v>0</v>
      </c>
      <c r="Q378" s="246">
        <v>0</v>
      </c>
      <c r="R378" s="246">
        <f>Q378*H378</f>
        <v>0</v>
      </c>
      <c r="S378" s="246">
        <v>0</v>
      </c>
      <c r="T378" s="247">
        <f>S378*H378</f>
        <v>0</v>
      </c>
      <c r="AR378" s="25" t="s">
        <v>194</v>
      </c>
      <c r="AT378" s="25" t="s">
        <v>190</v>
      </c>
      <c r="AU378" s="25" t="s">
        <v>207</v>
      </c>
      <c r="AY378" s="25" t="s">
        <v>188</v>
      </c>
      <c r="BE378" s="248">
        <f>IF(N378="základní",J378,0)</f>
        <v>0</v>
      </c>
      <c r="BF378" s="248">
        <f>IF(N378="snížená",J378,0)</f>
        <v>0</v>
      </c>
      <c r="BG378" s="248">
        <f>IF(N378="zákl. přenesená",J378,0)</f>
        <v>0</v>
      </c>
      <c r="BH378" s="248">
        <f>IF(N378="sníž. přenesená",J378,0)</f>
        <v>0</v>
      </c>
      <c r="BI378" s="248">
        <f>IF(N378="nulová",J378,0)</f>
        <v>0</v>
      </c>
      <c r="BJ378" s="25" t="s">
        <v>79</v>
      </c>
      <c r="BK378" s="248">
        <f>ROUND(I378*H378,2)</f>
        <v>0</v>
      </c>
      <c r="BL378" s="25" t="s">
        <v>194</v>
      </c>
      <c r="BM378" s="25" t="s">
        <v>1897</v>
      </c>
    </row>
    <row r="379" s="1" customFormat="1">
      <c r="B379" s="47"/>
      <c r="C379" s="75"/>
      <c r="D379" s="249" t="s">
        <v>196</v>
      </c>
      <c r="E379" s="75"/>
      <c r="F379" s="250" t="s">
        <v>572</v>
      </c>
      <c r="G379" s="75"/>
      <c r="H379" s="75"/>
      <c r="I379" s="205"/>
      <c r="J379" s="75"/>
      <c r="K379" s="75"/>
      <c r="L379" s="73"/>
      <c r="M379" s="251"/>
      <c r="N379" s="48"/>
      <c r="O379" s="48"/>
      <c r="P379" s="48"/>
      <c r="Q379" s="48"/>
      <c r="R379" s="48"/>
      <c r="S379" s="48"/>
      <c r="T379" s="96"/>
      <c r="AT379" s="25" t="s">
        <v>196</v>
      </c>
      <c r="AU379" s="25" t="s">
        <v>207</v>
      </c>
    </row>
    <row r="380" s="1" customFormat="1">
      <c r="B380" s="47"/>
      <c r="C380" s="75"/>
      <c r="D380" s="249" t="s">
        <v>198</v>
      </c>
      <c r="E380" s="75"/>
      <c r="F380" s="252" t="s">
        <v>573</v>
      </c>
      <c r="G380" s="75"/>
      <c r="H380" s="75"/>
      <c r="I380" s="205"/>
      <c r="J380" s="75"/>
      <c r="K380" s="75"/>
      <c r="L380" s="73"/>
      <c r="M380" s="251"/>
      <c r="N380" s="48"/>
      <c r="O380" s="48"/>
      <c r="P380" s="48"/>
      <c r="Q380" s="48"/>
      <c r="R380" s="48"/>
      <c r="S380" s="48"/>
      <c r="T380" s="96"/>
      <c r="AT380" s="25" t="s">
        <v>198</v>
      </c>
      <c r="AU380" s="25" t="s">
        <v>207</v>
      </c>
    </row>
    <row r="381" s="12" customFormat="1">
      <c r="B381" s="253"/>
      <c r="C381" s="254"/>
      <c r="D381" s="249" t="s">
        <v>200</v>
      </c>
      <c r="E381" s="255" t="s">
        <v>21</v>
      </c>
      <c r="F381" s="256" t="s">
        <v>125</v>
      </c>
      <c r="G381" s="254"/>
      <c r="H381" s="257">
        <v>467.01600000000002</v>
      </c>
      <c r="I381" s="258"/>
      <c r="J381" s="254"/>
      <c r="K381" s="254"/>
      <c r="L381" s="259"/>
      <c r="M381" s="260"/>
      <c r="N381" s="261"/>
      <c r="O381" s="261"/>
      <c r="P381" s="261"/>
      <c r="Q381" s="261"/>
      <c r="R381" s="261"/>
      <c r="S381" s="261"/>
      <c r="T381" s="262"/>
      <c r="AT381" s="263" t="s">
        <v>200</v>
      </c>
      <c r="AU381" s="263" t="s">
        <v>207</v>
      </c>
      <c r="AV381" s="12" t="s">
        <v>81</v>
      </c>
      <c r="AW381" s="12" t="s">
        <v>35</v>
      </c>
      <c r="AX381" s="12" t="s">
        <v>79</v>
      </c>
      <c r="AY381" s="263" t="s">
        <v>188</v>
      </c>
    </row>
    <row r="382" s="1" customFormat="1" ht="16.5" customHeight="1">
      <c r="B382" s="47"/>
      <c r="C382" s="237" t="s">
        <v>556</v>
      </c>
      <c r="D382" s="237" t="s">
        <v>190</v>
      </c>
      <c r="E382" s="238" t="s">
        <v>575</v>
      </c>
      <c r="F382" s="239" t="s">
        <v>576</v>
      </c>
      <c r="G382" s="240" t="s">
        <v>120</v>
      </c>
      <c r="H382" s="241">
        <v>18680.639999999999</v>
      </c>
      <c r="I382" s="242"/>
      <c r="J382" s="243">
        <f>ROUND(I382*H382,2)</f>
        <v>0</v>
      </c>
      <c r="K382" s="239" t="s">
        <v>193</v>
      </c>
      <c r="L382" s="73"/>
      <c r="M382" s="244" t="s">
        <v>21</v>
      </c>
      <c r="N382" s="245" t="s">
        <v>43</v>
      </c>
      <c r="O382" s="48"/>
      <c r="P382" s="246">
        <f>O382*H382</f>
        <v>0</v>
      </c>
      <c r="Q382" s="246">
        <v>0</v>
      </c>
      <c r="R382" s="246">
        <f>Q382*H382</f>
        <v>0</v>
      </c>
      <c r="S382" s="246">
        <v>0</v>
      </c>
      <c r="T382" s="247">
        <f>S382*H382</f>
        <v>0</v>
      </c>
      <c r="AR382" s="25" t="s">
        <v>194</v>
      </c>
      <c r="AT382" s="25" t="s">
        <v>190</v>
      </c>
      <c r="AU382" s="25" t="s">
        <v>207</v>
      </c>
      <c r="AY382" s="25" t="s">
        <v>188</v>
      </c>
      <c r="BE382" s="248">
        <f>IF(N382="základní",J382,0)</f>
        <v>0</v>
      </c>
      <c r="BF382" s="248">
        <f>IF(N382="snížená",J382,0)</f>
        <v>0</v>
      </c>
      <c r="BG382" s="248">
        <f>IF(N382="zákl. přenesená",J382,0)</f>
        <v>0</v>
      </c>
      <c r="BH382" s="248">
        <f>IF(N382="sníž. přenesená",J382,0)</f>
        <v>0</v>
      </c>
      <c r="BI382" s="248">
        <f>IF(N382="nulová",J382,0)</f>
        <v>0</v>
      </c>
      <c r="BJ382" s="25" t="s">
        <v>79</v>
      </c>
      <c r="BK382" s="248">
        <f>ROUND(I382*H382,2)</f>
        <v>0</v>
      </c>
      <c r="BL382" s="25" t="s">
        <v>194</v>
      </c>
      <c r="BM382" s="25" t="s">
        <v>1898</v>
      </c>
    </row>
    <row r="383" s="1" customFormat="1">
      <c r="B383" s="47"/>
      <c r="C383" s="75"/>
      <c r="D383" s="249" t="s">
        <v>196</v>
      </c>
      <c r="E383" s="75"/>
      <c r="F383" s="250" t="s">
        <v>578</v>
      </c>
      <c r="G383" s="75"/>
      <c r="H383" s="75"/>
      <c r="I383" s="205"/>
      <c r="J383" s="75"/>
      <c r="K383" s="75"/>
      <c r="L383" s="73"/>
      <c r="M383" s="251"/>
      <c r="N383" s="48"/>
      <c r="O383" s="48"/>
      <c r="P383" s="48"/>
      <c r="Q383" s="48"/>
      <c r="R383" s="48"/>
      <c r="S383" s="48"/>
      <c r="T383" s="96"/>
      <c r="AT383" s="25" t="s">
        <v>196</v>
      </c>
      <c r="AU383" s="25" t="s">
        <v>207</v>
      </c>
    </row>
    <row r="384" s="1" customFormat="1">
      <c r="B384" s="47"/>
      <c r="C384" s="75"/>
      <c r="D384" s="249" t="s">
        <v>198</v>
      </c>
      <c r="E384" s="75"/>
      <c r="F384" s="252" t="s">
        <v>573</v>
      </c>
      <c r="G384" s="75"/>
      <c r="H384" s="75"/>
      <c r="I384" s="205"/>
      <c r="J384" s="75"/>
      <c r="K384" s="75"/>
      <c r="L384" s="73"/>
      <c r="M384" s="251"/>
      <c r="N384" s="48"/>
      <c r="O384" s="48"/>
      <c r="P384" s="48"/>
      <c r="Q384" s="48"/>
      <c r="R384" s="48"/>
      <c r="S384" s="48"/>
      <c r="T384" s="96"/>
      <c r="AT384" s="25" t="s">
        <v>198</v>
      </c>
      <c r="AU384" s="25" t="s">
        <v>207</v>
      </c>
    </row>
    <row r="385" s="12" customFormat="1">
      <c r="B385" s="253"/>
      <c r="C385" s="254"/>
      <c r="D385" s="249" t="s">
        <v>200</v>
      </c>
      <c r="E385" s="255" t="s">
        <v>21</v>
      </c>
      <c r="F385" s="256" t="s">
        <v>125</v>
      </c>
      <c r="G385" s="254"/>
      <c r="H385" s="257">
        <v>467.01600000000002</v>
      </c>
      <c r="I385" s="258"/>
      <c r="J385" s="254"/>
      <c r="K385" s="254"/>
      <c r="L385" s="259"/>
      <c r="M385" s="260"/>
      <c r="N385" s="261"/>
      <c r="O385" s="261"/>
      <c r="P385" s="261"/>
      <c r="Q385" s="261"/>
      <c r="R385" s="261"/>
      <c r="S385" s="261"/>
      <c r="T385" s="262"/>
      <c r="AT385" s="263" t="s">
        <v>200</v>
      </c>
      <c r="AU385" s="263" t="s">
        <v>207</v>
      </c>
      <c r="AV385" s="12" t="s">
        <v>81</v>
      </c>
      <c r="AW385" s="12" t="s">
        <v>35</v>
      </c>
      <c r="AX385" s="12" t="s">
        <v>79</v>
      </c>
      <c r="AY385" s="263" t="s">
        <v>188</v>
      </c>
    </row>
    <row r="386" s="12" customFormat="1">
      <c r="B386" s="253"/>
      <c r="C386" s="254"/>
      <c r="D386" s="249" t="s">
        <v>200</v>
      </c>
      <c r="E386" s="254"/>
      <c r="F386" s="256" t="s">
        <v>1895</v>
      </c>
      <c r="G386" s="254"/>
      <c r="H386" s="257">
        <v>18680.639999999999</v>
      </c>
      <c r="I386" s="258"/>
      <c r="J386" s="254"/>
      <c r="K386" s="254"/>
      <c r="L386" s="259"/>
      <c r="M386" s="260"/>
      <c r="N386" s="261"/>
      <c r="O386" s="261"/>
      <c r="P386" s="261"/>
      <c r="Q386" s="261"/>
      <c r="R386" s="261"/>
      <c r="S386" s="261"/>
      <c r="T386" s="262"/>
      <c r="AT386" s="263" t="s">
        <v>200</v>
      </c>
      <c r="AU386" s="263" t="s">
        <v>207</v>
      </c>
      <c r="AV386" s="12" t="s">
        <v>81</v>
      </c>
      <c r="AW386" s="12" t="s">
        <v>6</v>
      </c>
      <c r="AX386" s="12" t="s">
        <v>79</v>
      </c>
      <c r="AY386" s="263" t="s">
        <v>188</v>
      </c>
    </row>
    <row r="387" s="1" customFormat="1" ht="16.5" customHeight="1">
      <c r="B387" s="47"/>
      <c r="C387" s="237" t="s">
        <v>562</v>
      </c>
      <c r="D387" s="237" t="s">
        <v>190</v>
      </c>
      <c r="E387" s="238" t="s">
        <v>580</v>
      </c>
      <c r="F387" s="239" t="s">
        <v>581</v>
      </c>
      <c r="G387" s="240" t="s">
        <v>120</v>
      </c>
      <c r="H387" s="241">
        <v>467.01600000000002</v>
      </c>
      <c r="I387" s="242"/>
      <c r="J387" s="243">
        <f>ROUND(I387*H387,2)</f>
        <v>0</v>
      </c>
      <c r="K387" s="239" t="s">
        <v>193</v>
      </c>
      <c r="L387" s="73"/>
      <c r="M387" s="244" t="s">
        <v>21</v>
      </c>
      <c r="N387" s="245" t="s">
        <v>43</v>
      </c>
      <c r="O387" s="48"/>
      <c r="P387" s="246">
        <f>O387*H387</f>
        <v>0</v>
      </c>
      <c r="Q387" s="246">
        <v>0</v>
      </c>
      <c r="R387" s="246">
        <f>Q387*H387</f>
        <v>0</v>
      </c>
      <c r="S387" s="246">
        <v>0</v>
      </c>
      <c r="T387" s="247">
        <f>S387*H387</f>
        <v>0</v>
      </c>
      <c r="AR387" s="25" t="s">
        <v>194</v>
      </c>
      <c r="AT387" s="25" t="s">
        <v>190</v>
      </c>
      <c r="AU387" s="25" t="s">
        <v>207</v>
      </c>
      <c r="AY387" s="25" t="s">
        <v>188</v>
      </c>
      <c r="BE387" s="248">
        <f>IF(N387="základní",J387,0)</f>
        <v>0</v>
      </c>
      <c r="BF387" s="248">
        <f>IF(N387="snížená",J387,0)</f>
        <v>0</v>
      </c>
      <c r="BG387" s="248">
        <f>IF(N387="zákl. přenesená",J387,0)</f>
        <v>0</v>
      </c>
      <c r="BH387" s="248">
        <f>IF(N387="sníž. přenesená",J387,0)</f>
        <v>0</v>
      </c>
      <c r="BI387" s="248">
        <f>IF(N387="nulová",J387,0)</f>
        <v>0</v>
      </c>
      <c r="BJ387" s="25" t="s">
        <v>79</v>
      </c>
      <c r="BK387" s="248">
        <f>ROUND(I387*H387,2)</f>
        <v>0</v>
      </c>
      <c r="BL387" s="25" t="s">
        <v>194</v>
      </c>
      <c r="BM387" s="25" t="s">
        <v>1899</v>
      </c>
    </row>
    <row r="388" s="1" customFormat="1">
      <c r="B388" s="47"/>
      <c r="C388" s="75"/>
      <c r="D388" s="249" t="s">
        <v>196</v>
      </c>
      <c r="E388" s="75"/>
      <c r="F388" s="250" t="s">
        <v>583</v>
      </c>
      <c r="G388" s="75"/>
      <c r="H388" s="75"/>
      <c r="I388" s="205"/>
      <c r="J388" s="75"/>
      <c r="K388" s="75"/>
      <c r="L388" s="73"/>
      <c r="M388" s="251"/>
      <c r="N388" s="48"/>
      <c r="O388" s="48"/>
      <c r="P388" s="48"/>
      <c r="Q388" s="48"/>
      <c r="R388" s="48"/>
      <c r="S388" s="48"/>
      <c r="T388" s="96"/>
      <c r="AT388" s="25" t="s">
        <v>196</v>
      </c>
      <c r="AU388" s="25" t="s">
        <v>207</v>
      </c>
    </row>
    <row r="389" s="12" customFormat="1">
      <c r="B389" s="253"/>
      <c r="C389" s="254"/>
      <c r="D389" s="249" t="s">
        <v>200</v>
      </c>
      <c r="E389" s="255" t="s">
        <v>21</v>
      </c>
      <c r="F389" s="256" t="s">
        <v>125</v>
      </c>
      <c r="G389" s="254"/>
      <c r="H389" s="257">
        <v>467.01600000000002</v>
      </c>
      <c r="I389" s="258"/>
      <c r="J389" s="254"/>
      <c r="K389" s="254"/>
      <c r="L389" s="259"/>
      <c r="M389" s="260"/>
      <c r="N389" s="261"/>
      <c r="O389" s="261"/>
      <c r="P389" s="261"/>
      <c r="Q389" s="261"/>
      <c r="R389" s="261"/>
      <c r="S389" s="261"/>
      <c r="T389" s="262"/>
      <c r="AT389" s="263" t="s">
        <v>200</v>
      </c>
      <c r="AU389" s="263" t="s">
        <v>207</v>
      </c>
      <c r="AV389" s="12" t="s">
        <v>81</v>
      </c>
      <c r="AW389" s="12" t="s">
        <v>35</v>
      </c>
      <c r="AX389" s="12" t="s">
        <v>79</v>
      </c>
      <c r="AY389" s="263" t="s">
        <v>188</v>
      </c>
    </row>
    <row r="390" s="11" customFormat="1" ht="22.32" customHeight="1">
      <c r="B390" s="221"/>
      <c r="C390" s="222"/>
      <c r="D390" s="223" t="s">
        <v>71</v>
      </c>
      <c r="E390" s="235" t="s">
        <v>584</v>
      </c>
      <c r="F390" s="235" t="s">
        <v>585</v>
      </c>
      <c r="G390" s="222"/>
      <c r="H390" s="222"/>
      <c r="I390" s="225"/>
      <c r="J390" s="236">
        <f>BK390</f>
        <v>0</v>
      </c>
      <c r="K390" s="222"/>
      <c r="L390" s="227"/>
      <c r="M390" s="228"/>
      <c r="N390" s="229"/>
      <c r="O390" s="229"/>
      <c r="P390" s="230">
        <f>SUM(P391:P394)</f>
        <v>0</v>
      </c>
      <c r="Q390" s="229"/>
      <c r="R390" s="230">
        <f>SUM(R391:R394)</f>
        <v>0</v>
      </c>
      <c r="S390" s="229"/>
      <c r="T390" s="231">
        <f>SUM(T391:T394)</f>
        <v>0</v>
      </c>
      <c r="AR390" s="232" t="s">
        <v>79</v>
      </c>
      <c r="AT390" s="233" t="s">
        <v>71</v>
      </c>
      <c r="AU390" s="233" t="s">
        <v>81</v>
      </c>
      <c r="AY390" s="232" t="s">
        <v>188</v>
      </c>
      <c r="BK390" s="234">
        <f>SUM(BK391:BK394)</f>
        <v>0</v>
      </c>
    </row>
    <row r="391" s="1" customFormat="1" ht="16.5" customHeight="1">
      <c r="B391" s="47"/>
      <c r="C391" s="237" t="s">
        <v>568</v>
      </c>
      <c r="D391" s="237" t="s">
        <v>190</v>
      </c>
      <c r="E391" s="238" t="s">
        <v>587</v>
      </c>
      <c r="F391" s="239" t="s">
        <v>588</v>
      </c>
      <c r="G391" s="240" t="s">
        <v>120</v>
      </c>
      <c r="H391" s="241">
        <v>271.56700000000001</v>
      </c>
      <c r="I391" s="242"/>
      <c r="J391" s="243">
        <f>ROUND(I391*H391,2)</f>
        <v>0</v>
      </c>
      <c r="K391" s="239" t="s">
        <v>193</v>
      </c>
      <c r="L391" s="73"/>
      <c r="M391" s="244" t="s">
        <v>21</v>
      </c>
      <c r="N391" s="245" t="s">
        <v>43</v>
      </c>
      <c r="O391" s="48"/>
      <c r="P391" s="246">
        <f>O391*H391</f>
        <v>0</v>
      </c>
      <c r="Q391" s="246">
        <v>0</v>
      </c>
      <c r="R391" s="246">
        <f>Q391*H391</f>
        <v>0</v>
      </c>
      <c r="S391" s="246">
        <v>0</v>
      </c>
      <c r="T391" s="247">
        <f>S391*H391</f>
        <v>0</v>
      </c>
      <c r="AR391" s="25" t="s">
        <v>194</v>
      </c>
      <c r="AT391" s="25" t="s">
        <v>190</v>
      </c>
      <c r="AU391" s="25" t="s">
        <v>207</v>
      </c>
      <c r="AY391" s="25" t="s">
        <v>188</v>
      </c>
      <c r="BE391" s="248">
        <f>IF(N391="základní",J391,0)</f>
        <v>0</v>
      </c>
      <c r="BF391" s="248">
        <f>IF(N391="snížená",J391,0)</f>
        <v>0</v>
      </c>
      <c r="BG391" s="248">
        <f>IF(N391="zákl. přenesená",J391,0)</f>
        <v>0</v>
      </c>
      <c r="BH391" s="248">
        <f>IF(N391="sníž. přenesená",J391,0)</f>
        <v>0</v>
      </c>
      <c r="BI391" s="248">
        <f>IF(N391="nulová",J391,0)</f>
        <v>0</v>
      </c>
      <c r="BJ391" s="25" t="s">
        <v>79</v>
      </c>
      <c r="BK391" s="248">
        <f>ROUND(I391*H391,2)</f>
        <v>0</v>
      </c>
      <c r="BL391" s="25" t="s">
        <v>194</v>
      </c>
      <c r="BM391" s="25" t="s">
        <v>1900</v>
      </c>
    </row>
    <row r="392" s="1" customFormat="1">
      <c r="B392" s="47"/>
      <c r="C392" s="75"/>
      <c r="D392" s="249" t="s">
        <v>196</v>
      </c>
      <c r="E392" s="75"/>
      <c r="F392" s="250" t="s">
        <v>590</v>
      </c>
      <c r="G392" s="75"/>
      <c r="H392" s="75"/>
      <c r="I392" s="205"/>
      <c r="J392" s="75"/>
      <c r="K392" s="75"/>
      <c r="L392" s="73"/>
      <c r="M392" s="251"/>
      <c r="N392" s="48"/>
      <c r="O392" s="48"/>
      <c r="P392" s="48"/>
      <c r="Q392" s="48"/>
      <c r="R392" s="48"/>
      <c r="S392" s="48"/>
      <c r="T392" s="96"/>
      <c r="AT392" s="25" t="s">
        <v>196</v>
      </c>
      <c r="AU392" s="25" t="s">
        <v>207</v>
      </c>
    </row>
    <row r="393" s="1" customFormat="1">
      <c r="B393" s="47"/>
      <c r="C393" s="75"/>
      <c r="D393" s="249" t="s">
        <v>198</v>
      </c>
      <c r="E393" s="75"/>
      <c r="F393" s="252" t="s">
        <v>591</v>
      </c>
      <c r="G393" s="75"/>
      <c r="H393" s="75"/>
      <c r="I393" s="205"/>
      <c r="J393" s="75"/>
      <c r="K393" s="75"/>
      <c r="L393" s="73"/>
      <c r="M393" s="251"/>
      <c r="N393" s="48"/>
      <c r="O393" s="48"/>
      <c r="P393" s="48"/>
      <c r="Q393" s="48"/>
      <c r="R393" s="48"/>
      <c r="S393" s="48"/>
      <c r="T393" s="96"/>
      <c r="AT393" s="25" t="s">
        <v>198</v>
      </c>
      <c r="AU393" s="25" t="s">
        <v>207</v>
      </c>
    </row>
    <row r="394" s="12" customFormat="1">
      <c r="B394" s="253"/>
      <c r="C394" s="254"/>
      <c r="D394" s="249" t="s">
        <v>200</v>
      </c>
      <c r="E394" s="255" t="s">
        <v>21</v>
      </c>
      <c r="F394" s="256" t="s">
        <v>132</v>
      </c>
      <c r="G394" s="254"/>
      <c r="H394" s="257">
        <v>271.56700000000001</v>
      </c>
      <c r="I394" s="258"/>
      <c r="J394" s="254"/>
      <c r="K394" s="254"/>
      <c r="L394" s="259"/>
      <c r="M394" s="260"/>
      <c r="N394" s="261"/>
      <c r="O394" s="261"/>
      <c r="P394" s="261"/>
      <c r="Q394" s="261"/>
      <c r="R394" s="261"/>
      <c r="S394" s="261"/>
      <c r="T394" s="262"/>
      <c r="AT394" s="263" t="s">
        <v>200</v>
      </c>
      <c r="AU394" s="263" t="s">
        <v>207</v>
      </c>
      <c r="AV394" s="12" t="s">
        <v>81</v>
      </c>
      <c r="AW394" s="12" t="s">
        <v>35</v>
      </c>
      <c r="AX394" s="12" t="s">
        <v>79</v>
      </c>
      <c r="AY394" s="263" t="s">
        <v>188</v>
      </c>
    </row>
    <row r="395" s="11" customFormat="1" ht="22.32" customHeight="1">
      <c r="B395" s="221"/>
      <c r="C395" s="222"/>
      <c r="D395" s="223" t="s">
        <v>71</v>
      </c>
      <c r="E395" s="235" t="s">
        <v>592</v>
      </c>
      <c r="F395" s="235" t="s">
        <v>593</v>
      </c>
      <c r="G395" s="222"/>
      <c r="H395" s="222"/>
      <c r="I395" s="225"/>
      <c r="J395" s="236">
        <f>BK395</f>
        <v>0</v>
      </c>
      <c r="K395" s="222"/>
      <c r="L395" s="227"/>
      <c r="M395" s="228"/>
      <c r="N395" s="229"/>
      <c r="O395" s="229"/>
      <c r="P395" s="230">
        <f>SUM(P396:P433)</f>
        <v>0</v>
      </c>
      <c r="Q395" s="229"/>
      <c r="R395" s="230">
        <f>SUM(R396:R433)</f>
        <v>0</v>
      </c>
      <c r="S395" s="229"/>
      <c r="T395" s="231">
        <f>SUM(T396:T433)</f>
        <v>10.331795999999999</v>
      </c>
      <c r="AR395" s="232" t="s">
        <v>79</v>
      </c>
      <c r="AT395" s="233" t="s">
        <v>71</v>
      </c>
      <c r="AU395" s="233" t="s">
        <v>81</v>
      </c>
      <c r="AY395" s="232" t="s">
        <v>188</v>
      </c>
      <c r="BK395" s="234">
        <f>SUM(BK396:BK433)</f>
        <v>0</v>
      </c>
    </row>
    <row r="396" s="1" customFormat="1" ht="25.5" customHeight="1">
      <c r="B396" s="47"/>
      <c r="C396" s="237" t="s">
        <v>574</v>
      </c>
      <c r="D396" s="237" t="s">
        <v>190</v>
      </c>
      <c r="E396" s="238" t="s">
        <v>595</v>
      </c>
      <c r="F396" s="239" t="s">
        <v>596</v>
      </c>
      <c r="G396" s="240" t="s">
        <v>130</v>
      </c>
      <c r="H396" s="241">
        <v>3.5459999999999998</v>
      </c>
      <c r="I396" s="242"/>
      <c r="J396" s="243">
        <f>ROUND(I396*H396,2)</f>
        <v>0</v>
      </c>
      <c r="K396" s="239" t="s">
        <v>193</v>
      </c>
      <c r="L396" s="73"/>
      <c r="M396" s="244" t="s">
        <v>21</v>
      </c>
      <c r="N396" s="245" t="s">
        <v>43</v>
      </c>
      <c r="O396" s="48"/>
      <c r="P396" s="246">
        <f>O396*H396</f>
        <v>0</v>
      </c>
      <c r="Q396" s="246">
        <v>0</v>
      </c>
      <c r="R396" s="246">
        <f>Q396*H396</f>
        <v>0</v>
      </c>
      <c r="S396" s="246">
        <v>2.2000000000000002</v>
      </c>
      <c r="T396" s="247">
        <f>S396*H396</f>
        <v>7.8012000000000006</v>
      </c>
      <c r="AR396" s="25" t="s">
        <v>194</v>
      </c>
      <c r="AT396" s="25" t="s">
        <v>190</v>
      </c>
      <c r="AU396" s="25" t="s">
        <v>207</v>
      </c>
      <c r="AY396" s="25" t="s">
        <v>188</v>
      </c>
      <c r="BE396" s="248">
        <f>IF(N396="základní",J396,0)</f>
        <v>0</v>
      </c>
      <c r="BF396" s="248">
        <f>IF(N396="snížená",J396,0)</f>
        <v>0</v>
      </c>
      <c r="BG396" s="248">
        <f>IF(N396="zákl. přenesená",J396,0)</f>
        <v>0</v>
      </c>
      <c r="BH396" s="248">
        <f>IF(N396="sníž. přenesená",J396,0)</f>
        <v>0</v>
      </c>
      <c r="BI396" s="248">
        <f>IF(N396="nulová",J396,0)</f>
        <v>0</v>
      </c>
      <c r="BJ396" s="25" t="s">
        <v>79</v>
      </c>
      <c r="BK396" s="248">
        <f>ROUND(I396*H396,2)</f>
        <v>0</v>
      </c>
      <c r="BL396" s="25" t="s">
        <v>194</v>
      </c>
      <c r="BM396" s="25" t="s">
        <v>1901</v>
      </c>
    </row>
    <row r="397" s="1" customFormat="1">
      <c r="B397" s="47"/>
      <c r="C397" s="75"/>
      <c r="D397" s="249" t="s">
        <v>196</v>
      </c>
      <c r="E397" s="75"/>
      <c r="F397" s="250" t="s">
        <v>598</v>
      </c>
      <c r="G397" s="75"/>
      <c r="H397" s="75"/>
      <c r="I397" s="205"/>
      <c r="J397" s="75"/>
      <c r="K397" s="75"/>
      <c r="L397" s="73"/>
      <c r="M397" s="251"/>
      <c r="N397" s="48"/>
      <c r="O397" s="48"/>
      <c r="P397" s="48"/>
      <c r="Q397" s="48"/>
      <c r="R397" s="48"/>
      <c r="S397" s="48"/>
      <c r="T397" s="96"/>
      <c r="AT397" s="25" t="s">
        <v>196</v>
      </c>
      <c r="AU397" s="25" t="s">
        <v>207</v>
      </c>
    </row>
    <row r="398" s="13" customFormat="1">
      <c r="B398" s="264"/>
      <c r="C398" s="265"/>
      <c r="D398" s="249" t="s">
        <v>200</v>
      </c>
      <c r="E398" s="266" t="s">
        <v>21</v>
      </c>
      <c r="F398" s="267" t="s">
        <v>1902</v>
      </c>
      <c r="G398" s="265"/>
      <c r="H398" s="266" t="s">
        <v>21</v>
      </c>
      <c r="I398" s="268"/>
      <c r="J398" s="265"/>
      <c r="K398" s="265"/>
      <c r="L398" s="269"/>
      <c r="M398" s="270"/>
      <c r="N398" s="271"/>
      <c r="O398" s="271"/>
      <c r="P398" s="271"/>
      <c r="Q398" s="271"/>
      <c r="R398" s="271"/>
      <c r="S398" s="271"/>
      <c r="T398" s="272"/>
      <c r="AT398" s="273" t="s">
        <v>200</v>
      </c>
      <c r="AU398" s="273" t="s">
        <v>207</v>
      </c>
      <c r="AV398" s="13" t="s">
        <v>79</v>
      </c>
      <c r="AW398" s="13" t="s">
        <v>35</v>
      </c>
      <c r="AX398" s="13" t="s">
        <v>72</v>
      </c>
      <c r="AY398" s="273" t="s">
        <v>188</v>
      </c>
    </row>
    <row r="399" s="12" customFormat="1">
      <c r="B399" s="253"/>
      <c r="C399" s="254"/>
      <c r="D399" s="249" t="s">
        <v>200</v>
      </c>
      <c r="E399" s="255" t="s">
        <v>21</v>
      </c>
      <c r="F399" s="256" t="s">
        <v>1903</v>
      </c>
      <c r="G399" s="254"/>
      <c r="H399" s="257">
        <v>3.5459999999999998</v>
      </c>
      <c r="I399" s="258"/>
      <c r="J399" s="254"/>
      <c r="K399" s="254"/>
      <c r="L399" s="259"/>
      <c r="M399" s="260"/>
      <c r="N399" s="261"/>
      <c r="O399" s="261"/>
      <c r="P399" s="261"/>
      <c r="Q399" s="261"/>
      <c r="R399" s="261"/>
      <c r="S399" s="261"/>
      <c r="T399" s="262"/>
      <c r="AT399" s="263" t="s">
        <v>200</v>
      </c>
      <c r="AU399" s="263" t="s">
        <v>207</v>
      </c>
      <c r="AV399" s="12" t="s">
        <v>81</v>
      </c>
      <c r="AW399" s="12" t="s">
        <v>35</v>
      </c>
      <c r="AX399" s="12" t="s">
        <v>72</v>
      </c>
      <c r="AY399" s="263" t="s">
        <v>188</v>
      </c>
    </row>
    <row r="400" s="14" customFormat="1">
      <c r="B400" s="274"/>
      <c r="C400" s="275"/>
      <c r="D400" s="249" t="s">
        <v>200</v>
      </c>
      <c r="E400" s="276" t="s">
        <v>21</v>
      </c>
      <c r="F400" s="277" t="s">
        <v>215</v>
      </c>
      <c r="G400" s="275"/>
      <c r="H400" s="278">
        <v>3.5459999999999998</v>
      </c>
      <c r="I400" s="279"/>
      <c r="J400" s="275"/>
      <c r="K400" s="275"/>
      <c r="L400" s="280"/>
      <c r="M400" s="281"/>
      <c r="N400" s="282"/>
      <c r="O400" s="282"/>
      <c r="P400" s="282"/>
      <c r="Q400" s="282"/>
      <c r="R400" s="282"/>
      <c r="S400" s="282"/>
      <c r="T400" s="283"/>
      <c r="AT400" s="284" t="s">
        <v>200</v>
      </c>
      <c r="AU400" s="284" t="s">
        <v>207</v>
      </c>
      <c r="AV400" s="14" t="s">
        <v>194</v>
      </c>
      <c r="AW400" s="14" t="s">
        <v>35</v>
      </c>
      <c r="AX400" s="14" t="s">
        <v>79</v>
      </c>
      <c r="AY400" s="284" t="s">
        <v>188</v>
      </c>
    </row>
    <row r="401" s="1" customFormat="1" ht="25.5" customHeight="1">
      <c r="B401" s="47"/>
      <c r="C401" s="237" t="s">
        <v>579</v>
      </c>
      <c r="D401" s="237" t="s">
        <v>190</v>
      </c>
      <c r="E401" s="238" t="s">
        <v>601</v>
      </c>
      <c r="F401" s="239" t="s">
        <v>602</v>
      </c>
      <c r="G401" s="240" t="s">
        <v>130</v>
      </c>
      <c r="H401" s="241">
        <v>3.5459999999999998</v>
      </c>
      <c r="I401" s="242"/>
      <c r="J401" s="243">
        <f>ROUND(I401*H401,2)</f>
        <v>0</v>
      </c>
      <c r="K401" s="239" t="s">
        <v>193</v>
      </c>
      <c r="L401" s="73"/>
      <c r="M401" s="244" t="s">
        <v>21</v>
      </c>
      <c r="N401" s="245" t="s">
        <v>43</v>
      </c>
      <c r="O401" s="48"/>
      <c r="P401" s="246">
        <f>O401*H401</f>
        <v>0</v>
      </c>
      <c r="Q401" s="246">
        <v>0</v>
      </c>
      <c r="R401" s="246">
        <f>Q401*H401</f>
        <v>0</v>
      </c>
      <c r="S401" s="246">
        <v>0.029000000000000001</v>
      </c>
      <c r="T401" s="247">
        <f>S401*H401</f>
        <v>0.102834</v>
      </c>
      <c r="AR401" s="25" t="s">
        <v>194</v>
      </c>
      <c r="AT401" s="25" t="s">
        <v>190</v>
      </c>
      <c r="AU401" s="25" t="s">
        <v>207</v>
      </c>
      <c r="AY401" s="25" t="s">
        <v>188</v>
      </c>
      <c r="BE401" s="248">
        <f>IF(N401="základní",J401,0)</f>
        <v>0</v>
      </c>
      <c r="BF401" s="248">
        <f>IF(N401="snížená",J401,0)</f>
        <v>0</v>
      </c>
      <c r="BG401" s="248">
        <f>IF(N401="zákl. přenesená",J401,0)</f>
        <v>0</v>
      </c>
      <c r="BH401" s="248">
        <f>IF(N401="sníž. přenesená",J401,0)</f>
        <v>0</v>
      </c>
      <c r="BI401" s="248">
        <f>IF(N401="nulová",J401,0)</f>
        <v>0</v>
      </c>
      <c r="BJ401" s="25" t="s">
        <v>79</v>
      </c>
      <c r="BK401" s="248">
        <f>ROUND(I401*H401,2)</f>
        <v>0</v>
      </c>
      <c r="BL401" s="25" t="s">
        <v>194</v>
      </c>
      <c r="BM401" s="25" t="s">
        <v>1904</v>
      </c>
    </row>
    <row r="402" s="1" customFormat="1">
      <c r="B402" s="47"/>
      <c r="C402" s="75"/>
      <c r="D402" s="249" t="s">
        <v>196</v>
      </c>
      <c r="E402" s="75"/>
      <c r="F402" s="250" t="s">
        <v>604</v>
      </c>
      <c r="G402" s="75"/>
      <c r="H402" s="75"/>
      <c r="I402" s="205"/>
      <c r="J402" s="75"/>
      <c r="K402" s="75"/>
      <c r="L402" s="73"/>
      <c r="M402" s="251"/>
      <c r="N402" s="48"/>
      <c r="O402" s="48"/>
      <c r="P402" s="48"/>
      <c r="Q402" s="48"/>
      <c r="R402" s="48"/>
      <c r="S402" s="48"/>
      <c r="T402" s="96"/>
      <c r="AT402" s="25" t="s">
        <v>196</v>
      </c>
      <c r="AU402" s="25" t="s">
        <v>207</v>
      </c>
    </row>
    <row r="403" s="1" customFormat="1" ht="16.5" customHeight="1">
      <c r="B403" s="47"/>
      <c r="C403" s="237" t="s">
        <v>586</v>
      </c>
      <c r="D403" s="237" t="s">
        <v>190</v>
      </c>
      <c r="E403" s="238" t="s">
        <v>1905</v>
      </c>
      <c r="F403" s="239" t="s">
        <v>1906</v>
      </c>
      <c r="G403" s="240" t="s">
        <v>120</v>
      </c>
      <c r="H403" s="241">
        <v>2.9039999999999999</v>
      </c>
      <c r="I403" s="242"/>
      <c r="J403" s="243">
        <f>ROUND(I403*H403,2)</f>
        <v>0</v>
      </c>
      <c r="K403" s="239" t="s">
        <v>193</v>
      </c>
      <c r="L403" s="73"/>
      <c r="M403" s="244" t="s">
        <v>21</v>
      </c>
      <c r="N403" s="245" t="s">
        <v>43</v>
      </c>
      <c r="O403" s="48"/>
      <c r="P403" s="246">
        <f>O403*H403</f>
        <v>0</v>
      </c>
      <c r="Q403" s="246">
        <v>0</v>
      </c>
      <c r="R403" s="246">
        <f>Q403*H403</f>
        <v>0</v>
      </c>
      <c r="S403" s="246">
        <v>0.088999999999999996</v>
      </c>
      <c r="T403" s="247">
        <f>S403*H403</f>
        <v>0.25845599999999996</v>
      </c>
      <c r="AR403" s="25" t="s">
        <v>194</v>
      </c>
      <c r="AT403" s="25" t="s">
        <v>190</v>
      </c>
      <c r="AU403" s="25" t="s">
        <v>207</v>
      </c>
      <c r="AY403" s="25" t="s">
        <v>188</v>
      </c>
      <c r="BE403" s="248">
        <f>IF(N403="základní",J403,0)</f>
        <v>0</v>
      </c>
      <c r="BF403" s="248">
        <f>IF(N403="snížená",J403,0)</f>
        <v>0</v>
      </c>
      <c r="BG403" s="248">
        <f>IF(N403="zákl. přenesená",J403,0)</f>
        <v>0</v>
      </c>
      <c r="BH403" s="248">
        <f>IF(N403="sníž. přenesená",J403,0)</f>
        <v>0</v>
      </c>
      <c r="BI403" s="248">
        <f>IF(N403="nulová",J403,0)</f>
        <v>0</v>
      </c>
      <c r="BJ403" s="25" t="s">
        <v>79</v>
      </c>
      <c r="BK403" s="248">
        <f>ROUND(I403*H403,2)</f>
        <v>0</v>
      </c>
      <c r="BL403" s="25" t="s">
        <v>194</v>
      </c>
      <c r="BM403" s="25" t="s">
        <v>1907</v>
      </c>
    </row>
    <row r="404" s="1" customFormat="1">
      <c r="B404" s="47"/>
      <c r="C404" s="75"/>
      <c r="D404" s="249" t="s">
        <v>196</v>
      </c>
      <c r="E404" s="75"/>
      <c r="F404" s="250" t="s">
        <v>1908</v>
      </c>
      <c r="G404" s="75"/>
      <c r="H404" s="75"/>
      <c r="I404" s="205"/>
      <c r="J404" s="75"/>
      <c r="K404" s="75"/>
      <c r="L404" s="73"/>
      <c r="M404" s="251"/>
      <c r="N404" s="48"/>
      <c r="O404" s="48"/>
      <c r="P404" s="48"/>
      <c r="Q404" s="48"/>
      <c r="R404" s="48"/>
      <c r="S404" s="48"/>
      <c r="T404" s="96"/>
      <c r="AT404" s="25" t="s">
        <v>196</v>
      </c>
      <c r="AU404" s="25" t="s">
        <v>207</v>
      </c>
    </row>
    <row r="405" s="1" customFormat="1">
      <c r="B405" s="47"/>
      <c r="C405" s="75"/>
      <c r="D405" s="249" t="s">
        <v>198</v>
      </c>
      <c r="E405" s="75"/>
      <c r="F405" s="252" t="s">
        <v>610</v>
      </c>
      <c r="G405" s="75"/>
      <c r="H405" s="75"/>
      <c r="I405" s="205"/>
      <c r="J405" s="75"/>
      <c r="K405" s="75"/>
      <c r="L405" s="73"/>
      <c r="M405" s="251"/>
      <c r="N405" s="48"/>
      <c r="O405" s="48"/>
      <c r="P405" s="48"/>
      <c r="Q405" s="48"/>
      <c r="R405" s="48"/>
      <c r="S405" s="48"/>
      <c r="T405" s="96"/>
      <c r="AT405" s="25" t="s">
        <v>198</v>
      </c>
      <c r="AU405" s="25" t="s">
        <v>207</v>
      </c>
    </row>
    <row r="406" s="12" customFormat="1">
      <c r="B406" s="253"/>
      <c r="C406" s="254"/>
      <c r="D406" s="249" t="s">
        <v>200</v>
      </c>
      <c r="E406" s="255" t="s">
        <v>21</v>
      </c>
      <c r="F406" s="256" t="s">
        <v>1884</v>
      </c>
      <c r="G406" s="254"/>
      <c r="H406" s="257">
        <v>0.52800000000000002</v>
      </c>
      <c r="I406" s="258"/>
      <c r="J406" s="254"/>
      <c r="K406" s="254"/>
      <c r="L406" s="259"/>
      <c r="M406" s="260"/>
      <c r="N406" s="261"/>
      <c r="O406" s="261"/>
      <c r="P406" s="261"/>
      <c r="Q406" s="261"/>
      <c r="R406" s="261"/>
      <c r="S406" s="261"/>
      <c r="T406" s="262"/>
      <c r="AT406" s="263" t="s">
        <v>200</v>
      </c>
      <c r="AU406" s="263" t="s">
        <v>207</v>
      </c>
      <c r="AV406" s="12" t="s">
        <v>81</v>
      </c>
      <c r="AW406" s="12" t="s">
        <v>35</v>
      </c>
      <c r="AX406" s="12" t="s">
        <v>72</v>
      </c>
      <c r="AY406" s="263" t="s">
        <v>188</v>
      </c>
    </row>
    <row r="407" s="12" customFormat="1">
      <c r="B407" s="253"/>
      <c r="C407" s="254"/>
      <c r="D407" s="249" t="s">
        <v>200</v>
      </c>
      <c r="E407" s="255" t="s">
        <v>21</v>
      </c>
      <c r="F407" s="256" t="s">
        <v>1879</v>
      </c>
      <c r="G407" s="254"/>
      <c r="H407" s="257">
        <v>2.3759999999999999</v>
      </c>
      <c r="I407" s="258"/>
      <c r="J407" s="254"/>
      <c r="K407" s="254"/>
      <c r="L407" s="259"/>
      <c r="M407" s="260"/>
      <c r="N407" s="261"/>
      <c r="O407" s="261"/>
      <c r="P407" s="261"/>
      <c r="Q407" s="261"/>
      <c r="R407" s="261"/>
      <c r="S407" s="261"/>
      <c r="T407" s="262"/>
      <c r="AT407" s="263" t="s">
        <v>200</v>
      </c>
      <c r="AU407" s="263" t="s">
        <v>207</v>
      </c>
      <c r="AV407" s="12" t="s">
        <v>81</v>
      </c>
      <c r="AW407" s="12" t="s">
        <v>35</v>
      </c>
      <c r="AX407" s="12" t="s">
        <v>72</v>
      </c>
      <c r="AY407" s="263" t="s">
        <v>188</v>
      </c>
    </row>
    <row r="408" s="14" customFormat="1">
      <c r="B408" s="274"/>
      <c r="C408" s="275"/>
      <c r="D408" s="249" t="s">
        <v>200</v>
      </c>
      <c r="E408" s="276" t="s">
        <v>21</v>
      </c>
      <c r="F408" s="277" t="s">
        <v>215</v>
      </c>
      <c r="G408" s="275"/>
      <c r="H408" s="278">
        <v>2.9039999999999999</v>
      </c>
      <c r="I408" s="279"/>
      <c r="J408" s="275"/>
      <c r="K408" s="275"/>
      <c r="L408" s="280"/>
      <c r="M408" s="281"/>
      <c r="N408" s="282"/>
      <c r="O408" s="282"/>
      <c r="P408" s="282"/>
      <c r="Q408" s="282"/>
      <c r="R408" s="282"/>
      <c r="S408" s="282"/>
      <c r="T408" s="283"/>
      <c r="AT408" s="284" t="s">
        <v>200</v>
      </c>
      <c r="AU408" s="284" t="s">
        <v>207</v>
      </c>
      <c r="AV408" s="14" t="s">
        <v>194</v>
      </c>
      <c r="AW408" s="14" t="s">
        <v>35</v>
      </c>
      <c r="AX408" s="14" t="s">
        <v>79</v>
      </c>
      <c r="AY408" s="284" t="s">
        <v>188</v>
      </c>
    </row>
    <row r="409" s="1" customFormat="1" ht="16.5" customHeight="1">
      <c r="B409" s="47"/>
      <c r="C409" s="237" t="s">
        <v>594</v>
      </c>
      <c r="D409" s="237" t="s">
        <v>190</v>
      </c>
      <c r="E409" s="238" t="s">
        <v>606</v>
      </c>
      <c r="F409" s="239" t="s">
        <v>607</v>
      </c>
      <c r="G409" s="240" t="s">
        <v>120</v>
      </c>
      <c r="H409" s="241">
        <v>8.9760000000000009</v>
      </c>
      <c r="I409" s="242"/>
      <c r="J409" s="243">
        <f>ROUND(I409*H409,2)</f>
        <v>0</v>
      </c>
      <c r="K409" s="239" t="s">
        <v>193</v>
      </c>
      <c r="L409" s="73"/>
      <c r="M409" s="244" t="s">
        <v>21</v>
      </c>
      <c r="N409" s="245" t="s">
        <v>43</v>
      </c>
      <c r="O409" s="48"/>
      <c r="P409" s="246">
        <f>O409*H409</f>
        <v>0</v>
      </c>
      <c r="Q409" s="246">
        <v>0</v>
      </c>
      <c r="R409" s="246">
        <f>Q409*H409</f>
        <v>0</v>
      </c>
      <c r="S409" s="246">
        <v>0.060999999999999999</v>
      </c>
      <c r="T409" s="247">
        <f>S409*H409</f>
        <v>0.54753600000000002</v>
      </c>
      <c r="AR409" s="25" t="s">
        <v>194</v>
      </c>
      <c r="AT409" s="25" t="s">
        <v>190</v>
      </c>
      <c r="AU409" s="25" t="s">
        <v>207</v>
      </c>
      <c r="AY409" s="25" t="s">
        <v>188</v>
      </c>
      <c r="BE409" s="248">
        <f>IF(N409="základní",J409,0)</f>
        <v>0</v>
      </c>
      <c r="BF409" s="248">
        <f>IF(N409="snížená",J409,0)</f>
        <v>0</v>
      </c>
      <c r="BG409" s="248">
        <f>IF(N409="zákl. přenesená",J409,0)</f>
        <v>0</v>
      </c>
      <c r="BH409" s="248">
        <f>IF(N409="sníž. přenesená",J409,0)</f>
        <v>0</v>
      </c>
      <c r="BI409" s="248">
        <f>IF(N409="nulová",J409,0)</f>
        <v>0</v>
      </c>
      <c r="BJ409" s="25" t="s">
        <v>79</v>
      </c>
      <c r="BK409" s="248">
        <f>ROUND(I409*H409,2)</f>
        <v>0</v>
      </c>
      <c r="BL409" s="25" t="s">
        <v>194</v>
      </c>
      <c r="BM409" s="25" t="s">
        <v>1909</v>
      </c>
    </row>
    <row r="410" s="1" customFormat="1">
      <c r="B410" s="47"/>
      <c r="C410" s="75"/>
      <c r="D410" s="249" t="s">
        <v>196</v>
      </c>
      <c r="E410" s="75"/>
      <c r="F410" s="250" t="s">
        <v>609</v>
      </c>
      <c r="G410" s="75"/>
      <c r="H410" s="75"/>
      <c r="I410" s="205"/>
      <c r="J410" s="75"/>
      <c r="K410" s="75"/>
      <c r="L410" s="73"/>
      <c r="M410" s="251"/>
      <c r="N410" s="48"/>
      <c r="O410" s="48"/>
      <c r="P410" s="48"/>
      <c r="Q410" s="48"/>
      <c r="R410" s="48"/>
      <c r="S410" s="48"/>
      <c r="T410" s="96"/>
      <c r="AT410" s="25" t="s">
        <v>196</v>
      </c>
      <c r="AU410" s="25" t="s">
        <v>207</v>
      </c>
    </row>
    <row r="411" s="1" customFormat="1">
      <c r="B411" s="47"/>
      <c r="C411" s="75"/>
      <c r="D411" s="249" t="s">
        <v>198</v>
      </c>
      <c r="E411" s="75"/>
      <c r="F411" s="252" t="s">
        <v>610</v>
      </c>
      <c r="G411" s="75"/>
      <c r="H411" s="75"/>
      <c r="I411" s="205"/>
      <c r="J411" s="75"/>
      <c r="K411" s="75"/>
      <c r="L411" s="73"/>
      <c r="M411" s="251"/>
      <c r="N411" s="48"/>
      <c r="O411" s="48"/>
      <c r="P411" s="48"/>
      <c r="Q411" s="48"/>
      <c r="R411" s="48"/>
      <c r="S411" s="48"/>
      <c r="T411" s="96"/>
      <c r="AT411" s="25" t="s">
        <v>198</v>
      </c>
      <c r="AU411" s="25" t="s">
        <v>207</v>
      </c>
    </row>
    <row r="412" s="12" customFormat="1">
      <c r="B412" s="253"/>
      <c r="C412" s="254"/>
      <c r="D412" s="249" t="s">
        <v>200</v>
      </c>
      <c r="E412" s="255" t="s">
        <v>21</v>
      </c>
      <c r="F412" s="256" t="s">
        <v>1910</v>
      </c>
      <c r="G412" s="254"/>
      <c r="H412" s="257">
        <v>7.3920000000000003</v>
      </c>
      <c r="I412" s="258"/>
      <c r="J412" s="254"/>
      <c r="K412" s="254"/>
      <c r="L412" s="259"/>
      <c r="M412" s="260"/>
      <c r="N412" s="261"/>
      <c r="O412" s="261"/>
      <c r="P412" s="261"/>
      <c r="Q412" s="261"/>
      <c r="R412" s="261"/>
      <c r="S412" s="261"/>
      <c r="T412" s="262"/>
      <c r="AT412" s="263" t="s">
        <v>200</v>
      </c>
      <c r="AU412" s="263" t="s">
        <v>207</v>
      </c>
      <c r="AV412" s="12" t="s">
        <v>81</v>
      </c>
      <c r="AW412" s="12" t="s">
        <v>35</v>
      </c>
      <c r="AX412" s="12" t="s">
        <v>72</v>
      </c>
      <c r="AY412" s="263" t="s">
        <v>188</v>
      </c>
    </row>
    <row r="413" s="12" customFormat="1">
      <c r="B413" s="253"/>
      <c r="C413" s="254"/>
      <c r="D413" s="249" t="s">
        <v>200</v>
      </c>
      <c r="E413" s="255" t="s">
        <v>21</v>
      </c>
      <c r="F413" s="256" t="s">
        <v>1877</v>
      </c>
      <c r="G413" s="254"/>
      <c r="H413" s="257">
        <v>1.5840000000000001</v>
      </c>
      <c r="I413" s="258"/>
      <c r="J413" s="254"/>
      <c r="K413" s="254"/>
      <c r="L413" s="259"/>
      <c r="M413" s="260"/>
      <c r="N413" s="261"/>
      <c r="O413" s="261"/>
      <c r="P413" s="261"/>
      <c r="Q413" s="261"/>
      <c r="R413" s="261"/>
      <c r="S413" s="261"/>
      <c r="T413" s="262"/>
      <c r="AT413" s="263" t="s">
        <v>200</v>
      </c>
      <c r="AU413" s="263" t="s">
        <v>207</v>
      </c>
      <c r="AV413" s="12" t="s">
        <v>81</v>
      </c>
      <c r="AW413" s="12" t="s">
        <v>35</v>
      </c>
      <c r="AX413" s="12" t="s">
        <v>72</v>
      </c>
      <c r="AY413" s="263" t="s">
        <v>188</v>
      </c>
    </row>
    <row r="414" s="14" customFormat="1">
      <c r="B414" s="274"/>
      <c r="C414" s="275"/>
      <c r="D414" s="249" t="s">
        <v>200</v>
      </c>
      <c r="E414" s="276" t="s">
        <v>21</v>
      </c>
      <c r="F414" s="277" t="s">
        <v>215</v>
      </c>
      <c r="G414" s="275"/>
      <c r="H414" s="278">
        <v>8.9760000000000009</v>
      </c>
      <c r="I414" s="279"/>
      <c r="J414" s="275"/>
      <c r="K414" s="275"/>
      <c r="L414" s="280"/>
      <c r="M414" s="281"/>
      <c r="N414" s="282"/>
      <c r="O414" s="282"/>
      <c r="P414" s="282"/>
      <c r="Q414" s="282"/>
      <c r="R414" s="282"/>
      <c r="S414" s="282"/>
      <c r="T414" s="283"/>
      <c r="AT414" s="284" t="s">
        <v>200</v>
      </c>
      <c r="AU414" s="284" t="s">
        <v>207</v>
      </c>
      <c r="AV414" s="14" t="s">
        <v>194</v>
      </c>
      <c r="AW414" s="14" t="s">
        <v>35</v>
      </c>
      <c r="AX414" s="14" t="s">
        <v>79</v>
      </c>
      <c r="AY414" s="284" t="s">
        <v>188</v>
      </c>
    </row>
    <row r="415" s="1" customFormat="1" ht="16.5" customHeight="1">
      <c r="B415" s="47"/>
      <c r="C415" s="237" t="s">
        <v>600</v>
      </c>
      <c r="D415" s="237" t="s">
        <v>190</v>
      </c>
      <c r="E415" s="238" t="s">
        <v>612</v>
      </c>
      <c r="F415" s="239" t="s">
        <v>613</v>
      </c>
      <c r="G415" s="240" t="s">
        <v>120</v>
      </c>
      <c r="H415" s="241">
        <v>4.2240000000000002</v>
      </c>
      <c r="I415" s="242"/>
      <c r="J415" s="243">
        <f>ROUND(I415*H415,2)</f>
        <v>0</v>
      </c>
      <c r="K415" s="239" t="s">
        <v>193</v>
      </c>
      <c r="L415" s="73"/>
      <c r="M415" s="244" t="s">
        <v>21</v>
      </c>
      <c r="N415" s="245" t="s">
        <v>43</v>
      </c>
      <c r="O415" s="48"/>
      <c r="P415" s="246">
        <f>O415*H415</f>
        <v>0</v>
      </c>
      <c r="Q415" s="246">
        <v>0</v>
      </c>
      <c r="R415" s="246">
        <f>Q415*H415</f>
        <v>0</v>
      </c>
      <c r="S415" s="246">
        <v>0.052999999999999998</v>
      </c>
      <c r="T415" s="247">
        <f>S415*H415</f>
        <v>0.22387200000000002</v>
      </c>
      <c r="AR415" s="25" t="s">
        <v>194</v>
      </c>
      <c r="AT415" s="25" t="s">
        <v>190</v>
      </c>
      <c r="AU415" s="25" t="s">
        <v>207</v>
      </c>
      <c r="AY415" s="25" t="s">
        <v>188</v>
      </c>
      <c r="BE415" s="248">
        <f>IF(N415="základní",J415,0)</f>
        <v>0</v>
      </c>
      <c r="BF415" s="248">
        <f>IF(N415="snížená",J415,0)</f>
        <v>0</v>
      </c>
      <c r="BG415" s="248">
        <f>IF(N415="zákl. přenesená",J415,0)</f>
        <v>0</v>
      </c>
      <c r="BH415" s="248">
        <f>IF(N415="sníž. přenesená",J415,0)</f>
        <v>0</v>
      </c>
      <c r="BI415" s="248">
        <f>IF(N415="nulová",J415,0)</f>
        <v>0</v>
      </c>
      <c r="BJ415" s="25" t="s">
        <v>79</v>
      </c>
      <c r="BK415" s="248">
        <f>ROUND(I415*H415,2)</f>
        <v>0</v>
      </c>
      <c r="BL415" s="25" t="s">
        <v>194</v>
      </c>
      <c r="BM415" s="25" t="s">
        <v>1911</v>
      </c>
    </row>
    <row r="416" s="1" customFormat="1">
      <c r="B416" s="47"/>
      <c r="C416" s="75"/>
      <c r="D416" s="249" t="s">
        <v>196</v>
      </c>
      <c r="E416" s="75"/>
      <c r="F416" s="250" t="s">
        <v>615</v>
      </c>
      <c r="G416" s="75"/>
      <c r="H416" s="75"/>
      <c r="I416" s="205"/>
      <c r="J416" s="75"/>
      <c r="K416" s="75"/>
      <c r="L416" s="73"/>
      <c r="M416" s="251"/>
      <c r="N416" s="48"/>
      <c r="O416" s="48"/>
      <c r="P416" s="48"/>
      <c r="Q416" s="48"/>
      <c r="R416" s="48"/>
      <c r="S416" s="48"/>
      <c r="T416" s="96"/>
      <c r="AT416" s="25" t="s">
        <v>196</v>
      </c>
      <c r="AU416" s="25" t="s">
        <v>207</v>
      </c>
    </row>
    <row r="417" s="1" customFormat="1">
      <c r="B417" s="47"/>
      <c r="C417" s="75"/>
      <c r="D417" s="249" t="s">
        <v>198</v>
      </c>
      <c r="E417" s="75"/>
      <c r="F417" s="252" t="s">
        <v>610</v>
      </c>
      <c r="G417" s="75"/>
      <c r="H417" s="75"/>
      <c r="I417" s="205"/>
      <c r="J417" s="75"/>
      <c r="K417" s="75"/>
      <c r="L417" s="73"/>
      <c r="M417" s="251"/>
      <c r="N417" s="48"/>
      <c r="O417" s="48"/>
      <c r="P417" s="48"/>
      <c r="Q417" s="48"/>
      <c r="R417" s="48"/>
      <c r="S417" s="48"/>
      <c r="T417" s="96"/>
      <c r="AT417" s="25" t="s">
        <v>198</v>
      </c>
      <c r="AU417" s="25" t="s">
        <v>207</v>
      </c>
    </row>
    <row r="418" s="12" customFormat="1">
      <c r="B418" s="253"/>
      <c r="C418" s="254"/>
      <c r="D418" s="249" t="s">
        <v>200</v>
      </c>
      <c r="E418" s="255" t="s">
        <v>21</v>
      </c>
      <c r="F418" s="256" t="s">
        <v>1877</v>
      </c>
      <c r="G418" s="254"/>
      <c r="H418" s="257">
        <v>1.5840000000000001</v>
      </c>
      <c r="I418" s="258"/>
      <c r="J418" s="254"/>
      <c r="K418" s="254"/>
      <c r="L418" s="259"/>
      <c r="M418" s="260"/>
      <c r="N418" s="261"/>
      <c r="O418" s="261"/>
      <c r="P418" s="261"/>
      <c r="Q418" s="261"/>
      <c r="R418" s="261"/>
      <c r="S418" s="261"/>
      <c r="T418" s="262"/>
      <c r="AT418" s="263" t="s">
        <v>200</v>
      </c>
      <c r="AU418" s="263" t="s">
        <v>207</v>
      </c>
      <c r="AV418" s="12" t="s">
        <v>81</v>
      </c>
      <c r="AW418" s="12" t="s">
        <v>35</v>
      </c>
      <c r="AX418" s="12" t="s">
        <v>72</v>
      </c>
      <c r="AY418" s="263" t="s">
        <v>188</v>
      </c>
    </row>
    <row r="419" s="12" customFormat="1">
      <c r="B419" s="253"/>
      <c r="C419" s="254"/>
      <c r="D419" s="249" t="s">
        <v>200</v>
      </c>
      <c r="E419" s="255" t="s">
        <v>21</v>
      </c>
      <c r="F419" s="256" t="s">
        <v>504</v>
      </c>
      <c r="G419" s="254"/>
      <c r="H419" s="257">
        <v>2.6400000000000001</v>
      </c>
      <c r="I419" s="258"/>
      <c r="J419" s="254"/>
      <c r="K419" s="254"/>
      <c r="L419" s="259"/>
      <c r="M419" s="260"/>
      <c r="N419" s="261"/>
      <c r="O419" s="261"/>
      <c r="P419" s="261"/>
      <c r="Q419" s="261"/>
      <c r="R419" s="261"/>
      <c r="S419" s="261"/>
      <c r="T419" s="262"/>
      <c r="AT419" s="263" t="s">
        <v>200</v>
      </c>
      <c r="AU419" s="263" t="s">
        <v>207</v>
      </c>
      <c r="AV419" s="12" t="s">
        <v>81</v>
      </c>
      <c r="AW419" s="12" t="s">
        <v>35</v>
      </c>
      <c r="AX419" s="12" t="s">
        <v>72</v>
      </c>
      <c r="AY419" s="263" t="s">
        <v>188</v>
      </c>
    </row>
    <row r="420" s="14" customFormat="1">
      <c r="B420" s="274"/>
      <c r="C420" s="275"/>
      <c r="D420" s="249" t="s">
        <v>200</v>
      </c>
      <c r="E420" s="276" t="s">
        <v>21</v>
      </c>
      <c r="F420" s="277" t="s">
        <v>215</v>
      </c>
      <c r="G420" s="275"/>
      <c r="H420" s="278">
        <v>4.2240000000000002</v>
      </c>
      <c r="I420" s="279"/>
      <c r="J420" s="275"/>
      <c r="K420" s="275"/>
      <c r="L420" s="280"/>
      <c r="M420" s="281"/>
      <c r="N420" s="282"/>
      <c r="O420" s="282"/>
      <c r="P420" s="282"/>
      <c r="Q420" s="282"/>
      <c r="R420" s="282"/>
      <c r="S420" s="282"/>
      <c r="T420" s="283"/>
      <c r="AT420" s="284" t="s">
        <v>200</v>
      </c>
      <c r="AU420" s="284" t="s">
        <v>207</v>
      </c>
      <c r="AV420" s="14" t="s">
        <v>194</v>
      </c>
      <c r="AW420" s="14" t="s">
        <v>35</v>
      </c>
      <c r="AX420" s="14" t="s">
        <v>79</v>
      </c>
      <c r="AY420" s="284" t="s">
        <v>188</v>
      </c>
    </row>
    <row r="421" s="1" customFormat="1" ht="16.5" customHeight="1">
      <c r="B421" s="47"/>
      <c r="C421" s="237" t="s">
        <v>605</v>
      </c>
      <c r="D421" s="237" t="s">
        <v>190</v>
      </c>
      <c r="E421" s="238" t="s">
        <v>1320</v>
      </c>
      <c r="F421" s="239" t="s">
        <v>1321</v>
      </c>
      <c r="G421" s="240" t="s">
        <v>120</v>
      </c>
      <c r="H421" s="241">
        <v>14.039999999999999</v>
      </c>
      <c r="I421" s="242"/>
      <c r="J421" s="243">
        <f>ROUND(I421*H421,2)</f>
        <v>0</v>
      </c>
      <c r="K421" s="239" t="s">
        <v>193</v>
      </c>
      <c r="L421" s="73"/>
      <c r="M421" s="244" t="s">
        <v>21</v>
      </c>
      <c r="N421" s="245" t="s">
        <v>43</v>
      </c>
      <c r="O421" s="48"/>
      <c r="P421" s="246">
        <f>O421*H421</f>
        <v>0</v>
      </c>
      <c r="Q421" s="246">
        <v>0</v>
      </c>
      <c r="R421" s="246">
        <f>Q421*H421</f>
        <v>0</v>
      </c>
      <c r="S421" s="246">
        <v>0.050000000000000003</v>
      </c>
      <c r="T421" s="247">
        <f>S421*H421</f>
        <v>0.70199999999999996</v>
      </c>
      <c r="AR421" s="25" t="s">
        <v>194</v>
      </c>
      <c r="AT421" s="25" t="s">
        <v>190</v>
      </c>
      <c r="AU421" s="25" t="s">
        <v>207</v>
      </c>
      <c r="AY421" s="25" t="s">
        <v>188</v>
      </c>
      <c r="BE421" s="248">
        <f>IF(N421="základní",J421,0)</f>
        <v>0</v>
      </c>
      <c r="BF421" s="248">
        <f>IF(N421="snížená",J421,0)</f>
        <v>0</v>
      </c>
      <c r="BG421" s="248">
        <f>IF(N421="zákl. přenesená",J421,0)</f>
        <v>0</v>
      </c>
      <c r="BH421" s="248">
        <f>IF(N421="sníž. přenesená",J421,0)</f>
        <v>0</v>
      </c>
      <c r="BI421" s="248">
        <f>IF(N421="nulová",J421,0)</f>
        <v>0</v>
      </c>
      <c r="BJ421" s="25" t="s">
        <v>79</v>
      </c>
      <c r="BK421" s="248">
        <f>ROUND(I421*H421,2)</f>
        <v>0</v>
      </c>
      <c r="BL421" s="25" t="s">
        <v>194</v>
      </c>
      <c r="BM421" s="25" t="s">
        <v>1912</v>
      </c>
    </row>
    <row r="422" s="1" customFormat="1">
      <c r="B422" s="47"/>
      <c r="C422" s="75"/>
      <c r="D422" s="249" t="s">
        <v>196</v>
      </c>
      <c r="E422" s="75"/>
      <c r="F422" s="250" t="s">
        <v>1323</v>
      </c>
      <c r="G422" s="75"/>
      <c r="H422" s="75"/>
      <c r="I422" s="205"/>
      <c r="J422" s="75"/>
      <c r="K422" s="75"/>
      <c r="L422" s="73"/>
      <c r="M422" s="251"/>
      <c r="N422" s="48"/>
      <c r="O422" s="48"/>
      <c r="P422" s="48"/>
      <c r="Q422" s="48"/>
      <c r="R422" s="48"/>
      <c r="S422" s="48"/>
      <c r="T422" s="96"/>
      <c r="AT422" s="25" t="s">
        <v>196</v>
      </c>
      <c r="AU422" s="25" t="s">
        <v>207</v>
      </c>
    </row>
    <row r="423" s="1" customFormat="1">
      <c r="B423" s="47"/>
      <c r="C423" s="75"/>
      <c r="D423" s="249" t="s">
        <v>198</v>
      </c>
      <c r="E423" s="75"/>
      <c r="F423" s="252" t="s">
        <v>610</v>
      </c>
      <c r="G423" s="75"/>
      <c r="H423" s="75"/>
      <c r="I423" s="205"/>
      <c r="J423" s="75"/>
      <c r="K423" s="75"/>
      <c r="L423" s="73"/>
      <c r="M423" s="251"/>
      <c r="N423" s="48"/>
      <c r="O423" s="48"/>
      <c r="P423" s="48"/>
      <c r="Q423" s="48"/>
      <c r="R423" s="48"/>
      <c r="S423" s="48"/>
      <c r="T423" s="96"/>
      <c r="AT423" s="25" t="s">
        <v>198</v>
      </c>
      <c r="AU423" s="25" t="s">
        <v>207</v>
      </c>
    </row>
    <row r="424" s="12" customFormat="1">
      <c r="B424" s="253"/>
      <c r="C424" s="254"/>
      <c r="D424" s="249" t="s">
        <v>200</v>
      </c>
      <c r="E424" s="255" t="s">
        <v>21</v>
      </c>
      <c r="F424" s="256" t="s">
        <v>1291</v>
      </c>
      <c r="G424" s="254"/>
      <c r="H424" s="257">
        <v>5.5439999999999996</v>
      </c>
      <c r="I424" s="258"/>
      <c r="J424" s="254"/>
      <c r="K424" s="254"/>
      <c r="L424" s="259"/>
      <c r="M424" s="260"/>
      <c r="N424" s="261"/>
      <c r="O424" s="261"/>
      <c r="P424" s="261"/>
      <c r="Q424" s="261"/>
      <c r="R424" s="261"/>
      <c r="S424" s="261"/>
      <c r="T424" s="262"/>
      <c r="AT424" s="263" t="s">
        <v>200</v>
      </c>
      <c r="AU424" s="263" t="s">
        <v>207</v>
      </c>
      <c r="AV424" s="12" t="s">
        <v>81</v>
      </c>
      <c r="AW424" s="12" t="s">
        <v>35</v>
      </c>
      <c r="AX424" s="12" t="s">
        <v>72</v>
      </c>
      <c r="AY424" s="263" t="s">
        <v>188</v>
      </c>
    </row>
    <row r="425" s="12" customFormat="1">
      <c r="B425" s="253"/>
      <c r="C425" s="254"/>
      <c r="D425" s="249" t="s">
        <v>200</v>
      </c>
      <c r="E425" s="255" t="s">
        <v>21</v>
      </c>
      <c r="F425" s="256" t="s">
        <v>1878</v>
      </c>
      <c r="G425" s="254"/>
      <c r="H425" s="257">
        <v>8.4960000000000004</v>
      </c>
      <c r="I425" s="258"/>
      <c r="J425" s="254"/>
      <c r="K425" s="254"/>
      <c r="L425" s="259"/>
      <c r="M425" s="260"/>
      <c r="N425" s="261"/>
      <c r="O425" s="261"/>
      <c r="P425" s="261"/>
      <c r="Q425" s="261"/>
      <c r="R425" s="261"/>
      <c r="S425" s="261"/>
      <c r="T425" s="262"/>
      <c r="AT425" s="263" t="s">
        <v>200</v>
      </c>
      <c r="AU425" s="263" t="s">
        <v>207</v>
      </c>
      <c r="AV425" s="12" t="s">
        <v>81</v>
      </c>
      <c r="AW425" s="12" t="s">
        <v>35</v>
      </c>
      <c r="AX425" s="12" t="s">
        <v>72</v>
      </c>
      <c r="AY425" s="263" t="s">
        <v>188</v>
      </c>
    </row>
    <row r="426" s="14" customFormat="1">
      <c r="B426" s="274"/>
      <c r="C426" s="275"/>
      <c r="D426" s="249" t="s">
        <v>200</v>
      </c>
      <c r="E426" s="276" t="s">
        <v>21</v>
      </c>
      <c r="F426" s="277" t="s">
        <v>215</v>
      </c>
      <c r="G426" s="275"/>
      <c r="H426" s="278">
        <v>14.039999999999999</v>
      </c>
      <c r="I426" s="279"/>
      <c r="J426" s="275"/>
      <c r="K426" s="275"/>
      <c r="L426" s="280"/>
      <c r="M426" s="281"/>
      <c r="N426" s="282"/>
      <c r="O426" s="282"/>
      <c r="P426" s="282"/>
      <c r="Q426" s="282"/>
      <c r="R426" s="282"/>
      <c r="S426" s="282"/>
      <c r="T426" s="283"/>
      <c r="AT426" s="284" t="s">
        <v>200</v>
      </c>
      <c r="AU426" s="284" t="s">
        <v>207</v>
      </c>
      <c r="AV426" s="14" t="s">
        <v>194</v>
      </c>
      <c r="AW426" s="14" t="s">
        <v>35</v>
      </c>
      <c r="AX426" s="14" t="s">
        <v>79</v>
      </c>
      <c r="AY426" s="284" t="s">
        <v>188</v>
      </c>
    </row>
    <row r="427" s="1" customFormat="1" ht="16.5" customHeight="1">
      <c r="B427" s="47"/>
      <c r="C427" s="237" t="s">
        <v>302</v>
      </c>
      <c r="D427" s="237" t="s">
        <v>190</v>
      </c>
      <c r="E427" s="238" t="s">
        <v>618</v>
      </c>
      <c r="F427" s="239" t="s">
        <v>619</v>
      </c>
      <c r="G427" s="240" t="s">
        <v>120</v>
      </c>
      <c r="H427" s="241">
        <v>11.045999999999999</v>
      </c>
      <c r="I427" s="242"/>
      <c r="J427" s="243">
        <f>ROUND(I427*H427,2)</f>
        <v>0</v>
      </c>
      <c r="K427" s="239" t="s">
        <v>193</v>
      </c>
      <c r="L427" s="73"/>
      <c r="M427" s="244" t="s">
        <v>21</v>
      </c>
      <c r="N427" s="245" t="s">
        <v>43</v>
      </c>
      <c r="O427" s="48"/>
      <c r="P427" s="246">
        <f>O427*H427</f>
        <v>0</v>
      </c>
      <c r="Q427" s="246">
        <v>0</v>
      </c>
      <c r="R427" s="246">
        <f>Q427*H427</f>
        <v>0</v>
      </c>
      <c r="S427" s="246">
        <v>0.063</v>
      </c>
      <c r="T427" s="247">
        <f>S427*H427</f>
        <v>0.69589800000000002</v>
      </c>
      <c r="AR427" s="25" t="s">
        <v>194</v>
      </c>
      <c r="AT427" s="25" t="s">
        <v>190</v>
      </c>
      <c r="AU427" s="25" t="s">
        <v>207</v>
      </c>
      <c r="AY427" s="25" t="s">
        <v>188</v>
      </c>
      <c r="BE427" s="248">
        <f>IF(N427="základní",J427,0)</f>
        <v>0</v>
      </c>
      <c r="BF427" s="248">
        <f>IF(N427="snížená",J427,0)</f>
        <v>0</v>
      </c>
      <c r="BG427" s="248">
        <f>IF(N427="zákl. přenesená",J427,0)</f>
        <v>0</v>
      </c>
      <c r="BH427" s="248">
        <f>IF(N427="sníž. přenesená",J427,0)</f>
        <v>0</v>
      </c>
      <c r="BI427" s="248">
        <f>IF(N427="nulová",J427,0)</f>
        <v>0</v>
      </c>
      <c r="BJ427" s="25" t="s">
        <v>79</v>
      </c>
      <c r="BK427" s="248">
        <f>ROUND(I427*H427,2)</f>
        <v>0</v>
      </c>
      <c r="BL427" s="25" t="s">
        <v>194</v>
      </c>
      <c r="BM427" s="25" t="s">
        <v>1913</v>
      </c>
    </row>
    <row r="428" s="1" customFormat="1">
      <c r="B428" s="47"/>
      <c r="C428" s="75"/>
      <c r="D428" s="249" t="s">
        <v>196</v>
      </c>
      <c r="E428" s="75"/>
      <c r="F428" s="250" t="s">
        <v>621</v>
      </c>
      <c r="G428" s="75"/>
      <c r="H428" s="75"/>
      <c r="I428" s="205"/>
      <c r="J428" s="75"/>
      <c r="K428" s="75"/>
      <c r="L428" s="73"/>
      <c r="M428" s="251"/>
      <c r="N428" s="48"/>
      <c r="O428" s="48"/>
      <c r="P428" s="48"/>
      <c r="Q428" s="48"/>
      <c r="R428" s="48"/>
      <c r="S428" s="48"/>
      <c r="T428" s="96"/>
      <c r="AT428" s="25" t="s">
        <v>196</v>
      </c>
      <c r="AU428" s="25" t="s">
        <v>207</v>
      </c>
    </row>
    <row r="429" s="1" customFormat="1">
      <c r="B429" s="47"/>
      <c r="C429" s="75"/>
      <c r="D429" s="249" t="s">
        <v>198</v>
      </c>
      <c r="E429" s="75"/>
      <c r="F429" s="252" t="s">
        <v>610</v>
      </c>
      <c r="G429" s="75"/>
      <c r="H429" s="75"/>
      <c r="I429" s="205"/>
      <c r="J429" s="75"/>
      <c r="K429" s="75"/>
      <c r="L429" s="73"/>
      <c r="M429" s="251"/>
      <c r="N429" s="48"/>
      <c r="O429" s="48"/>
      <c r="P429" s="48"/>
      <c r="Q429" s="48"/>
      <c r="R429" s="48"/>
      <c r="S429" s="48"/>
      <c r="T429" s="96"/>
      <c r="AT429" s="25" t="s">
        <v>198</v>
      </c>
      <c r="AU429" s="25" t="s">
        <v>207</v>
      </c>
    </row>
    <row r="430" s="12" customFormat="1">
      <c r="B430" s="253"/>
      <c r="C430" s="254"/>
      <c r="D430" s="249" t="s">
        <v>200</v>
      </c>
      <c r="E430" s="255" t="s">
        <v>21</v>
      </c>
      <c r="F430" s="256" t="s">
        <v>1295</v>
      </c>
      <c r="G430" s="254"/>
      <c r="H430" s="257">
        <v>2.8319999999999999</v>
      </c>
      <c r="I430" s="258"/>
      <c r="J430" s="254"/>
      <c r="K430" s="254"/>
      <c r="L430" s="259"/>
      <c r="M430" s="260"/>
      <c r="N430" s="261"/>
      <c r="O430" s="261"/>
      <c r="P430" s="261"/>
      <c r="Q430" s="261"/>
      <c r="R430" s="261"/>
      <c r="S430" s="261"/>
      <c r="T430" s="262"/>
      <c r="AT430" s="263" t="s">
        <v>200</v>
      </c>
      <c r="AU430" s="263" t="s">
        <v>207</v>
      </c>
      <c r="AV430" s="12" t="s">
        <v>81</v>
      </c>
      <c r="AW430" s="12" t="s">
        <v>35</v>
      </c>
      <c r="AX430" s="12" t="s">
        <v>72</v>
      </c>
      <c r="AY430" s="263" t="s">
        <v>188</v>
      </c>
    </row>
    <row r="431" s="12" customFormat="1">
      <c r="B431" s="253"/>
      <c r="C431" s="254"/>
      <c r="D431" s="249" t="s">
        <v>200</v>
      </c>
      <c r="E431" s="255" t="s">
        <v>21</v>
      </c>
      <c r="F431" s="256" t="s">
        <v>1880</v>
      </c>
      <c r="G431" s="254"/>
      <c r="H431" s="257">
        <v>3.9359999999999999</v>
      </c>
      <c r="I431" s="258"/>
      <c r="J431" s="254"/>
      <c r="K431" s="254"/>
      <c r="L431" s="259"/>
      <c r="M431" s="260"/>
      <c r="N431" s="261"/>
      <c r="O431" s="261"/>
      <c r="P431" s="261"/>
      <c r="Q431" s="261"/>
      <c r="R431" s="261"/>
      <c r="S431" s="261"/>
      <c r="T431" s="262"/>
      <c r="AT431" s="263" t="s">
        <v>200</v>
      </c>
      <c r="AU431" s="263" t="s">
        <v>207</v>
      </c>
      <c r="AV431" s="12" t="s">
        <v>81</v>
      </c>
      <c r="AW431" s="12" t="s">
        <v>35</v>
      </c>
      <c r="AX431" s="12" t="s">
        <v>72</v>
      </c>
      <c r="AY431" s="263" t="s">
        <v>188</v>
      </c>
    </row>
    <row r="432" s="12" customFormat="1">
      <c r="B432" s="253"/>
      <c r="C432" s="254"/>
      <c r="D432" s="249" t="s">
        <v>200</v>
      </c>
      <c r="E432" s="255" t="s">
        <v>21</v>
      </c>
      <c r="F432" s="256" t="s">
        <v>1914</v>
      </c>
      <c r="G432" s="254"/>
      <c r="H432" s="257">
        <v>4.2779999999999996</v>
      </c>
      <c r="I432" s="258"/>
      <c r="J432" s="254"/>
      <c r="K432" s="254"/>
      <c r="L432" s="259"/>
      <c r="M432" s="260"/>
      <c r="N432" s="261"/>
      <c r="O432" s="261"/>
      <c r="P432" s="261"/>
      <c r="Q432" s="261"/>
      <c r="R432" s="261"/>
      <c r="S432" s="261"/>
      <c r="T432" s="262"/>
      <c r="AT432" s="263" t="s">
        <v>200</v>
      </c>
      <c r="AU432" s="263" t="s">
        <v>207</v>
      </c>
      <c r="AV432" s="12" t="s">
        <v>81</v>
      </c>
      <c r="AW432" s="12" t="s">
        <v>35</v>
      </c>
      <c r="AX432" s="12" t="s">
        <v>72</v>
      </c>
      <c r="AY432" s="263" t="s">
        <v>188</v>
      </c>
    </row>
    <row r="433" s="14" customFormat="1">
      <c r="B433" s="274"/>
      <c r="C433" s="275"/>
      <c r="D433" s="249" t="s">
        <v>200</v>
      </c>
      <c r="E433" s="276" t="s">
        <v>21</v>
      </c>
      <c r="F433" s="277" t="s">
        <v>215</v>
      </c>
      <c r="G433" s="275"/>
      <c r="H433" s="278">
        <v>11.045999999999999</v>
      </c>
      <c r="I433" s="279"/>
      <c r="J433" s="275"/>
      <c r="K433" s="275"/>
      <c r="L433" s="280"/>
      <c r="M433" s="281"/>
      <c r="N433" s="282"/>
      <c r="O433" s="282"/>
      <c r="P433" s="282"/>
      <c r="Q433" s="282"/>
      <c r="R433" s="282"/>
      <c r="S433" s="282"/>
      <c r="T433" s="283"/>
      <c r="AT433" s="284" t="s">
        <v>200</v>
      </c>
      <c r="AU433" s="284" t="s">
        <v>207</v>
      </c>
      <c r="AV433" s="14" t="s">
        <v>194</v>
      </c>
      <c r="AW433" s="14" t="s">
        <v>35</v>
      </c>
      <c r="AX433" s="14" t="s">
        <v>79</v>
      </c>
      <c r="AY433" s="284" t="s">
        <v>188</v>
      </c>
    </row>
    <row r="434" s="11" customFormat="1" ht="22.32" customHeight="1">
      <c r="B434" s="221"/>
      <c r="C434" s="222"/>
      <c r="D434" s="223" t="s">
        <v>71</v>
      </c>
      <c r="E434" s="235" t="s">
        <v>622</v>
      </c>
      <c r="F434" s="235" t="s">
        <v>623</v>
      </c>
      <c r="G434" s="222"/>
      <c r="H434" s="222"/>
      <c r="I434" s="225"/>
      <c r="J434" s="236">
        <f>BK434</f>
        <v>0</v>
      </c>
      <c r="K434" s="222"/>
      <c r="L434" s="227"/>
      <c r="M434" s="228"/>
      <c r="N434" s="229"/>
      <c r="O434" s="229"/>
      <c r="P434" s="230">
        <f>SUM(P435:P439)</f>
        <v>0</v>
      </c>
      <c r="Q434" s="229"/>
      <c r="R434" s="230">
        <f>SUM(R435:R439)</f>
        <v>0</v>
      </c>
      <c r="S434" s="229"/>
      <c r="T434" s="231">
        <f>SUM(T435:T439)</f>
        <v>3.7661600000000002</v>
      </c>
      <c r="AR434" s="232" t="s">
        <v>79</v>
      </c>
      <c r="AT434" s="233" t="s">
        <v>71</v>
      </c>
      <c r="AU434" s="233" t="s">
        <v>81</v>
      </c>
      <c r="AY434" s="232" t="s">
        <v>188</v>
      </c>
      <c r="BK434" s="234">
        <f>SUM(BK435:BK439)</f>
        <v>0</v>
      </c>
    </row>
    <row r="435" s="1" customFormat="1" ht="16.5" customHeight="1">
      <c r="B435" s="47"/>
      <c r="C435" s="237" t="s">
        <v>523</v>
      </c>
      <c r="D435" s="237" t="s">
        <v>190</v>
      </c>
      <c r="E435" s="238" t="s">
        <v>632</v>
      </c>
      <c r="F435" s="239" t="s">
        <v>633</v>
      </c>
      <c r="G435" s="240" t="s">
        <v>120</v>
      </c>
      <c r="H435" s="241">
        <v>184.465</v>
      </c>
      <c r="I435" s="242"/>
      <c r="J435" s="243">
        <f>ROUND(I435*H435,2)</f>
        <v>0</v>
      </c>
      <c r="K435" s="239" t="s">
        <v>193</v>
      </c>
      <c r="L435" s="73"/>
      <c r="M435" s="244" t="s">
        <v>21</v>
      </c>
      <c r="N435" s="245" t="s">
        <v>43</v>
      </c>
      <c r="O435" s="48"/>
      <c r="P435" s="246">
        <f>O435*H435</f>
        <v>0</v>
      </c>
      <c r="Q435" s="246">
        <v>0</v>
      </c>
      <c r="R435" s="246">
        <f>Q435*H435</f>
        <v>0</v>
      </c>
      <c r="S435" s="246">
        <v>0.01</v>
      </c>
      <c r="T435" s="247">
        <f>S435*H435</f>
        <v>1.8446500000000001</v>
      </c>
      <c r="AR435" s="25" t="s">
        <v>194</v>
      </c>
      <c r="AT435" s="25" t="s">
        <v>190</v>
      </c>
      <c r="AU435" s="25" t="s">
        <v>207</v>
      </c>
      <c r="AY435" s="25" t="s">
        <v>188</v>
      </c>
      <c r="BE435" s="248">
        <f>IF(N435="základní",J435,0)</f>
        <v>0</v>
      </c>
      <c r="BF435" s="248">
        <f>IF(N435="snížená",J435,0)</f>
        <v>0</v>
      </c>
      <c r="BG435" s="248">
        <f>IF(N435="zákl. přenesená",J435,0)</f>
        <v>0</v>
      </c>
      <c r="BH435" s="248">
        <f>IF(N435="sníž. přenesená",J435,0)</f>
        <v>0</v>
      </c>
      <c r="BI435" s="248">
        <f>IF(N435="nulová",J435,0)</f>
        <v>0</v>
      </c>
      <c r="BJ435" s="25" t="s">
        <v>79</v>
      </c>
      <c r="BK435" s="248">
        <f>ROUND(I435*H435,2)</f>
        <v>0</v>
      </c>
      <c r="BL435" s="25" t="s">
        <v>194</v>
      </c>
      <c r="BM435" s="25" t="s">
        <v>1915</v>
      </c>
    </row>
    <row r="436" s="1" customFormat="1">
      <c r="B436" s="47"/>
      <c r="C436" s="75"/>
      <c r="D436" s="249" t="s">
        <v>196</v>
      </c>
      <c r="E436" s="75"/>
      <c r="F436" s="250" t="s">
        <v>635</v>
      </c>
      <c r="G436" s="75"/>
      <c r="H436" s="75"/>
      <c r="I436" s="205"/>
      <c r="J436" s="75"/>
      <c r="K436" s="75"/>
      <c r="L436" s="73"/>
      <c r="M436" s="251"/>
      <c r="N436" s="48"/>
      <c r="O436" s="48"/>
      <c r="P436" s="48"/>
      <c r="Q436" s="48"/>
      <c r="R436" s="48"/>
      <c r="S436" s="48"/>
      <c r="T436" s="96"/>
      <c r="AT436" s="25" t="s">
        <v>196</v>
      </c>
      <c r="AU436" s="25" t="s">
        <v>207</v>
      </c>
    </row>
    <row r="437" s="1" customFormat="1" ht="16.5" customHeight="1">
      <c r="B437" s="47"/>
      <c r="C437" s="237" t="s">
        <v>624</v>
      </c>
      <c r="D437" s="237" t="s">
        <v>190</v>
      </c>
      <c r="E437" s="238" t="s">
        <v>637</v>
      </c>
      <c r="F437" s="239" t="s">
        <v>638</v>
      </c>
      <c r="G437" s="240" t="s">
        <v>120</v>
      </c>
      <c r="H437" s="241">
        <v>21.59</v>
      </c>
      <c r="I437" s="242"/>
      <c r="J437" s="243">
        <f>ROUND(I437*H437,2)</f>
        <v>0</v>
      </c>
      <c r="K437" s="239" t="s">
        <v>193</v>
      </c>
      <c r="L437" s="73"/>
      <c r="M437" s="244" t="s">
        <v>21</v>
      </c>
      <c r="N437" s="245" t="s">
        <v>43</v>
      </c>
      <c r="O437" s="48"/>
      <c r="P437" s="246">
        <f>O437*H437</f>
        <v>0</v>
      </c>
      <c r="Q437" s="246">
        <v>0</v>
      </c>
      <c r="R437" s="246">
        <f>Q437*H437</f>
        <v>0</v>
      </c>
      <c r="S437" s="246">
        <v>0.088999999999999996</v>
      </c>
      <c r="T437" s="247">
        <f>S437*H437</f>
        <v>1.9215099999999998</v>
      </c>
      <c r="AR437" s="25" t="s">
        <v>194</v>
      </c>
      <c r="AT437" s="25" t="s">
        <v>190</v>
      </c>
      <c r="AU437" s="25" t="s">
        <v>207</v>
      </c>
      <c r="AY437" s="25" t="s">
        <v>188</v>
      </c>
      <c r="BE437" s="248">
        <f>IF(N437="základní",J437,0)</f>
        <v>0</v>
      </c>
      <c r="BF437" s="248">
        <f>IF(N437="snížená",J437,0)</f>
        <v>0</v>
      </c>
      <c r="BG437" s="248">
        <f>IF(N437="zákl. přenesená",J437,0)</f>
        <v>0</v>
      </c>
      <c r="BH437" s="248">
        <f>IF(N437="sníž. přenesená",J437,0)</f>
        <v>0</v>
      </c>
      <c r="BI437" s="248">
        <f>IF(N437="nulová",J437,0)</f>
        <v>0</v>
      </c>
      <c r="BJ437" s="25" t="s">
        <v>79</v>
      </c>
      <c r="BK437" s="248">
        <f>ROUND(I437*H437,2)</f>
        <v>0</v>
      </c>
      <c r="BL437" s="25" t="s">
        <v>194</v>
      </c>
      <c r="BM437" s="25" t="s">
        <v>1916</v>
      </c>
    </row>
    <row r="438" s="1" customFormat="1">
      <c r="B438" s="47"/>
      <c r="C438" s="75"/>
      <c r="D438" s="249" t="s">
        <v>196</v>
      </c>
      <c r="E438" s="75"/>
      <c r="F438" s="250" t="s">
        <v>640</v>
      </c>
      <c r="G438" s="75"/>
      <c r="H438" s="75"/>
      <c r="I438" s="205"/>
      <c r="J438" s="75"/>
      <c r="K438" s="75"/>
      <c r="L438" s="73"/>
      <c r="M438" s="251"/>
      <c r="N438" s="48"/>
      <c r="O438" s="48"/>
      <c r="P438" s="48"/>
      <c r="Q438" s="48"/>
      <c r="R438" s="48"/>
      <c r="S438" s="48"/>
      <c r="T438" s="96"/>
      <c r="AT438" s="25" t="s">
        <v>196</v>
      </c>
      <c r="AU438" s="25" t="s">
        <v>207</v>
      </c>
    </row>
    <row r="439" s="1" customFormat="1">
      <c r="B439" s="47"/>
      <c r="C439" s="75"/>
      <c r="D439" s="249" t="s">
        <v>198</v>
      </c>
      <c r="E439" s="75"/>
      <c r="F439" s="252" t="s">
        <v>641</v>
      </c>
      <c r="G439" s="75"/>
      <c r="H439" s="75"/>
      <c r="I439" s="205"/>
      <c r="J439" s="75"/>
      <c r="K439" s="75"/>
      <c r="L439" s="73"/>
      <c r="M439" s="251"/>
      <c r="N439" s="48"/>
      <c r="O439" s="48"/>
      <c r="P439" s="48"/>
      <c r="Q439" s="48"/>
      <c r="R439" s="48"/>
      <c r="S439" s="48"/>
      <c r="T439" s="96"/>
      <c r="AT439" s="25" t="s">
        <v>198</v>
      </c>
      <c r="AU439" s="25" t="s">
        <v>207</v>
      </c>
    </row>
    <row r="440" s="11" customFormat="1" ht="22.32" customHeight="1">
      <c r="B440" s="221"/>
      <c r="C440" s="222"/>
      <c r="D440" s="223" t="s">
        <v>71</v>
      </c>
      <c r="E440" s="235" t="s">
        <v>642</v>
      </c>
      <c r="F440" s="235" t="s">
        <v>643</v>
      </c>
      <c r="G440" s="222"/>
      <c r="H440" s="222"/>
      <c r="I440" s="225"/>
      <c r="J440" s="236">
        <f>BK440</f>
        <v>0</v>
      </c>
      <c r="K440" s="222"/>
      <c r="L440" s="227"/>
      <c r="M440" s="228"/>
      <c r="N440" s="229"/>
      <c r="O440" s="229"/>
      <c r="P440" s="230">
        <f>P441+P455</f>
        <v>0</v>
      </c>
      <c r="Q440" s="229"/>
      <c r="R440" s="230">
        <f>R441+R455</f>
        <v>0</v>
      </c>
      <c r="S440" s="229"/>
      <c r="T440" s="231">
        <f>T441+T455</f>
        <v>0</v>
      </c>
      <c r="AR440" s="232" t="s">
        <v>79</v>
      </c>
      <c r="AT440" s="233" t="s">
        <v>71</v>
      </c>
      <c r="AU440" s="233" t="s">
        <v>81</v>
      </c>
      <c r="AY440" s="232" t="s">
        <v>188</v>
      </c>
      <c r="BK440" s="234">
        <f>BK441+BK455</f>
        <v>0</v>
      </c>
    </row>
    <row r="441" s="15" customFormat="1" ht="14.4" customHeight="1">
      <c r="B441" s="296"/>
      <c r="C441" s="297"/>
      <c r="D441" s="298" t="s">
        <v>71</v>
      </c>
      <c r="E441" s="298" t="s">
        <v>644</v>
      </c>
      <c r="F441" s="298" t="s">
        <v>645</v>
      </c>
      <c r="G441" s="297"/>
      <c r="H441" s="297"/>
      <c r="I441" s="299"/>
      <c r="J441" s="300">
        <f>BK441</f>
        <v>0</v>
      </c>
      <c r="K441" s="297"/>
      <c r="L441" s="301"/>
      <c r="M441" s="302"/>
      <c r="N441" s="303"/>
      <c r="O441" s="303"/>
      <c r="P441" s="304">
        <f>SUM(P442:P454)</f>
        <v>0</v>
      </c>
      <c r="Q441" s="303"/>
      <c r="R441" s="304">
        <f>SUM(R442:R454)</f>
        <v>0</v>
      </c>
      <c r="S441" s="303"/>
      <c r="T441" s="305">
        <f>SUM(T442:T454)</f>
        <v>0</v>
      </c>
      <c r="AR441" s="306" t="s">
        <v>79</v>
      </c>
      <c r="AT441" s="307" t="s">
        <v>71</v>
      </c>
      <c r="AU441" s="307" t="s">
        <v>207</v>
      </c>
      <c r="AY441" s="306" t="s">
        <v>188</v>
      </c>
      <c r="BK441" s="308">
        <f>SUM(BK442:BK454)</f>
        <v>0</v>
      </c>
    </row>
    <row r="442" s="1" customFormat="1" ht="25.5" customHeight="1">
      <c r="B442" s="47"/>
      <c r="C442" s="237" t="s">
        <v>631</v>
      </c>
      <c r="D442" s="237" t="s">
        <v>190</v>
      </c>
      <c r="E442" s="238" t="s">
        <v>1331</v>
      </c>
      <c r="F442" s="239" t="s">
        <v>1332</v>
      </c>
      <c r="G442" s="240" t="s">
        <v>261</v>
      </c>
      <c r="H442" s="241">
        <v>72.858999999999995</v>
      </c>
      <c r="I442" s="242"/>
      <c r="J442" s="243">
        <f>ROUND(I442*H442,2)</f>
        <v>0</v>
      </c>
      <c r="K442" s="239" t="s">
        <v>193</v>
      </c>
      <c r="L442" s="73"/>
      <c r="M442" s="244" t="s">
        <v>21</v>
      </c>
      <c r="N442" s="245" t="s">
        <v>43</v>
      </c>
      <c r="O442" s="48"/>
      <c r="P442" s="246">
        <f>O442*H442</f>
        <v>0</v>
      </c>
      <c r="Q442" s="246">
        <v>0</v>
      </c>
      <c r="R442" s="246">
        <f>Q442*H442</f>
        <v>0</v>
      </c>
      <c r="S442" s="246">
        <v>0</v>
      </c>
      <c r="T442" s="247">
        <f>S442*H442</f>
        <v>0</v>
      </c>
      <c r="AR442" s="25" t="s">
        <v>194</v>
      </c>
      <c r="AT442" s="25" t="s">
        <v>190</v>
      </c>
      <c r="AU442" s="25" t="s">
        <v>194</v>
      </c>
      <c r="AY442" s="25" t="s">
        <v>188</v>
      </c>
      <c r="BE442" s="248">
        <f>IF(N442="základní",J442,0)</f>
        <v>0</v>
      </c>
      <c r="BF442" s="248">
        <f>IF(N442="snížená",J442,0)</f>
        <v>0</v>
      </c>
      <c r="BG442" s="248">
        <f>IF(N442="zákl. přenesená",J442,0)</f>
        <v>0</v>
      </c>
      <c r="BH442" s="248">
        <f>IF(N442="sníž. přenesená",J442,0)</f>
        <v>0</v>
      </c>
      <c r="BI442" s="248">
        <f>IF(N442="nulová",J442,0)</f>
        <v>0</v>
      </c>
      <c r="BJ442" s="25" t="s">
        <v>79</v>
      </c>
      <c r="BK442" s="248">
        <f>ROUND(I442*H442,2)</f>
        <v>0</v>
      </c>
      <c r="BL442" s="25" t="s">
        <v>194</v>
      </c>
      <c r="BM442" s="25" t="s">
        <v>1917</v>
      </c>
    </row>
    <row r="443" s="1" customFormat="1">
      <c r="B443" s="47"/>
      <c r="C443" s="75"/>
      <c r="D443" s="249" t="s">
        <v>196</v>
      </c>
      <c r="E443" s="75"/>
      <c r="F443" s="250" t="s">
        <v>1334</v>
      </c>
      <c r="G443" s="75"/>
      <c r="H443" s="75"/>
      <c r="I443" s="205"/>
      <c r="J443" s="75"/>
      <c r="K443" s="75"/>
      <c r="L443" s="73"/>
      <c r="M443" s="251"/>
      <c r="N443" s="48"/>
      <c r="O443" s="48"/>
      <c r="P443" s="48"/>
      <c r="Q443" s="48"/>
      <c r="R443" s="48"/>
      <c r="S443" s="48"/>
      <c r="T443" s="96"/>
      <c r="AT443" s="25" t="s">
        <v>196</v>
      </c>
      <c r="AU443" s="25" t="s">
        <v>194</v>
      </c>
    </row>
    <row r="444" s="1" customFormat="1">
      <c r="B444" s="47"/>
      <c r="C444" s="75"/>
      <c r="D444" s="249" t="s">
        <v>198</v>
      </c>
      <c r="E444" s="75"/>
      <c r="F444" s="252" t="s">
        <v>651</v>
      </c>
      <c r="G444" s="75"/>
      <c r="H444" s="75"/>
      <c r="I444" s="205"/>
      <c r="J444" s="75"/>
      <c r="K444" s="75"/>
      <c r="L444" s="73"/>
      <c r="M444" s="251"/>
      <c r="N444" s="48"/>
      <c r="O444" s="48"/>
      <c r="P444" s="48"/>
      <c r="Q444" s="48"/>
      <c r="R444" s="48"/>
      <c r="S444" s="48"/>
      <c r="T444" s="96"/>
      <c r="AT444" s="25" t="s">
        <v>198</v>
      </c>
      <c r="AU444" s="25" t="s">
        <v>194</v>
      </c>
    </row>
    <row r="445" s="1" customFormat="1" ht="25.5" customHeight="1">
      <c r="B445" s="47"/>
      <c r="C445" s="237" t="s">
        <v>636</v>
      </c>
      <c r="D445" s="237" t="s">
        <v>190</v>
      </c>
      <c r="E445" s="238" t="s">
        <v>653</v>
      </c>
      <c r="F445" s="239" t="s">
        <v>654</v>
      </c>
      <c r="G445" s="240" t="s">
        <v>261</v>
      </c>
      <c r="H445" s="241">
        <v>72.858999999999995</v>
      </c>
      <c r="I445" s="242"/>
      <c r="J445" s="243">
        <f>ROUND(I445*H445,2)</f>
        <v>0</v>
      </c>
      <c r="K445" s="239" t="s">
        <v>193</v>
      </c>
      <c r="L445" s="73"/>
      <c r="M445" s="244" t="s">
        <v>21</v>
      </c>
      <c r="N445" s="245" t="s">
        <v>43</v>
      </c>
      <c r="O445" s="48"/>
      <c r="P445" s="246">
        <f>O445*H445</f>
        <v>0</v>
      </c>
      <c r="Q445" s="246">
        <v>0</v>
      </c>
      <c r="R445" s="246">
        <f>Q445*H445</f>
        <v>0</v>
      </c>
      <c r="S445" s="246">
        <v>0</v>
      </c>
      <c r="T445" s="247">
        <f>S445*H445</f>
        <v>0</v>
      </c>
      <c r="AR445" s="25" t="s">
        <v>194</v>
      </c>
      <c r="AT445" s="25" t="s">
        <v>190</v>
      </c>
      <c r="AU445" s="25" t="s">
        <v>194</v>
      </c>
      <c r="AY445" s="25" t="s">
        <v>188</v>
      </c>
      <c r="BE445" s="248">
        <f>IF(N445="základní",J445,0)</f>
        <v>0</v>
      </c>
      <c r="BF445" s="248">
        <f>IF(N445="snížená",J445,0)</f>
        <v>0</v>
      </c>
      <c r="BG445" s="248">
        <f>IF(N445="zákl. přenesená",J445,0)</f>
        <v>0</v>
      </c>
      <c r="BH445" s="248">
        <f>IF(N445="sníž. přenesená",J445,0)</f>
        <v>0</v>
      </c>
      <c r="BI445" s="248">
        <f>IF(N445="nulová",J445,0)</f>
        <v>0</v>
      </c>
      <c r="BJ445" s="25" t="s">
        <v>79</v>
      </c>
      <c r="BK445" s="248">
        <f>ROUND(I445*H445,2)</f>
        <v>0</v>
      </c>
      <c r="BL445" s="25" t="s">
        <v>194</v>
      </c>
      <c r="BM445" s="25" t="s">
        <v>1918</v>
      </c>
    </row>
    <row r="446" s="1" customFormat="1">
      <c r="B446" s="47"/>
      <c r="C446" s="75"/>
      <c r="D446" s="249" t="s">
        <v>196</v>
      </c>
      <c r="E446" s="75"/>
      <c r="F446" s="250" t="s">
        <v>656</v>
      </c>
      <c r="G446" s="75"/>
      <c r="H446" s="75"/>
      <c r="I446" s="205"/>
      <c r="J446" s="75"/>
      <c r="K446" s="75"/>
      <c r="L446" s="73"/>
      <c r="M446" s="251"/>
      <c r="N446" s="48"/>
      <c r="O446" s="48"/>
      <c r="P446" s="48"/>
      <c r="Q446" s="48"/>
      <c r="R446" s="48"/>
      <c r="S446" s="48"/>
      <c r="T446" s="96"/>
      <c r="AT446" s="25" t="s">
        <v>196</v>
      </c>
      <c r="AU446" s="25" t="s">
        <v>194</v>
      </c>
    </row>
    <row r="447" s="1" customFormat="1">
      <c r="B447" s="47"/>
      <c r="C447" s="75"/>
      <c r="D447" s="249" t="s">
        <v>198</v>
      </c>
      <c r="E447" s="75"/>
      <c r="F447" s="252" t="s">
        <v>657</v>
      </c>
      <c r="G447" s="75"/>
      <c r="H447" s="75"/>
      <c r="I447" s="205"/>
      <c r="J447" s="75"/>
      <c r="K447" s="75"/>
      <c r="L447" s="73"/>
      <c r="M447" s="251"/>
      <c r="N447" s="48"/>
      <c r="O447" s="48"/>
      <c r="P447" s="48"/>
      <c r="Q447" s="48"/>
      <c r="R447" s="48"/>
      <c r="S447" s="48"/>
      <c r="T447" s="96"/>
      <c r="AT447" s="25" t="s">
        <v>198</v>
      </c>
      <c r="AU447" s="25" t="s">
        <v>194</v>
      </c>
    </row>
    <row r="448" s="1" customFormat="1" ht="25.5" customHeight="1">
      <c r="B448" s="47"/>
      <c r="C448" s="237" t="s">
        <v>646</v>
      </c>
      <c r="D448" s="237" t="s">
        <v>190</v>
      </c>
      <c r="E448" s="238" t="s">
        <v>659</v>
      </c>
      <c r="F448" s="239" t="s">
        <v>660</v>
      </c>
      <c r="G448" s="240" t="s">
        <v>261</v>
      </c>
      <c r="H448" s="241">
        <v>1748.616</v>
      </c>
      <c r="I448" s="242"/>
      <c r="J448" s="243">
        <f>ROUND(I448*H448,2)</f>
        <v>0</v>
      </c>
      <c r="K448" s="239" t="s">
        <v>193</v>
      </c>
      <c r="L448" s="73"/>
      <c r="M448" s="244" t="s">
        <v>21</v>
      </c>
      <c r="N448" s="245" t="s">
        <v>43</v>
      </c>
      <c r="O448" s="48"/>
      <c r="P448" s="246">
        <f>O448*H448</f>
        <v>0</v>
      </c>
      <c r="Q448" s="246">
        <v>0</v>
      </c>
      <c r="R448" s="246">
        <f>Q448*H448</f>
        <v>0</v>
      </c>
      <c r="S448" s="246">
        <v>0</v>
      </c>
      <c r="T448" s="247">
        <f>S448*H448</f>
        <v>0</v>
      </c>
      <c r="AR448" s="25" t="s">
        <v>194</v>
      </c>
      <c r="AT448" s="25" t="s">
        <v>190</v>
      </c>
      <c r="AU448" s="25" t="s">
        <v>194</v>
      </c>
      <c r="AY448" s="25" t="s">
        <v>188</v>
      </c>
      <c r="BE448" s="248">
        <f>IF(N448="základní",J448,0)</f>
        <v>0</v>
      </c>
      <c r="BF448" s="248">
        <f>IF(N448="snížená",J448,0)</f>
        <v>0</v>
      </c>
      <c r="BG448" s="248">
        <f>IF(N448="zákl. přenesená",J448,0)</f>
        <v>0</v>
      </c>
      <c r="BH448" s="248">
        <f>IF(N448="sníž. přenesená",J448,0)</f>
        <v>0</v>
      </c>
      <c r="BI448" s="248">
        <f>IF(N448="nulová",J448,0)</f>
        <v>0</v>
      </c>
      <c r="BJ448" s="25" t="s">
        <v>79</v>
      </c>
      <c r="BK448" s="248">
        <f>ROUND(I448*H448,2)</f>
        <v>0</v>
      </c>
      <c r="BL448" s="25" t="s">
        <v>194</v>
      </c>
      <c r="BM448" s="25" t="s">
        <v>1919</v>
      </c>
    </row>
    <row r="449" s="1" customFormat="1">
      <c r="B449" s="47"/>
      <c r="C449" s="75"/>
      <c r="D449" s="249" t="s">
        <v>196</v>
      </c>
      <c r="E449" s="75"/>
      <c r="F449" s="250" t="s">
        <v>662</v>
      </c>
      <c r="G449" s="75"/>
      <c r="H449" s="75"/>
      <c r="I449" s="205"/>
      <c r="J449" s="75"/>
      <c r="K449" s="75"/>
      <c r="L449" s="73"/>
      <c r="M449" s="251"/>
      <c r="N449" s="48"/>
      <c r="O449" s="48"/>
      <c r="P449" s="48"/>
      <c r="Q449" s="48"/>
      <c r="R449" s="48"/>
      <c r="S449" s="48"/>
      <c r="T449" s="96"/>
      <c r="AT449" s="25" t="s">
        <v>196</v>
      </c>
      <c r="AU449" s="25" t="s">
        <v>194</v>
      </c>
    </row>
    <row r="450" s="1" customFormat="1">
      <c r="B450" s="47"/>
      <c r="C450" s="75"/>
      <c r="D450" s="249" t="s">
        <v>198</v>
      </c>
      <c r="E450" s="75"/>
      <c r="F450" s="252" t="s">
        <v>657</v>
      </c>
      <c r="G450" s="75"/>
      <c r="H450" s="75"/>
      <c r="I450" s="205"/>
      <c r="J450" s="75"/>
      <c r="K450" s="75"/>
      <c r="L450" s="73"/>
      <c r="M450" s="251"/>
      <c r="N450" s="48"/>
      <c r="O450" s="48"/>
      <c r="P450" s="48"/>
      <c r="Q450" s="48"/>
      <c r="R450" s="48"/>
      <c r="S450" s="48"/>
      <c r="T450" s="96"/>
      <c r="AT450" s="25" t="s">
        <v>198</v>
      </c>
      <c r="AU450" s="25" t="s">
        <v>194</v>
      </c>
    </row>
    <row r="451" s="12" customFormat="1">
      <c r="B451" s="253"/>
      <c r="C451" s="254"/>
      <c r="D451" s="249" t="s">
        <v>200</v>
      </c>
      <c r="E451" s="254"/>
      <c r="F451" s="256" t="s">
        <v>1920</v>
      </c>
      <c r="G451" s="254"/>
      <c r="H451" s="257">
        <v>1748.616</v>
      </c>
      <c r="I451" s="258"/>
      <c r="J451" s="254"/>
      <c r="K451" s="254"/>
      <c r="L451" s="259"/>
      <c r="M451" s="260"/>
      <c r="N451" s="261"/>
      <c r="O451" s="261"/>
      <c r="P451" s="261"/>
      <c r="Q451" s="261"/>
      <c r="R451" s="261"/>
      <c r="S451" s="261"/>
      <c r="T451" s="262"/>
      <c r="AT451" s="263" t="s">
        <v>200</v>
      </c>
      <c r="AU451" s="263" t="s">
        <v>194</v>
      </c>
      <c r="AV451" s="12" t="s">
        <v>81</v>
      </c>
      <c r="AW451" s="12" t="s">
        <v>6</v>
      </c>
      <c r="AX451" s="12" t="s">
        <v>79</v>
      </c>
      <c r="AY451" s="263" t="s">
        <v>188</v>
      </c>
    </row>
    <row r="452" s="1" customFormat="1" ht="25.5" customHeight="1">
      <c r="B452" s="47"/>
      <c r="C452" s="237" t="s">
        <v>652</v>
      </c>
      <c r="D452" s="237" t="s">
        <v>190</v>
      </c>
      <c r="E452" s="238" t="s">
        <v>665</v>
      </c>
      <c r="F452" s="239" t="s">
        <v>666</v>
      </c>
      <c r="G452" s="240" t="s">
        <v>261</v>
      </c>
      <c r="H452" s="241">
        <v>72.858999999999995</v>
      </c>
      <c r="I452" s="242"/>
      <c r="J452" s="243">
        <f>ROUND(I452*H452,2)</f>
        <v>0</v>
      </c>
      <c r="K452" s="239" t="s">
        <v>193</v>
      </c>
      <c r="L452" s="73"/>
      <c r="M452" s="244" t="s">
        <v>21</v>
      </c>
      <c r="N452" s="245" t="s">
        <v>43</v>
      </c>
      <c r="O452" s="48"/>
      <c r="P452" s="246">
        <f>O452*H452</f>
        <v>0</v>
      </c>
      <c r="Q452" s="246">
        <v>0</v>
      </c>
      <c r="R452" s="246">
        <f>Q452*H452</f>
        <v>0</v>
      </c>
      <c r="S452" s="246">
        <v>0</v>
      </c>
      <c r="T452" s="247">
        <f>S452*H452</f>
        <v>0</v>
      </c>
      <c r="AR452" s="25" t="s">
        <v>194</v>
      </c>
      <c r="AT452" s="25" t="s">
        <v>190</v>
      </c>
      <c r="AU452" s="25" t="s">
        <v>194</v>
      </c>
      <c r="AY452" s="25" t="s">
        <v>188</v>
      </c>
      <c r="BE452" s="248">
        <f>IF(N452="základní",J452,0)</f>
        <v>0</v>
      </c>
      <c r="BF452" s="248">
        <f>IF(N452="snížená",J452,0)</f>
        <v>0</v>
      </c>
      <c r="BG452" s="248">
        <f>IF(N452="zákl. přenesená",J452,0)</f>
        <v>0</v>
      </c>
      <c r="BH452" s="248">
        <f>IF(N452="sníž. přenesená",J452,0)</f>
        <v>0</v>
      </c>
      <c r="BI452" s="248">
        <f>IF(N452="nulová",J452,0)</f>
        <v>0</v>
      </c>
      <c r="BJ452" s="25" t="s">
        <v>79</v>
      </c>
      <c r="BK452" s="248">
        <f>ROUND(I452*H452,2)</f>
        <v>0</v>
      </c>
      <c r="BL452" s="25" t="s">
        <v>194</v>
      </c>
      <c r="BM452" s="25" t="s">
        <v>1921</v>
      </c>
    </row>
    <row r="453" s="1" customFormat="1">
      <c r="B453" s="47"/>
      <c r="C453" s="75"/>
      <c r="D453" s="249" t="s">
        <v>196</v>
      </c>
      <c r="E453" s="75"/>
      <c r="F453" s="250" t="s">
        <v>668</v>
      </c>
      <c r="G453" s="75"/>
      <c r="H453" s="75"/>
      <c r="I453" s="205"/>
      <c r="J453" s="75"/>
      <c r="K453" s="75"/>
      <c r="L453" s="73"/>
      <c r="M453" s="251"/>
      <c r="N453" s="48"/>
      <c r="O453" s="48"/>
      <c r="P453" s="48"/>
      <c r="Q453" s="48"/>
      <c r="R453" s="48"/>
      <c r="S453" s="48"/>
      <c r="T453" s="96"/>
      <c r="AT453" s="25" t="s">
        <v>196</v>
      </c>
      <c r="AU453" s="25" t="s">
        <v>194</v>
      </c>
    </row>
    <row r="454" s="1" customFormat="1">
      <c r="B454" s="47"/>
      <c r="C454" s="75"/>
      <c r="D454" s="249" t="s">
        <v>198</v>
      </c>
      <c r="E454" s="75"/>
      <c r="F454" s="252" t="s">
        <v>669</v>
      </c>
      <c r="G454" s="75"/>
      <c r="H454" s="75"/>
      <c r="I454" s="205"/>
      <c r="J454" s="75"/>
      <c r="K454" s="75"/>
      <c r="L454" s="73"/>
      <c r="M454" s="251"/>
      <c r="N454" s="48"/>
      <c r="O454" s="48"/>
      <c r="P454" s="48"/>
      <c r="Q454" s="48"/>
      <c r="R454" s="48"/>
      <c r="S454" s="48"/>
      <c r="T454" s="96"/>
      <c r="AT454" s="25" t="s">
        <v>198</v>
      </c>
      <c r="AU454" s="25" t="s">
        <v>194</v>
      </c>
    </row>
    <row r="455" s="15" customFormat="1" ht="21.6" customHeight="1">
      <c r="B455" s="296"/>
      <c r="C455" s="297"/>
      <c r="D455" s="298" t="s">
        <v>71</v>
      </c>
      <c r="E455" s="298" t="s">
        <v>670</v>
      </c>
      <c r="F455" s="298" t="s">
        <v>671</v>
      </c>
      <c r="G455" s="297"/>
      <c r="H455" s="297"/>
      <c r="I455" s="299"/>
      <c r="J455" s="300">
        <f>BK455</f>
        <v>0</v>
      </c>
      <c r="K455" s="297"/>
      <c r="L455" s="301"/>
      <c r="M455" s="302"/>
      <c r="N455" s="303"/>
      <c r="O455" s="303"/>
      <c r="P455" s="304">
        <f>SUM(P456:P458)</f>
        <v>0</v>
      </c>
      <c r="Q455" s="303"/>
      <c r="R455" s="304">
        <f>SUM(R456:R458)</f>
        <v>0</v>
      </c>
      <c r="S455" s="303"/>
      <c r="T455" s="305">
        <f>SUM(T456:T458)</f>
        <v>0</v>
      </c>
      <c r="AR455" s="306" t="s">
        <v>79</v>
      </c>
      <c r="AT455" s="307" t="s">
        <v>71</v>
      </c>
      <c r="AU455" s="307" t="s">
        <v>207</v>
      </c>
      <c r="AY455" s="306" t="s">
        <v>188</v>
      </c>
      <c r="BK455" s="308">
        <f>SUM(BK456:BK458)</f>
        <v>0</v>
      </c>
    </row>
    <row r="456" s="1" customFormat="1" ht="16.5" customHeight="1">
      <c r="B456" s="47"/>
      <c r="C456" s="237" t="s">
        <v>658</v>
      </c>
      <c r="D456" s="237" t="s">
        <v>190</v>
      </c>
      <c r="E456" s="238" t="s">
        <v>1339</v>
      </c>
      <c r="F456" s="239" t="s">
        <v>1340</v>
      </c>
      <c r="G456" s="240" t="s">
        <v>261</v>
      </c>
      <c r="H456" s="241">
        <v>117.673</v>
      </c>
      <c r="I456" s="242"/>
      <c r="J456" s="243">
        <f>ROUND(I456*H456,2)</f>
        <v>0</v>
      </c>
      <c r="K456" s="239" t="s">
        <v>193</v>
      </c>
      <c r="L456" s="73"/>
      <c r="M456" s="244" t="s">
        <v>21</v>
      </c>
      <c r="N456" s="245" t="s">
        <v>43</v>
      </c>
      <c r="O456" s="48"/>
      <c r="P456" s="246">
        <f>O456*H456</f>
        <v>0</v>
      </c>
      <c r="Q456" s="246">
        <v>0</v>
      </c>
      <c r="R456" s="246">
        <f>Q456*H456</f>
        <v>0</v>
      </c>
      <c r="S456" s="246">
        <v>0</v>
      </c>
      <c r="T456" s="247">
        <f>S456*H456</f>
        <v>0</v>
      </c>
      <c r="AR456" s="25" t="s">
        <v>194</v>
      </c>
      <c r="AT456" s="25" t="s">
        <v>190</v>
      </c>
      <c r="AU456" s="25" t="s">
        <v>194</v>
      </c>
      <c r="AY456" s="25" t="s">
        <v>188</v>
      </c>
      <c r="BE456" s="248">
        <f>IF(N456="základní",J456,0)</f>
        <v>0</v>
      </c>
      <c r="BF456" s="248">
        <f>IF(N456="snížená",J456,0)</f>
        <v>0</v>
      </c>
      <c r="BG456" s="248">
        <f>IF(N456="zákl. přenesená",J456,0)</f>
        <v>0</v>
      </c>
      <c r="BH456" s="248">
        <f>IF(N456="sníž. přenesená",J456,0)</f>
        <v>0</v>
      </c>
      <c r="BI456" s="248">
        <f>IF(N456="nulová",J456,0)</f>
        <v>0</v>
      </c>
      <c r="BJ456" s="25" t="s">
        <v>79</v>
      </c>
      <c r="BK456" s="248">
        <f>ROUND(I456*H456,2)</f>
        <v>0</v>
      </c>
      <c r="BL456" s="25" t="s">
        <v>194</v>
      </c>
      <c r="BM456" s="25" t="s">
        <v>1922</v>
      </c>
    </row>
    <row r="457" s="1" customFormat="1">
      <c r="B457" s="47"/>
      <c r="C457" s="75"/>
      <c r="D457" s="249" t="s">
        <v>196</v>
      </c>
      <c r="E457" s="75"/>
      <c r="F457" s="250" t="s">
        <v>1342</v>
      </c>
      <c r="G457" s="75"/>
      <c r="H457" s="75"/>
      <c r="I457" s="205"/>
      <c r="J457" s="75"/>
      <c r="K457" s="75"/>
      <c r="L457" s="73"/>
      <c r="M457" s="251"/>
      <c r="N457" s="48"/>
      <c r="O457" s="48"/>
      <c r="P457" s="48"/>
      <c r="Q457" s="48"/>
      <c r="R457" s="48"/>
      <c r="S457" s="48"/>
      <c r="T457" s="96"/>
      <c r="AT457" s="25" t="s">
        <v>196</v>
      </c>
      <c r="AU457" s="25" t="s">
        <v>194</v>
      </c>
    </row>
    <row r="458" s="1" customFormat="1">
      <c r="B458" s="47"/>
      <c r="C458" s="75"/>
      <c r="D458" s="249" t="s">
        <v>198</v>
      </c>
      <c r="E458" s="75"/>
      <c r="F458" s="252" t="s">
        <v>677</v>
      </c>
      <c r="G458" s="75"/>
      <c r="H458" s="75"/>
      <c r="I458" s="205"/>
      <c r="J458" s="75"/>
      <c r="K458" s="75"/>
      <c r="L458" s="73"/>
      <c r="M458" s="251"/>
      <c r="N458" s="48"/>
      <c r="O458" s="48"/>
      <c r="P458" s="48"/>
      <c r="Q458" s="48"/>
      <c r="R458" s="48"/>
      <c r="S458" s="48"/>
      <c r="T458" s="96"/>
      <c r="AT458" s="25" t="s">
        <v>198</v>
      </c>
      <c r="AU458" s="25" t="s">
        <v>194</v>
      </c>
    </row>
    <row r="459" s="11" customFormat="1" ht="37.44001" customHeight="1">
      <c r="B459" s="221"/>
      <c r="C459" s="222"/>
      <c r="D459" s="223" t="s">
        <v>71</v>
      </c>
      <c r="E459" s="224" t="s">
        <v>678</v>
      </c>
      <c r="F459" s="224" t="s">
        <v>679</v>
      </c>
      <c r="G459" s="222"/>
      <c r="H459" s="222"/>
      <c r="I459" s="225"/>
      <c r="J459" s="226">
        <f>BK459</f>
        <v>0</v>
      </c>
      <c r="K459" s="222"/>
      <c r="L459" s="227"/>
      <c r="M459" s="228"/>
      <c r="N459" s="229"/>
      <c r="O459" s="229"/>
      <c r="P459" s="230">
        <f>P460+P467+P541+P596+P614+P630+P658+P663+P775+P792</f>
        <v>0</v>
      </c>
      <c r="Q459" s="229"/>
      <c r="R459" s="230">
        <f>R460+R467+R541+R596+R614+R630+R658+R663+R775+R792</f>
        <v>10.114947572999999</v>
      </c>
      <c r="S459" s="229"/>
      <c r="T459" s="231">
        <f>T460+T467+T541+T596+T614+T630+T658+T663+T775+T792</f>
        <v>40.814213500000008</v>
      </c>
      <c r="AR459" s="232" t="s">
        <v>81</v>
      </c>
      <c r="AT459" s="233" t="s">
        <v>71</v>
      </c>
      <c r="AU459" s="233" t="s">
        <v>72</v>
      </c>
      <c r="AY459" s="232" t="s">
        <v>188</v>
      </c>
      <c r="BK459" s="234">
        <f>BK460+BK467+BK541+BK596+BK614+BK630+BK658+BK663+BK775+BK792</f>
        <v>0</v>
      </c>
    </row>
    <row r="460" s="11" customFormat="1" ht="19.92" customHeight="1">
      <c r="B460" s="221"/>
      <c r="C460" s="222"/>
      <c r="D460" s="223" t="s">
        <v>71</v>
      </c>
      <c r="E460" s="235" t="s">
        <v>680</v>
      </c>
      <c r="F460" s="235" t="s">
        <v>681</v>
      </c>
      <c r="G460" s="222"/>
      <c r="H460" s="222"/>
      <c r="I460" s="225"/>
      <c r="J460" s="236">
        <f>BK460</f>
        <v>0</v>
      </c>
      <c r="K460" s="222"/>
      <c r="L460" s="227"/>
      <c r="M460" s="228"/>
      <c r="N460" s="229"/>
      <c r="O460" s="229"/>
      <c r="P460" s="230">
        <f>SUM(P461:P466)</f>
        <v>0</v>
      </c>
      <c r="Q460" s="229"/>
      <c r="R460" s="230">
        <f>SUM(R461:R466)</f>
        <v>0.035234880000000003</v>
      </c>
      <c r="S460" s="229"/>
      <c r="T460" s="231">
        <f>SUM(T461:T466)</f>
        <v>0</v>
      </c>
      <c r="AR460" s="232" t="s">
        <v>81</v>
      </c>
      <c r="AT460" s="233" t="s">
        <v>71</v>
      </c>
      <c r="AU460" s="233" t="s">
        <v>79</v>
      </c>
      <c r="AY460" s="232" t="s">
        <v>188</v>
      </c>
      <c r="BK460" s="234">
        <f>SUM(BK461:BK466)</f>
        <v>0</v>
      </c>
    </row>
    <row r="461" s="1" customFormat="1" ht="25.5" customHeight="1">
      <c r="B461" s="47"/>
      <c r="C461" s="237" t="s">
        <v>664</v>
      </c>
      <c r="D461" s="237" t="s">
        <v>190</v>
      </c>
      <c r="E461" s="238" t="s">
        <v>683</v>
      </c>
      <c r="F461" s="239" t="s">
        <v>684</v>
      </c>
      <c r="G461" s="240" t="s">
        <v>120</v>
      </c>
      <c r="H461" s="241">
        <v>51.816000000000002</v>
      </c>
      <c r="I461" s="242"/>
      <c r="J461" s="243">
        <f>ROUND(I461*H461,2)</f>
        <v>0</v>
      </c>
      <c r="K461" s="239" t="s">
        <v>193</v>
      </c>
      <c r="L461" s="73"/>
      <c r="M461" s="244" t="s">
        <v>21</v>
      </c>
      <c r="N461" s="245" t="s">
        <v>43</v>
      </c>
      <c r="O461" s="48"/>
      <c r="P461" s="246">
        <f>O461*H461</f>
        <v>0</v>
      </c>
      <c r="Q461" s="246">
        <v>0.00068000000000000005</v>
      </c>
      <c r="R461" s="246">
        <f>Q461*H461</f>
        <v>0.035234880000000003</v>
      </c>
      <c r="S461" s="246">
        <v>0</v>
      </c>
      <c r="T461" s="247">
        <f>S461*H461</f>
        <v>0</v>
      </c>
      <c r="AR461" s="25" t="s">
        <v>290</v>
      </c>
      <c r="AT461" s="25" t="s">
        <v>190</v>
      </c>
      <c r="AU461" s="25" t="s">
        <v>81</v>
      </c>
      <c r="AY461" s="25" t="s">
        <v>188</v>
      </c>
      <c r="BE461" s="248">
        <f>IF(N461="základní",J461,0)</f>
        <v>0</v>
      </c>
      <c r="BF461" s="248">
        <f>IF(N461="snížená",J461,0)</f>
        <v>0</v>
      </c>
      <c r="BG461" s="248">
        <f>IF(N461="zákl. přenesená",J461,0)</f>
        <v>0</v>
      </c>
      <c r="BH461" s="248">
        <f>IF(N461="sníž. přenesená",J461,0)</f>
        <v>0</v>
      </c>
      <c r="BI461" s="248">
        <f>IF(N461="nulová",J461,0)</f>
        <v>0</v>
      </c>
      <c r="BJ461" s="25" t="s">
        <v>79</v>
      </c>
      <c r="BK461" s="248">
        <f>ROUND(I461*H461,2)</f>
        <v>0</v>
      </c>
      <c r="BL461" s="25" t="s">
        <v>290</v>
      </c>
      <c r="BM461" s="25" t="s">
        <v>1923</v>
      </c>
    </row>
    <row r="462" s="1" customFormat="1">
      <c r="B462" s="47"/>
      <c r="C462" s="75"/>
      <c r="D462" s="249" t="s">
        <v>196</v>
      </c>
      <c r="E462" s="75"/>
      <c r="F462" s="250" t="s">
        <v>686</v>
      </c>
      <c r="G462" s="75"/>
      <c r="H462" s="75"/>
      <c r="I462" s="205"/>
      <c r="J462" s="75"/>
      <c r="K462" s="75"/>
      <c r="L462" s="73"/>
      <c r="M462" s="251"/>
      <c r="N462" s="48"/>
      <c r="O462" s="48"/>
      <c r="P462" s="48"/>
      <c r="Q462" s="48"/>
      <c r="R462" s="48"/>
      <c r="S462" s="48"/>
      <c r="T462" s="96"/>
      <c r="AT462" s="25" t="s">
        <v>196</v>
      </c>
      <c r="AU462" s="25" t="s">
        <v>81</v>
      </c>
    </row>
    <row r="463" s="12" customFormat="1">
      <c r="B463" s="253"/>
      <c r="C463" s="254"/>
      <c r="D463" s="249" t="s">
        <v>200</v>
      </c>
      <c r="E463" s="255" t="s">
        <v>21</v>
      </c>
      <c r="F463" s="256" t="s">
        <v>1924</v>
      </c>
      <c r="G463" s="254"/>
      <c r="H463" s="257">
        <v>51.816000000000002</v>
      </c>
      <c r="I463" s="258"/>
      <c r="J463" s="254"/>
      <c r="K463" s="254"/>
      <c r="L463" s="259"/>
      <c r="M463" s="260"/>
      <c r="N463" s="261"/>
      <c r="O463" s="261"/>
      <c r="P463" s="261"/>
      <c r="Q463" s="261"/>
      <c r="R463" s="261"/>
      <c r="S463" s="261"/>
      <c r="T463" s="262"/>
      <c r="AT463" s="263" t="s">
        <v>200</v>
      </c>
      <c r="AU463" s="263" t="s">
        <v>81</v>
      </c>
      <c r="AV463" s="12" t="s">
        <v>81</v>
      </c>
      <c r="AW463" s="12" t="s">
        <v>35</v>
      </c>
      <c r="AX463" s="12" t="s">
        <v>79</v>
      </c>
      <c r="AY463" s="263" t="s">
        <v>188</v>
      </c>
    </row>
    <row r="464" s="1" customFormat="1" ht="25.5" customHeight="1">
      <c r="B464" s="47"/>
      <c r="C464" s="237" t="s">
        <v>672</v>
      </c>
      <c r="D464" s="237" t="s">
        <v>190</v>
      </c>
      <c r="E464" s="238" t="s">
        <v>1345</v>
      </c>
      <c r="F464" s="239" t="s">
        <v>1346</v>
      </c>
      <c r="G464" s="240" t="s">
        <v>261</v>
      </c>
      <c r="H464" s="241">
        <v>0.035000000000000003</v>
      </c>
      <c r="I464" s="242"/>
      <c r="J464" s="243">
        <f>ROUND(I464*H464,2)</f>
        <v>0</v>
      </c>
      <c r="K464" s="239" t="s">
        <v>193</v>
      </c>
      <c r="L464" s="73"/>
      <c r="M464" s="244" t="s">
        <v>21</v>
      </c>
      <c r="N464" s="245" t="s">
        <v>43</v>
      </c>
      <c r="O464" s="48"/>
      <c r="P464" s="246">
        <f>O464*H464</f>
        <v>0</v>
      </c>
      <c r="Q464" s="246">
        <v>0</v>
      </c>
      <c r="R464" s="246">
        <f>Q464*H464</f>
        <v>0</v>
      </c>
      <c r="S464" s="246">
        <v>0</v>
      </c>
      <c r="T464" s="247">
        <f>S464*H464</f>
        <v>0</v>
      </c>
      <c r="AR464" s="25" t="s">
        <v>290</v>
      </c>
      <c r="AT464" s="25" t="s">
        <v>190</v>
      </c>
      <c r="AU464" s="25" t="s">
        <v>81</v>
      </c>
      <c r="AY464" s="25" t="s">
        <v>188</v>
      </c>
      <c r="BE464" s="248">
        <f>IF(N464="základní",J464,0)</f>
        <v>0</v>
      </c>
      <c r="BF464" s="248">
        <f>IF(N464="snížená",J464,0)</f>
        <v>0</v>
      </c>
      <c r="BG464" s="248">
        <f>IF(N464="zákl. přenesená",J464,0)</f>
        <v>0</v>
      </c>
      <c r="BH464" s="248">
        <f>IF(N464="sníž. přenesená",J464,0)</f>
        <v>0</v>
      </c>
      <c r="BI464" s="248">
        <f>IF(N464="nulová",J464,0)</f>
        <v>0</v>
      </c>
      <c r="BJ464" s="25" t="s">
        <v>79</v>
      </c>
      <c r="BK464" s="248">
        <f>ROUND(I464*H464,2)</f>
        <v>0</v>
      </c>
      <c r="BL464" s="25" t="s">
        <v>290</v>
      </c>
      <c r="BM464" s="25" t="s">
        <v>1925</v>
      </c>
    </row>
    <row r="465" s="1" customFormat="1">
      <c r="B465" s="47"/>
      <c r="C465" s="75"/>
      <c r="D465" s="249" t="s">
        <v>196</v>
      </c>
      <c r="E465" s="75"/>
      <c r="F465" s="250" t="s">
        <v>1348</v>
      </c>
      <c r="G465" s="75"/>
      <c r="H465" s="75"/>
      <c r="I465" s="205"/>
      <c r="J465" s="75"/>
      <c r="K465" s="75"/>
      <c r="L465" s="73"/>
      <c r="M465" s="251"/>
      <c r="N465" s="48"/>
      <c r="O465" s="48"/>
      <c r="P465" s="48"/>
      <c r="Q465" s="48"/>
      <c r="R465" s="48"/>
      <c r="S465" s="48"/>
      <c r="T465" s="96"/>
      <c r="AT465" s="25" t="s">
        <v>196</v>
      </c>
      <c r="AU465" s="25" t="s">
        <v>81</v>
      </c>
    </row>
    <row r="466" s="1" customFormat="1">
      <c r="B466" s="47"/>
      <c r="C466" s="75"/>
      <c r="D466" s="249" t="s">
        <v>198</v>
      </c>
      <c r="E466" s="75"/>
      <c r="F466" s="252" t="s">
        <v>693</v>
      </c>
      <c r="G466" s="75"/>
      <c r="H466" s="75"/>
      <c r="I466" s="205"/>
      <c r="J466" s="75"/>
      <c r="K466" s="75"/>
      <c r="L466" s="73"/>
      <c r="M466" s="251"/>
      <c r="N466" s="48"/>
      <c r="O466" s="48"/>
      <c r="P466" s="48"/>
      <c r="Q466" s="48"/>
      <c r="R466" s="48"/>
      <c r="S466" s="48"/>
      <c r="T466" s="96"/>
      <c r="AT466" s="25" t="s">
        <v>198</v>
      </c>
      <c r="AU466" s="25" t="s">
        <v>81</v>
      </c>
    </row>
    <row r="467" s="11" customFormat="1" ht="29.88" customHeight="1">
      <c r="B467" s="221"/>
      <c r="C467" s="222"/>
      <c r="D467" s="223" t="s">
        <v>71</v>
      </c>
      <c r="E467" s="235" t="s">
        <v>694</v>
      </c>
      <c r="F467" s="235" t="s">
        <v>695</v>
      </c>
      <c r="G467" s="222"/>
      <c r="H467" s="222"/>
      <c r="I467" s="225"/>
      <c r="J467" s="236">
        <f>BK467</f>
        <v>0</v>
      </c>
      <c r="K467" s="222"/>
      <c r="L467" s="227"/>
      <c r="M467" s="228"/>
      <c r="N467" s="229"/>
      <c r="O467" s="229"/>
      <c r="P467" s="230">
        <f>SUM(P468:P540)</f>
        <v>0</v>
      </c>
      <c r="Q467" s="229"/>
      <c r="R467" s="230">
        <f>SUM(R468:R540)</f>
        <v>6.2335858699999989</v>
      </c>
      <c r="S467" s="229"/>
      <c r="T467" s="231">
        <f>SUM(T468:T540)</f>
        <v>3.8037380000000001</v>
      </c>
      <c r="AR467" s="232" t="s">
        <v>81</v>
      </c>
      <c r="AT467" s="233" t="s">
        <v>71</v>
      </c>
      <c r="AU467" s="233" t="s">
        <v>79</v>
      </c>
      <c r="AY467" s="232" t="s">
        <v>188</v>
      </c>
      <c r="BK467" s="234">
        <f>SUM(BK468:BK540)</f>
        <v>0</v>
      </c>
    </row>
    <row r="468" s="1" customFormat="1" ht="16.5" customHeight="1">
      <c r="B468" s="47"/>
      <c r="C468" s="237" t="s">
        <v>682</v>
      </c>
      <c r="D468" s="237" t="s">
        <v>190</v>
      </c>
      <c r="E468" s="238" t="s">
        <v>697</v>
      </c>
      <c r="F468" s="239" t="s">
        <v>698</v>
      </c>
      <c r="G468" s="240" t="s">
        <v>120</v>
      </c>
      <c r="H468" s="241">
        <v>271.56700000000001</v>
      </c>
      <c r="I468" s="242"/>
      <c r="J468" s="243">
        <f>ROUND(I468*H468,2)</f>
        <v>0</v>
      </c>
      <c r="K468" s="239" t="s">
        <v>193</v>
      </c>
      <c r="L468" s="73"/>
      <c r="M468" s="244" t="s">
        <v>21</v>
      </c>
      <c r="N468" s="245" t="s">
        <v>43</v>
      </c>
      <c r="O468" s="48"/>
      <c r="P468" s="246">
        <f>O468*H468</f>
        <v>0</v>
      </c>
      <c r="Q468" s="246">
        <v>0</v>
      </c>
      <c r="R468" s="246">
        <f>Q468*H468</f>
        <v>0</v>
      </c>
      <c r="S468" s="246">
        <v>0.014</v>
      </c>
      <c r="T468" s="247">
        <f>S468*H468</f>
        <v>3.8019380000000003</v>
      </c>
      <c r="AR468" s="25" t="s">
        <v>290</v>
      </c>
      <c r="AT468" s="25" t="s">
        <v>190</v>
      </c>
      <c r="AU468" s="25" t="s">
        <v>81</v>
      </c>
      <c r="AY468" s="25" t="s">
        <v>188</v>
      </c>
      <c r="BE468" s="248">
        <f>IF(N468="základní",J468,0)</f>
        <v>0</v>
      </c>
      <c r="BF468" s="248">
        <f>IF(N468="snížená",J468,0)</f>
        <v>0</v>
      </c>
      <c r="BG468" s="248">
        <f>IF(N468="zákl. přenesená",J468,0)</f>
        <v>0</v>
      </c>
      <c r="BH468" s="248">
        <f>IF(N468="sníž. přenesená",J468,0)</f>
        <v>0</v>
      </c>
      <c r="BI468" s="248">
        <f>IF(N468="nulová",J468,0)</f>
        <v>0</v>
      </c>
      <c r="BJ468" s="25" t="s">
        <v>79</v>
      </c>
      <c r="BK468" s="248">
        <f>ROUND(I468*H468,2)</f>
        <v>0</v>
      </c>
      <c r="BL468" s="25" t="s">
        <v>290</v>
      </c>
      <c r="BM468" s="25" t="s">
        <v>1926</v>
      </c>
    </row>
    <row r="469" s="1" customFormat="1">
      <c r="B469" s="47"/>
      <c r="C469" s="75"/>
      <c r="D469" s="249" t="s">
        <v>196</v>
      </c>
      <c r="E469" s="75"/>
      <c r="F469" s="250" t="s">
        <v>700</v>
      </c>
      <c r="G469" s="75"/>
      <c r="H469" s="75"/>
      <c r="I469" s="205"/>
      <c r="J469" s="75"/>
      <c r="K469" s="75"/>
      <c r="L469" s="73"/>
      <c r="M469" s="251"/>
      <c r="N469" s="48"/>
      <c r="O469" s="48"/>
      <c r="P469" s="48"/>
      <c r="Q469" s="48"/>
      <c r="R469" s="48"/>
      <c r="S469" s="48"/>
      <c r="T469" s="96"/>
      <c r="AT469" s="25" t="s">
        <v>196</v>
      </c>
      <c r="AU469" s="25" t="s">
        <v>81</v>
      </c>
    </row>
    <row r="470" s="12" customFormat="1">
      <c r="B470" s="253"/>
      <c r="C470" s="254"/>
      <c r="D470" s="249" t="s">
        <v>200</v>
      </c>
      <c r="E470" s="255" t="s">
        <v>21</v>
      </c>
      <c r="F470" s="256" t="s">
        <v>132</v>
      </c>
      <c r="G470" s="254"/>
      <c r="H470" s="257">
        <v>271.56700000000001</v>
      </c>
      <c r="I470" s="258"/>
      <c r="J470" s="254"/>
      <c r="K470" s="254"/>
      <c r="L470" s="259"/>
      <c r="M470" s="260"/>
      <c r="N470" s="261"/>
      <c r="O470" s="261"/>
      <c r="P470" s="261"/>
      <c r="Q470" s="261"/>
      <c r="R470" s="261"/>
      <c r="S470" s="261"/>
      <c r="T470" s="262"/>
      <c r="AT470" s="263" t="s">
        <v>200</v>
      </c>
      <c r="AU470" s="263" t="s">
        <v>81</v>
      </c>
      <c r="AV470" s="12" t="s">
        <v>81</v>
      </c>
      <c r="AW470" s="12" t="s">
        <v>35</v>
      </c>
      <c r="AX470" s="12" t="s">
        <v>79</v>
      </c>
      <c r="AY470" s="263" t="s">
        <v>188</v>
      </c>
    </row>
    <row r="471" s="1" customFormat="1" ht="16.5" customHeight="1">
      <c r="B471" s="47"/>
      <c r="C471" s="237" t="s">
        <v>688</v>
      </c>
      <c r="D471" s="237" t="s">
        <v>190</v>
      </c>
      <c r="E471" s="238" t="s">
        <v>702</v>
      </c>
      <c r="F471" s="239" t="s">
        <v>703</v>
      </c>
      <c r="G471" s="240" t="s">
        <v>627</v>
      </c>
      <c r="H471" s="241">
        <v>6</v>
      </c>
      <c r="I471" s="242"/>
      <c r="J471" s="243">
        <f>ROUND(I471*H471,2)</f>
        <v>0</v>
      </c>
      <c r="K471" s="239" t="s">
        <v>193</v>
      </c>
      <c r="L471" s="73"/>
      <c r="M471" s="244" t="s">
        <v>21</v>
      </c>
      <c r="N471" s="245" t="s">
        <v>43</v>
      </c>
      <c r="O471" s="48"/>
      <c r="P471" s="246">
        <f>O471*H471</f>
        <v>0</v>
      </c>
      <c r="Q471" s="246">
        <v>0</v>
      </c>
      <c r="R471" s="246">
        <f>Q471*H471</f>
        <v>0</v>
      </c>
      <c r="S471" s="246">
        <v>0.00029999999999999997</v>
      </c>
      <c r="T471" s="247">
        <f>S471*H471</f>
        <v>0.0018</v>
      </c>
      <c r="AR471" s="25" t="s">
        <v>290</v>
      </c>
      <c r="AT471" s="25" t="s">
        <v>190</v>
      </c>
      <c r="AU471" s="25" t="s">
        <v>81</v>
      </c>
      <c r="AY471" s="25" t="s">
        <v>188</v>
      </c>
      <c r="BE471" s="248">
        <f>IF(N471="základní",J471,0)</f>
        <v>0</v>
      </c>
      <c r="BF471" s="248">
        <f>IF(N471="snížená",J471,0)</f>
        <v>0</v>
      </c>
      <c r="BG471" s="248">
        <f>IF(N471="zákl. přenesená",J471,0)</f>
        <v>0</v>
      </c>
      <c r="BH471" s="248">
        <f>IF(N471="sníž. přenesená",J471,0)</f>
        <v>0</v>
      </c>
      <c r="BI471" s="248">
        <f>IF(N471="nulová",J471,0)</f>
        <v>0</v>
      </c>
      <c r="BJ471" s="25" t="s">
        <v>79</v>
      </c>
      <c r="BK471" s="248">
        <f>ROUND(I471*H471,2)</f>
        <v>0</v>
      </c>
      <c r="BL471" s="25" t="s">
        <v>290</v>
      </c>
      <c r="BM471" s="25" t="s">
        <v>1927</v>
      </c>
    </row>
    <row r="472" s="1" customFormat="1">
      <c r="B472" s="47"/>
      <c r="C472" s="75"/>
      <c r="D472" s="249" t="s">
        <v>196</v>
      </c>
      <c r="E472" s="75"/>
      <c r="F472" s="250" t="s">
        <v>705</v>
      </c>
      <c r="G472" s="75"/>
      <c r="H472" s="75"/>
      <c r="I472" s="205"/>
      <c r="J472" s="75"/>
      <c r="K472" s="75"/>
      <c r="L472" s="73"/>
      <c r="M472" s="251"/>
      <c r="N472" s="48"/>
      <c r="O472" s="48"/>
      <c r="P472" s="48"/>
      <c r="Q472" s="48"/>
      <c r="R472" s="48"/>
      <c r="S472" s="48"/>
      <c r="T472" s="96"/>
      <c r="AT472" s="25" t="s">
        <v>196</v>
      </c>
      <c r="AU472" s="25" t="s">
        <v>81</v>
      </c>
    </row>
    <row r="473" s="1" customFormat="1" ht="25.5" customHeight="1">
      <c r="B473" s="47"/>
      <c r="C473" s="237" t="s">
        <v>696</v>
      </c>
      <c r="D473" s="237" t="s">
        <v>190</v>
      </c>
      <c r="E473" s="238" t="s">
        <v>707</v>
      </c>
      <c r="F473" s="239" t="s">
        <v>708</v>
      </c>
      <c r="G473" s="240" t="s">
        <v>120</v>
      </c>
      <c r="H473" s="241">
        <v>271.56700000000001</v>
      </c>
      <c r="I473" s="242"/>
      <c r="J473" s="243">
        <f>ROUND(I473*H473,2)</f>
        <v>0</v>
      </c>
      <c r="K473" s="239" t="s">
        <v>193</v>
      </c>
      <c r="L473" s="73"/>
      <c r="M473" s="244" t="s">
        <v>21</v>
      </c>
      <c r="N473" s="245" t="s">
        <v>43</v>
      </c>
      <c r="O473" s="48"/>
      <c r="P473" s="246">
        <f>O473*H473</f>
        <v>0</v>
      </c>
      <c r="Q473" s="246">
        <v>0</v>
      </c>
      <c r="R473" s="246">
        <f>Q473*H473</f>
        <v>0</v>
      </c>
      <c r="S473" s="246">
        <v>0</v>
      </c>
      <c r="T473" s="247">
        <f>S473*H473</f>
        <v>0</v>
      </c>
      <c r="AR473" s="25" t="s">
        <v>290</v>
      </c>
      <c r="AT473" s="25" t="s">
        <v>190</v>
      </c>
      <c r="AU473" s="25" t="s">
        <v>81</v>
      </c>
      <c r="AY473" s="25" t="s">
        <v>188</v>
      </c>
      <c r="BE473" s="248">
        <f>IF(N473="základní",J473,0)</f>
        <v>0</v>
      </c>
      <c r="BF473" s="248">
        <f>IF(N473="snížená",J473,0)</f>
        <v>0</v>
      </c>
      <c r="BG473" s="248">
        <f>IF(N473="zákl. přenesená",J473,0)</f>
        <v>0</v>
      </c>
      <c r="BH473" s="248">
        <f>IF(N473="sníž. přenesená",J473,0)</f>
        <v>0</v>
      </c>
      <c r="BI473" s="248">
        <f>IF(N473="nulová",J473,0)</f>
        <v>0</v>
      </c>
      <c r="BJ473" s="25" t="s">
        <v>79</v>
      </c>
      <c r="BK473" s="248">
        <f>ROUND(I473*H473,2)</f>
        <v>0</v>
      </c>
      <c r="BL473" s="25" t="s">
        <v>290</v>
      </c>
      <c r="BM473" s="25" t="s">
        <v>1928</v>
      </c>
    </row>
    <row r="474" s="1" customFormat="1">
      <c r="B474" s="47"/>
      <c r="C474" s="75"/>
      <c r="D474" s="249" t="s">
        <v>196</v>
      </c>
      <c r="E474" s="75"/>
      <c r="F474" s="250" t="s">
        <v>710</v>
      </c>
      <c r="G474" s="75"/>
      <c r="H474" s="75"/>
      <c r="I474" s="205"/>
      <c r="J474" s="75"/>
      <c r="K474" s="75"/>
      <c r="L474" s="73"/>
      <c r="M474" s="251"/>
      <c r="N474" s="48"/>
      <c r="O474" s="48"/>
      <c r="P474" s="48"/>
      <c r="Q474" s="48"/>
      <c r="R474" s="48"/>
      <c r="S474" s="48"/>
      <c r="T474" s="96"/>
      <c r="AT474" s="25" t="s">
        <v>196</v>
      </c>
      <c r="AU474" s="25" t="s">
        <v>81</v>
      </c>
    </row>
    <row r="475" s="1" customFormat="1">
      <c r="B475" s="47"/>
      <c r="C475" s="75"/>
      <c r="D475" s="249" t="s">
        <v>198</v>
      </c>
      <c r="E475" s="75"/>
      <c r="F475" s="252" t="s">
        <v>711</v>
      </c>
      <c r="G475" s="75"/>
      <c r="H475" s="75"/>
      <c r="I475" s="205"/>
      <c r="J475" s="75"/>
      <c r="K475" s="75"/>
      <c r="L475" s="73"/>
      <c r="M475" s="251"/>
      <c r="N475" s="48"/>
      <c r="O475" s="48"/>
      <c r="P475" s="48"/>
      <c r="Q475" s="48"/>
      <c r="R475" s="48"/>
      <c r="S475" s="48"/>
      <c r="T475" s="96"/>
      <c r="AT475" s="25" t="s">
        <v>198</v>
      </c>
      <c r="AU475" s="25" t="s">
        <v>81</v>
      </c>
    </row>
    <row r="476" s="12" customFormat="1">
      <c r="B476" s="253"/>
      <c r="C476" s="254"/>
      <c r="D476" s="249" t="s">
        <v>200</v>
      </c>
      <c r="E476" s="255" t="s">
        <v>132</v>
      </c>
      <c r="F476" s="256" t="s">
        <v>1929</v>
      </c>
      <c r="G476" s="254"/>
      <c r="H476" s="257">
        <v>271.56700000000001</v>
      </c>
      <c r="I476" s="258"/>
      <c r="J476" s="254"/>
      <c r="K476" s="254"/>
      <c r="L476" s="259"/>
      <c r="M476" s="260"/>
      <c r="N476" s="261"/>
      <c r="O476" s="261"/>
      <c r="P476" s="261"/>
      <c r="Q476" s="261"/>
      <c r="R476" s="261"/>
      <c r="S476" s="261"/>
      <c r="T476" s="262"/>
      <c r="AT476" s="263" t="s">
        <v>200</v>
      </c>
      <c r="AU476" s="263" t="s">
        <v>81</v>
      </c>
      <c r="AV476" s="12" t="s">
        <v>81</v>
      </c>
      <c r="AW476" s="12" t="s">
        <v>35</v>
      </c>
      <c r="AX476" s="12" t="s">
        <v>79</v>
      </c>
      <c r="AY476" s="263" t="s">
        <v>188</v>
      </c>
    </row>
    <row r="477" s="1" customFormat="1" ht="25.5" customHeight="1">
      <c r="B477" s="47"/>
      <c r="C477" s="237" t="s">
        <v>701</v>
      </c>
      <c r="D477" s="237" t="s">
        <v>190</v>
      </c>
      <c r="E477" s="238" t="s">
        <v>714</v>
      </c>
      <c r="F477" s="239" t="s">
        <v>715</v>
      </c>
      <c r="G477" s="240" t="s">
        <v>120</v>
      </c>
      <c r="H477" s="241">
        <v>97.911000000000001</v>
      </c>
      <c r="I477" s="242"/>
      <c r="J477" s="243">
        <f>ROUND(I477*H477,2)</f>
        <v>0</v>
      </c>
      <c r="K477" s="239" t="s">
        <v>193</v>
      </c>
      <c r="L477" s="73"/>
      <c r="M477" s="244" t="s">
        <v>21</v>
      </c>
      <c r="N477" s="245" t="s">
        <v>43</v>
      </c>
      <c r="O477" s="48"/>
      <c r="P477" s="246">
        <f>O477*H477</f>
        <v>0</v>
      </c>
      <c r="Q477" s="246">
        <v>3.0000000000000001E-05</v>
      </c>
      <c r="R477" s="246">
        <f>Q477*H477</f>
        <v>0.0029373300000000001</v>
      </c>
      <c r="S477" s="246">
        <v>0</v>
      </c>
      <c r="T477" s="247">
        <f>S477*H477</f>
        <v>0</v>
      </c>
      <c r="AR477" s="25" t="s">
        <v>290</v>
      </c>
      <c r="AT477" s="25" t="s">
        <v>190</v>
      </c>
      <c r="AU477" s="25" t="s">
        <v>81</v>
      </c>
      <c r="AY477" s="25" t="s">
        <v>188</v>
      </c>
      <c r="BE477" s="248">
        <f>IF(N477="základní",J477,0)</f>
        <v>0</v>
      </c>
      <c r="BF477" s="248">
        <f>IF(N477="snížená",J477,0)</f>
        <v>0</v>
      </c>
      <c r="BG477" s="248">
        <f>IF(N477="zákl. přenesená",J477,0)</f>
        <v>0</v>
      </c>
      <c r="BH477" s="248">
        <f>IF(N477="sníž. přenesená",J477,0)</f>
        <v>0</v>
      </c>
      <c r="BI477" s="248">
        <f>IF(N477="nulová",J477,0)</f>
        <v>0</v>
      </c>
      <c r="BJ477" s="25" t="s">
        <v>79</v>
      </c>
      <c r="BK477" s="248">
        <f>ROUND(I477*H477,2)</f>
        <v>0</v>
      </c>
      <c r="BL477" s="25" t="s">
        <v>290</v>
      </c>
      <c r="BM477" s="25" t="s">
        <v>1930</v>
      </c>
    </row>
    <row r="478" s="1" customFormat="1">
      <c r="B478" s="47"/>
      <c r="C478" s="75"/>
      <c r="D478" s="249" t="s">
        <v>196</v>
      </c>
      <c r="E478" s="75"/>
      <c r="F478" s="250" t="s">
        <v>717</v>
      </c>
      <c r="G478" s="75"/>
      <c r="H478" s="75"/>
      <c r="I478" s="205"/>
      <c r="J478" s="75"/>
      <c r="K478" s="75"/>
      <c r="L478" s="73"/>
      <c r="M478" s="251"/>
      <c r="N478" s="48"/>
      <c r="O478" s="48"/>
      <c r="P478" s="48"/>
      <c r="Q478" s="48"/>
      <c r="R478" s="48"/>
      <c r="S478" s="48"/>
      <c r="T478" s="96"/>
      <c r="AT478" s="25" t="s">
        <v>196</v>
      </c>
      <c r="AU478" s="25" t="s">
        <v>81</v>
      </c>
    </row>
    <row r="479" s="13" customFormat="1">
      <c r="B479" s="264"/>
      <c r="C479" s="265"/>
      <c r="D479" s="249" t="s">
        <v>200</v>
      </c>
      <c r="E479" s="266" t="s">
        <v>21</v>
      </c>
      <c r="F479" s="267" t="s">
        <v>1931</v>
      </c>
      <c r="G479" s="265"/>
      <c r="H479" s="266" t="s">
        <v>21</v>
      </c>
      <c r="I479" s="268"/>
      <c r="J479" s="265"/>
      <c r="K479" s="265"/>
      <c r="L479" s="269"/>
      <c r="M479" s="270"/>
      <c r="N479" s="271"/>
      <c r="O479" s="271"/>
      <c r="P479" s="271"/>
      <c r="Q479" s="271"/>
      <c r="R479" s="271"/>
      <c r="S479" s="271"/>
      <c r="T479" s="272"/>
      <c r="AT479" s="273" t="s">
        <v>200</v>
      </c>
      <c r="AU479" s="273" t="s">
        <v>81</v>
      </c>
      <c r="AV479" s="13" t="s">
        <v>79</v>
      </c>
      <c r="AW479" s="13" t="s">
        <v>35</v>
      </c>
      <c r="AX479" s="13" t="s">
        <v>72</v>
      </c>
      <c r="AY479" s="273" t="s">
        <v>188</v>
      </c>
    </row>
    <row r="480" s="12" customFormat="1">
      <c r="B480" s="253"/>
      <c r="C480" s="254"/>
      <c r="D480" s="249" t="s">
        <v>200</v>
      </c>
      <c r="E480" s="255" t="s">
        <v>21</v>
      </c>
      <c r="F480" s="256" t="s">
        <v>1932</v>
      </c>
      <c r="G480" s="254"/>
      <c r="H480" s="257">
        <v>43.567</v>
      </c>
      <c r="I480" s="258"/>
      <c r="J480" s="254"/>
      <c r="K480" s="254"/>
      <c r="L480" s="259"/>
      <c r="M480" s="260"/>
      <c r="N480" s="261"/>
      <c r="O480" s="261"/>
      <c r="P480" s="261"/>
      <c r="Q480" s="261"/>
      <c r="R480" s="261"/>
      <c r="S480" s="261"/>
      <c r="T480" s="262"/>
      <c r="AT480" s="263" t="s">
        <v>200</v>
      </c>
      <c r="AU480" s="263" t="s">
        <v>81</v>
      </c>
      <c r="AV480" s="12" t="s">
        <v>81</v>
      </c>
      <c r="AW480" s="12" t="s">
        <v>35</v>
      </c>
      <c r="AX480" s="12" t="s">
        <v>72</v>
      </c>
      <c r="AY480" s="263" t="s">
        <v>188</v>
      </c>
    </row>
    <row r="481" s="12" customFormat="1">
      <c r="B481" s="253"/>
      <c r="C481" s="254"/>
      <c r="D481" s="249" t="s">
        <v>200</v>
      </c>
      <c r="E481" s="255" t="s">
        <v>21</v>
      </c>
      <c r="F481" s="256" t="s">
        <v>1933</v>
      </c>
      <c r="G481" s="254"/>
      <c r="H481" s="257">
        <v>38.616</v>
      </c>
      <c r="I481" s="258"/>
      <c r="J481" s="254"/>
      <c r="K481" s="254"/>
      <c r="L481" s="259"/>
      <c r="M481" s="260"/>
      <c r="N481" s="261"/>
      <c r="O481" s="261"/>
      <c r="P481" s="261"/>
      <c r="Q481" s="261"/>
      <c r="R481" s="261"/>
      <c r="S481" s="261"/>
      <c r="T481" s="262"/>
      <c r="AT481" s="263" t="s">
        <v>200</v>
      </c>
      <c r="AU481" s="263" t="s">
        <v>81</v>
      </c>
      <c r="AV481" s="12" t="s">
        <v>81</v>
      </c>
      <c r="AW481" s="12" t="s">
        <v>35</v>
      </c>
      <c r="AX481" s="12" t="s">
        <v>72</v>
      </c>
      <c r="AY481" s="263" t="s">
        <v>188</v>
      </c>
    </row>
    <row r="482" s="12" customFormat="1">
      <c r="B482" s="253"/>
      <c r="C482" s="254"/>
      <c r="D482" s="249" t="s">
        <v>200</v>
      </c>
      <c r="E482" s="255" t="s">
        <v>21</v>
      </c>
      <c r="F482" s="256" t="s">
        <v>1934</v>
      </c>
      <c r="G482" s="254"/>
      <c r="H482" s="257">
        <v>15.728</v>
      </c>
      <c r="I482" s="258"/>
      <c r="J482" s="254"/>
      <c r="K482" s="254"/>
      <c r="L482" s="259"/>
      <c r="M482" s="260"/>
      <c r="N482" s="261"/>
      <c r="O482" s="261"/>
      <c r="P482" s="261"/>
      <c r="Q482" s="261"/>
      <c r="R482" s="261"/>
      <c r="S482" s="261"/>
      <c r="T482" s="262"/>
      <c r="AT482" s="263" t="s">
        <v>200</v>
      </c>
      <c r="AU482" s="263" t="s">
        <v>81</v>
      </c>
      <c r="AV482" s="12" t="s">
        <v>81</v>
      </c>
      <c r="AW482" s="12" t="s">
        <v>35</v>
      </c>
      <c r="AX482" s="12" t="s">
        <v>72</v>
      </c>
      <c r="AY482" s="263" t="s">
        <v>188</v>
      </c>
    </row>
    <row r="483" s="14" customFormat="1">
      <c r="B483" s="274"/>
      <c r="C483" s="275"/>
      <c r="D483" s="249" t="s">
        <v>200</v>
      </c>
      <c r="E483" s="276" t="s">
        <v>21</v>
      </c>
      <c r="F483" s="277" t="s">
        <v>215</v>
      </c>
      <c r="G483" s="275"/>
      <c r="H483" s="278">
        <v>97.911000000000001</v>
      </c>
      <c r="I483" s="279"/>
      <c r="J483" s="275"/>
      <c r="K483" s="275"/>
      <c r="L483" s="280"/>
      <c r="M483" s="281"/>
      <c r="N483" s="282"/>
      <c r="O483" s="282"/>
      <c r="P483" s="282"/>
      <c r="Q483" s="282"/>
      <c r="R483" s="282"/>
      <c r="S483" s="282"/>
      <c r="T483" s="283"/>
      <c r="AT483" s="284" t="s">
        <v>200</v>
      </c>
      <c r="AU483" s="284" t="s">
        <v>81</v>
      </c>
      <c r="AV483" s="14" t="s">
        <v>194</v>
      </c>
      <c r="AW483" s="14" t="s">
        <v>35</v>
      </c>
      <c r="AX483" s="14" t="s">
        <v>79</v>
      </c>
      <c r="AY483" s="284" t="s">
        <v>188</v>
      </c>
    </row>
    <row r="484" s="1" customFormat="1" ht="16.5" customHeight="1">
      <c r="B484" s="47"/>
      <c r="C484" s="286" t="s">
        <v>706</v>
      </c>
      <c r="D484" s="286" t="s">
        <v>273</v>
      </c>
      <c r="E484" s="287" t="s">
        <v>720</v>
      </c>
      <c r="F484" s="288" t="s">
        <v>721</v>
      </c>
      <c r="G484" s="289" t="s">
        <v>261</v>
      </c>
      <c r="H484" s="290">
        <v>0.11</v>
      </c>
      <c r="I484" s="291"/>
      <c r="J484" s="292">
        <f>ROUND(I484*H484,2)</f>
        <v>0</v>
      </c>
      <c r="K484" s="288" t="s">
        <v>193</v>
      </c>
      <c r="L484" s="293"/>
      <c r="M484" s="294" t="s">
        <v>21</v>
      </c>
      <c r="N484" s="295" t="s">
        <v>43</v>
      </c>
      <c r="O484" s="48"/>
      <c r="P484" s="246">
        <f>O484*H484</f>
        <v>0</v>
      </c>
      <c r="Q484" s="246">
        <v>1</v>
      </c>
      <c r="R484" s="246">
        <f>Q484*H484</f>
        <v>0.11</v>
      </c>
      <c r="S484" s="246">
        <v>0</v>
      </c>
      <c r="T484" s="247">
        <f>S484*H484</f>
        <v>0</v>
      </c>
      <c r="AR484" s="25" t="s">
        <v>405</v>
      </c>
      <c r="AT484" s="25" t="s">
        <v>273</v>
      </c>
      <c r="AU484" s="25" t="s">
        <v>81</v>
      </c>
      <c r="AY484" s="25" t="s">
        <v>188</v>
      </c>
      <c r="BE484" s="248">
        <f>IF(N484="základní",J484,0)</f>
        <v>0</v>
      </c>
      <c r="BF484" s="248">
        <f>IF(N484="snížená",J484,0)</f>
        <v>0</v>
      </c>
      <c r="BG484" s="248">
        <f>IF(N484="zákl. přenesená",J484,0)</f>
        <v>0</v>
      </c>
      <c r="BH484" s="248">
        <f>IF(N484="sníž. přenesená",J484,0)</f>
        <v>0</v>
      </c>
      <c r="BI484" s="248">
        <f>IF(N484="nulová",J484,0)</f>
        <v>0</v>
      </c>
      <c r="BJ484" s="25" t="s">
        <v>79</v>
      </c>
      <c r="BK484" s="248">
        <f>ROUND(I484*H484,2)</f>
        <v>0</v>
      </c>
      <c r="BL484" s="25" t="s">
        <v>290</v>
      </c>
      <c r="BM484" s="25" t="s">
        <v>1935</v>
      </c>
    </row>
    <row r="485" s="1" customFormat="1">
      <c r="B485" s="47"/>
      <c r="C485" s="75"/>
      <c r="D485" s="249" t="s">
        <v>196</v>
      </c>
      <c r="E485" s="75"/>
      <c r="F485" s="250" t="s">
        <v>721</v>
      </c>
      <c r="G485" s="75"/>
      <c r="H485" s="75"/>
      <c r="I485" s="205"/>
      <c r="J485" s="75"/>
      <c r="K485" s="75"/>
      <c r="L485" s="73"/>
      <c r="M485" s="251"/>
      <c r="N485" s="48"/>
      <c r="O485" s="48"/>
      <c r="P485" s="48"/>
      <c r="Q485" s="48"/>
      <c r="R485" s="48"/>
      <c r="S485" s="48"/>
      <c r="T485" s="96"/>
      <c r="AT485" s="25" t="s">
        <v>196</v>
      </c>
      <c r="AU485" s="25" t="s">
        <v>81</v>
      </c>
    </row>
    <row r="486" s="12" customFormat="1">
      <c r="B486" s="253"/>
      <c r="C486" s="254"/>
      <c r="D486" s="249" t="s">
        <v>200</v>
      </c>
      <c r="E486" s="255" t="s">
        <v>21</v>
      </c>
      <c r="F486" s="256" t="s">
        <v>1356</v>
      </c>
      <c r="G486" s="254"/>
      <c r="H486" s="257">
        <v>0.081000000000000003</v>
      </c>
      <c r="I486" s="258"/>
      <c r="J486" s="254"/>
      <c r="K486" s="254"/>
      <c r="L486" s="259"/>
      <c r="M486" s="260"/>
      <c r="N486" s="261"/>
      <c r="O486" s="261"/>
      <c r="P486" s="261"/>
      <c r="Q486" s="261"/>
      <c r="R486" s="261"/>
      <c r="S486" s="261"/>
      <c r="T486" s="262"/>
      <c r="AT486" s="263" t="s">
        <v>200</v>
      </c>
      <c r="AU486" s="263" t="s">
        <v>81</v>
      </c>
      <c r="AV486" s="12" t="s">
        <v>81</v>
      </c>
      <c r="AW486" s="12" t="s">
        <v>35</v>
      </c>
      <c r="AX486" s="12" t="s">
        <v>72</v>
      </c>
      <c r="AY486" s="263" t="s">
        <v>188</v>
      </c>
    </row>
    <row r="487" s="12" customFormat="1">
      <c r="B487" s="253"/>
      <c r="C487" s="254"/>
      <c r="D487" s="249" t="s">
        <v>200</v>
      </c>
      <c r="E487" s="255" t="s">
        <v>21</v>
      </c>
      <c r="F487" s="256" t="s">
        <v>1936</v>
      </c>
      <c r="G487" s="254"/>
      <c r="H487" s="257">
        <v>0.029000000000000001</v>
      </c>
      <c r="I487" s="258"/>
      <c r="J487" s="254"/>
      <c r="K487" s="254"/>
      <c r="L487" s="259"/>
      <c r="M487" s="260"/>
      <c r="N487" s="261"/>
      <c r="O487" s="261"/>
      <c r="P487" s="261"/>
      <c r="Q487" s="261"/>
      <c r="R487" s="261"/>
      <c r="S487" s="261"/>
      <c r="T487" s="262"/>
      <c r="AT487" s="263" t="s">
        <v>200</v>
      </c>
      <c r="AU487" s="263" t="s">
        <v>81</v>
      </c>
      <c r="AV487" s="12" t="s">
        <v>81</v>
      </c>
      <c r="AW487" s="12" t="s">
        <v>35</v>
      </c>
      <c r="AX487" s="12" t="s">
        <v>72</v>
      </c>
      <c r="AY487" s="263" t="s">
        <v>188</v>
      </c>
    </row>
    <row r="488" s="14" customFormat="1">
      <c r="B488" s="274"/>
      <c r="C488" s="275"/>
      <c r="D488" s="249" t="s">
        <v>200</v>
      </c>
      <c r="E488" s="276" t="s">
        <v>21</v>
      </c>
      <c r="F488" s="277" t="s">
        <v>215</v>
      </c>
      <c r="G488" s="275"/>
      <c r="H488" s="278">
        <v>0.11</v>
      </c>
      <c r="I488" s="279"/>
      <c r="J488" s="275"/>
      <c r="K488" s="275"/>
      <c r="L488" s="280"/>
      <c r="M488" s="281"/>
      <c r="N488" s="282"/>
      <c r="O488" s="282"/>
      <c r="P488" s="282"/>
      <c r="Q488" s="282"/>
      <c r="R488" s="282"/>
      <c r="S488" s="282"/>
      <c r="T488" s="283"/>
      <c r="AT488" s="284" t="s">
        <v>200</v>
      </c>
      <c r="AU488" s="284" t="s">
        <v>81</v>
      </c>
      <c r="AV488" s="14" t="s">
        <v>194</v>
      </c>
      <c r="AW488" s="14" t="s">
        <v>35</v>
      </c>
      <c r="AX488" s="14" t="s">
        <v>79</v>
      </c>
      <c r="AY488" s="284" t="s">
        <v>188</v>
      </c>
    </row>
    <row r="489" s="1" customFormat="1" ht="25.5" customHeight="1">
      <c r="B489" s="47"/>
      <c r="C489" s="237" t="s">
        <v>713</v>
      </c>
      <c r="D489" s="237" t="s">
        <v>190</v>
      </c>
      <c r="E489" s="238" t="s">
        <v>725</v>
      </c>
      <c r="F489" s="239" t="s">
        <v>726</v>
      </c>
      <c r="G489" s="240" t="s">
        <v>120</v>
      </c>
      <c r="H489" s="241">
        <v>271.56700000000001</v>
      </c>
      <c r="I489" s="242"/>
      <c r="J489" s="243">
        <f>ROUND(I489*H489,2)</f>
        <v>0</v>
      </c>
      <c r="K489" s="239" t="s">
        <v>193</v>
      </c>
      <c r="L489" s="73"/>
      <c r="M489" s="244" t="s">
        <v>21</v>
      </c>
      <c r="N489" s="245" t="s">
        <v>43</v>
      </c>
      <c r="O489" s="48"/>
      <c r="P489" s="246">
        <f>O489*H489</f>
        <v>0</v>
      </c>
      <c r="Q489" s="246">
        <v>0</v>
      </c>
      <c r="R489" s="246">
        <f>Q489*H489</f>
        <v>0</v>
      </c>
      <c r="S489" s="246">
        <v>0</v>
      </c>
      <c r="T489" s="247">
        <f>S489*H489</f>
        <v>0</v>
      </c>
      <c r="AR489" s="25" t="s">
        <v>290</v>
      </c>
      <c r="AT489" s="25" t="s">
        <v>190</v>
      </c>
      <c r="AU489" s="25" t="s">
        <v>81</v>
      </c>
      <c r="AY489" s="25" t="s">
        <v>188</v>
      </c>
      <c r="BE489" s="248">
        <f>IF(N489="základní",J489,0)</f>
        <v>0</v>
      </c>
      <c r="BF489" s="248">
        <f>IF(N489="snížená",J489,0)</f>
        <v>0</v>
      </c>
      <c r="BG489" s="248">
        <f>IF(N489="zákl. přenesená",J489,0)</f>
        <v>0</v>
      </c>
      <c r="BH489" s="248">
        <f>IF(N489="sníž. přenesená",J489,0)</f>
        <v>0</v>
      </c>
      <c r="BI489" s="248">
        <f>IF(N489="nulová",J489,0)</f>
        <v>0</v>
      </c>
      <c r="BJ489" s="25" t="s">
        <v>79</v>
      </c>
      <c r="BK489" s="248">
        <f>ROUND(I489*H489,2)</f>
        <v>0</v>
      </c>
      <c r="BL489" s="25" t="s">
        <v>290</v>
      </c>
      <c r="BM489" s="25" t="s">
        <v>1937</v>
      </c>
    </row>
    <row r="490" s="1" customFormat="1">
      <c r="B490" s="47"/>
      <c r="C490" s="75"/>
      <c r="D490" s="249" t="s">
        <v>196</v>
      </c>
      <c r="E490" s="75"/>
      <c r="F490" s="250" t="s">
        <v>728</v>
      </c>
      <c r="G490" s="75"/>
      <c r="H490" s="75"/>
      <c r="I490" s="205"/>
      <c r="J490" s="75"/>
      <c r="K490" s="75"/>
      <c r="L490" s="73"/>
      <c r="M490" s="251"/>
      <c r="N490" s="48"/>
      <c r="O490" s="48"/>
      <c r="P490" s="48"/>
      <c r="Q490" s="48"/>
      <c r="R490" s="48"/>
      <c r="S490" s="48"/>
      <c r="T490" s="96"/>
      <c r="AT490" s="25" t="s">
        <v>196</v>
      </c>
      <c r="AU490" s="25" t="s">
        <v>81</v>
      </c>
    </row>
    <row r="491" s="1" customFormat="1">
      <c r="B491" s="47"/>
      <c r="C491" s="75"/>
      <c r="D491" s="249" t="s">
        <v>198</v>
      </c>
      <c r="E491" s="75"/>
      <c r="F491" s="252" t="s">
        <v>729</v>
      </c>
      <c r="G491" s="75"/>
      <c r="H491" s="75"/>
      <c r="I491" s="205"/>
      <c r="J491" s="75"/>
      <c r="K491" s="75"/>
      <c r="L491" s="73"/>
      <c r="M491" s="251"/>
      <c r="N491" s="48"/>
      <c r="O491" s="48"/>
      <c r="P491" s="48"/>
      <c r="Q491" s="48"/>
      <c r="R491" s="48"/>
      <c r="S491" s="48"/>
      <c r="T491" s="96"/>
      <c r="AT491" s="25" t="s">
        <v>198</v>
      </c>
      <c r="AU491" s="25" t="s">
        <v>81</v>
      </c>
    </row>
    <row r="492" s="1" customFormat="1">
      <c r="B492" s="47"/>
      <c r="C492" s="75"/>
      <c r="D492" s="249" t="s">
        <v>740</v>
      </c>
      <c r="E492" s="75"/>
      <c r="F492" s="252" t="s">
        <v>741</v>
      </c>
      <c r="G492" s="75"/>
      <c r="H492" s="75"/>
      <c r="I492" s="205"/>
      <c r="J492" s="75"/>
      <c r="K492" s="75"/>
      <c r="L492" s="73"/>
      <c r="M492" s="251"/>
      <c r="N492" s="48"/>
      <c r="O492" s="48"/>
      <c r="P492" s="48"/>
      <c r="Q492" s="48"/>
      <c r="R492" s="48"/>
      <c r="S492" s="48"/>
      <c r="T492" s="96"/>
      <c r="AT492" s="25" t="s">
        <v>740</v>
      </c>
      <c r="AU492" s="25" t="s">
        <v>81</v>
      </c>
    </row>
    <row r="493" s="12" customFormat="1">
      <c r="B493" s="253"/>
      <c r="C493" s="254"/>
      <c r="D493" s="249" t="s">
        <v>200</v>
      </c>
      <c r="E493" s="255" t="s">
        <v>21</v>
      </c>
      <c r="F493" s="256" t="s">
        <v>132</v>
      </c>
      <c r="G493" s="254"/>
      <c r="H493" s="257">
        <v>271.56700000000001</v>
      </c>
      <c r="I493" s="258"/>
      <c r="J493" s="254"/>
      <c r="K493" s="254"/>
      <c r="L493" s="259"/>
      <c r="M493" s="260"/>
      <c r="N493" s="261"/>
      <c r="O493" s="261"/>
      <c r="P493" s="261"/>
      <c r="Q493" s="261"/>
      <c r="R493" s="261"/>
      <c r="S493" s="261"/>
      <c r="T493" s="262"/>
      <c r="AT493" s="263" t="s">
        <v>200</v>
      </c>
      <c r="AU493" s="263" t="s">
        <v>81</v>
      </c>
      <c r="AV493" s="12" t="s">
        <v>81</v>
      </c>
      <c r="AW493" s="12" t="s">
        <v>35</v>
      </c>
      <c r="AX493" s="12" t="s">
        <v>79</v>
      </c>
      <c r="AY493" s="263" t="s">
        <v>188</v>
      </c>
    </row>
    <row r="494" s="1" customFormat="1" ht="25.5" customHeight="1">
      <c r="B494" s="47"/>
      <c r="C494" s="237" t="s">
        <v>719</v>
      </c>
      <c r="D494" s="237" t="s">
        <v>190</v>
      </c>
      <c r="E494" s="238" t="s">
        <v>731</v>
      </c>
      <c r="F494" s="239" t="s">
        <v>732</v>
      </c>
      <c r="G494" s="240" t="s">
        <v>120</v>
      </c>
      <c r="H494" s="241">
        <v>120.788</v>
      </c>
      <c r="I494" s="242"/>
      <c r="J494" s="243">
        <f>ROUND(I494*H494,2)</f>
        <v>0</v>
      </c>
      <c r="K494" s="239" t="s">
        <v>307</v>
      </c>
      <c r="L494" s="73"/>
      <c r="M494" s="244" t="s">
        <v>21</v>
      </c>
      <c r="N494" s="245" t="s">
        <v>43</v>
      </c>
      <c r="O494" s="48"/>
      <c r="P494" s="246">
        <f>O494*H494</f>
        <v>0</v>
      </c>
      <c r="Q494" s="246">
        <v>0</v>
      </c>
      <c r="R494" s="246">
        <f>Q494*H494</f>
        <v>0</v>
      </c>
      <c r="S494" s="246">
        <v>0</v>
      </c>
      <c r="T494" s="247">
        <f>S494*H494</f>
        <v>0</v>
      </c>
      <c r="AR494" s="25" t="s">
        <v>290</v>
      </c>
      <c r="AT494" s="25" t="s">
        <v>190</v>
      </c>
      <c r="AU494" s="25" t="s">
        <v>81</v>
      </c>
      <c r="AY494" s="25" t="s">
        <v>188</v>
      </c>
      <c r="BE494" s="248">
        <f>IF(N494="základní",J494,0)</f>
        <v>0</v>
      </c>
      <c r="BF494" s="248">
        <f>IF(N494="snížená",J494,0)</f>
        <v>0</v>
      </c>
      <c r="BG494" s="248">
        <f>IF(N494="zákl. přenesená",J494,0)</f>
        <v>0</v>
      </c>
      <c r="BH494" s="248">
        <f>IF(N494="sníž. přenesená",J494,0)</f>
        <v>0</v>
      </c>
      <c r="BI494" s="248">
        <f>IF(N494="nulová",J494,0)</f>
        <v>0</v>
      </c>
      <c r="BJ494" s="25" t="s">
        <v>79</v>
      </c>
      <c r="BK494" s="248">
        <f>ROUND(I494*H494,2)</f>
        <v>0</v>
      </c>
      <c r="BL494" s="25" t="s">
        <v>290</v>
      </c>
      <c r="BM494" s="25" t="s">
        <v>1938</v>
      </c>
    </row>
    <row r="495" s="1" customFormat="1">
      <c r="B495" s="47"/>
      <c r="C495" s="75"/>
      <c r="D495" s="249" t="s">
        <v>196</v>
      </c>
      <c r="E495" s="75"/>
      <c r="F495" s="250" t="s">
        <v>732</v>
      </c>
      <c r="G495" s="75"/>
      <c r="H495" s="75"/>
      <c r="I495" s="205"/>
      <c r="J495" s="75"/>
      <c r="K495" s="75"/>
      <c r="L495" s="73"/>
      <c r="M495" s="251"/>
      <c r="N495" s="48"/>
      <c r="O495" s="48"/>
      <c r="P495" s="48"/>
      <c r="Q495" s="48"/>
      <c r="R495" s="48"/>
      <c r="S495" s="48"/>
      <c r="T495" s="96"/>
      <c r="AT495" s="25" t="s">
        <v>196</v>
      </c>
      <c r="AU495" s="25" t="s">
        <v>81</v>
      </c>
    </row>
    <row r="496" s="1" customFormat="1">
      <c r="B496" s="47"/>
      <c r="C496" s="75"/>
      <c r="D496" s="249" t="s">
        <v>198</v>
      </c>
      <c r="E496" s="75"/>
      <c r="F496" s="252" t="s">
        <v>729</v>
      </c>
      <c r="G496" s="75"/>
      <c r="H496" s="75"/>
      <c r="I496" s="205"/>
      <c r="J496" s="75"/>
      <c r="K496" s="75"/>
      <c r="L496" s="73"/>
      <c r="M496" s="251"/>
      <c r="N496" s="48"/>
      <c r="O496" s="48"/>
      <c r="P496" s="48"/>
      <c r="Q496" s="48"/>
      <c r="R496" s="48"/>
      <c r="S496" s="48"/>
      <c r="T496" s="96"/>
      <c r="AT496" s="25" t="s">
        <v>198</v>
      </c>
      <c r="AU496" s="25" t="s">
        <v>81</v>
      </c>
    </row>
    <row r="497" s="13" customFormat="1">
      <c r="B497" s="264"/>
      <c r="C497" s="265"/>
      <c r="D497" s="249" t="s">
        <v>200</v>
      </c>
      <c r="E497" s="266" t="s">
        <v>21</v>
      </c>
      <c r="F497" s="267" t="s">
        <v>1931</v>
      </c>
      <c r="G497" s="265"/>
      <c r="H497" s="266" t="s">
        <v>21</v>
      </c>
      <c r="I497" s="268"/>
      <c r="J497" s="265"/>
      <c r="K497" s="265"/>
      <c r="L497" s="269"/>
      <c r="M497" s="270"/>
      <c r="N497" s="271"/>
      <c r="O497" s="271"/>
      <c r="P497" s="271"/>
      <c r="Q497" s="271"/>
      <c r="R497" s="271"/>
      <c r="S497" s="271"/>
      <c r="T497" s="272"/>
      <c r="AT497" s="273" t="s">
        <v>200</v>
      </c>
      <c r="AU497" s="273" t="s">
        <v>81</v>
      </c>
      <c r="AV497" s="13" t="s">
        <v>79</v>
      </c>
      <c r="AW497" s="13" t="s">
        <v>35</v>
      </c>
      <c r="AX497" s="13" t="s">
        <v>72</v>
      </c>
      <c r="AY497" s="273" t="s">
        <v>188</v>
      </c>
    </row>
    <row r="498" s="12" customFormat="1">
      <c r="B498" s="253"/>
      <c r="C498" s="254"/>
      <c r="D498" s="249" t="s">
        <v>200</v>
      </c>
      <c r="E498" s="255" t="s">
        <v>21</v>
      </c>
      <c r="F498" s="256" t="s">
        <v>1932</v>
      </c>
      <c r="G498" s="254"/>
      <c r="H498" s="257">
        <v>43.567</v>
      </c>
      <c r="I498" s="258"/>
      <c r="J498" s="254"/>
      <c r="K498" s="254"/>
      <c r="L498" s="259"/>
      <c r="M498" s="260"/>
      <c r="N498" s="261"/>
      <c r="O498" s="261"/>
      <c r="P498" s="261"/>
      <c r="Q498" s="261"/>
      <c r="R498" s="261"/>
      <c r="S498" s="261"/>
      <c r="T498" s="262"/>
      <c r="AT498" s="263" t="s">
        <v>200</v>
      </c>
      <c r="AU498" s="263" t="s">
        <v>81</v>
      </c>
      <c r="AV498" s="12" t="s">
        <v>81</v>
      </c>
      <c r="AW498" s="12" t="s">
        <v>35</v>
      </c>
      <c r="AX498" s="12" t="s">
        <v>72</v>
      </c>
      <c r="AY498" s="263" t="s">
        <v>188</v>
      </c>
    </row>
    <row r="499" s="12" customFormat="1">
      <c r="B499" s="253"/>
      <c r="C499" s="254"/>
      <c r="D499" s="249" t="s">
        <v>200</v>
      </c>
      <c r="E499" s="255" t="s">
        <v>21</v>
      </c>
      <c r="F499" s="256" t="s">
        <v>1933</v>
      </c>
      <c r="G499" s="254"/>
      <c r="H499" s="257">
        <v>38.616</v>
      </c>
      <c r="I499" s="258"/>
      <c r="J499" s="254"/>
      <c r="K499" s="254"/>
      <c r="L499" s="259"/>
      <c r="M499" s="260"/>
      <c r="N499" s="261"/>
      <c r="O499" s="261"/>
      <c r="P499" s="261"/>
      <c r="Q499" s="261"/>
      <c r="R499" s="261"/>
      <c r="S499" s="261"/>
      <c r="T499" s="262"/>
      <c r="AT499" s="263" t="s">
        <v>200</v>
      </c>
      <c r="AU499" s="263" t="s">
        <v>81</v>
      </c>
      <c r="AV499" s="12" t="s">
        <v>81</v>
      </c>
      <c r="AW499" s="12" t="s">
        <v>35</v>
      </c>
      <c r="AX499" s="12" t="s">
        <v>72</v>
      </c>
      <c r="AY499" s="263" t="s">
        <v>188</v>
      </c>
    </row>
    <row r="500" s="12" customFormat="1">
      <c r="B500" s="253"/>
      <c r="C500" s="254"/>
      <c r="D500" s="249" t="s">
        <v>200</v>
      </c>
      <c r="E500" s="255" t="s">
        <v>21</v>
      </c>
      <c r="F500" s="256" t="s">
        <v>1939</v>
      </c>
      <c r="G500" s="254"/>
      <c r="H500" s="257">
        <v>38.604999999999997</v>
      </c>
      <c r="I500" s="258"/>
      <c r="J500" s="254"/>
      <c r="K500" s="254"/>
      <c r="L500" s="259"/>
      <c r="M500" s="260"/>
      <c r="N500" s="261"/>
      <c r="O500" s="261"/>
      <c r="P500" s="261"/>
      <c r="Q500" s="261"/>
      <c r="R500" s="261"/>
      <c r="S500" s="261"/>
      <c r="T500" s="262"/>
      <c r="AT500" s="263" t="s">
        <v>200</v>
      </c>
      <c r="AU500" s="263" t="s">
        <v>81</v>
      </c>
      <c r="AV500" s="12" t="s">
        <v>81</v>
      </c>
      <c r="AW500" s="12" t="s">
        <v>35</v>
      </c>
      <c r="AX500" s="12" t="s">
        <v>72</v>
      </c>
      <c r="AY500" s="263" t="s">
        <v>188</v>
      </c>
    </row>
    <row r="501" s="14" customFormat="1">
      <c r="B501" s="274"/>
      <c r="C501" s="275"/>
      <c r="D501" s="249" t="s">
        <v>200</v>
      </c>
      <c r="E501" s="276" t="s">
        <v>21</v>
      </c>
      <c r="F501" s="277" t="s">
        <v>215</v>
      </c>
      <c r="G501" s="275"/>
      <c r="H501" s="278">
        <v>120.788</v>
      </c>
      <c r="I501" s="279"/>
      <c r="J501" s="275"/>
      <c r="K501" s="275"/>
      <c r="L501" s="280"/>
      <c r="M501" s="281"/>
      <c r="N501" s="282"/>
      <c r="O501" s="282"/>
      <c r="P501" s="282"/>
      <c r="Q501" s="282"/>
      <c r="R501" s="282"/>
      <c r="S501" s="282"/>
      <c r="T501" s="283"/>
      <c r="AT501" s="284" t="s">
        <v>200</v>
      </c>
      <c r="AU501" s="284" t="s">
        <v>81</v>
      </c>
      <c r="AV501" s="14" t="s">
        <v>194</v>
      </c>
      <c r="AW501" s="14" t="s">
        <v>35</v>
      </c>
      <c r="AX501" s="14" t="s">
        <v>79</v>
      </c>
      <c r="AY501" s="284" t="s">
        <v>188</v>
      </c>
    </row>
    <row r="502" s="1" customFormat="1" ht="16.5" customHeight="1">
      <c r="B502" s="47"/>
      <c r="C502" s="286" t="s">
        <v>724</v>
      </c>
      <c r="D502" s="286" t="s">
        <v>273</v>
      </c>
      <c r="E502" s="287" t="s">
        <v>737</v>
      </c>
      <c r="F502" s="288" t="s">
        <v>738</v>
      </c>
      <c r="G502" s="289" t="s">
        <v>120</v>
      </c>
      <c r="H502" s="290">
        <v>457.24799999999999</v>
      </c>
      <c r="I502" s="291"/>
      <c r="J502" s="292">
        <f>ROUND(I502*H502,2)</f>
        <v>0</v>
      </c>
      <c r="K502" s="288" t="s">
        <v>193</v>
      </c>
      <c r="L502" s="293"/>
      <c r="M502" s="294" t="s">
        <v>21</v>
      </c>
      <c r="N502" s="295" t="s">
        <v>43</v>
      </c>
      <c r="O502" s="48"/>
      <c r="P502" s="246">
        <f>O502*H502</f>
        <v>0</v>
      </c>
      <c r="Q502" s="246">
        <v>0.0030000000000000001</v>
      </c>
      <c r="R502" s="246">
        <f>Q502*H502</f>
        <v>1.3717440000000001</v>
      </c>
      <c r="S502" s="246">
        <v>0</v>
      </c>
      <c r="T502" s="247">
        <f>S502*H502</f>
        <v>0</v>
      </c>
      <c r="AR502" s="25" t="s">
        <v>405</v>
      </c>
      <c r="AT502" s="25" t="s">
        <v>273</v>
      </c>
      <c r="AU502" s="25" t="s">
        <v>81</v>
      </c>
      <c r="AY502" s="25" t="s">
        <v>188</v>
      </c>
      <c r="BE502" s="248">
        <f>IF(N502="základní",J502,0)</f>
        <v>0</v>
      </c>
      <c r="BF502" s="248">
        <f>IF(N502="snížená",J502,0)</f>
        <v>0</v>
      </c>
      <c r="BG502" s="248">
        <f>IF(N502="zákl. přenesená",J502,0)</f>
        <v>0</v>
      </c>
      <c r="BH502" s="248">
        <f>IF(N502="sníž. přenesená",J502,0)</f>
        <v>0</v>
      </c>
      <c r="BI502" s="248">
        <f>IF(N502="nulová",J502,0)</f>
        <v>0</v>
      </c>
      <c r="BJ502" s="25" t="s">
        <v>79</v>
      </c>
      <c r="BK502" s="248">
        <f>ROUND(I502*H502,2)</f>
        <v>0</v>
      </c>
      <c r="BL502" s="25" t="s">
        <v>290</v>
      </c>
      <c r="BM502" s="25" t="s">
        <v>1940</v>
      </c>
    </row>
    <row r="503" s="1" customFormat="1">
      <c r="B503" s="47"/>
      <c r="C503" s="75"/>
      <c r="D503" s="249" t="s">
        <v>196</v>
      </c>
      <c r="E503" s="75"/>
      <c r="F503" s="250" t="s">
        <v>738</v>
      </c>
      <c r="G503" s="75"/>
      <c r="H503" s="75"/>
      <c r="I503" s="205"/>
      <c r="J503" s="75"/>
      <c r="K503" s="75"/>
      <c r="L503" s="73"/>
      <c r="M503" s="251"/>
      <c r="N503" s="48"/>
      <c r="O503" s="48"/>
      <c r="P503" s="48"/>
      <c r="Q503" s="48"/>
      <c r="R503" s="48"/>
      <c r="S503" s="48"/>
      <c r="T503" s="96"/>
      <c r="AT503" s="25" t="s">
        <v>196</v>
      </c>
      <c r="AU503" s="25" t="s">
        <v>81</v>
      </c>
    </row>
    <row r="504" s="1" customFormat="1">
      <c r="B504" s="47"/>
      <c r="C504" s="75"/>
      <c r="D504" s="249" t="s">
        <v>740</v>
      </c>
      <c r="E504" s="75"/>
      <c r="F504" s="252" t="s">
        <v>741</v>
      </c>
      <c r="G504" s="75"/>
      <c r="H504" s="75"/>
      <c r="I504" s="205"/>
      <c r="J504" s="75"/>
      <c r="K504" s="75"/>
      <c r="L504" s="73"/>
      <c r="M504" s="251"/>
      <c r="N504" s="48"/>
      <c r="O504" s="48"/>
      <c r="P504" s="48"/>
      <c r="Q504" s="48"/>
      <c r="R504" s="48"/>
      <c r="S504" s="48"/>
      <c r="T504" s="96"/>
      <c r="AT504" s="25" t="s">
        <v>740</v>
      </c>
      <c r="AU504" s="25" t="s">
        <v>81</v>
      </c>
    </row>
    <row r="505" s="12" customFormat="1">
      <c r="B505" s="253"/>
      <c r="C505" s="254"/>
      <c r="D505" s="249" t="s">
        <v>200</v>
      </c>
      <c r="E505" s="255" t="s">
        <v>21</v>
      </c>
      <c r="F505" s="256" t="s">
        <v>742</v>
      </c>
      <c r="G505" s="254"/>
      <c r="H505" s="257">
        <v>312.30200000000002</v>
      </c>
      <c r="I505" s="258"/>
      <c r="J505" s="254"/>
      <c r="K505" s="254"/>
      <c r="L505" s="259"/>
      <c r="M505" s="260"/>
      <c r="N505" s="261"/>
      <c r="O505" s="261"/>
      <c r="P505" s="261"/>
      <c r="Q505" s="261"/>
      <c r="R505" s="261"/>
      <c r="S505" s="261"/>
      <c r="T505" s="262"/>
      <c r="AT505" s="263" t="s">
        <v>200</v>
      </c>
      <c r="AU505" s="263" t="s">
        <v>81</v>
      </c>
      <c r="AV505" s="12" t="s">
        <v>81</v>
      </c>
      <c r="AW505" s="12" t="s">
        <v>35</v>
      </c>
      <c r="AX505" s="12" t="s">
        <v>72</v>
      </c>
      <c r="AY505" s="263" t="s">
        <v>188</v>
      </c>
    </row>
    <row r="506" s="12" customFormat="1">
      <c r="B506" s="253"/>
      <c r="C506" s="254"/>
      <c r="D506" s="249" t="s">
        <v>200</v>
      </c>
      <c r="E506" s="255" t="s">
        <v>21</v>
      </c>
      <c r="F506" s="256" t="s">
        <v>1941</v>
      </c>
      <c r="G506" s="254"/>
      <c r="H506" s="257">
        <v>144.946</v>
      </c>
      <c r="I506" s="258"/>
      <c r="J506" s="254"/>
      <c r="K506" s="254"/>
      <c r="L506" s="259"/>
      <c r="M506" s="260"/>
      <c r="N506" s="261"/>
      <c r="O506" s="261"/>
      <c r="P506" s="261"/>
      <c r="Q506" s="261"/>
      <c r="R506" s="261"/>
      <c r="S506" s="261"/>
      <c r="T506" s="262"/>
      <c r="AT506" s="263" t="s">
        <v>200</v>
      </c>
      <c r="AU506" s="263" t="s">
        <v>81</v>
      </c>
      <c r="AV506" s="12" t="s">
        <v>81</v>
      </c>
      <c r="AW506" s="12" t="s">
        <v>35</v>
      </c>
      <c r="AX506" s="12" t="s">
        <v>72</v>
      </c>
      <c r="AY506" s="263" t="s">
        <v>188</v>
      </c>
    </row>
    <row r="507" s="14" customFormat="1">
      <c r="B507" s="274"/>
      <c r="C507" s="275"/>
      <c r="D507" s="249" t="s">
        <v>200</v>
      </c>
      <c r="E507" s="276" t="s">
        <v>21</v>
      </c>
      <c r="F507" s="277" t="s">
        <v>215</v>
      </c>
      <c r="G507" s="275"/>
      <c r="H507" s="278">
        <v>457.24799999999999</v>
      </c>
      <c r="I507" s="279"/>
      <c r="J507" s="275"/>
      <c r="K507" s="275"/>
      <c r="L507" s="280"/>
      <c r="M507" s="281"/>
      <c r="N507" s="282"/>
      <c r="O507" s="282"/>
      <c r="P507" s="282"/>
      <c r="Q507" s="282"/>
      <c r="R507" s="282"/>
      <c r="S507" s="282"/>
      <c r="T507" s="283"/>
      <c r="AT507" s="284" t="s">
        <v>200</v>
      </c>
      <c r="AU507" s="284" t="s">
        <v>81</v>
      </c>
      <c r="AV507" s="14" t="s">
        <v>194</v>
      </c>
      <c r="AW507" s="14" t="s">
        <v>35</v>
      </c>
      <c r="AX507" s="14" t="s">
        <v>79</v>
      </c>
      <c r="AY507" s="284" t="s">
        <v>188</v>
      </c>
    </row>
    <row r="508" s="1" customFormat="1" ht="25.5" customHeight="1">
      <c r="B508" s="47"/>
      <c r="C508" s="237" t="s">
        <v>730</v>
      </c>
      <c r="D508" s="237" t="s">
        <v>190</v>
      </c>
      <c r="E508" s="238" t="s">
        <v>745</v>
      </c>
      <c r="F508" s="239" t="s">
        <v>746</v>
      </c>
      <c r="G508" s="240" t="s">
        <v>120</v>
      </c>
      <c r="H508" s="241">
        <v>543.13400000000001</v>
      </c>
      <c r="I508" s="242"/>
      <c r="J508" s="243">
        <f>ROUND(I508*H508,2)</f>
        <v>0</v>
      </c>
      <c r="K508" s="239" t="s">
        <v>193</v>
      </c>
      <c r="L508" s="73"/>
      <c r="M508" s="244" t="s">
        <v>21</v>
      </c>
      <c r="N508" s="245" t="s">
        <v>43</v>
      </c>
      <c r="O508" s="48"/>
      <c r="P508" s="246">
        <f>O508*H508</f>
        <v>0</v>
      </c>
      <c r="Q508" s="246">
        <v>0.00088000000000000003</v>
      </c>
      <c r="R508" s="246">
        <f>Q508*H508</f>
        <v>0.47795792000000004</v>
      </c>
      <c r="S508" s="246">
        <v>0</v>
      </c>
      <c r="T508" s="247">
        <f>S508*H508</f>
        <v>0</v>
      </c>
      <c r="AR508" s="25" t="s">
        <v>290</v>
      </c>
      <c r="AT508" s="25" t="s">
        <v>190</v>
      </c>
      <c r="AU508" s="25" t="s">
        <v>81</v>
      </c>
      <c r="AY508" s="25" t="s">
        <v>188</v>
      </c>
      <c r="BE508" s="248">
        <f>IF(N508="základní",J508,0)</f>
        <v>0</v>
      </c>
      <c r="BF508" s="248">
        <f>IF(N508="snížená",J508,0)</f>
        <v>0</v>
      </c>
      <c r="BG508" s="248">
        <f>IF(N508="zákl. přenesená",J508,0)</f>
        <v>0</v>
      </c>
      <c r="BH508" s="248">
        <f>IF(N508="sníž. přenesená",J508,0)</f>
        <v>0</v>
      </c>
      <c r="BI508" s="248">
        <f>IF(N508="nulová",J508,0)</f>
        <v>0</v>
      </c>
      <c r="BJ508" s="25" t="s">
        <v>79</v>
      </c>
      <c r="BK508" s="248">
        <f>ROUND(I508*H508,2)</f>
        <v>0</v>
      </c>
      <c r="BL508" s="25" t="s">
        <v>290</v>
      </c>
      <c r="BM508" s="25" t="s">
        <v>1942</v>
      </c>
    </row>
    <row r="509" s="1" customFormat="1">
      <c r="B509" s="47"/>
      <c r="C509" s="75"/>
      <c r="D509" s="249" t="s">
        <v>196</v>
      </c>
      <c r="E509" s="75"/>
      <c r="F509" s="250" t="s">
        <v>748</v>
      </c>
      <c r="G509" s="75"/>
      <c r="H509" s="75"/>
      <c r="I509" s="205"/>
      <c r="J509" s="75"/>
      <c r="K509" s="75"/>
      <c r="L509" s="73"/>
      <c r="M509" s="251"/>
      <c r="N509" s="48"/>
      <c r="O509" s="48"/>
      <c r="P509" s="48"/>
      <c r="Q509" s="48"/>
      <c r="R509" s="48"/>
      <c r="S509" s="48"/>
      <c r="T509" s="96"/>
      <c r="AT509" s="25" t="s">
        <v>196</v>
      </c>
      <c r="AU509" s="25" t="s">
        <v>81</v>
      </c>
    </row>
    <row r="510" s="1" customFormat="1">
      <c r="B510" s="47"/>
      <c r="C510" s="75"/>
      <c r="D510" s="249" t="s">
        <v>198</v>
      </c>
      <c r="E510" s="75"/>
      <c r="F510" s="252" t="s">
        <v>749</v>
      </c>
      <c r="G510" s="75"/>
      <c r="H510" s="75"/>
      <c r="I510" s="205"/>
      <c r="J510" s="75"/>
      <c r="K510" s="75"/>
      <c r="L510" s="73"/>
      <c r="M510" s="251"/>
      <c r="N510" s="48"/>
      <c r="O510" s="48"/>
      <c r="P510" s="48"/>
      <c r="Q510" s="48"/>
      <c r="R510" s="48"/>
      <c r="S510" s="48"/>
      <c r="T510" s="96"/>
      <c r="AT510" s="25" t="s">
        <v>198</v>
      </c>
      <c r="AU510" s="25" t="s">
        <v>81</v>
      </c>
    </row>
    <row r="511" s="12" customFormat="1">
      <c r="B511" s="253"/>
      <c r="C511" s="254"/>
      <c r="D511" s="249" t="s">
        <v>200</v>
      </c>
      <c r="E511" s="255" t="s">
        <v>21</v>
      </c>
      <c r="F511" s="256" t="s">
        <v>750</v>
      </c>
      <c r="G511" s="254"/>
      <c r="H511" s="257">
        <v>543.13400000000001</v>
      </c>
      <c r="I511" s="258"/>
      <c r="J511" s="254"/>
      <c r="K511" s="254"/>
      <c r="L511" s="259"/>
      <c r="M511" s="260"/>
      <c r="N511" s="261"/>
      <c r="O511" s="261"/>
      <c r="P511" s="261"/>
      <c r="Q511" s="261"/>
      <c r="R511" s="261"/>
      <c r="S511" s="261"/>
      <c r="T511" s="262"/>
      <c r="AT511" s="263" t="s">
        <v>200</v>
      </c>
      <c r="AU511" s="263" t="s">
        <v>81</v>
      </c>
      <c r="AV511" s="12" t="s">
        <v>81</v>
      </c>
      <c r="AW511" s="12" t="s">
        <v>35</v>
      </c>
      <c r="AX511" s="12" t="s">
        <v>79</v>
      </c>
      <c r="AY511" s="263" t="s">
        <v>188</v>
      </c>
    </row>
    <row r="512" s="1" customFormat="1" ht="16.5" customHeight="1">
      <c r="B512" s="47"/>
      <c r="C512" s="237" t="s">
        <v>736</v>
      </c>
      <c r="D512" s="237" t="s">
        <v>190</v>
      </c>
      <c r="E512" s="238" t="s">
        <v>752</v>
      </c>
      <c r="F512" s="239" t="s">
        <v>753</v>
      </c>
      <c r="G512" s="240" t="s">
        <v>120</v>
      </c>
      <c r="H512" s="241">
        <v>184.38300000000001</v>
      </c>
      <c r="I512" s="242"/>
      <c r="J512" s="243">
        <f>ROUND(I512*H512,2)</f>
        <v>0</v>
      </c>
      <c r="K512" s="239" t="s">
        <v>193</v>
      </c>
      <c r="L512" s="73"/>
      <c r="M512" s="244" t="s">
        <v>21</v>
      </c>
      <c r="N512" s="245" t="s">
        <v>43</v>
      </c>
      <c r="O512" s="48"/>
      <c r="P512" s="246">
        <f>O512*H512</f>
        <v>0</v>
      </c>
      <c r="Q512" s="246">
        <v>0.00093999999999999997</v>
      </c>
      <c r="R512" s="246">
        <f>Q512*H512</f>
        <v>0.17332001999999999</v>
      </c>
      <c r="S512" s="246">
        <v>0</v>
      </c>
      <c r="T512" s="247">
        <f>S512*H512</f>
        <v>0</v>
      </c>
      <c r="AR512" s="25" t="s">
        <v>290</v>
      </c>
      <c r="AT512" s="25" t="s">
        <v>190</v>
      </c>
      <c r="AU512" s="25" t="s">
        <v>81</v>
      </c>
      <c r="AY512" s="25" t="s">
        <v>188</v>
      </c>
      <c r="BE512" s="248">
        <f>IF(N512="základní",J512,0)</f>
        <v>0</v>
      </c>
      <c r="BF512" s="248">
        <f>IF(N512="snížená",J512,0)</f>
        <v>0</v>
      </c>
      <c r="BG512" s="248">
        <f>IF(N512="zákl. přenesená",J512,0)</f>
        <v>0</v>
      </c>
      <c r="BH512" s="248">
        <f>IF(N512="sníž. přenesená",J512,0)</f>
        <v>0</v>
      </c>
      <c r="BI512" s="248">
        <f>IF(N512="nulová",J512,0)</f>
        <v>0</v>
      </c>
      <c r="BJ512" s="25" t="s">
        <v>79</v>
      </c>
      <c r="BK512" s="248">
        <f>ROUND(I512*H512,2)</f>
        <v>0</v>
      </c>
      <c r="BL512" s="25" t="s">
        <v>290</v>
      </c>
      <c r="BM512" s="25" t="s">
        <v>1943</v>
      </c>
    </row>
    <row r="513" s="1" customFormat="1">
      <c r="B513" s="47"/>
      <c r="C513" s="75"/>
      <c r="D513" s="249" t="s">
        <v>196</v>
      </c>
      <c r="E513" s="75"/>
      <c r="F513" s="250" t="s">
        <v>755</v>
      </c>
      <c r="G513" s="75"/>
      <c r="H513" s="75"/>
      <c r="I513" s="205"/>
      <c r="J513" s="75"/>
      <c r="K513" s="75"/>
      <c r="L513" s="73"/>
      <c r="M513" s="251"/>
      <c r="N513" s="48"/>
      <c r="O513" s="48"/>
      <c r="P513" s="48"/>
      <c r="Q513" s="48"/>
      <c r="R513" s="48"/>
      <c r="S513" s="48"/>
      <c r="T513" s="96"/>
      <c r="AT513" s="25" t="s">
        <v>196</v>
      </c>
      <c r="AU513" s="25" t="s">
        <v>81</v>
      </c>
    </row>
    <row r="514" s="13" customFormat="1">
      <c r="B514" s="264"/>
      <c r="C514" s="265"/>
      <c r="D514" s="249" t="s">
        <v>200</v>
      </c>
      <c r="E514" s="266" t="s">
        <v>21</v>
      </c>
      <c r="F514" s="267" t="s">
        <v>1931</v>
      </c>
      <c r="G514" s="265"/>
      <c r="H514" s="266" t="s">
        <v>21</v>
      </c>
      <c r="I514" s="268"/>
      <c r="J514" s="265"/>
      <c r="K514" s="265"/>
      <c r="L514" s="269"/>
      <c r="M514" s="270"/>
      <c r="N514" s="271"/>
      <c r="O514" s="271"/>
      <c r="P514" s="271"/>
      <c r="Q514" s="271"/>
      <c r="R514" s="271"/>
      <c r="S514" s="271"/>
      <c r="T514" s="272"/>
      <c r="AT514" s="273" t="s">
        <v>200</v>
      </c>
      <c r="AU514" s="273" t="s">
        <v>81</v>
      </c>
      <c r="AV514" s="13" t="s">
        <v>79</v>
      </c>
      <c r="AW514" s="13" t="s">
        <v>35</v>
      </c>
      <c r="AX514" s="13" t="s">
        <v>72</v>
      </c>
      <c r="AY514" s="273" t="s">
        <v>188</v>
      </c>
    </row>
    <row r="515" s="12" customFormat="1">
      <c r="B515" s="253"/>
      <c r="C515" s="254"/>
      <c r="D515" s="249" t="s">
        <v>200</v>
      </c>
      <c r="E515" s="255" t="s">
        <v>21</v>
      </c>
      <c r="F515" s="256" t="s">
        <v>1932</v>
      </c>
      <c r="G515" s="254"/>
      <c r="H515" s="257">
        <v>43.567</v>
      </c>
      <c r="I515" s="258"/>
      <c r="J515" s="254"/>
      <c r="K515" s="254"/>
      <c r="L515" s="259"/>
      <c r="M515" s="260"/>
      <c r="N515" s="261"/>
      <c r="O515" s="261"/>
      <c r="P515" s="261"/>
      <c r="Q515" s="261"/>
      <c r="R515" s="261"/>
      <c r="S515" s="261"/>
      <c r="T515" s="262"/>
      <c r="AT515" s="263" t="s">
        <v>200</v>
      </c>
      <c r="AU515" s="263" t="s">
        <v>81</v>
      </c>
      <c r="AV515" s="12" t="s">
        <v>81</v>
      </c>
      <c r="AW515" s="12" t="s">
        <v>35</v>
      </c>
      <c r="AX515" s="12" t="s">
        <v>72</v>
      </c>
      <c r="AY515" s="263" t="s">
        <v>188</v>
      </c>
    </row>
    <row r="516" s="12" customFormat="1">
      <c r="B516" s="253"/>
      <c r="C516" s="254"/>
      <c r="D516" s="249" t="s">
        <v>200</v>
      </c>
      <c r="E516" s="255" t="s">
        <v>21</v>
      </c>
      <c r="F516" s="256" t="s">
        <v>1933</v>
      </c>
      <c r="G516" s="254"/>
      <c r="H516" s="257">
        <v>38.616</v>
      </c>
      <c r="I516" s="258"/>
      <c r="J516" s="254"/>
      <c r="K516" s="254"/>
      <c r="L516" s="259"/>
      <c r="M516" s="260"/>
      <c r="N516" s="261"/>
      <c r="O516" s="261"/>
      <c r="P516" s="261"/>
      <c r="Q516" s="261"/>
      <c r="R516" s="261"/>
      <c r="S516" s="261"/>
      <c r="T516" s="262"/>
      <c r="AT516" s="263" t="s">
        <v>200</v>
      </c>
      <c r="AU516" s="263" t="s">
        <v>81</v>
      </c>
      <c r="AV516" s="12" t="s">
        <v>81</v>
      </c>
      <c r="AW516" s="12" t="s">
        <v>35</v>
      </c>
      <c r="AX516" s="12" t="s">
        <v>72</v>
      </c>
      <c r="AY516" s="263" t="s">
        <v>188</v>
      </c>
    </row>
    <row r="517" s="12" customFormat="1">
      <c r="B517" s="253"/>
      <c r="C517" s="254"/>
      <c r="D517" s="249" t="s">
        <v>200</v>
      </c>
      <c r="E517" s="255" t="s">
        <v>21</v>
      </c>
      <c r="F517" s="256" t="s">
        <v>1934</v>
      </c>
      <c r="G517" s="254"/>
      <c r="H517" s="257">
        <v>15.728</v>
      </c>
      <c r="I517" s="258"/>
      <c r="J517" s="254"/>
      <c r="K517" s="254"/>
      <c r="L517" s="259"/>
      <c r="M517" s="260"/>
      <c r="N517" s="261"/>
      <c r="O517" s="261"/>
      <c r="P517" s="261"/>
      <c r="Q517" s="261"/>
      <c r="R517" s="261"/>
      <c r="S517" s="261"/>
      <c r="T517" s="262"/>
      <c r="AT517" s="263" t="s">
        <v>200</v>
      </c>
      <c r="AU517" s="263" t="s">
        <v>81</v>
      </c>
      <c r="AV517" s="12" t="s">
        <v>81</v>
      </c>
      <c r="AW517" s="12" t="s">
        <v>35</v>
      </c>
      <c r="AX517" s="12" t="s">
        <v>72</v>
      </c>
      <c r="AY517" s="263" t="s">
        <v>188</v>
      </c>
    </row>
    <row r="518" s="12" customFormat="1">
      <c r="B518" s="253"/>
      <c r="C518" s="254"/>
      <c r="D518" s="249" t="s">
        <v>200</v>
      </c>
      <c r="E518" s="255" t="s">
        <v>21</v>
      </c>
      <c r="F518" s="256" t="s">
        <v>1944</v>
      </c>
      <c r="G518" s="254"/>
      <c r="H518" s="257">
        <v>20.835999999999999</v>
      </c>
      <c r="I518" s="258"/>
      <c r="J518" s="254"/>
      <c r="K518" s="254"/>
      <c r="L518" s="259"/>
      <c r="M518" s="260"/>
      <c r="N518" s="261"/>
      <c r="O518" s="261"/>
      <c r="P518" s="261"/>
      <c r="Q518" s="261"/>
      <c r="R518" s="261"/>
      <c r="S518" s="261"/>
      <c r="T518" s="262"/>
      <c r="AT518" s="263" t="s">
        <v>200</v>
      </c>
      <c r="AU518" s="263" t="s">
        <v>81</v>
      </c>
      <c r="AV518" s="12" t="s">
        <v>81</v>
      </c>
      <c r="AW518" s="12" t="s">
        <v>35</v>
      </c>
      <c r="AX518" s="12" t="s">
        <v>72</v>
      </c>
      <c r="AY518" s="263" t="s">
        <v>188</v>
      </c>
    </row>
    <row r="519" s="12" customFormat="1">
      <c r="B519" s="253"/>
      <c r="C519" s="254"/>
      <c r="D519" s="249" t="s">
        <v>200</v>
      </c>
      <c r="E519" s="255" t="s">
        <v>21</v>
      </c>
      <c r="F519" s="256" t="s">
        <v>1945</v>
      </c>
      <c r="G519" s="254"/>
      <c r="H519" s="257">
        <v>27.030999999999999</v>
      </c>
      <c r="I519" s="258"/>
      <c r="J519" s="254"/>
      <c r="K519" s="254"/>
      <c r="L519" s="259"/>
      <c r="M519" s="260"/>
      <c r="N519" s="261"/>
      <c r="O519" s="261"/>
      <c r="P519" s="261"/>
      <c r="Q519" s="261"/>
      <c r="R519" s="261"/>
      <c r="S519" s="261"/>
      <c r="T519" s="262"/>
      <c r="AT519" s="263" t="s">
        <v>200</v>
      </c>
      <c r="AU519" s="263" t="s">
        <v>81</v>
      </c>
      <c r="AV519" s="12" t="s">
        <v>81</v>
      </c>
      <c r="AW519" s="12" t="s">
        <v>35</v>
      </c>
      <c r="AX519" s="12" t="s">
        <v>72</v>
      </c>
      <c r="AY519" s="263" t="s">
        <v>188</v>
      </c>
    </row>
    <row r="520" s="12" customFormat="1">
      <c r="B520" s="253"/>
      <c r="C520" s="254"/>
      <c r="D520" s="249" t="s">
        <v>200</v>
      </c>
      <c r="E520" s="255" t="s">
        <v>21</v>
      </c>
      <c r="F520" s="256" t="s">
        <v>1939</v>
      </c>
      <c r="G520" s="254"/>
      <c r="H520" s="257">
        <v>38.604999999999997</v>
      </c>
      <c r="I520" s="258"/>
      <c r="J520" s="254"/>
      <c r="K520" s="254"/>
      <c r="L520" s="259"/>
      <c r="M520" s="260"/>
      <c r="N520" s="261"/>
      <c r="O520" s="261"/>
      <c r="P520" s="261"/>
      <c r="Q520" s="261"/>
      <c r="R520" s="261"/>
      <c r="S520" s="261"/>
      <c r="T520" s="262"/>
      <c r="AT520" s="263" t="s">
        <v>200</v>
      </c>
      <c r="AU520" s="263" t="s">
        <v>81</v>
      </c>
      <c r="AV520" s="12" t="s">
        <v>81</v>
      </c>
      <c r="AW520" s="12" t="s">
        <v>35</v>
      </c>
      <c r="AX520" s="12" t="s">
        <v>72</v>
      </c>
      <c r="AY520" s="263" t="s">
        <v>188</v>
      </c>
    </row>
    <row r="521" s="14" customFormat="1">
      <c r="B521" s="274"/>
      <c r="C521" s="275"/>
      <c r="D521" s="249" t="s">
        <v>200</v>
      </c>
      <c r="E521" s="276" t="s">
        <v>21</v>
      </c>
      <c r="F521" s="277" t="s">
        <v>215</v>
      </c>
      <c r="G521" s="275"/>
      <c r="H521" s="278">
        <v>184.38300000000001</v>
      </c>
      <c r="I521" s="279"/>
      <c r="J521" s="275"/>
      <c r="K521" s="275"/>
      <c r="L521" s="280"/>
      <c r="M521" s="281"/>
      <c r="N521" s="282"/>
      <c r="O521" s="282"/>
      <c r="P521" s="282"/>
      <c r="Q521" s="282"/>
      <c r="R521" s="282"/>
      <c r="S521" s="282"/>
      <c r="T521" s="283"/>
      <c r="AT521" s="284" t="s">
        <v>200</v>
      </c>
      <c r="AU521" s="284" t="s">
        <v>81</v>
      </c>
      <c r="AV521" s="14" t="s">
        <v>194</v>
      </c>
      <c r="AW521" s="14" t="s">
        <v>35</v>
      </c>
      <c r="AX521" s="14" t="s">
        <v>79</v>
      </c>
      <c r="AY521" s="284" t="s">
        <v>188</v>
      </c>
    </row>
    <row r="522" s="1" customFormat="1" ht="25.5" customHeight="1">
      <c r="B522" s="47"/>
      <c r="C522" s="286" t="s">
        <v>744</v>
      </c>
      <c r="D522" s="286" t="s">
        <v>273</v>
      </c>
      <c r="E522" s="287" t="s">
        <v>758</v>
      </c>
      <c r="F522" s="288" t="s">
        <v>759</v>
      </c>
      <c r="G522" s="289" t="s">
        <v>120</v>
      </c>
      <c r="H522" s="290">
        <v>416.06799999999998</v>
      </c>
      <c r="I522" s="291"/>
      <c r="J522" s="292">
        <f>ROUND(I522*H522,2)</f>
        <v>0</v>
      </c>
      <c r="K522" s="288" t="s">
        <v>193</v>
      </c>
      <c r="L522" s="293"/>
      <c r="M522" s="294" t="s">
        <v>21</v>
      </c>
      <c r="N522" s="295" t="s">
        <v>43</v>
      </c>
      <c r="O522" s="48"/>
      <c r="P522" s="246">
        <f>O522*H522</f>
        <v>0</v>
      </c>
      <c r="Q522" s="246">
        <v>0.0051999999999999998</v>
      </c>
      <c r="R522" s="246">
        <f>Q522*H522</f>
        <v>2.1635535999999997</v>
      </c>
      <c r="S522" s="246">
        <v>0</v>
      </c>
      <c r="T522" s="247">
        <f>S522*H522</f>
        <v>0</v>
      </c>
      <c r="AR522" s="25" t="s">
        <v>405</v>
      </c>
      <c r="AT522" s="25" t="s">
        <v>273</v>
      </c>
      <c r="AU522" s="25" t="s">
        <v>81</v>
      </c>
      <c r="AY522" s="25" t="s">
        <v>188</v>
      </c>
      <c r="BE522" s="248">
        <f>IF(N522="základní",J522,0)</f>
        <v>0</v>
      </c>
      <c r="BF522" s="248">
        <f>IF(N522="snížená",J522,0)</f>
        <v>0</v>
      </c>
      <c r="BG522" s="248">
        <f>IF(N522="zákl. přenesená",J522,0)</f>
        <v>0</v>
      </c>
      <c r="BH522" s="248">
        <f>IF(N522="sníž. přenesená",J522,0)</f>
        <v>0</v>
      </c>
      <c r="BI522" s="248">
        <f>IF(N522="nulová",J522,0)</f>
        <v>0</v>
      </c>
      <c r="BJ522" s="25" t="s">
        <v>79</v>
      </c>
      <c r="BK522" s="248">
        <f>ROUND(I522*H522,2)</f>
        <v>0</v>
      </c>
      <c r="BL522" s="25" t="s">
        <v>290</v>
      </c>
      <c r="BM522" s="25" t="s">
        <v>1946</v>
      </c>
    </row>
    <row r="523" s="1" customFormat="1">
      <c r="B523" s="47"/>
      <c r="C523" s="75"/>
      <c r="D523" s="249" t="s">
        <v>196</v>
      </c>
      <c r="E523" s="75"/>
      <c r="F523" s="250" t="s">
        <v>759</v>
      </c>
      <c r="G523" s="75"/>
      <c r="H523" s="75"/>
      <c r="I523" s="205"/>
      <c r="J523" s="75"/>
      <c r="K523" s="75"/>
      <c r="L523" s="73"/>
      <c r="M523" s="251"/>
      <c r="N523" s="48"/>
      <c r="O523" s="48"/>
      <c r="P523" s="48"/>
      <c r="Q523" s="48"/>
      <c r="R523" s="48"/>
      <c r="S523" s="48"/>
      <c r="T523" s="96"/>
      <c r="AT523" s="25" t="s">
        <v>196</v>
      </c>
      <c r="AU523" s="25" t="s">
        <v>81</v>
      </c>
    </row>
    <row r="524" s="12" customFormat="1">
      <c r="B524" s="253"/>
      <c r="C524" s="254"/>
      <c r="D524" s="249" t="s">
        <v>200</v>
      </c>
      <c r="E524" s="255" t="s">
        <v>21</v>
      </c>
      <c r="F524" s="256" t="s">
        <v>742</v>
      </c>
      <c r="G524" s="254"/>
      <c r="H524" s="257">
        <v>312.30200000000002</v>
      </c>
      <c r="I524" s="258"/>
      <c r="J524" s="254"/>
      <c r="K524" s="254"/>
      <c r="L524" s="259"/>
      <c r="M524" s="260"/>
      <c r="N524" s="261"/>
      <c r="O524" s="261"/>
      <c r="P524" s="261"/>
      <c r="Q524" s="261"/>
      <c r="R524" s="261"/>
      <c r="S524" s="261"/>
      <c r="T524" s="262"/>
      <c r="AT524" s="263" t="s">
        <v>200</v>
      </c>
      <c r="AU524" s="263" t="s">
        <v>81</v>
      </c>
      <c r="AV524" s="12" t="s">
        <v>81</v>
      </c>
      <c r="AW524" s="12" t="s">
        <v>35</v>
      </c>
      <c r="AX524" s="12" t="s">
        <v>72</v>
      </c>
      <c r="AY524" s="263" t="s">
        <v>188</v>
      </c>
    </row>
    <row r="525" s="13" customFormat="1">
      <c r="B525" s="264"/>
      <c r="C525" s="265"/>
      <c r="D525" s="249" t="s">
        <v>200</v>
      </c>
      <c r="E525" s="266" t="s">
        <v>21</v>
      </c>
      <c r="F525" s="267" t="s">
        <v>1931</v>
      </c>
      <c r="G525" s="265"/>
      <c r="H525" s="266" t="s">
        <v>21</v>
      </c>
      <c r="I525" s="268"/>
      <c r="J525" s="265"/>
      <c r="K525" s="265"/>
      <c r="L525" s="269"/>
      <c r="M525" s="270"/>
      <c r="N525" s="271"/>
      <c r="O525" s="271"/>
      <c r="P525" s="271"/>
      <c r="Q525" s="271"/>
      <c r="R525" s="271"/>
      <c r="S525" s="271"/>
      <c r="T525" s="272"/>
      <c r="AT525" s="273" t="s">
        <v>200</v>
      </c>
      <c r="AU525" s="273" t="s">
        <v>81</v>
      </c>
      <c r="AV525" s="13" t="s">
        <v>79</v>
      </c>
      <c r="AW525" s="13" t="s">
        <v>35</v>
      </c>
      <c r="AX525" s="13" t="s">
        <v>72</v>
      </c>
      <c r="AY525" s="273" t="s">
        <v>188</v>
      </c>
    </row>
    <row r="526" s="12" customFormat="1">
      <c r="B526" s="253"/>
      <c r="C526" s="254"/>
      <c r="D526" s="249" t="s">
        <v>200</v>
      </c>
      <c r="E526" s="255" t="s">
        <v>21</v>
      </c>
      <c r="F526" s="256" t="s">
        <v>1947</v>
      </c>
      <c r="G526" s="254"/>
      <c r="H526" s="257">
        <v>25.003</v>
      </c>
      <c r="I526" s="258"/>
      <c r="J526" s="254"/>
      <c r="K526" s="254"/>
      <c r="L526" s="259"/>
      <c r="M526" s="260"/>
      <c r="N526" s="261"/>
      <c r="O526" s="261"/>
      <c r="P526" s="261"/>
      <c r="Q526" s="261"/>
      <c r="R526" s="261"/>
      <c r="S526" s="261"/>
      <c r="T526" s="262"/>
      <c r="AT526" s="263" t="s">
        <v>200</v>
      </c>
      <c r="AU526" s="263" t="s">
        <v>81</v>
      </c>
      <c r="AV526" s="12" t="s">
        <v>81</v>
      </c>
      <c r="AW526" s="12" t="s">
        <v>35</v>
      </c>
      <c r="AX526" s="12" t="s">
        <v>72</v>
      </c>
      <c r="AY526" s="263" t="s">
        <v>188</v>
      </c>
    </row>
    <row r="527" s="12" customFormat="1">
      <c r="B527" s="253"/>
      <c r="C527" s="254"/>
      <c r="D527" s="249" t="s">
        <v>200</v>
      </c>
      <c r="E527" s="255" t="s">
        <v>21</v>
      </c>
      <c r="F527" s="256" t="s">
        <v>1948</v>
      </c>
      <c r="G527" s="254"/>
      <c r="H527" s="257">
        <v>32.436999999999998</v>
      </c>
      <c r="I527" s="258"/>
      <c r="J527" s="254"/>
      <c r="K527" s="254"/>
      <c r="L527" s="259"/>
      <c r="M527" s="260"/>
      <c r="N527" s="261"/>
      <c r="O527" s="261"/>
      <c r="P527" s="261"/>
      <c r="Q527" s="261"/>
      <c r="R527" s="261"/>
      <c r="S527" s="261"/>
      <c r="T527" s="262"/>
      <c r="AT527" s="263" t="s">
        <v>200</v>
      </c>
      <c r="AU527" s="263" t="s">
        <v>81</v>
      </c>
      <c r="AV527" s="12" t="s">
        <v>81</v>
      </c>
      <c r="AW527" s="12" t="s">
        <v>35</v>
      </c>
      <c r="AX527" s="12" t="s">
        <v>72</v>
      </c>
      <c r="AY527" s="263" t="s">
        <v>188</v>
      </c>
    </row>
    <row r="528" s="12" customFormat="1">
      <c r="B528" s="253"/>
      <c r="C528" s="254"/>
      <c r="D528" s="249" t="s">
        <v>200</v>
      </c>
      <c r="E528" s="255" t="s">
        <v>21</v>
      </c>
      <c r="F528" s="256" t="s">
        <v>1949</v>
      </c>
      <c r="G528" s="254"/>
      <c r="H528" s="257">
        <v>46.326000000000001</v>
      </c>
      <c r="I528" s="258"/>
      <c r="J528" s="254"/>
      <c r="K528" s="254"/>
      <c r="L528" s="259"/>
      <c r="M528" s="260"/>
      <c r="N528" s="261"/>
      <c r="O528" s="261"/>
      <c r="P528" s="261"/>
      <c r="Q528" s="261"/>
      <c r="R528" s="261"/>
      <c r="S528" s="261"/>
      <c r="T528" s="262"/>
      <c r="AT528" s="263" t="s">
        <v>200</v>
      </c>
      <c r="AU528" s="263" t="s">
        <v>81</v>
      </c>
      <c r="AV528" s="12" t="s">
        <v>81</v>
      </c>
      <c r="AW528" s="12" t="s">
        <v>35</v>
      </c>
      <c r="AX528" s="12" t="s">
        <v>72</v>
      </c>
      <c r="AY528" s="263" t="s">
        <v>188</v>
      </c>
    </row>
    <row r="529" s="14" customFormat="1">
      <c r="B529" s="274"/>
      <c r="C529" s="275"/>
      <c r="D529" s="249" t="s">
        <v>200</v>
      </c>
      <c r="E529" s="276" t="s">
        <v>21</v>
      </c>
      <c r="F529" s="277" t="s">
        <v>215</v>
      </c>
      <c r="G529" s="275"/>
      <c r="H529" s="278">
        <v>416.06799999999998</v>
      </c>
      <c r="I529" s="279"/>
      <c r="J529" s="275"/>
      <c r="K529" s="275"/>
      <c r="L529" s="280"/>
      <c r="M529" s="281"/>
      <c r="N529" s="282"/>
      <c r="O529" s="282"/>
      <c r="P529" s="282"/>
      <c r="Q529" s="282"/>
      <c r="R529" s="282"/>
      <c r="S529" s="282"/>
      <c r="T529" s="283"/>
      <c r="AT529" s="284" t="s">
        <v>200</v>
      </c>
      <c r="AU529" s="284" t="s">
        <v>81</v>
      </c>
      <c r="AV529" s="14" t="s">
        <v>194</v>
      </c>
      <c r="AW529" s="14" t="s">
        <v>35</v>
      </c>
      <c r="AX529" s="14" t="s">
        <v>79</v>
      </c>
      <c r="AY529" s="284" t="s">
        <v>188</v>
      </c>
    </row>
    <row r="530" s="1" customFormat="1" ht="25.5" customHeight="1">
      <c r="B530" s="47"/>
      <c r="C530" s="286" t="s">
        <v>751</v>
      </c>
      <c r="D530" s="286" t="s">
        <v>273</v>
      </c>
      <c r="E530" s="287" t="s">
        <v>763</v>
      </c>
      <c r="F530" s="288" t="s">
        <v>764</v>
      </c>
      <c r="G530" s="289" t="s">
        <v>120</v>
      </c>
      <c r="H530" s="290">
        <v>429.79399999999998</v>
      </c>
      <c r="I530" s="291"/>
      <c r="J530" s="292">
        <f>ROUND(I530*H530,2)</f>
        <v>0</v>
      </c>
      <c r="K530" s="288" t="s">
        <v>193</v>
      </c>
      <c r="L530" s="293"/>
      <c r="M530" s="294" t="s">
        <v>21</v>
      </c>
      <c r="N530" s="295" t="s">
        <v>43</v>
      </c>
      <c r="O530" s="48"/>
      <c r="P530" s="246">
        <f>O530*H530</f>
        <v>0</v>
      </c>
      <c r="Q530" s="246">
        <v>0.0044999999999999997</v>
      </c>
      <c r="R530" s="246">
        <f>Q530*H530</f>
        <v>1.9340729999999997</v>
      </c>
      <c r="S530" s="246">
        <v>0</v>
      </c>
      <c r="T530" s="247">
        <f>S530*H530</f>
        <v>0</v>
      </c>
      <c r="AR530" s="25" t="s">
        <v>405</v>
      </c>
      <c r="AT530" s="25" t="s">
        <v>273</v>
      </c>
      <c r="AU530" s="25" t="s">
        <v>81</v>
      </c>
      <c r="AY530" s="25" t="s">
        <v>188</v>
      </c>
      <c r="BE530" s="248">
        <f>IF(N530="základní",J530,0)</f>
        <v>0</v>
      </c>
      <c r="BF530" s="248">
        <f>IF(N530="snížená",J530,0)</f>
        <v>0</v>
      </c>
      <c r="BG530" s="248">
        <f>IF(N530="zákl. přenesená",J530,0)</f>
        <v>0</v>
      </c>
      <c r="BH530" s="248">
        <f>IF(N530="sníž. přenesená",J530,0)</f>
        <v>0</v>
      </c>
      <c r="BI530" s="248">
        <f>IF(N530="nulová",J530,0)</f>
        <v>0</v>
      </c>
      <c r="BJ530" s="25" t="s">
        <v>79</v>
      </c>
      <c r="BK530" s="248">
        <f>ROUND(I530*H530,2)</f>
        <v>0</v>
      </c>
      <c r="BL530" s="25" t="s">
        <v>290</v>
      </c>
      <c r="BM530" s="25" t="s">
        <v>1950</v>
      </c>
    </row>
    <row r="531" s="1" customFormat="1">
      <c r="B531" s="47"/>
      <c r="C531" s="75"/>
      <c r="D531" s="249" t="s">
        <v>196</v>
      </c>
      <c r="E531" s="75"/>
      <c r="F531" s="250" t="s">
        <v>764</v>
      </c>
      <c r="G531" s="75"/>
      <c r="H531" s="75"/>
      <c r="I531" s="205"/>
      <c r="J531" s="75"/>
      <c r="K531" s="75"/>
      <c r="L531" s="73"/>
      <c r="M531" s="251"/>
      <c r="N531" s="48"/>
      <c r="O531" s="48"/>
      <c r="P531" s="48"/>
      <c r="Q531" s="48"/>
      <c r="R531" s="48"/>
      <c r="S531" s="48"/>
      <c r="T531" s="96"/>
      <c r="AT531" s="25" t="s">
        <v>196</v>
      </c>
      <c r="AU531" s="25" t="s">
        <v>81</v>
      </c>
    </row>
    <row r="532" s="12" customFormat="1">
      <c r="B532" s="253"/>
      <c r="C532" s="254"/>
      <c r="D532" s="249" t="s">
        <v>200</v>
      </c>
      <c r="E532" s="255" t="s">
        <v>21</v>
      </c>
      <c r="F532" s="256" t="s">
        <v>742</v>
      </c>
      <c r="G532" s="254"/>
      <c r="H532" s="257">
        <v>312.30200000000002</v>
      </c>
      <c r="I532" s="258"/>
      <c r="J532" s="254"/>
      <c r="K532" s="254"/>
      <c r="L532" s="259"/>
      <c r="M532" s="260"/>
      <c r="N532" s="261"/>
      <c r="O532" s="261"/>
      <c r="P532" s="261"/>
      <c r="Q532" s="261"/>
      <c r="R532" s="261"/>
      <c r="S532" s="261"/>
      <c r="T532" s="262"/>
      <c r="AT532" s="263" t="s">
        <v>200</v>
      </c>
      <c r="AU532" s="263" t="s">
        <v>81</v>
      </c>
      <c r="AV532" s="12" t="s">
        <v>81</v>
      </c>
      <c r="AW532" s="12" t="s">
        <v>35</v>
      </c>
      <c r="AX532" s="12" t="s">
        <v>72</v>
      </c>
      <c r="AY532" s="263" t="s">
        <v>188</v>
      </c>
    </row>
    <row r="533" s="13" customFormat="1">
      <c r="B533" s="264"/>
      <c r="C533" s="265"/>
      <c r="D533" s="249" t="s">
        <v>200</v>
      </c>
      <c r="E533" s="266" t="s">
        <v>21</v>
      </c>
      <c r="F533" s="267" t="s">
        <v>1931</v>
      </c>
      <c r="G533" s="265"/>
      <c r="H533" s="266" t="s">
        <v>21</v>
      </c>
      <c r="I533" s="268"/>
      <c r="J533" s="265"/>
      <c r="K533" s="265"/>
      <c r="L533" s="269"/>
      <c r="M533" s="270"/>
      <c r="N533" s="271"/>
      <c r="O533" s="271"/>
      <c r="P533" s="271"/>
      <c r="Q533" s="271"/>
      <c r="R533" s="271"/>
      <c r="S533" s="271"/>
      <c r="T533" s="272"/>
      <c r="AT533" s="273" t="s">
        <v>200</v>
      </c>
      <c r="AU533" s="273" t="s">
        <v>81</v>
      </c>
      <c r="AV533" s="13" t="s">
        <v>79</v>
      </c>
      <c r="AW533" s="13" t="s">
        <v>35</v>
      </c>
      <c r="AX533" s="13" t="s">
        <v>72</v>
      </c>
      <c r="AY533" s="273" t="s">
        <v>188</v>
      </c>
    </row>
    <row r="534" s="12" customFormat="1">
      <c r="B534" s="253"/>
      <c r="C534" s="254"/>
      <c r="D534" s="249" t="s">
        <v>200</v>
      </c>
      <c r="E534" s="255" t="s">
        <v>21</v>
      </c>
      <c r="F534" s="256" t="s">
        <v>1951</v>
      </c>
      <c r="G534" s="254"/>
      <c r="H534" s="257">
        <v>52.280000000000001</v>
      </c>
      <c r="I534" s="258"/>
      <c r="J534" s="254"/>
      <c r="K534" s="254"/>
      <c r="L534" s="259"/>
      <c r="M534" s="260"/>
      <c r="N534" s="261"/>
      <c r="O534" s="261"/>
      <c r="P534" s="261"/>
      <c r="Q534" s="261"/>
      <c r="R534" s="261"/>
      <c r="S534" s="261"/>
      <c r="T534" s="262"/>
      <c r="AT534" s="263" t="s">
        <v>200</v>
      </c>
      <c r="AU534" s="263" t="s">
        <v>81</v>
      </c>
      <c r="AV534" s="12" t="s">
        <v>81</v>
      </c>
      <c r="AW534" s="12" t="s">
        <v>35</v>
      </c>
      <c r="AX534" s="12" t="s">
        <v>72</v>
      </c>
      <c r="AY534" s="263" t="s">
        <v>188</v>
      </c>
    </row>
    <row r="535" s="12" customFormat="1">
      <c r="B535" s="253"/>
      <c r="C535" s="254"/>
      <c r="D535" s="249" t="s">
        <v>200</v>
      </c>
      <c r="E535" s="255" t="s">
        <v>21</v>
      </c>
      <c r="F535" s="256" t="s">
        <v>1952</v>
      </c>
      <c r="G535" s="254"/>
      <c r="H535" s="257">
        <v>46.338999999999999</v>
      </c>
      <c r="I535" s="258"/>
      <c r="J535" s="254"/>
      <c r="K535" s="254"/>
      <c r="L535" s="259"/>
      <c r="M535" s="260"/>
      <c r="N535" s="261"/>
      <c r="O535" s="261"/>
      <c r="P535" s="261"/>
      <c r="Q535" s="261"/>
      <c r="R535" s="261"/>
      <c r="S535" s="261"/>
      <c r="T535" s="262"/>
      <c r="AT535" s="263" t="s">
        <v>200</v>
      </c>
      <c r="AU535" s="263" t="s">
        <v>81</v>
      </c>
      <c r="AV535" s="12" t="s">
        <v>81</v>
      </c>
      <c r="AW535" s="12" t="s">
        <v>35</v>
      </c>
      <c r="AX535" s="12" t="s">
        <v>72</v>
      </c>
      <c r="AY535" s="263" t="s">
        <v>188</v>
      </c>
    </row>
    <row r="536" s="12" customFormat="1">
      <c r="B536" s="253"/>
      <c r="C536" s="254"/>
      <c r="D536" s="249" t="s">
        <v>200</v>
      </c>
      <c r="E536" s="255" t="s">
        <v>21</v>
      </c>
      <c r="F536" s="256" t="s">
        <v>1953</v>
      </c>
      <c r="G536" s="254"/>
      <c r="H536" s="257">
        <v>18.873000000000001</v>
      </c>
      <c r="I536" s="258"/>
      <c r="J536" s="254"/>
      <c r="K536" s="254"/>
      <c r="L536" s="259"/>
      <c r="M536" s="260"/>
      <c r="N536" s="261"/>
      <c r="O536" s="261"/>
      <c r="P536" s="261"/>
      <c r="Q536" s="261"/>
      <c r="R536" s="261"/>
      <c r="S536" s="261"/>
      <c r="T536" s="262"/>
      <c r="AT536" s="263" t="s">
        <v>200</v>
      </c>
      <c r="AU536" s="263" t="s">
        <v>81</v>
      </c>
      <c r="AV536" s="12" t="s">
        <v>81</v>
      </c>
      <c r="AW536" s="12" t="s">
        <v>35</v>
      </c>
      <c r="AX536" s="12" t="s">
        <v>72</v>
      </c>
      <c r="AY536" s="263" t="s">
        <v>188</v>
      </c>
    </row>
    <row r="537" s="14" customFormat="1">
      <c r="B537" s="274"/>
      <c r="C537" s="275"/>
      <c r="D537" s="249" t="s">
        <v>200</v>
      </c>
      <c r="E537" s="276" t="s">
        <v>21</v>
      </c>
      <c r="F537" s="277" t="s">
        <v>215</v>
      </c>
      <c r="G537" s="275"/>
      <c r="H537" s="278">
        <v>429.79399999999998</v>
      </c>
      <c r="I537" s="279"/>
      <c r="J537" s="275"/>
      <c r="K537" s="275"/>
      <c r="L537" s="280"/>
      <c r="M537" s="281"/>
      <c r="N537" s="282"/>
      <c r="O537" s="282"/>
      <c r="P537" s="282"/>
      <c r="Q537" s="282"/>
      <c r="R537" s="282"/>
      <c r="S537" s="282"/>
      <c r="T537" s="283"/>
      <c r="AT537" s="284" t="s">
        <v>200</v>
      </c>
      <c r="AU537" s="284" t="s">
        <v>81</v>
      </c>
      <c r="AV537" s="14" t="s">
        <v>194</v>
      </c>
      <c r="AW537" s="14" t="s">
        <v>35</v>
      </c>
      <c r="AX537" s="14" t="s">
        <v>79</v>
      </c>
      <c r="AY537" s="284" t="s">
        <v>188</v>
      </c>
    </row>
    <row r="538" s="1" customFormat="1" ht="16.5" customHeight="1">
      <c r="B538" s="47"/>
      <c r="C538" s="237" t="s">
        <v>757</v>
      </c>
      <c r="D538" s="237" t="s">
        <v>190</v>
      </c>
      <c r="E538" s="238" t="s">
        <v>1371</v>
      </c>
      <c r="F538" s="239" t="s">
        <v>1372</v>
      </c>
      <c r="G538" s="240" t="s">
        <v>261</v>
      </c>
      <c r="H538" s="241">
        <v>6.234</v>
      </c>
      <c r="I538" s="242"/>
      <c r="J538" s="243">
        <f>ROUND(I538*H538,2)</f>
        <v>0</v>
      </c>
      <c r="K538" s="239" t="s">
        <v>193</v>
      </c>
      <c r="L538" s="73"/>
      <c r="M538" s="244" t="s">
        <v>21</v>
      </c>
      <c r="N538" s="245" t="s">
        <v>43</v>
      </c>
      <c r="O538" s="48"/>
      <c r="P538" s="246">
        <f>O538*H538</f>
        <v>0</v>
      </c>
      <c r="Q538" s="246">
        <v>0</v>
      </c>
      <c r="R538" s="246">
        <f>Q538*H538</f>
        <v>0</v>
      </c>
      <c r="S538" s="246">
        <v>0</v>
      </c>
      <c r="T538" s="247">
        <f>S538*H538</f>
        <v>0</v>
      </c>
      <c r="AR538" s="25" t="s">
        <v>290</v>
      </c>
      <c r="AT538" s="25" t="s">
        <v>190</v>
      </c>
      <c r="AU538" s="25" t="s">
        <v>81</v>
      </c>
      <c r="AY538" s="25" t="s">
        <v>188</v>
      </c>
      <c r="BE538" s="248">
        <f>IF(N538="základní",J538,0)</f>
        <v>0</v>
      </c>
      <c r="BF538" s="248">
        <f>IF(N538="snížená",J538,0)</f>
        <v>0</v>
      </c>
      <c r="BG538" s="248">
        <f>IF(N538="zákl. přenesená",J538,0)</f>
        <v>0</v>
      </c>
      <c r="BH538" s="248">
        <f>IF(N538="sníž. přenesená",J538,0)</f>
        <v>0</v>
      </c>
      <c r="BI538" s="248">
        <f>IF(N538="nulová",J538,0)</f>
        <v>0</v>
      </c>
      <c r="BJ538" s="25" t="s">
        <v>79</v>
      </c>
      <c r="BK538" s="248">
        <f>ROUND(I538*H538,2)</f>
        <v>0</v>
      </c>
      <c r="BL538" s="25" t="s">
        <v>290</v>
      </c>
      <c r="BM538" s="25" t="s">
        <v>1954</v>
      </c>
    </row>
    <row r="539" s="1" customFormat="1">
      <c r="B539" s="47"/>
      <c r="C539" s="75"/>
      <c r="D539" s="249" t="s">
        <v>196</v>
      </c>
      <c r="E539" s="75"/>
      <c r="F539" s="250" t="s">
        <v>1374</v>
      </c>
      <c r="G539" s="75"/>
      <c r="H539" s="75"/>
      <c r="I539" s="205"/>
      <c r="J539" s="75"/>
      <c r="K539" s="75"/>
      <c r="L539" s="73"/>
      <c r="M539" s="251"/>
      <c r="N539" s="48"/>
      <c r="O539" s="48"/>
      <c r="P539" s="48"/>
      <c r="Q539" s="48"/>
      <c r="R539" s="48"/>
      <c r="S539" s="48"/>
      <c r="T539" s="96"/>
      <c r="AT539" s="25" t="s">
        <v>196</v>
      </c>
      <c r="AU539" s="25" t="s">
        <v>81</v>
      </c>
    </row>
    <row r="540" s="1" customFormat="1">
      <c r="B540" s="47"/>
      <c r="C540" s="75"/>
      <c r="D540" s="249" t="s">
        <v>198</v>
      </c>
      <c r="E540" s="75"/>
      <c r="F540" s="252" t="s">
        <v>772</v>
      </c>
      <c r="G540" s="75"/>
      <c r="H540" s="75"/>
      <c r="I540" s="205"/>
      <c r="J540" s="75"/>
      <c r="K540" s="75"/>
      <c r="L540" s="73"/>
      <c r="M540" s="251"/>
      <c r="N540" s="48"/>
      <c r="O540" s="48"/>
      <c r="P540" s="48"/>
      <c r="Q540" s="48"/>
      <c r="R540" s="48"/>
      <c r="S540" s="48"/>
      <c r="T540" s="96"/>
      <c r="AT540" s="25" t="s">
        <v>198</v>
      </c>
      <c r="AU540" s="25" t="s">
        <v>81</v>
      </c>
    </row>
    <row r="541" s="11" customFormat="1" ht="29.88" customHeight="1">
      <c r="B541" s="221"/>
      <c r="C541" s="222"/>
      <c r="D541" s="223" t="s">
        <v>71</v>
      </c>
      <c r="E541" s="235" t="s">
        <v>773</v>
      </c>
      <c r="F541" s="235" t="s">
        <v>774</v>
      </c>
      <c r="G541" s="222"/>
      <c r="H541" s="222"/>
      <c r="I541" s="225"/>
      <c r="J541" s="236">
        <f>BK541</f>
        <v>0</v>
      </c>
      <c r="K541" s="222"/>
      <c r="L541" s="227"/>
      <c r="M541" s="228"/>
      <c r="N541" s="229"/>
      <c r="O541" s="229"/>
      <c r="P541" s="230">
        <f>SUM(P542:P595)</f>
        <v>0</v>
      </c>
      <c r="Q541" s="229"/>
      <c r="R541" s="230">
        <f>SUM(R542:R595)</f>
        <v>2.0337395999999996</v>
      </c>
      <c r="S541" s="229"/>
      <c r="T541" s="231">
        <f>SUM(T542:T595)</f>
        <v>36.525761500000002</v>
      </c>
      <c r="AR541" s="232" t="s">
        <v>81</v>
      </c>
      <c r="AT541" s="233" t="s">
        <v>71</v>
      </c>
      <c r="AU541" s="233" t="s">
        <v>79</v>
      </c>
      <c r="AY541" s="232" t="s">
        <v>188</v>
      </c>
      <c r="BK541" s="234">
        <f>SUM(BK542:BK595)</f>
        <v>0</v>
      </c>
    </row>
    <row r="542" s="1" customFormat="1" ht="25.5" customHeight="1">
      <c r="B542" s="47"/>
      <c r="C542" s="237" t="s">
        <v>762</v>
      </c>
      <c r="D542" s="237" t="s">
        <v>190</v>
      </c>
      <c r="E542" s="238" t="s">
        <v>776</v>
      </c>
      <c r="F542" s="239" t="s">
        <v>777</v>
      </c>
      <c r="G542" s="240" t="s">
        <v>120</v>
      </c>
      <c r="H542" s="241">
        <v>271.56700000000001</v>
      </c>
      <c r="I542" s="242"/>
      <c r="J542" s="243">
        <f>ROUND(I542*H542,2)</f>
        <v>0</v>
      </c>
      <c r="K542" s="239" t="s">
        <v>193</v>
      </c>
      <c r="L542" s="73"/>
      <c r="M542" s="244" t="s">
        <v>21</v>
      </c>
      <c r="N542" s="245" t="s">
        <v>43</v>
      </c>
      <c r="O542" s="48"/>
      <c r="P542" s="246">
        <f>O542*H542</f>
        <v>0</v>
      </c>
      <c r="Q542" s="246">
        <v>0</v>
      </c>
      <c r="R542" s="246">
        <f>Q542*H542</f>
        <v>0</v>
      </c>
      <c r="S542" s="246">
        <v>0.014500000000000001</v>
      </c>
      <c r="T542" s="247">
        <f>S542*H542</f>
        <v>3.9377215000000003</v>
      </c>
      <c r="AR542" s="25" t="s">
        <v>290</v>
      </c>
      <c r="AT542" s="25" t="s">
        <v>190</v>
      </c>
      <c r="AU542" s="25" t="s">
        <v>81</v>
      </c>
      <c r="AY542" s="25" t="s">
        <v>188</v>
      </c>
      <c r="BE542" s="248">
        <f>IF(N542="základní",J542,0)</f>
        <v>0</v>
      </c>
      <c r="BF542" s="248">
        <f>IF(N542="snížená",J542,0)</f>
        <v>0</v>
      </c>
      <c r="BG542" s="248">
        <f>IF(N542="zákl. přenesená",J542,0)</f>
        <v>0</v>
      </c>
      <c r="BH542" s="248">
        <f>IF(N542="sníž. přenesená",J542,0)</f>
        <v>0</v>
      </c>
      <c r="BI542" s="248">
        <f>IF(N542="nulová",J542,0)</f>
        <v>0</v>
      </c>
      <c r="BJ542" s="25" t="s">
        <v>79</v>
      </c>
      <c r="BK542" s="248">
        <f>ROUND(I542*H542,2)</f>
        <v>0</v>
      </c>
      <c r="BL542" s="25" t="s">
        <v>290</v>
      </c>
      <c r="BM542" s="25" t="s">
        <v>1955</v>
      </c>
    </row>
    <row r="543" s="1" customFormat="1">
      <c r="B543" s="47"/>
      <c r="C543" s="75"/>
      <c r="D543" s="249" t="s">
        <v>196</v>
      </c>
      <c r="E543" s="75"/>
      <c r="F543" s="250" t="s">
        <v>779</v>
      </c>
      <c r="G543" s="75"/>
      <c r="H543" s="75"/>
      <c r="I543" s="205"/>
      <c r="J543" s="75"/>
      <c r="K543" s="75"/>
      <c r="L543" s="73"/>
      <c r="M543" s="251"/>
      <c r="N543" s="48"/>
      <c r="O543" s="48"/>
      <c r="P543" s="48"/>
      <c r="Q543" s="48"/>
      <c r="R543" s="48"/>
      <c r="S543" s="48"/>
      <c r="T543" s="96"/>
      <c r="AT543" s="25" t="s">
        <v>196</v>
      </c>
      <c r="AU543" s="25" t="s">
        <v>81</v>
      </c>
    </row>
    <row r="544" s="1" customFormat="1">
      <c r="B544" s="47"/>
      <c r="C544" s="75"/>
      <c r="D544" s="249" t="s">
        <v>198</v>
      </c>
      <c r="E544" s="75"/>
      <c r="F544" s="252" t="s">
        <v>780</v>
      </c>
      <c r="G544" s="75"/>
      <c r="H544" s="75"/>
      <c r="I544" s="205"/>
      <c r="J544" s="75"/>
      <c r="K544" s="75"/>
      <c r="L544" s="73"/>
      <c r="M544" s="251"/>
      <c r="N544" s="48"/>
      <c r="O544" s="48"/>
      <c r="P544" s="48"/>
      <c r="Q544" s="48"/>
      <c r="R544" s="48"/>
      <c r="S544" s="48"/>
      <c r="T544" s="96"/>
      <c r="AT544" s="25" t="s">
        <v>198</v>
      </c>
      <c r="AU544" s="25" t="s">
        <v>81</v>
      </c>
    </row>
    <row r="545" s="12" customFormat="1">
      <c r="B545" s="253"/>
      <c r="C545" s="254"/>
      <c r="D545" s="249" t="s">
        <v>200</v>
      </c>
      <c r="E545" s="255" t="s">
        <v>21</v>
      </c>
      <c r="F545" s="256" t="s">
        <v>132</v>
      </c>
      <c r="G545" s="254"/>
      <c r="H545" s="257">
        <v>271.56700000000001</v>
      </c>
      <c r="I545" s="258"/>
      <c r="J545" s="254"/>
      <c r="K545" s="254"/>
      <c r="L545" s="259"/>
      <c r="M545" s="260"/>
      <c r="N545" s="261"/>
      <c r="O545" s="261"/>
      <c r="P545" s="261"/>
      <c r="Q545" s="261"/>
      <c r="R545" s="261"/>
      <c r="S545" s="261"/>
      <c r="T545" s="262"/>
      <c r="AT545" s="263" t="s">
        <v>200</v>
      </c>
      <c r="AU545" s="263" t="s">
        <v>81</v>
      </c>
      <c r="AV545" s="12" t="s">
        <v>81</v>
      </c>
      <c r="AW545" s="12" t="s">
        <v>35</v>
      </c>
      <c r="AX545" s="12" t="s">
        <v>79</v>
      </c>
      <c r="AY545" s="263" t="s">
        <v>188</v>
      </c>
    </row>
    <row r="546" s="1" customFormat="1" ht="25.5" customHeight="1">
      <c r="B546" s="47"/>
      <c r="C546" s="237" t="s">
        <v>767</v>
      </c>
      <c r="D546" s="237" t="s">
        <v>190</v>
      </c>
      <c r="E546" s="238" t="s">
        <v>782</v>
      </c>
      <c r="F546" s="239" t="s">
        <v>783</v>
      </c>
      <c r="G546" s="240" t="s">
        <v>120</v>
      </c>
      <c r="H546" s="241">
        <v>271.56700000000001</v>
      </c>
      <c r="I546" s="242"/>
      <c r="J546" s="243">
        <f>ROUND(I546*H546,2)</f>
        <v>0</v>
      </c>
      <c r="K546" s="239" t="s">
        <v>193</v>
      </c>
      <c r="L546" s="73"/>
      <c r="M546" s="244" t="s">
        <v>21</v>
      </c>
      <c r="N546" s="245" t="s">
        <v>43</v>
      </c>
      <c r="O546" s="48"/>
      <c r="P546" s="246">
        <f>O546*H546</f>
        <v>0</v>
      </c>
      <c r="Q546" s="246">
        <v>0</v>
      </c>
      <c r="R546" s="246">
        <f>Q546*H546</f>
        <v>0</v>
      </c>
      <c r="S546" s="246">
        <v>0.12</v>
      </c>
      <c r="T546" s="247">
        <f>S546*H546</f>
        <v>32.588039999999999</v>
      </c>
      <c r="AR546" s="25" t="s">
        <v>290</v>
      </c>
      <c r="AT546" s="25" t="s">
        <v>190</v>
      </c>
      <c r="AU546" s="25" t="s">
        <v>81</v>
      </c>
      <c r="AY546" s="25" t="s">
        <v>188</v>
      </c>
      <c r="BE546" s="248">
        <f>IF(N546="základní",J546,0)</f>
        <v>0</v>
      </c>
      <c r="BF546" s="248">
        <f>IF(N546="snížená",J546,0)</f>
        <v>0</v>
      </c>
      <c r="BG546" s="248">
        <f>IF(N546="zákl. přenesená",J546,0)</f>
        <v>0</v>
      </c>
      <c r="BH546" s="248">
        <f>IF(N546="sníž. přenesená",J546,0)</f>
        <v>0</v>
      </c>
      <c r="BI546" s="248">
        <f>IF(N546="nulová",J546,0)</f>
        <v>0</v>
      </c>
      <c r="BJ546" s="25" t="s">
        <v>79</v>
      </c>
      <c r="BK546" s="248">
        <f>ROUND(I546*H546,2)</f>
        <v>0</v>
      </c>
      <c r="BL546" s="25" t="s">
        <v>290</v>
      </c>
      <c r="BM546" s="25" t="s">
        <v>1956</v>
      </c>
    </row>
    <row r="547" s="1" customFormat="1">
      <c r="B547" s="47"/>
      <c r="C547" s="75"/>
      <c r="D547" s="249" t="s">
        <v>196</v>
      </c>
      <c r="E547" s="75"/>
      <c r="F547" s="250" t="s">
        <v>785</v>
      </c>
      <c r="G547" s="75"/>
      <c r="H547" s="75"/>
      <c r="I547" s="205"/>
      <c r="J547" s="75"/>
      <c r="K547" s="75"/>
      <c r="L547" s="73"/>
      <c r="M547" s="251"/>
      <c r="N547" s="48"/>
      <c r="O547" s="48"/>
      <c r="P547" s="48"/>
      <c r="Q547" s="48"/>
      <c r="R547" s="48"/>
      <c r="S547" s="48"/>
      <c r="T547" s="96"/>
      <c r="AT547" s="25" t="s">
        <v>196</v>
      </c>
      <c r="AU547" s="25" t="s">
        <v>81</v>
      </c>
    </row>
    <row r="548" s="1" customFormat="1">
      <c r="B548" s="47"/>
      <c r="C548" s="75"/>
      <c r="D548" s="249" t="s">
        <v>198</v>
      </c>
      <c r="E548" s="75"/>
      <c r="F548" s="252" t="s">
        <v>780</v>
      </c>
      <c r="G548" s="75"/>
      <c r="H548" s="75"/>
      <c r="I548" s="205"/>
      <c r="J548" s="75"/>
      <c r="K548" s="75"/>
      <c r="L548" s="73"/>
      <c r="M548" s="251"/>
      <c r="N548" s="48"/>
      <c r="O548" s="48"/>
      <c r="P548" s="48"/>
      <c r="Q548" s="48"/>
      <c r="R548" s="48"/>
      <c r="S548" s="48"/>
      <c r="T548" s="96"/>
      <c r="AT548" s="25" t="s">
        <v>198</v>
      </c>
      <c r="AU548" s="25" t="s">
        <v>81</v>
      </c>
    </row>
    <row r="549" s="12" customFormat="1">
      <c r="B549" s="253"/>
      <c r="C549" s="254"/>
      <c r="D549" s="249" t="s">
        <v>200</v>
      </c>
      <c r="E549" s="255" t="s">
        <v>21</v>
      </c>
      <c r="F549" s="256" t="s">
        <v>132</v>
      </c>
      <c r="G549" s="254"/>
      <c r="H549" s="257">
        <v>271.56700000000001</v>
      </c>
      <c r="I549" s="258"/>
      <c r="J549" s="254"/>
      <c r="K549" s="254"/>
      <c r="L549" s="259"/>
      <c r="M549" s="260"/>
      <c r="N549" s="261"/>
      <c r="O549" s="261"/>
      <c r="P549" s="261"/>
      <c r="Q549" s="261"/>
      <c r="R549" s="261"/>
      <c r="S549" s="261"/>
      <c r="T549" s="262"/>
      <c r="AT549" s="263" t="s">
        <v>200</v>
      </c>
      <c r="AU549" s="263" t="s">
        <v>81</v>
      </c>
      <c r="AV549" s="12" t="s">
        <v>81</v>
      </c>
      <c r="AW549" s="12" t="s">
        <v>35</v>
      </c>
      <c r="AX549" s="12" t="s">
        <v>79</v>
      </c>
      <c r="AY549" s="263" t="s">
        <v>188</v>
      </c>
    </row>
    <row r="550" s="1" customFormat="1" ht="25.5" customHeight="1">
      <c r="B550" s="47"/>
      <c r="C550" s="237" t="s">
        <v>775</v>
      </c>
      <c r="D550" s="237" t="s">
        <v>190</v>
      </c>
      <c r="E550" s="238" t="s">
        <v>787</v>
      </c>
      <c r="F550" s="239" t="s">
        <v>788</v>
      </c>
      <c r="G550" s="240" t="s">
        <v>120</v>
      </c>
      <c r="H550" s="241">
        <v>97.911000000000001</v>
      </c>
      <c r="I550" s="242"/>
      <c r="J550" s="243">
        <f>ROUND(I550*H550,2)</f>
        <v>0</v>
      </c>
      <c r="K550" s="239" t="s">
        <v>193</v>
      </c>
      <c r="L550" s="73"/>
      <c r="M550" s="244" t="s">
        <v>21</v>
      </c>
      <c r="N550" s="245" t="s">
        <v>43</v>
      </c>
      <c r="O550" s="48"/>
      <c r="P550" s="246">
        <f>O550*H550</f>
        <v>0</v>
      </c>
      <c r="Q550" s="246">
        <v>0.0060000000000000001</v>
      </c>
      <c r="R550" s="246">
        <f>Q550*H550</f>
        <v>0.58746600000000004</v>
      </c>
      <c r="S550" s="246">
        <v>0</v>
      </c>
      <c r="T550" s="247">
        <f>S550*H550</f>
        <v>0</v>
      </c>
      <c r="AR550" s="25" t="s">
        <v>290</v>
      </c>
      <c r="AT550" s="25" t="s">
        <v>190</v>
      </c>
      <c r="AU550" s="25" t="s">
        <v>81</v>
      </c>
      <c r="AY550" s="25" t="s">
        <v>188</v>
      </c>
      <c r="BE550" s="248">
        <f>IF(N550="základní",J550,0)</f>
        <v>0</v>
      </c>
      <c r="BF550" s="248">
        <f>IF(N550="snížená",J550,0)</f>
        <v>0</v>
      </c>
      <c r="BG550" s="248">
        <f>IF(N550="zákl. přenesená",J550,0)</f>
        <v>0</v>
      </c>
      <c r="BH550" s="248">
        <f>IF(N550="sníž. přenesená",J550,0)</f>
        <v>0</v>
      </c>
      <c r="BI550" s="248">
        <f>IF(N550="nulová",J550,0)</f>
        <v>0</v>
      </c>
      <c r="BJ550" s="25" t="s">
        <v>79</v>
      </c>
      <c r="BK550" s="248">
        <f>ROUND(I550*H550,2)</f>
        <v>0</v>
      </c>
      <c r="BL550" s="25" t="s">
        <v>290</v>
      </c>
      <c r="BM550" s="25" t="s">
        <v>1957</v>
      </c>
    </row>
    <row r="551" s="1" customFormat="1">
      <c r="B551" s="47"/>
      <c r="C551" s="75"/>
      <c r="D551" s="249" t="s">
        <v>196</v>
      </c>
      <c r="E551" s="75"/>
      <c r="F551" s="250" t="s">
        <v>790</v>
      </c>
      <c r="G551" s="75"/>
      <c r="H551" s="75"/>
      <c r="I551" s="205"/>
      <c r="J551" s="75"/>
      <c r="K551" s="75"/>
      <c r="L551" s="73"/>
      <c r="M551" s="251"/>
      <c r="N551" s="48"/>
      <c r="O551" s="48"/>
      <c r="P551" s="48"/>
      <c r="Q551" s="48"/>
      <c r="R551" s="48"/>
      <c r="S551" s="48"/>
      <c r="T551" s="96"/>
      <c r="AT551" s="25" t="s">
        <v>196</v>
      </c>
      <c r="AU551" s="25" t="s">
        <v>81</v>
      </c>
    </row>
    <row r="552" s="1" customFormat="1">
      <c r="B552" s="47"/>
      <c r="C552" s="75"/>
      <c r="D552" s="249" t="s">
        <v>198</v>
      </c>
      <c r="E552" s="75"/>
      <c r="F552" s="252" t="s">
        <v>791</v>
      </c>
      <c r="G552" s="75"/>
      <c r="H552" s="75"/>
      <c r="I552" s="205"/>
      <c r="J552" s="75"/>
      <c r="K552" s="75"/>
      <c r="L552" s="73"/>
      <c r="M552" s="251"/>
      <c r="N552" s="48"/>
      <c r="O552" s="48"/>
      <c r="P552" s="48"/>
      <c r="Q552" s="48"/>
      <c r="R552" s="48"/>
      <c r="S552" s="48"/>
      <c r="T552" s="96"/>
      <c r="AT552" s="25" t="s">
        <v>198</v>
      </c>
      <c r="AU552" s="25" t="s">
        <v>81</v>
      </c>
    </row>
    <row r="553" s="13" customFormat="1">
      <c r="B553" s="264"/>
      <c r="C553" s="265"/>
      <c r="D553" s="249" t="s">
        <v>200</v>
      </c>
      <c r="E553" s="266" t="s">
        <v>21</v>
      </c>
      <c r="F553" s="267" t="s">
        <v>1931</v>
      </c>
      <c r="G553" s="265"/>
      <c r="H553" s="266" t="s">
        <v>21</v>
      </c>
      <c r="I553" s="268"/>
      <c r="J553" s="265"/>
      <c r="K553" s="265"/>
      <c r="L553" s="269"/>
      <c r="M553" s="270"/>
      <c r="N553" s="271"/>
      <c r="O553" s="271"/>
      <c r="P553" s="271"/>
      <c r="Q553" s="271"/>
      <c r="R553" s="271"/>
      <c r="S553" s="271"/>
      <c r="T553" s="272"/>
      <c r="AT553" s="273" t="s">
        <v>200</v>
      </c>
      <c r="AU553" s="273" t="s">
        <v>81</v>
      </c>
      <c r="AV553" s="13" t="s">
        <v>79</v>
      </c>
      <c r="AW553" s="13" t="s">
        <v>35</v>
      </c>
      <c r="AX553" s="13" t="s">
        <v>72</v>
      </c>
      <c r="AY553" s="273" t="s">
        <v>188</v>
      </c>
    </row>
    <row r="554" s="12" customFormat="1">
      <c r="B554" s="253"/>
      <c r="C554" s="254"/>
      <c r="D554" s="249" t="s">
        <v>200</v>
      </c>
      <c r="E554" s="255" t="s">
        <v>21</v>
      </c>
      <c r="F554" s="256" t="s">
        <v>1932</v>
      </c>
      <c r="G554" s="254"/>
      <c r="H554" s="257">
        <v>43.567</v>
      </c>
      <c r="I554" s="258"/>
      <c r="J554" s="254"/>
      <c r="K554" s="254"/>
      <c r="L554" s="259"/>
      <c r="M554" s="260"/>
      <c r="N554" s="261"/>
      <c r="O554" s="261"/>
      <c r="P554" s="261"/>
      <c r="Q554" s="261"/>
      <c r="R554" s="261"/>
      <c r="S554" s="261"/>
      <c r="T554" s="262"/>
      <c r="AT554" s="263" t="s">
        <v>200</v>
      </c>
      <c r="AU554" s="263" t="s">
        <v>81</v>
      </c>
      <c r="AV554" s="12" t="s">
        <v>81</v>
      </c>
      <c r="AW554" s="12" t="s">
        <v>35</v>
      </c>
      <c r="AX554" s="12" t="s">
        <v>72</v>
      </c>
      <c r="AY554" s="263" t="s">
        <v>188</v>
      </c>
    </row>
    <row r="555" s="12" customFormat="1">
      <c r="B555" s="253"/>
      <c r="C555" s="254"/>
      <c r="D555" s="249" t="s">
        <v>200</v>
      </c>
      <c r="E555" s="255" t="s">
        <v>21</v>
      </c>
      <c r="F555" s="256" t="s">
        <v>1933</v>
      </c>
      <c r="G555" s="254"/>
      <c r="H555" s="257">
        <v>38.616</v>
      </c>
      <c r="I555" s="258"/>
      <c r="J555" s="254"/>
      <c r="K555" s="254"/>
      <c r="L555" s="259"/>
      <c r="M555" s="260"/>
      <c r="N555" s="261"/>
      <c r="O555" s="261"/>
      <c r="P555" s="261"/>
      <c r="Q555" s="261"/>
      <c r="R555" s="261"/>
      <c r="S555" s="261"/>
      <c r="T555" s="262"/>
      <c r="AT555" s="263" t="s">
        <v>200</v>
      </c>
      <c r="AU555" s="263" t="s">
        <v>81</v>
      </c>
      <c r="AV555" s="12" t="s">
        <v>81</v>
      </c>
      <c r="AW555" s="12" t="s">
        <v>35</v>
      </c>
      <c r="AX555" s="12" t="s">
        <v>72</v>
      </c>
      <c r="AY555" s="263" t="s">
        <v>188</v>
      </c>
    </row>
    <row r="556" s="12" customFormat="1">
      <c r="B556" s="253"/>
      <c r="C556" s="254"/>
      <c r="D556" s="249" t="s">
        <v>200</v>
      </c>
      <c r="E556" s="255" t="s">
        <v>21</v>
      </c>
      <c r="F556" s="256" t="s">
        <v>1934</v>
      </c>
      <c r="G556" s="254"/>
      <c r="H556" s="257">
        <v>15.728</v>
      </c>
      <c r="I556" s="258"/>
      <c r="J556" s="254"/>
      <c r="K556" s="254"/>
      <c r="L556" s="259"/>
      <c r="M556" s="260"/>
      <c r="N556" s="261"/>
      <c r="O556" s="261"/>
      <c r="P556" s="261"/>
      <c r="Q556" s="261"/>
      <c r="R556" s="261"/>
      <c r="S556" s="261"/>
      <c r="T556" s="262"/>
      <c r="AT556" s="263" t="s">
        <v>200</v>
      </c>
      <c r="AU556" s="263" t="s">
        <v>81</v>
      </c>
      <c r="AV556" s="12" t="s">
        <v>81</v>
      </c>
      <c r="AW556" s="12" t="s">
        <v>35</v>
      </c>
      <c r="AX556" s="12" t="s">
        <v>72</v>
      </c>
      <c r="AY556" s="263" t="s">
        <v>188</v>
      </c>
    </row>
    <row r="557" s="14" customFormat="1">
      <c r="B557" s="274"/>
      <c r="C557" s="275"/>
      <c r="D557" s="249" t="s">
        <v>200</v>
      </c>
      <c r="E557" s="276" t="s">
        <v>21</v>
      </c>
      <c r="F557" s="277" t="s">
        <v>215</v>
      </c>
      <c r="G557" s="275"/>
      <c r="H557" s="278">
        <v>97.911000000000001</v>
      </c>
      <c r="I557" s="279"/>
      <c r="J557" s="275"/>
      <c r="K557" s="275"/>
      <c r="L557" s="280"/>
      <c r="M557" s="281"/>
      <c r="N557" s="282"/>
      <c r="O557" s="282"/>
      <c r="P557" s="282"/>
      <c r="Q557" s="282"/>
      <c r="R557" s="282"/>
      <c r="S557" s="282"/>
      <c r="T557" s="283"/>
      <c r="AT557" s="284" t="s">
        <v>200</v>
      </c>
      <c r="AU557" s="284" t="s">
        <v>81</v>
      </c>
      <c r="AV557" s="14" t="s">
        <v>194</v>
      </c>
      <c r="AW557" s="14" t="s">
        <v>35</v>
      </c>
      <c r="AX557" s="14" t="s">
        <v>79</v>
      </c>
      <c r="AY557" s="284" t="s">
        <v>188</v>
      </c>
    </row>
    <row r="558" s="1" customFormat="1" ht="16.5" customHeight="1">
      <c r="B558" s="47"/>
      <c r="C558" s="286" t="s">
        <v>781</v>
      </c>
      <c r="D558" s="286" t="s">
        <v>273</v>
      </c>
      <c r="E558" s="287" t="s">
        <v>796</v>
      </c>
      <c r="F558" s="288" t="s">
        <v>797</v>
      </c>
      <c r="G558" s="289" t="s">
        <v>120</v>
      </c>
      <c r="H558" s="290">
        <v>86.292000000000002</v>
      </c>
      <c r="I558" s="291"/>
      <c r="J558" s="292">
        <f>ROUND(I558*H558,2)</f>
        <v>0</v>
      </c>
      <c r="K558" s="288" t="s">
        <v>193</v>
      </c>
      <c r="L558" s="293"/>
      <c r="M558" s="294" t="s">
        <v>21</v>
      </c>
      <c r="N558" s="295" t="s">
        <v>43</v>
      </c>
      <c r="O558" s="48"/>
      <c r="P558" s="246">
        <f>O558*H558</f>
        <v>0</v>
      </c>
      <c r="Q558" s="246">
        <v>0.0025000000000000001</v>
      </c>
      <c r="R558" s="246">
        <f>Q558*H558</f>
        <v>0.21573000000000001</v>
      </c>
      <c r="S558" s="246">
        <v>0</v>
      </c>
      <c r="T558" s="247">
        <f>S558*H558</f>
        <v>0</v>
      </c>
      <c r="AR558" s="25" t="s">
        <v>405</v>
      </c>
      <c r="AT558" s="25" t="s">
        <v>273</v>
      </c>
      <c r="AU558" s="25" t="s">
        <v>81</v>
      </c>
      <c r="AY558" s="25" t="s">
        <v>188</v>
      </c>
      <c r="BE558" s="248">
        <f>IF(N558="základní",J558,0)</f>
        <v>0</v>
      </c>
      <c r="BF558" s="248">
        <f>IF(N558="snížená",J558,0)</f>
        <v>0</v>
      </c>
      <c r="BG558" s="248">
        <f>IF(N558="zákl. přenesená",J558,0)</f>
        <v>0</v>
      </c>
      <c r="BH558" s="248">
        <f>IF(N558="sníž. přenesená",J558,0)</f>
        <v>0</v>
      </c>
      <c r="BI558" s="248">
        <f>IF(N558="nulová",J558,0)</f>
        <v>0</v>
      </c>
      <c r="BJ558" s="25" t="s">
        <v>79</v>
      </c>
      <c r="BK558" s="248">
        <f>ROUND(I558*H558,2)</f>
        <v>0</v>
      </c>
      <c r="BL558" s="25" t="s">
        <v>290</v>
      </c>
      <c r="BM558" s="25" t="s">
        <v>1958</v>
      </c>
    </row>
    <row r="559" s="1" customFormat="1">
      <c r="B559" s="47"/>
      <c r="C559" s="75"/>
      <c r="D559" s="249" t="s">
        <v>196</v>
      </c>
      <c r="E559" s="75"/>
      <c r="F559" s="250" t="s">
        <v>797</v>
      </c>
      <c r="G559" s="75"/>
      <c r="H559" s="75"/>
      <c r="I559" s="205"/>
      <c r="J559" s="75"/>
      <c r="K559" s="75"/>
      <c r="L559" s="73"/>
      <c r="M559" s="251"/>
      <c r="N559" s="48"/>
      <c r="O559" s="48"/>
      <c r="P559" s="48"/>
      <c r="Q559" s="48"/>
      <c r="R559" s="48"/>
      <c r="S559" s="48"/>
      <c r="T559" s="96"/>
      <c r="AT559" s="25" t="s">
        <v>196</v>
      </c>
      <c r="AU559" s="25" t="s">
        <v>81</v>
      </c>
    </row>
    <row r="560" s="13" customFormat="1">
      <c r="B560" s="264"/>
      <c r="C560" s="265"/>
      <c r="D560" s="249" t="s">
        <v>200</v>
      </c>
      <c r="E560" s="266" t="s">
        <v>21</v>
      </c>
      <c r="F560" s="267" t="s">
        <v>1931</v>
      </c>
      <c r="G560" s="265"/>
      <c r="H560" s="266" t="s">
        <v>21</v>
      </c>
      <c r="I560" s="268"/>
      <c r="J560" s="265"/>
      <c r="K560" s="265"/>
      <c r="L560" s="269"/>
      <c r="M560" s="270"/>
      <c r="N560" s="271"/>
      <c r="O560" s="271"/>
      <c r="P560" s="271"/>
      <c r="Q560" s="271"/>
      <c r="R560" s="271"/>
      <c r="S560" s="271"/>
      <c r="T560" s="272"/>
      <c r="AT560" s="273" t="s">
        <v>200</v>
      </c>
      <c r="AU560" s="273" t="s">
        <v>81</v>
      </c>
      <c r="AV560" s="13" t="s">
        <v>79</v>
      </c>
      <c r="AW560" s="13" t="s">
        <v>35</v>
      </c>
      <c r="AX560" s="13" t="s">
        <v>72</v>
      </c>
      <c r="AY560" s="273" t="s">
        <v>188</v>
      </c>
    </row>
    <row r="561" s="12" customFormat="1">
      <c r="B561" s="253"/>
      <c r="C561" s="254"/>
      <c r="D561" s="249" t="s">
        <v>200</v>
      </c>
      <c r="E561" s="255" t="s">
        <v>21</v>
      </c>
      <c r="F561" s="256" t="s">
        <v>1932</v>
      </c>
      <c r="G561" s="254"/>
      <c r="H561" s="257">
        <v>43.567</v>
      </c>
      <c r="I561" s="258"/>
      <c r="J561" s="254"/>
      <c r="K561" s="254"/>
      <c r="L561" s="259"/>
      <c r="M561" s="260"/>
      <c r="N561" s="261"/>
      <c r="O561" s="261"/>
      <c r="P561" s="261"/>
      <c r="Q561" s="261"/>
      <c r="R561" s="261"/>
      <c r="S561" s="261"/>
      <c r="T561" s="262"/>
      <c r="AT561" s="263" t="s">
        <v>200</v>
      </c>
      <c r="AU561" s="263" t="s">
        <v>81</v>
      </c>
      <c r="AV561" s="12" t="s">
        <v>81</v>
      </c>
      <c r="AW561" s="12" t="s">
        <v>35</v>
      </c>
      <c r="AX561" s="12" t="s">
        <v>72</v>
      </c>
      <c r="AY561" s="263" t="s">
        <v>188</v>
      </c>
    </row>
    <row r="562" s="12" customFormat="1">
      <c r="B562" s="253"/>
      <c r="C562" s="254"/>
      <c r="D562" s="249" t="s">
        <v>200</v>
      </c>
      <c r="E562" s="255" t="s">
        <v>21</v>
      </c>
      <c r="F562" s="256" t="s">
        <v>1933</v>
      </c>
      <c r="G562" s="254"/>
      <c r="H562" s="257">
        <v>38.616</v>
      </c>
      <c r="I562" s="258"/>
      <c r="J562" s="254"/>
      <c r="K562" s="254"/>
      <c r="L562" s="259"/>
      <c r="M562" s="260"/>
      <c r="N562" s="261"/>
      <c r="O562" s="261"/>
      <c r="P562" s="261"/>
      <c r="Q562" s="261"/>
      <c r="R562" s="261"/>
      <c r="S562" s="261"/>
      <c r="T562" s="262"/>
      <c r="AT562" s="263" t="s">
        <v>200</v>
      </c>
      <c r="AU562" s="263" t="s">
        <v>81</v>
      </c>
      <c r="AV562" s="12" t="s">
        <v>81</v>
      </c>
      <c r="AW562" s="12" t="s">
        <v>35</v>
      </c>
      <c r="AX562" s="12" t="s">
        <v>72</v>
      </c>
      <c r="AY562" s="263" t="s">
        <v>188</v>
      </c>
    </row>
    <row r="563" s="14" customFormat="1">
      <c r="B563" s="274"/>
      <c r="C563" s="275"/>
      <c r="D563" s="249" t="s">
        <v>200</v>
      </c>
      <c r="E563" s="276" t="s">
        <v>21</v>
      </c>
      <c r="F563" s="277" t="s">
        <v>215</v>
      </c>
      <c r="G563" s="275"/>
      <c r="H563" s="278">
        <v>82.183000000000007</v>
      </c>
      <c r="I563" s="279"/>
      <c r="J563" s="275"/>
      <c r="K563" s="275"/>
      <c r="L563" s="280"/>
      <c r="M563" s="281"/>
      <c r="N563" s="282"/>
      <c r="O563" s="282"/>
      <c r="P563" s="282"/>
      <c r="Q563" s="282"/>
      <c r="R563" s="282"/>
      <c r="S563" s="282"/>
      <c r="T563" s="283"/>
      <c r="AT563" s="284" t="s">
        <v>200</v>
      </c>
      <c r="AU563" s="284" t="s">
        <v>81</v>
      </c>
      <c r="AV563" s="14" t="s">
        <v>194</v>
      </c>
      <c r="AW563" s="14" t="s">
        <v>35</v>
      </c>
      <c r="AX563" s="14" t="s">
        <v>79</v>
      </c>
      <c r="AY563" s="284" t="s">
        <v>188</v>
      </c>
    </row>
    <row r="564" s="12" customFormat="1">
      <c r="B564" s="253"/>
      <c r="C564" s="254"/>
      <c r="D564" s="249" t="s">
        <v>200</v>
      </c>
      <c r="E564" s="254"/>
      <c r="F564" s="256" t="s">
        <v>1959</v>
      </c>
      <c r="G564" s="254"/>
      <c r="H564" s="257">
        <v>86.292000000000002</v>
      </c>
      <c r="I564" s="258"/>
      <c r="J564" s="254"/>
      <c r="K564" s="254"/>
      <c r="L564" s="259"/>
      <c r="M564" s="260"/>
      <c r="N564" s="261"/>
      <c r="O564" s="261"/>
      <c r="P564" s="261"/>
      <c r="Q564" s="261"/>
      <c r="R564" s="261"/>
      <c r="S564" s="261"/>
      <c r="T564" s="262"/>
      <c r="AT564" s="263" t="s">
        <v>200</v>
      </c>
      <c r="AU564" s="263" t="s">
        <v>81</v>
      </c>
      <c r="AV564" s="12" t="s">
        <v>81</v>
      </c>
      <c r="AW564" s="12" t="s">
        <v>6</v>
      </c>
      <c r="AX564" s="12" t="s">
        <v>79</v>
      </c>
      <c r="AY564" s="263" t="s">
        <v>188</v>
      </c>
    </row>
    <row r="565" s="1" customFormat="1" ht="16.5" customHeight="1">
      <c r="B565" s="47"/>
      <c r="C565" s="286" t="s">
        <v>786</v>
      </c>
      <c r="D565" s="286" t="s">
        <v>273</v>
      </c>
      <c r="E565" s="287" t="s">
        <v>801</v>
      </c>
      <c r="F565" s="288" t="s">
        <v>802</v>
      </c>
      <c r="G565" s="289" t="s">
        <v>120</v>
      </c>
      <c r="H565" s="290">
        <v>16.513999999999999</v>
      </c>
      <c r="I565" s="291"/>
      <c r="J565" s="292">
        <f>ROUND(I565*H565,2)</f>
        <v>0</v>
      </c>
      <c r="K565" s="288" t="s">
        <v>193</v>
      </c>
      <c r="L565" s="293"/>
      <c r="M565" s="294" t="s">
        <v>21</v>
      </c>
      <c r="N565" s="295" t="s">
        <v>43</v>
      </c>
      <c r="O565" s="48"/>
      <c r="P565" s="246">
        <f>O565*H565</f>
        <v>0</v>
      </c>
      <c r="Q565" s="246">
        <v>0.0030000000000000001</v>
      </c>
      <c r="R565" s="246">
        <f>Q565*H565</f>
        <v>0.049541999999999996</v>
      </c>
      <c r="S565" s="246">
        <v>0</v>
      </c>
      <c r="T565" s="247">
        <f>S565*H565</f>
        <v>0</v>
      </c>
      <c r="AR565" s="25" t="s">
        <v>405</v>
      </c>
      <c r="AT565" s="25" t="s">
        <v>273</v>
      </c>
      <c r="AU565" s="25" t="s">
        <v>81</v>
      </c>
      <c r="AY565" s="25" t="s">
        <v>188</v>
      </c>
      <c r="BE565" s="248">
        <f>IF(N565="základní",J565,0)</f>
        <v>0</v>
      </c>
      <c r="BF565" s="248">
        <f>IF(N565="snížená",J565,0)</f>
        <v>0</v>
      </c>
      <c r="BG565" s="248">
        <f>IF(N565="zákl. přenesená",J565,0)</f>
        <v>0</v>
      </c>
      <c r="BH565" s="248">
        <f>IF(N565="sníž. přenesená",J565,0)</f>
        <v>0</v>
      </c>
      <c r="BI565" s="248">
        <f>IF(N565="nulová",J565,0)</f>
        <v>0</v>
      </c>
      <c r="BJ565" s="25" t="s">
        <v>79</v>
      </c>
      <c r="BK565" s="248">
        <f>ROUND(I565*H565,2)</f>
        <v>0</v>
      </c>
      <c r="BL565" s="25" t="s">
        <v>290</v>
      </c>
      <c r="BM565" s="25" t="s">
        <v>1960</v>
      </c>
    </row>
    <row r="566" s="1" customFormat="1">
      <c r="B566" s="47"/>
      <c r="C566" s="75"/>
      <c r="D566" s="249" t="s">
        <v>196</v>
      </c>
      <c r="E566" s="75"/>
      <c r="F566" s="250" t="s">
        <v>802</v>
      </c>
      <c r="G566" s="75"/>
      <c r="H566" s="75"/>
      <c r="I566" s="205"/>
      <c r="J566" s="75"/>
      <c r="K566" s="75"/>
      <c r="L566" s="73"/>
      <c r="M566" s="251"/>
      <c r="N566" s="48"/>
      <c r="O566" s="48"/>
      <c r="P566" s="48"/>
      <c r="Q566" s="48"/>
      <c r="R566" s="48"/>
      <c r="S566" s="48"/>
      <c r="T566" s="96"/>
      <c r="AT566" s="25" t="s">
        <v>196</v>
      </c>
      <c r="AU566" s="25" t="s">
        <v>81</v>
      </c>
    </row>
    <row r="567" s="12" customFormat="1">
      <c r="B567" s="253"/>
      <c r="C567" s="254"/>
      <c r="D567" s="249" t="s">
        <v>200</v>
      </c>
      <c r="E567" s="255" t="s">
        <v>21</v>
      </c>
      <c r="F567" s="256" t="s">
        <v>1934</v>
      </c>
      <c r="G567" s="254"/>
      <c r="H567" s="257">
        <v>15.728</v>
      </c>
      <c r="I567" s="258"/>
      <c r="J567" s="254"/>
      <c r="K567" s="254"/>
      <c r="L567" s="259"/>
      <c r="M567" s="260"/>
      <c r="N567" s="261"/>
      <c r="O567" s="261"/>
      <c r="P567" s="261"/>
      <c r="Q567" s="261"/>
      <c r="R567" s="261"/>
      <c r="S567" s="261"/>
      <c r="T567" s="262"/>
      <c r="AT567" s="263" t="s">
        <v>200</v>
      </c>
      <c r="AU567" s="263" t="s">
        <v>81</v>
      </c>
      <c r="AV567" s="12" t="s">
        <v>81</v>
      </c>
      <c r="AW567" s="12" t="s">
        <v>35</v>
      </c>
      <c r="AX567" s="12" t="s">
        <v>72</v>
      </c>
      <c r="AY567" s="263" t="s">
        <v>188</v>
      </c>
    </row>
    <row r="568" s="14" customFormat="1">
      <c r="B568" s="274"/>
      <c r="C568" s="275"/>
      <c r="D568" s="249" t="s">
        <v>200</v>
      </c>
      <c r="E568" s="276" t="s">
        <v>21</v>
      </c>
      <c r="F568" s="277" t="s">
        <v>215</v>
      </c>
      <c r="G568" s="275"/>
      <c r="H568" s="278">
        <v>15.728</v>
      </c>
      <c r="I568" s="279"/>
      <c r="J568" s="275"/>
      <c r="K568" s="275"/>
      <c r="L568" s="280"/>
      <c r="M568" s="281"/>
      <c r="N568" s="282"/>
      <c r="O568" s="282"/>
      <c r="P568" s="282"/>
      <c r="Q568" s="282"/>
      <c r="R568" s="282"/>
      <c r="S568" s="282"/>
      <c r="T568" s="283"/>
      <c r="AT568" s="284" t="s">
        <v>200</v>
      </c>
      <c r="AU568" s="284" t="s">
        <v>81</v>
      </c>
      <c r="AV568" s="14" t="s">
        <v>194</v>
      </c>
      <c r="AW568" s="14" t="s">
        <v>35</v>
      </c>
      <c r="AX568" s="14" t="s">
        <v>79</v>
      </c>
      <c r="AY568" s="284" t="s">
        <v>188</v>
      </c>
    </row>
    <row r="569" s="12" customFormat="1">
      <c r="B569" s="253"/>
      <c r="C569" s="254"/>
      <c r="D569" s="249" t="s">
        <v>200</v>
      </c>
      <c r="E569" s="254"/>
      <c r="F569" s="256" t="s">
        <v>1961</v>
      </c>
      <c r="G569" s="254"/>
      <c r="H569" s="257">
        <v>16.513999999999999</v>
      </c>
      <c r="I569" s="258"/>
      <c r="J569" s="254"/>
      <c r="K569" s="254"/>
      <c r="L569" s="259"/>
      <c r="M569" s="260"/>
      <c r="N569" s="261"/>
      <c r="O569" s="261"/>
      <c r="P569" s="261"/>
      <c r="Q569" s="261"/>
      <c r="R569" s="261"/>
      <c r="S569" s="261"/>
      <c r="T569" s="262"/>
      <c r="AT569" s="263" t="s">
        <v>200</v>
      </c>
      <c r="AU569" s="263" t="s">
        <v>81</v>
      </c>
      <c r="AV569" s="12" t="s">
        <v>81</v>
      </c>
      <c r="AW569" s="12" t="s">
        <v>6</v>
      </c>
      <c r="AX569" s="12" t="s">
        <v>79</v>
      </c>
      <c r="AY569" s="263" t="s">
        <v>188</v>
      </c>
    </row>
    <row r="570" s="1" customFormat="1" ht="25.5" customHeight="1">
      <c r="B570" s="47"/>
      <c r="C570" s="237" t="s">
        <v>795</v>
      </c>
      <c r="D570" s="237" t="s">
        <v>190</v>
      </c>
      <c r="E570" s="238" t="s">
        <v>818</v>
      </c>
      <c r="F570" s="239" t="s">
        <v>819</v>
      </c>
      <c r="G570" s="240" t="s">
        <v>120</v>
      </c>
      <c r="H570" s="241">
        <v>271.56700000000001</v>
      </c>
      <c r="I570" s="242"/>
      <c r="J570" s="243">
        <f>ROUND(I570*H570,2)</f>
        <v>0</v>
      </c>
      <c r="K570" s="239" t="s">
        <v>193</v>
      </c>
      <c r="L570" s="73"/>
      <c r="M570" s="244" t="s">
        <v>21</v>
      </c>
      <c r="N570" s="245" t="s">
        <v>43</v>
      </c>
      <c r="O570" s="48"/>
      <c r="P570" s="246">
        <f>O570*H570</f>
        <v>0</v>
      </c>
      <c r="Q570" s="246">
        <v>0.00013999999999999999</v>
      </c>
      <c r="R570" s="246">
        <f>Q570*H570</f>
        <v>0.038019379999999998</v>
      </c>
      <c r="S570" s="246">
        <v>0</v>
      </c>
      <c r="T570" s="247">
        <f>S570*H570</f>
        <v>0</v>
      </c>
      <c r="AR570" s="25" t="s">
        <v>290</v>
      </c>
      <c r="AT570" s="25" t="s">
        <v>190</v>
      </c>
      <c r="AU570" s="25" t="s">
        <v>81</v>
      </c>
      <c r="AY570" s="25" t="s">
        <v>188</v>
      </c>
      <c r="BE570" s="248">
        <f>IF(N570="základní",J570,0)</f>
        <v>0</v>
      </c>
      <c r="BF570" s="248">
        <f>IF(N570="snížená",J570,0)</f>
        <v>0</v>
      </c>
      <c r="BG570" s="248">
        <f>IF(N570="zákl. přenesená",J570,0)</f>
        <v>0</v>
      </c>
      <c r="BH570" s="248">
        <f>IF(N570="sníž. přenesená",J570,0)</f>
        <v>0</v>
      </c>
      <c r="BI570" s="248">
        <f>IF(N570="nulová",J570,0)</f>
        <v>0</v>
      </c>
      <c r="BJ570" s="25" t="s">
        <v>79</v>
      </c>
      <c r="BK570" s="248">
        <f>ROUND(I570*H570,2)</f>
        <v>0</v>
      </c>
      <c r="BL570" s="25" t="s">
        <v>290</v>
      </c>
      <c r="BM570" s="25" t="s">
        <v>1962</v>
      </c>
    </row>
    <row r="571" s="1" customFormat="1">
      <c r="B571" s="47"/>
      <c r="C571" s="75"/>
      <c r="D571" s="249" t="s">
        <v>196</v>
      </c>
      <c r="E571" s="75"/>
      <c r="F571" s="250" t="s">
        <v>821</v>
      </c>
      <c r="G571" s="75"/>
      <c r="H571" s="75"/>
      <c r="I571" s="205"/>
      <c r="J571" s="75"/>
      <c r="K571" s="75"/>
      <c r="L571" s="73"/>
      <c r="M571" s="251"/>
      <c r="N571" s="48"/>
      <c r="O571" s="48"/>
      <c r="P571" s="48"/>
      <c r="Q571" s="48"/>
      <c r="R571" s="48"/>
      <c r="S571" s="48"/>
      <c r="T571" s="96"/>
      <c r="AT571" s="25" t="s">
        <v>196</v>
      </c>
      <c r="AU571" s="25" t="s">
        <v>81</v>
      </c>
    </row>
    <row r="572" s="1" customFormat="1">
      <c r="B572" s="47"/>
      <c r="C572" s="75"/>
      <c r="D572" s="249" t="s">
        <v>198</v>
      </c>
      <c r="E572" s="75"/>
      <c r="F572" s="252" t="s">
        <v>811</v>
      </c>
      <c r="G572" s="75"/>
      <c r="H572" s="75"/>
      <c r="I572" s="205"/>
      <c r="J572" s="75"/>
      <c r="K572" s="75"/>
      <c r="L572" s="73"/>
      <c r="M572" s="251"/>
      <c r="N572" s="48"/>
      <c r="O572" s="48"/>
      <c r="P572" s="48"/>
      <c r="Q572" s="48"/>
      <c r="R572" s="48"/>
      <c r="S572" s="48"/>
      <c r="T572" s="96"/>
      <c r="AT572" s="25" t="s">
        <v>198</v>
      </c>
      <c r="AU572" s="25" t="s">
        <v>81</v>
      </c>
    </row>
    <row r="573" s="12" customFormat="1">
      <c r="B573" s="253"/>
      <c r="C573" s="254"/>
      <c r="D573" s="249" t="s">
        <v>200</v>
      </c>
      <c r="E573" s="255" t="s">
        <v>21</v>
      </c>
      <c r="F573" s="256" t="s">
        <v>132</v>
      </c>
      <c r="G573" s="254"/>
      <c r="H573" s="257">
        <v>271.56700000000001</v>
      </c>
      <c r="I573" s="258"/>
      <c r="J573" s="254"/>
      <c r="K573" s="254"/>
      <c r="L573" s="259"/>
      <c r="M573" s="260"/>
      <c r="N573" s="261"/>
      <c r="O573" s="261"/>
      <c r="P573" s="261"/>
      <c r="Q573" s="261"/>
      <c r="R573" s="261"/>
      <c r="S573" s="261"/>
      <c r="T573" s="262"/>
      <c r="AT573" s="263" t="s">
        <v>200</v>
      </c>
      <c r="AU573" s="263" t="s">
        <v>81</v>
      </c>
      <c r="AV573" s="12" t="s">
        <v>81</v>
      </c>
      <c r="AW573" s="12" t="s">
        <v>35</v>
      </c>
      <c r="AX573" s="12" t="s">
        <v>79</v>
      </c>
      <c r="AY573" s="263" t="s">
        <v>188</v>
      </c>
    </row>
    <row r="574" s="1" customFormat="1" ht="16.5" customHeight="1">
      <c r="B574" s="47"/>
      <c r="C574" s="286" t="s">
        <v>531</v>
      </c>
      <c r="D574" s="286" t="s">
        <v>273</v>
      </c>
      <c r="E574" s="287" t="s">
        <v>822</v>
      </c>
      <c r="F574" s="288" t="s">
        <v>823</v>
      </c>
      <c r="G574" s="289" t="s">
        <v>120</v>
      </c>
      <c r="H574" s="290">
        <v>285.14499999999998</v>
      </c>
      <c r="I574" s="291"/>
      <c r="J574" s="292">
        <f>ROUND(I574*H574,2)</f>
        <v>0</v>
      </c>
      <c r="K574" s="288" t="s">
        <v>307</v>
      </c>
      <c r="L574" s="293"/>
      <c r="M574" s="294" t="s">
        <v>21</v>
      </c>
      <c r="N574" s="295" t="s">
        <v>43</v>
      </c>
      <c r="O574" s="48"/>
      <c r="P574" s="246">
        <f>O574*H574</f>
        <v>0</v>
      </c>
      <c r="Q574" s="246">
        <v>0.0023999999999999998</v>
      </c>
      <c r="R574" s="246">
        <f>Q574*H574</f>
        <v>0.68434799999999985</v>
      </c>
      <c r="S574" s="246">
        <v>0</v>
      </c>
      <c r="T574" s="247">
        <f>S574*H574</f>
        <v>0</v>
      </c>
      <c r="AR574" s="25" t="s">
        <v>405</v>
      </c>
      <c r="AT574" s="25" t="s">
        <v>273</v>
      </c>
      <c r="AU574" s="25" t="s">
        <v>81</v>
      </c>
      <c r="AY574" s="25" t="s">
        <v>188</v>
      </c>
      <c r="BE574" s="248">
        <f>IF(N574="základní",J574,0)</f>
        <v>0</v>
      </c>
      <c r="BF574" s="248">
        <f>IF(N574="snížená",J574,0)</f>
        <v>0</v>
      </c>
      <c r="BG574" s="248">
        <f>IF(N574="zákl. přenesená",J574,0)</f>
        <v>0</v>
      </c>
      <c r="BH574" s="248">
        <f>IF(N574="sníž. přenesená",J574,0)</f>
        <v>0</v>
      </c>
      <c r="BI574" s="248">
        <f>IF(N574="nulová",J574,0)</f>
        <v>0</v>
      </c>
      <c r="BJ574" s="25" t="s">
        <v>79</v>
      </c>
      <c r="BK574" s="248">
        <f>ROUND(I574*H574,2)</f>
        <v>0</v>
      </c>
      <c r="BL574" s="25" t="s">
        <v>290</v>
      </c>
      <c r="BM574" s="25" t="s">
        <v>1963</v>
      </c>
    </row>
    <row r="575" s="1" customFormat="1">
      <c r="B575" s="47"/>
      <c r="C575" s="75"/>
      <c r="D575" s="249" t="s">
        <v>196</v>
      </c>
      <c r="E575" s="75"/>
      <c r="F575" s="250" t="s">
        <v>823</v>
      </c>
      <c r="G575" s="75"/>
      <c r="H575" s="75"/>
      <c r="I575" s="205"/>
      <c r="J575" s="75"/>
      <c r="K575" s="75"/>
      <c r="L575" s="73"/>
      <c r="M575" s="251"/>
      <c r="N575" s="48"/>
      <c r="O575" s="48"/>
      <c r="P575" s="48"/>
      <c r="Q575" s="48"/>
      <c r="R575" s="48"/>
      <c r="S575" s="48"/>
      <c r="T575" s="96"/>
      <c r="AT575" s="25" t="s">
        <v>196</v>
      </c>
      <c r="AU575" s="25" t="s">
        <v>81</v>
      </c>
    </row>
    <row r="576" s="12" customFormat="1">
      <c r="B576" s="253"/>
      <c r="C576" s="254"/>
      <c r="D576" s="249" t="s">
        <v>200</v>
      </c>
      <c r="E576" s="255" t="s">
        <v>21</v>
      </c>
      <c r="F576" s="256" t="s">
        <v>132</v>
      </c>
      <c r="G576" s="254"/>
      <c r="H576" s="257">
        <v>271.56700000000001</v>
      </c>
      <c r="I576" s="258"/>
      <c r="J576" s="254"/>
      <c r="K576" s="254"/>
      <c r="L576" s="259"/>
      <c r="M576" s="260"/>
      <c r="N576" s="261"/>
      <c r="O576" s="261"/>
      <c r="P576" s="261"/>
      <c r="Q576" s="261"/>
      <c r="R576" s="261"/>
      <c r="S576" s="261"/>
      <c r="T576" s="262"/>
      <c r="AT576" s="263" t="s">
        <v>200</v>
      </c>
      <c r="AU576" s="263" t="s">
        <v>81</v>
      </c>
      <c r="AV576" s="12" t="s">
        <v>81</v>
      </c>
      <c r="AW576" s="12" t="s">
        <v>35</v>
      </c>
      <c r="AX576" s="12" t="s">
        <v>79</v>
      </c>
      <c r="AY576" s="263" t="s">
        <v>188</v>
      </c>
    </row>
    <row r="577" s="12" customFormat="1">
      <c r="B577" s="253"/>
      <c r="C577" s="254"/>
      <c r="D577" s="249" t="s">
        <v>200</v>
      </c>
      <c r="E577" s="254"/>
      <c r="F577" s="256" t="s">
        <v>1964</v>
      </c>
      <c r="G577" s="254"/>
      <c r="H577" s="257">
        <v>285.14499999999998</v>
      </c>
      <c r="I577" s="258"/>
      <c r="J577" s="254"/>
      <c r="K577" s="254"/>
      <c r="L577" s="259"/>
      <c r="M577" s="260"/>
      <c r="N577" s="261"/>
      <c r="O577" s="261"/>
      <c r="P577" s="261"/>
      <c r="Q577" s="261"/>
      <c r="R577" s="261"/>
      <c r="S577" s="261"/>
      <c r="T577" s="262"/>
      <c r="AT577" s="263" t="s">
        <v>200</v>
      </c>
      <c r="AU577" s="263" t="s">
        <v>81</v>
      </c>
      <c r="AV577" s="12" t="s">
        <v>81</v>
      </c>
      <c r="AW577" s="12" t="s">
        <v>6</v>
      </c>
      <c r="AX577" s="12" t="s">
        <v>79</v>
      </c>
      <c r="AY577" s="263" t="s">
        <v>188</v>
      </c>
    </row>
    <row r="578" s="1" customFormat="1" ht="16.5" customHeight="1">
      <c r="B578" s="47"/>
      <c r="C578" s="237" t="s">
        <v>806</v>
      </c>
      <c r="D578" s="237" t="s">
        <v>190</v>
      </c>
      <c r="E578" s="238" t="s">
        <v>836</v>
      </c>
      <c r="F578" s="239" t="s">
        <v>837</v>
      </c>
      <c r="G578" s="240" t="s">
        <v>378</v>
      </c>
      <c r="H578" s="241">
        <v>95.319999999999993</v>
      </c>
      <c r="I578" s="242"/>
      <c r="J578" s="243">
        <f>ROUND(I578*H578,2)</f>
        <v>0</v>
      </c>
      <c r="K578" s="239" t="s">
        <v>193</v>
      </c>
      <c r="L578" s="73"/>
      <c r="M578" s="244" t="s">
        <v>21</v>
      </c>
      <c r="N578" s="245" t="s">
        <v>43</v>
      </c>
      <c r="O578" s="48"/>
      <c r="P578" s="246">
        <f>O578*H578</f>
        <v>0</v>
      </c>
      <c r="Q578" s="246">
        <v>0</v>
      </c>
      <c r="R578" s="246">
        <f>Q578*H578</f>
        <v>0</v>
      </c>
      <c r="S578" s="246">
        <v>0</v>
      </c>
      <c r="T578" s="247">
        <f>S578*H578</f>
        <v>0</v>
      </c>
      <c r="AR578" s="25" t="s">
        <v>290</v>
      </c>
      <c r="AT578" s="25" t="s">
        <v>190</v>
      </c>
      <c r="AU578" s="25" t="s">
        <v>81</v>
      </c>
      <c r="AY578" s="25" t="s">
        <v>188</v>
      </c>
      <c r="BE578" s="248">
        <f>IF(N578="základní",J578,0)</f>
        <v>0</v>
      </c>
      <c r="BF578" s="248">
        <f>IF(N578="snížená",J578,0)</f>
        <v>0</v>
      </c>
      <c r="BG578" s="248">
        <f>IF(N578="zákl. přenesená",J578,0)</f>
        <v>0</v>
      </c>
      <c r="BH578" s="248">
        <f>IF(N578="sníž. přenesená",J578,0)</f>
        <v>0</v>
      </c>
      <c r="BI578" s="248">
        <f>IF(N578="nulová",J578,0)</f>
        <v>0</v>
      </c>
      <c r="BJ578" s="25" t="s">
        <v>79</v>
      </c>
      <c r="BK578" s="248">
        <f>ROUND(I578*H578,2)</f>
        <v>0</v>
      </c>
      <c r="BL578" s="25" t="s">
        <v>290</v>
      </c>
      <c r="BM578" s="25" t="s">
        <v>1965</v>
      </c>
    </row>
    <row r="579" s="1" customFormat="1">
      <c r="B579" s="47"/>
      <c r="C579" s="75"/>
      <c r="D579" s="249" t="s">
        <v>196</v>
      </c>
      <c r="E579" s="75"/>
      <c r="F579" s="250" t="s">
        <v>839</v>
      </c>
      <c r="G579" s="75"/>
      <c r="H579" s="75"/>
      <c r="I579" s="205"/>
      <c r="J579" s="75"/>
      <c r="K579" s="75"/>
      <c r="L579" s="73"/>
      <c r="M579" s="251"/>
      <c r="N579" s="48"/>
      <c r="O579" s="48"/>
      <c r="P579" s="48"/>
      <c r="Q579" s="48"/>
      <c r="R579" s="48"/>
      <c r="S579" s="48"/>
      <c r="T579" s="96"/>
      <c r="AT579" s="25" t="s">
        <v>196</v>
      </c>
      <c r="AU579" s="25" t="s">
        <v>81</v>
      </c>
    </row>
    <row r="580" s="1" customFormat="1">
      <c r="B580" s="47"/>
      <c r="C580" s="75"/>
      <c r="D580" s="249" t="s">
        <v>198</v>
      </c>
      <c r="E580" s="75"/>
      <c r="F580" s="252" t="s">
        <v>811</v>
      </c>
      <c r="G580" s="75"/>
      <c r="H580" s="75"/>
      <c r="I580" s="205"/>
      <c r="J580" s="75"/>
      <c r="K580" s="75"/>
      <c r="L580" s="73"/>
      <c r="M580" s="251"/>
      <c r="N580" s="48"/>
      <c r="O580" s="48"/>
      <c r="P580" s="48"/>
      <c r="Q580" s="48"/>
      <c r="R580" s="48"/>
      <c r="S580" s="48"/>
      <c r="T580" s="96"/>
      <c r="AT580" s="25" t="s">
        <v>198</v>
      </c>
      <c r="AU580" s="25" t="s">
        <v>81</v>
      </c>
    </row>
    <row r="581" s="12" customFormat="1">
      <c r="B581" s="253"/>
      <c r="C581" s="254"/>
      <c r="D581" s="249" t="s">
        <v>200</v>
      </c>
      <c r="E581" s="255" t="s">
        <v>21</v>
      </c>
      <c r="F581" s="256" t="s">
        <v>1966</v>
      </c>
      <c r="G581" s="254"/>
      <c r="H581" s="257">
        <v>95.319999999999993</v>
      </c>
      <c r="I581" s="258"/>
      <c r="J581" s="254"/>
      <c r="K581" s="254"/>
      <c r="L581" s="259"/>
      <c r="M581" s="260"/>
      <c r="N581" s="261"/>
      <c r="O581" s="261"/>
      <c r="P581" s="261"/>
      <c r="Q581" s="261"/>
      <c r="R581" s="261"/>
      <c r="S581" s="261"/>
      <c r="T581" s="262"/>
      <c r="AT581" s="263" t="s">
        <v>200</v>
      </c>
      <c r="AU581" s="263" t="s">
        <v>81</v>
      </c>
      <c r="AV581" s="12" t="s">
        <v>81</v>
      </c>
      <c r="AW581" s="12" t="s">
        <v>35</v>
      </c>
      <c r="AX581" s="12" t="s">
        <v>79</v>
      </c>
      <c r="AY581" s="263" t="s">
        <v>188</v>
      </c>
    </row>
    <row r="582" s="1" customFormat="1" ht="16.5" customHeight="1">
      <c r="B582" s="47"/>
      <c r="C582" s="286" t="s">
        <v>813</v>
      </c>
      <c r="D582" s="286" t="s">
        <v>273</v>
      </c>
      <c r="E582" s="287" t="s">
        <v>841</v>
      </c>
      <c r="F582" s="288" t="s">
        <v>842</v>
      </c>
      <c r="G582" s="289" t="s">
        <v>378</v>
      </c>
      <c r="H582" s="290">
        <v>98.180000000000007</v>
      </c>
      <c r="I582" s="291"/>
      <c r="J582" s="292">
        <f>ROUND(I582*H582,2)</f>
        <v>0</v>
      </c>
      <c r="K582" s="288" t="s">
        <v>193</v>
      </c>
      <c r="L582" s="293"/>
      <c r="M582" s="294" t="s">
        <v>21</v>
      </c>
      <c r="N582" s="295" t="s">
        <v>43</v>
      </c>
      <c r="O582" s="48"/>
      <c r="P582" s="246">
        <f>O582*H582</f>
        <v>0</v>
      </c>
      <c r="Q582" s="246">
        <v>0.00055000000000000003</v>
      </c>
      <c r="R582" s="246">
        <f>Q582*H582</f>
        <v>0.053999000000000005</v>
      </c>
      <c r="S582" s="246">
        <v>0</v>
      </c>
      <c r="T582" s="247">
        <f>S582*H582</f>
        <v>0</v>
      </c>
      <c r="AR582" s="25" t="s">
        <v>405</v>
      </c>
      <c r="AT582" s="25" t="s">
        <v>273</v>
      </c>
      <c r="AU582" s="25" t="s">
        <v>81</v>
      </c>
      <c r="AY582" s="25" t="s">
        <v>188</v>
      </c>
      <c r="BE582" s="248">
        <f>IF(N582="základní",J582,0)</f>
        <v>0</v>
      </c>
      <c r="BF582" s="248">
        <f>IF(N582="snížená",J582,0)</f>
        <v>0</v>
      </c>
      <c r="BG582" s="248">
        <f>IF(N582="zákl. přenesená",J582,0)</f>
        <v>0</v>
      </c>
      <c r="BH582" s="248">
        <f>IF(N582="sníž. přenesená",J582,0)</f>
        <v>0</v>
      </c>
      <c r="BI582" s="248">
        <f>IF(N582="nulová",J582,0)</f>
        <v>0</v>
      </c>
      <c r="BJ582" s="25" t="s">
        <v>79</v>
      </c>
      <c r="BK582" s="248">
        <f>ROUND(I582*H582,2)</f>
        <v>0</v>
      </c>
      <c r="BL582" s="25" t="s">
        <v>290</v>
      </c>
      <c r="BM582" s="25" t="s">
        <v>1967</v>
      </c>
    </row>
    <row r="583" s="1" customFormat="1">
      <c r="B583" s="47"/>
      <c r="C583" s="75"/>
      <c r="D583" s="249" t="s">
        <v>196</v>
      </c>
      <c r="E583" s="75"/>
      <c r="F583" s="250" t="s">
        <v>842</v>
      </c>
      <c r="G583" s="75"/>
      <c r="H583" s="75"/>
      <c r="I583" s="205"/>
      <c r="J583" s="75"/>
      <c r="K583" s="75"/>
      <c r="L583" s="73"/>
      <c r="M583" s="251"/>
      <c r="N583" s="48"/>
      <c r="O583" s="48"/>
      <c r="P583" s="48"/>
      <c r="Q583" s="48"/>
      <c r="R583" s="48"/>
      <c r="S583" s="48"/>
      <c r="T583" s="96"/>
      <c r="AT583" s="25" t="s">
        <v>196</v>
      </c>
      <c r="AU583" s="25" t="s">
        <v>81</v>
      </c>
    </row>
    <row r="584" s="12" customFormat="1">
      <c r="B584" s="253"/>
      <c r="C584" s="254"/>
      <c r="D584" s="249" t="s">
        <v>200</v>
      </c>
      <c r="E584" s="254"/>
      <c r="F584" s="256" t="s">
        <v>1968</v>
      </c>
      <c r="G584" s="254"/>
      <c r="H584" s="257">
        <v>98.180000000000007</v>
      </c>
      <c r="I584" s="258"/>
      <c r="J584" s="254"/>
      <c r="K584" s="254"/>
      <c r="L584" s="259"/>
      <c r="M584" s="260"/>
      <c r="N584" s="261"/>
      <c r="O584" s="261"/>
      <c r="P584" s="261"/>
      <c r="Q584" s="261"/>
      <c r="R584" s="261"/>
      <c r="S584" s="261"/>
      <c r="T584" s="262"/>
      <c r="AT584" s="263" t="s">
        <v>200</v>
      </c>
      <c r="AU584" s="263" t="s">
        <v>81</v>
      </c>
      <c r="AV584" s="12" t="s">
        <v>81</v>
      </c>
      <c r="AW584" s="12" t="s">
        <v>6</v>
      </c>
      <c r="AX584" s="12" t="s">
        <v>79</v>
      </c>
      <c r="AY584" s="263" t="s">
        <v>188</v>
      </c>
    </row>
    <row r="585" s="1" customFormat="1" ht="25.5" customHeight="1">
      <c r="B585" s="47"/>
      <c r="C585" s="237" t="s">
        <v>545</v>
      </c>
      <c r="D585" s="237" t="s">
        <v>190</v>
      </c>
      <c r="E585" s="238" t="s">
        <v>826</v>
      </c>
      <c r="F585" s="239" t="s">
        <v>827</v>
      </c>
      <c r="G585" s="240" t="s">
        <v>120</v>
      </c>
      <c r="H585" s="241">
        <v>271.56700000000001</v>
      </c>
      <c r="I585" s="242"/>
      <c r="J585" s="243">
        <f>ROUND(I585*H585,2)</f>
        <v>0</v>
      </c>
      <c r="K585" s="239" t="s">
        <v>193</v>
      </c>
      <c r="L585" s="73"/>
      <c r="M585" s="244" t="s">
        <v>21</v>
      </c>
      <c r="N585" s="245" t="s">
        <v>43</v>
      </c>
      <c r="O585" s="48"/>
      <c r="P585" s="246">
        <f>O585*H585</f>
        <v>0</v>
      </c>
      <c r="Q585" s="246">
        <v>0.00116</v>
      </c>
      <c r="R585" s="246">
        <f>Q585*H585</f>
        <v>0.31501772</v>
      </c>
      <c r="S585" s="246">
        <v>0</v>
      </c>
      <c r="T585" s="247">
        <f>S585*H585</f>
        <v>0</v>
      </c>
      <c r="AR585" s="25" t="s">
        <v>290</v>
      </c>
      <c r="AT585" s="25" t="s">
        <v>190</v>
      </c>
      <c r="AU585" s="25" t="s">
        <v>81</v>
      </c>
      <c r="AY585" s="25" t="s">
        <v>188</v>
      </c>
      <c r="BE585" s="248">
        <f>IF(N585="základní",J585,0)</f>
        <v>0</v>
      </c>
      <c r="BF585" s="248">
        <f>IF(N585="snížená",J585,0)</f>
        <v>0</v>
      </c>
      <c r="BG585" s="248">
        <f>IF(N585="zákl. přenesená",J585,0)</f>
        <v>0</v>
      </c>
      <c r="BH585" s="248">
        <f>IF(N585="sníž. přenesená",J585,0)</f>
        <v>0</v>
      </c>
      <c r="BI585" s="248">
        <f>IF(N585="nulová",J585,0)</f>
        <v>0</v>
      </c>
      <c r="BJ585" s="25" t="s">
        <v>79</v>
      </c>
      <c r="BK585" s="248">
        <f>ROUND(I585*H585,2)</f>
        <v>0</v>
      </c>
      <c r="BL585" s="25" t="s">
        <v>290</v>
      </c>
      <c r="BM585" s="25" t="s">
        <v>1969</v>
      </c>
    </row>
    <row r="586" s="1" customFormat="1">
      <c r="B586" s="47"/>
      <c r="C586" s="75"/>
      <c r="D586" s="249" t="s">
        <v>196</v>
      </c>
      <c r="E586" s="75"/>
      <c r="F586" s="250" t="s">
        <v>829</v>
      </c>
      <c r="G586" s="75"/>
      <c r="H586" s="75"/>
      <c r="I586" s="205"/>
      <c r="J586" s="75"/>
      <c r="K586" s="75"/>
      <c r="L586" s="73"/>
      <c r="M586" s="251"/>
      <c r="N586" s="48"/>
      <c r="O586" s="48"/>
      <c r="P586" s="48"/>
      <c r="Q586" s="48"/>
      <c r="R586" s="48"/>
      <c r="S586" s="48"/>
      <c r="T586" s="96"/>
      <c r="AT586" s="25" t="s">
        <v>196</v>
      </c>
      <c r="AU586" s="25" t="s">
        <v>81</v>
      </c>
    </row>
    <row r="587" s="1" customFormat="1">
      <c r="B587" s="47"/>
      <c r="C587" s="75"/>
      <c r="D587" s="249" t="s">
        <v>198</v>
      </c>
      <c r="E587" s="75"/>
      <c r="F587" s="252" t="s">
        <v>811</v>
      </c>
      <c r="G587" s="75"/>
      <c r="H587" s="75"/>
      <c r="I587" s="205"/>
      <c r="J587" s="75"/>
      <c r="K587" s="75"/>
      <c r="L587" s="73"/>
      <c r="M587" s="251"/>
      <c r="N587" s="48"/>
      <c r="O587" s="48"/>
      <c r="P587" s="48"/>
      <c r="Q587" s="48"/>
      <c r="R587" s="48"/>
      <c r="S587" s="48"/>
      <c r="T587" s="96"/>
      <c r="AT587" s="25" t="s">
        <v>198</v>
      </c>
      <c r="AU587" s="25" t="s">
        <v>81</v>
      </c>
    </row>
    <row r="588" s="12" customFormat="1">
      <c r="B588" s="253"/>
      <c r="C588" s="254"/>
      <c r="D588" s="249" t="s">
        <v>200</v>
      </c>
      <c r="E588" s="255" t="s">
        <v>21</v>
      </c>
      <c r="F588" s="256" t="s">
        <v>132</v>
      </c>
      <c r="G588" s="254"/>
      <c r="H588" s="257">
        <v>271.56700000000001</v>
      </c>
      <c r="I588" s="258"/>
      <c r="J588" s="254"/>
      <c r="K588" s="254"/>
      <c r="L588" s="259"/>
      <c r="M588" s="260"/>
      <c r="N588" s="261"/>
      <c r="O588" s="261"/>
      <c r="P588" s="261"/>
      <c r="Q588" s="261"/>
      <c r="R588" s="261"/>
      <c r="S588" s="261"/>
      <c r="T588" s="262"/>
      <c r="AT588" s="263" t="s">
        <v>200</v>
      </c>
      <c r="AU588" s="263" t="s">
        <v>81</v>
      </c>
      <c r="AV588" s="12" t="s">
        <v>81</v>
      </c>
      <c r="AW588" s="12" t="s">
        <v>35</v>
      </c>
      <c r="AX588" s="12" t="s">
        <v>79</v>
      </c>
      <c r="AY588" s="263" t="s">
        <v>188</v>
      </c>
    </row>
    <row r="589" s="1" customFormat="1" ht="25.5" customHeight="1">
      <c r="B589" s="47"/>
      <c r="C589" s="286" t="s">
        <v>584</v>
      </c>
      <c r="D589" s="286" t="s">
        <v>273</v>
      </c>
      <c r="E589" s="287" t="s">
        <v>830</v>
      </c>
      <c r="F589" s="288" t="s">
        <v>831</v>
      </c>
      <c r="G589" s="289" t="s">
        <v>130</v>
      </c>
      <c r="H589" s="290">
        <v>35.847000000000001</v>
      </c>
      <c r="I589" s="291"/>
      <c r="J589" s="292">
        <f>ROUND(I589*H589,2)</f>
        <v>0</v>
      </c>
      <c r="K589" s="288" t="s">
        <v>307</v>
      </c>
      <c r="L589" s="293"/>
      <c r="M589" s="294" t="s">
        <v>21</v>
      </c>
      <c r="N589" s="295" t="s">
        <v>43</v>
      </c>
      <c r="O589" s="48"/>
      <c r="P589" s="246">
        <f>O589*H589</f>
        <v>0</v>
      </c>
      <c r="Q589" s="246">
        <v>0.0025000000000000001</v>
      </c>
      <c r="R589" s="246">
        <f>Q589*H589</f>
        <v>0.089617500000000003</v>
      </c>
      <c r="S589" s="246">
        <v>0</v>
      </c>
      <c r="T589" s="247">
        <f>S589*H589</f>
        <v>0</v>
      </c>
      <c r="AR589" s="25" t="s">
        <v>405</v>
      </c>
      <c r="AT589" s="25" t="s">
        <v>273</v>
      </c>
      <c r="AU589" s="25" t="s">
        <v>81</v>
      </c>
      <c r="AY589" s="25" t="s">
        <v>188</v>
      </c>
      <c r="BE589" s="248">
        <f>IF(N589="základní",J589,0)</f>
        <v>0</v>
      </c>
      <c r="BF589" s="248">
        <f>IF(N589="snížená",J589,0)</f>
        <v>0</v>
      </c>
      <c r="BG589" s="248">
        <f>IF(N589="zákl. přenesená",J589,0)</f>
        <v>0</v>
      </c>
      <c r="BH589" s="248">
        <f>IF(N589="sníž. přenesená",J589,0)</f>
        <v>0</v>
      </c>
      <c r="BI589" s="248">
        <f>IF(N589="nulová",J589,0)</f>
        <v>0</v>
      </c>
      <c r="BJ589" s="25" t="s">
        <v>79</v>
      </c>
      <c r="BK589" s="248">
        <f>ROUND(I589*H589,2)</f>
        <v>0</v>
      </c>
      <c r="BL589" s="25" t="s">
        <v>290</v>
      </c>
      <c r="BM589" s="25" t="s">
        <v>1970</v>
      </c>
    </row>
    <row r="590" s="1" customFormat="1">
      <c r="B590" s="47"/>
      <c r="C590" s="75"/>
      <c r="D590" s="249" t="s">
        <v>196</v>
      </c>
      <c r="E590" s="75"/>
      <c r="F590" s="250" t="s">
        <v>831</v>
      </c>
      <c r="G590" s="75"/>
      <c r="H590" s="75"/>
      <c r="I590" s="205"/>
      <c r="J590" s="75"/>
      <c r="K590" s="75"/>
      <c r="L590" s="73"/>
      <c r="M590" s="251"/>
      <c r="N590" s="48"/>
      <c r="O590" s="48"/>
      <c r="P590" s="48"/>
      <c r="Q590" s="48"/>
      <c r="R590" s="48"/>
      <c r="S590" s="48"/>
      <c r="T590" s="96"/>
      <c r="AT590" s="25" t="s">
        <v>196</v>
      </c>
      <c r="AU590" s="25" t="s">
        <v>81</v>
      </c>
    </row>
    <row r="591" s="12" customFormat="1">
      <c r="B591" s="253"/>
      <c r="C591" s="254"/>
      <c r="D591" s="249" t="s">
        <v>200</v>
      </c>
      <c r="E591" s="255" t="s">
        <v>21</v>
      </c>
      <c r="F591" s="256" t="s">
        <v>833</v>
      </c>
      <c r="G591" s="254"/>
      <c r="H591" s="257">
        <v>32.588000000000001</v>
      </c>
      <c r="I591" s="258"/>
      <c r="J591" s="254"/>
      <c r="K591" s="254"/>
      <c r="L591" s="259"/>
      <c r="M591" s="260"/>
      <c r="N591" s="261"/>
      <c r="O591" s="261"/>
      <c r="P591" s="261"/>
      <c r="Q591" s="261"/>
      <c r="R591" s="261"/>
      <c r="S591" s="261"/>
      <c r="T591" s="262"/>
      <c r="AT591" s="263" t="s">
        <v>200</v>
      </c>
      <c r="AU591" s="263" t="s">
        <v>81</v>
      </c>
      <c r="AV591" s="12" t="s">
        <v>81</v>
      </c>
      <c r="AW591" s="12" t="s">
        <v>35</v>
      </c>
      <c r="AX591" s="12" t="s">
        <v>79</v>
      </c>
      <c r="AY591" s="263" t="s">
        <v>188</v>
      </c>
    </row>
    <row r="592" s="12" customFormat="1">
      <c r="B592" s="253"/>
      <c r="C592" s="254"/>
      <c r="D592" s="249" t="s">
        <v>200</v>
      </c>
      <c r="E592" s="254"/>
      <c r="F592" s="256" t="s">
        <v>1971</v>
      </c>
      <c r="G592" s="254"/>
      <c r="H592" s="257">
        <v>35.847000000000001</v>
      </c>
      <c r="I592" s="258"/>
      <c r="J592" s="254"/>
      <c r="K592" s="254"/>
      <c r="L592" s="259"/>
      <c r="M592" s="260"/>
      <c r="N592" s="261"/>
      <c r="O592" s="261"/>
      <c r="P592" s="261"/>
      <c r="Q592" s="261"/>
      <c r="R592" s="261"/>
      <c r="S592" s="261"/>
      <c r="T592" s="262"/>
      <c r="AT592" s="263" t="s">
        <v>200</v>
      </c>
      <c r="AU592" s="263" t="s">
        <v>81</v>
      </c>
      <c r="AV592" s="12" t="s">
        <v>81</v>
      </c>
      <c r="AW592" s="12" t="s">
        <v>6</v>
      </c>
      <c r="AX592" s="12" t="s">
        <v>79</v>
      </c>
      <c r="AY592" s="263" t="s">
        <v>188</v>
      </c>
    </row>
    <row r="593" s="1" customFormat="1" ht="16.5" customHeight="1">
      <c r="B593" s="47"/>
      <c r="C593" s="237" t="s">
        <v>592</v>
      </c>
      <c r="D593" s="237" t="s">
        <v>190</v>
      </c>
      <c r="E593" s="238" t="s">
        <v>1397</v>
      </c>
      <c r="F593" s="239" t="s">
        <v>1398</v>
      </c>
      <c r="G593" s="240" t="s">
        <v>261</v>
      </c>
      <c r="H593" s="241">
        <v>2.0339999999999998</v>
      </c>
      <c r="I593" s="242"/>
      <c r="J593" s="243">
        <f>ROUND(I593*H593,2)</f>
        <v>0</v>
      </c>
      <c r="K593" s="239" t="s">
        <v>193</v>
      </c>
      <c r="L593" s="73"/>
      <c r="M593" s="244" t="s">
        <v>21</v>
      </c>
      <c r="N593" s="245" t="s">
        <v>43</v>
      </c>
      <c r="O593" s="48"/>
      <c r="P593" s="246">
        <f>O593*H593</f>
        <v>0</v>
      </c>
      <c r="Q593" s="246">
        <v>0</v>
      </c>
      <c r="R593" s="246">
        <f>Q593*H593</f>
        <v>0</v>
      </c>
      <c r="S593" s="246">
        <v>0</v>
      </c>
      <c r="T593" s="247">
        <f>S593*H593</f>
        <v>0</v>
      </c>
      <c r="AR593" s="25" t="s">
        <v>290</v>
      </c>
      <c r="AT593" s="25" t="s">
        <v>190</v>
      </c>
      <c r="AU593" s="25" t="s">
        <v>81</v>
      </c>
      <c r="AY593" s="25" t="s">
        <v>188</v>
      </c>
      <c r="BE593" s="248">
        <f>IF(N593="základní",J593,0)</f>
        <v>0</v>
      </c>
      <c r="BF593" s="248">
        <f>IF(N593="snížená",J593,0)</f>
        <v>0</v>
      </c>
      <c r="BG593" s="248">
        <f>IF(N593="zákl. přenesená",J593,0)</f>
        <v>0</v>
      </c>
      <c r="BH593" s="248">
        <f>IF(N593="sníž. přenesená",J593,0)</f>
        <v>0</v>
      </c>
      <c r="BI593" s="248">
        <f>IF(N593="nulová",J593,0)</f>
        <v>0</v>
      </c>
      <c r="BJ593" s="25" t="s">
        <v>79</v>
      </c>
      <c r="BK593" s="248">
        <f>ROUND(I593*H593,2)</f>
        <v>0</v>
      </c>
      <c r="BL593" s="25" t="s">
        <v>290</v>
      </c>
      <c r="BM593" s="25" t="s">
        <v>1972</v>
      </c>
    </row>
    <row r="594" s="1" customFormat="1">
      <c r="B594" s="47"/>
      <c r="C594" s="75"/>
      <c r="D594" s="249" t="s">
        <v>196</v>
      </c>
      <c r="E594" s="75"/>
      <c r="F594" s="250" t="s">
        <v>1400</v>
      </c>
      <c r="G594" s="75"/>
      <c r="H594" s="75"/>
      <c r="I594" s="205"/>
      <c r="J594" s="75"/>
      <c r="K594" s="75"/>
      <c r="L594" s="73"/>
      <c r="M594" s="251"/>
      <c r="N594" s="48"/>
      <c r="O594" s="48"/>
      <c r="P594" s="48"/>
      <c r="Q594" s="48"/>
      <c r="R594" s="48"/>
      <c r="S594" s="48"/>
      <c r="T594" s="96"/>
      <c r="AT594" s="25" t="s">
        <v>196</v>
      </c>
      <c r="AU594" s="25" t="s">
        <v>81</v>
      </c>
    </row>
    <row r="595" s="1" customFormat="1">
      <c r="B595" s="47"/>
      <c r="C595" s="75"/>
      <c r="D595" s="249" t="s">
        <v>198</v>
      </c>
      <c r="E595" s="75"/>
      <c r="F595" s="252" t="s">
        <v>850</v>
      </c>
      <c r="G595" s="75"/>
      <c r="H595" s="75"/>
      <c r="I595" s="205"/>
      <c r="J595" s="75"/>
      <c r="K595" s="75"/>
      <c r="L595" s="73"/>
      <c r="M595" s="251"/>
      <c r="N595" s="48"/>
      <c r="O595" s="48"/>
      <c r="P595" s="48"/>
      <c r="Q595" s="48"/>
      <c r="R595" s="48"/>
      <c r="S595" s="48"/>
      <c r="T595" s="96"/>
      <c r="AT595" s="25" t="s">
        <v>198</v>
      </c>
      <c r="AU595" s="25" t="s">
        <v>81</v>
      </c>
    </row>
    <row r="596" s="11" customFormat="1" ht="29.88" customHeight="1">
      <c r="B596" s="221"/>
      <c r="C596" s="222"/>
      <c r="D596" s="223" t="s">
        <v>71</v>
      </c>
      <c r="E596" s="235" t="s">
        <v>851</v>
      </c>
      <c r="F596" s="235" t="s">
        <v>852</v>
      </c>
      <c r="G596" s="222"/>
      <c r="H596" s="222"/>
      <c r="I596" s="225"/>
      <c r="J596" s="236">
        <f>BK596</f>
        <v>0</v>
      </c>
      <c r="K596" s="222"/>
      <c r="L596" s="227"/>
      <c r="M596" s="228"/>
      <c r="N596" s="229"/>
      <c r="O596" s="229"/>
      <c r="P596" s="230">
        <f>SUM(P597:P613)</f>
        <v>0</v>
      </c>
      <c r="Q596" s="229"/>
      <c r="R596" s="230">
        <f>SUM(R597:R613)</f>
        <v>0.014879999999999999</v>
      </c>
      <c r="S596" s="229"/>
      <c r="T596" s="231">
        <f>SUM(T597:T613)</f>
        <v>0.051150000000000001</v>
      </c>
      <c r="AR596" s="232" t="s">
        <v>81</v>
      </c>
      <c r="AT596" s="233" t="s">
        <v>71</v>
      </c>
      <c r="AU596" s="233" t="s">
        <v>79</v>
      </c>
      <c r="AY596" s="232" t="s">
        <v>188</v>
      </c>
      <c r="BK596" s="234">
        <f>SUM(BK597:BK613)</f>
        <v>0</v>
      </c>
    </row>
    <row r="597" s="1" customFormat="1" ht="16.5" customHeight="1">
      <c r="B597" s="47"/>
      <c r="C597" s="237" t="s">
        <v>622</v>
      </c>
      <c r="D597" s="237" t="s">
        <v>190</v>
      </c>
      <c r="E597" s="238" t="s">
        <v>854</v>
      </c>
      <c r="F597" s="239" t="s">
        <v>855</v>
      </c>
      <c r="G597" s="240" t="s">
        <v>378</v>
      </c>
      <c r="H597" s="241">
        <v>1.5</v>
      </c>
      <c r="I597" s="242"/>
      <c r="J597" s="243">
        <f>ROUND(I597*H597,2)</f>
        <v>0</v>
      </c>
      <c r="K597" s="239" t="s">
        <v>193</v>
      </c>
      <c r="L597" s="73"/>
      <c r="M597" s="244" t="s">
        <v>21</v>
      </c>
      <c r="N597" s="245" t="s">
        <v>43</v>
      </c>
      <c r="O597" s="48"/>
      <c r="P597" s="246">
        <f>O597*H597</f>
        <v>0</v>
      </c>
      <c r="Q597" s="246">
        <v>0.0016199999999999999</v>
      </c>
      <c r="R597" s="246">
        <f>Q597*H597</f>
        <v>0.0024299999999999999</v>
      </c>
      <c r="S597" s="246">
        <v>0</v>
      </c>
      <c r="T597" s="247">
        <f>S597*H597</f>
        <v>0</v>
      </c>
      <c r="AR597" s="25" t="s">
        <v>290</v>
      </c>
      <c r="AT597" s="25" t="s">
        <v>190</v>
      </c>
      <c r="AU597" s="25" t="s">
        <v>81</v>
      </c>
      <c r="AY597" s="25" t="s">
        <v>188</v>
      </c>
      <c r="BE597" s="248">
        <f>IF(N597="základní",J597,0)</f>
        <v>0</v>
      </c>
      <c r="BF597" s="248">
        <f>IF(N597="snížená",J597,0)</f>
        <v>0</v>
      </c>
      <c r="BG597" s="248">
        <f>IF(N597="zákl. přenesená",J597,0)</f>
        <v>0</v>
      </c>
      <c r="BH597" s="248">
        <f>IF(N597="sníž. přenesená",J597,0)</f>
        <v>0</v>
      </c>
      <c r="BI597" s="248">
        <f>IF(N597="nulová",J597,0)</f>
        <v>0</v>
      </c>
      <c r="BJ597" s="25" t="s">
        <v>79</v>
      </c>
      <c r="BK597" s="248">
        <f>ROUND(I597*H597,2)</f>
        <v>0</v>
      </c>
      <c r="BL597" s="25" t="s">
        <v>290</v>
      </c>
      <c r="BM597" s="25" t="s">
        <v>1973</v>
      </c>
    </row>
    <row r="598" s="1" customFormat="1">
      <c r="B598" s="47"/>
      <c r="C598" s="75"/>
      <c r="D598" s="249" t="s">
        <v>196</v>
      </c>
      <c r="E598" s="75"/>
      <c r="F598" s="250" t="s">
        <v>857</v>
      </c>
      <c r="G598" s="75"/>
      <c r="H598" s="75"/>
      <c r="I598" s="205"/>
      <c r="J598" s="75"/>
      <c r="K598" s="75"/>
      <c r="L598" s="73"/>
      <c r="M598" s="251"/>
      <c r="N598" s="48"/>
      <c r="O598" s="48"/>
      <c r="P598" s="48"/>
      <c r="Q598" s="48"/>
      <c r="R598" s="48"/>
      <c r="S598" s="48"/>
      <c r="T598" s="96"/>
      <c r="AT598" s="25" t="s">
        <v>196</v>
      </c>
      <c r="AU598" s="25" t="s">
        <v>81</v>
      </c>
    </row>
    <row r="599" s="1" customFormat="1">
      <c r="B599" s="47"/>
      <c r="C599" s="75"/>
      <c r="D599" s="249" t="s">
        <v>198</v>
      </c>
      <c r="E599" s="75"/>
      <c r="F599" s="252" t="s">
        <v>858</v>
      </c>
      <c r="G599" s="75"/>
      <c r="H599" s="75"/>
      <c r="I599" s="205"/>
      <c r="J599" s="75"/>
      <c r="K599" s="75"/>
      <c r="L599" s="73"/>
      <c r="M599" s="251"/>
      <c r="N599" s="48"/>
      <c r="O599" s="48"/>
      <c r="P599" s="48"/>
      <c r="Q599" s="48"/>
      <c r="R599" s="48"/>
      <c r="S599" s="48"/>
      <c r="T599" s="96"/>
      <c r="AT599" s="25" t="s">
        <v>198</v>
      </c>
      <c r="AU599" s="25" t="s">
        <v>81</v>
      </c>
    </row>
    <row r="600" s="12" customFormat="1">
      <c r="B600" s="253"/>
      <c r="C600" s="254"/>
      <c r="D600" s="249" t="s">
        <v>200</v>
      </c>
      <c r="E600" s="255" t="s">
        <v>21</v>
      </c>
      <c r="F600" s="256" t="s">
        <v>1403</v>
      </c>
      <c r="G600" s="254"/>
      <c r="H600" s="257">
        <v>1.5</v>
      </c>
      <c r="I600" s="258"/>
      <c r="J600" s="254"/>
      <c r="K600" s="254"/>
      <c r="L600" s="259"/>
      <c r="M600" s="260"/>
      <c r="N600" s="261"/>
      <c r="O600" s="261"/>
      <c r="P600" s="261"/>
      <c r="Q600" s="261"/>
      <c r="R600" s="261"/>
      <c r="S600" s="261"/>
      <c r="T600" s="262"/>
      <c r="AT600" s="263" t="s">
        <v>200</v>
      </c>
      <c r="AU600" s="263" t="s">
        <v>81</v>
      </c>
      <c r="AV600" s="12" t="s">
        <v>81</v>
      </c>
      <c r="AW600" s="12" t="s">
        <v>35</v>
      </c>
      <c r="AX600" s="12" t="s">
        <v>79</v>
      </c>
      <c r="AY600" s="263" t="s">
        <v>188</v>
      </c>
    </row>
    <row r="601" s="1" customFormat="1" ht="16.5" customHeight="1">
      <c r="B601" s="47"/>
      <c r="C601" s="237" t="s">
        <v>835</v>
      </c>
      <c r="D601" s="237" t="s">
        <v>190</v>
      </c>
      <c r="E601" s="238" t="s">
        <v>861</v>
      </c>
      <c r="F601" s="239" t="s">
        <v>862</v>
      </c>
      <c r="G601" s="240" t="s">
        <v>378</v>
      </c>
      <c r="H601" s="241">
        <v>3</v>
      </c>
      <c r="I601" s="242"/>
      <c r="J601" s="243">
        <f>ROUND(I601*H601,2)</f>
        <v>0</v>
      </c>
      <c r="K601" s="239" t="s">
        <v>193</v>
      </c>
      <c r="L601" s="73"/>
      <c r="M601" s="244" t="s">
        <v>21</v>
      </c>
      <c r="N601" s="245" t="s">
        <v>43</v>
      </c>
      <c r="O601" s="48"/>
      <c r="P601" s="246">
        <f>O601*H601</f>
        <v>0</v>
      </c>
      <c r="Q601" s="246">
        <v>0.0014499999999999999</v>
      </c>
      <c r="R601" s="246">
        <f>Q601*H601</f>
        <v>0.0043499999999999997</v>
      </c>
      <c r="S601" s="246">
        <v>0</v>
      </c>
      <c r="T601" s="247">
        <f>S601*H601</f>
        <v>0</v>
      </c>
      <c r="AR601" s="25" t="s">
        <v>290</v>
      </c>
      <c r="AT601" s="25" t="s">
        <v>190</v>
      </c>
      <c r="AU601" s="25" t="s">
        <v>81</v>
      </c>
      <c r="AY601" s="25" t="s">
        <v>188</v>
      </c>
      <c r="BE601" s="248">
        <f>IF(N601="základní",J601,0)</f>
        <v>0</v>
      </c>
      <c r="BF601" s="248">
        <f>IF(N601="snížená",J601,0)</f>
        <v>0</v>
      </c>
      <c r="BG601" s="248">
        <f>IF(N601="zákl. přenesená",J601,0)</f>
        <v>0</v>
      </c>
      <c r="BH601" s="248">
        <f>IF(N601="sníž. přenesená",J601,0)</f>
        <v>0</v>
      </c>
      <c r="BI601" s="248">
        <f>IF(N601="nulová",J601,0)</f>
        <v>0</v>
      </c>
      <c r="BJ601" s="25" t="s">
        <v>79</v>
      </c>
      <c r="BK601" s="248">
        <f>ROUND(I601*H601,2)</f>
        <v>0</v>
      </c>
      <c r="BL601" s="25" t="s">
        <v>290</v>
      </c>
      <c r="BM601" s="25" t="s">
        <v>1974</v>
      </c>
    </row>
    <row r="602" s="1" customFormat="1">
      <c r="B602" s="47"/>
      <c r="C602" s="75"/>
      <c r="D602" s="249" t="s">
        <v>196</v>
      </c>
      <c r="E602" s="75"/>
      <c r="F602" s="250" t="s">
        <v>864</v>
      </c>
      <c r="G602" s="75"/>
      <c r="H602" s="75"/>
      <c r="I602" s="205"/>
      <c r="J602" s="75"/>
      <c r="K602" s="75"/>
      <c r="L602" s="73"/>
      <c r="M602" s="251"/>
      <c r="N602" s="48"/>
      <c r="O602" s="48"/>
      <c r="P602" s="48"/>
      <c r="Q602" s="48"/>
      <c r="R602" s="48"/>
      <c r="S602" s="48"/>
      <c r="T602" s="96"/>
      <c r="AT602" s="25" t="s">
        <v>196</v>
      </c>
      <c r="AU602" s="25" t="s">
        <v>81</v>
      </c>
    </row>
    <row r="603" s="1" customFormat="1">
      <c r="B603" s="47"/>
      <c r="C603" s="75"/>
      <c r="D603" s="249" t="s">
        <v>198</v>
      </c>
      <c r="E603" s="75"/>
      <c r="F603" s="252" t="s">
        <v>858</v>
      </c>
      <c r="G603" s="75"/>
      <c r="H603" s="75"/>
      <c r="I603" s="205"/>
      <c r="J603" s="75"/>
      <c r="K603" s="75"/>
      <c r="L603" s="73"/>
      <c r="M603" s="251"/>
      <c r="N603" s="48"/>
      <c r="O603" s="48"/>
      <c r="P603" s="48"/>
      <c r="Q603" s="48"/>
      <c r="R603" s="48"/>
      <c r="S603" s="48"/>
      <c r="T603" s="96"/>
      <c r="AT603" s="25" t="s">
        <v>198</v>
      </c>
      <c r="AU603" s="25" t="s">
        <v>81</v>
      </c>
    </row>
    <row r="604" s="12" customFormat="1">
      <c r="B604" s="253"/>
      <c r="C604" s="254"/>
      <c r="D604" s="249" t="s">
        <v>200</v>
      </c>
      <c r="E604" s="255" t="s">
        <v>21</v>
      </c>
      <c r="F604" s="256" t="s">
        <v>1975</v>
      </c>
      <c r="G604" s="254"/>
      <c r="H604" s="257">
        <v>3</v>
      </c>
      <c r="I604" s="258"/>
      <c r="J604" s="254"/>
      <c r="K604" s="254"/>
      <c r="L604" s="259"/>
      <c r="M604" s="260"/>
      <c r="N604" s="261"/>
      <c r="O604" s="261"/>
      <c r="P604" s="261"/>
      <c r="Q604" s="261"/>
      <c r="R604" s="261"/>
      <c r="S604" s="261"/>
      <c r="T604" s="262"/>
      <c r="AT604" s="263" t="s">
        <v>200</v>
      </c>
      <c r="AU604" s="263" t="s">
        <v>81</v>
      </c>
      <c r="AV604" s="12" t="s">
        <v>81</v>
      </c>
      <c r="AW604" s="12" t="s">
        <v>35</v>
      </c>
      <c r="AX604" s="12" t="s">
        <v>79</v>
      </c>
      <c r="AY604" s="263" t="s">
        <v>188</v>
      </c>
    </row>
    <row r="605" s="1" customFormat="1" ht="16.5" customHeight="1">
      <c r="B605" s="47"/>
      <c r="C605" s="237" t="s">
        <v>642</v>
      </c>
      <c r="D605" s="237" t="s">
        <v>190</v>
      </c>
      <c r="E605" s="238" t="s">
        <v>867</v>
      </c>
      <c r="F605" s="239" t="s">
        <v>868</v>
      </c>
      <c r="G605" s="240" t="s">
        <v>627</v>
      </c>
      <c r="H605" s="241">
        <v>3</v>
      </c>
      <c r="I605" s="242"/>
      <c r="J605" s="243">
        <f>ROUND(I605*H605,2)</f>
        <v>0</v>
      </c>
      <c r="K605" s="239" t="s">
        <v>193</v>
      </c>
      <c r="L605" s="73"/>
      <c r="M605" s="244" t="s">
        <v>21</v>
      </c>
      <c r="N605" s="245" t="s">
        <v>43</v>
      </c>
      <c r="O605" s="48"/>
      <c r="P605" s="246">
        <f>O605*H605</f>
        <v>0</v>
      </c>
      <c r="Q605" s="246">
        <v>0</v>
      </c>
      <c r="R605" s="246">
        <f>Q605*H605</f>
        <v>0</v>
      </c>
      <c r="S605" s="246">
        <v>0.017049999999999999</v>
      </c>
      <c r="T605" s="247">
        <f>S605*H605</f>
        <v>0.051150000000000001</v>
      </c>
      <c r="AR605" s="25" t="s">
        <v>290</v>
      </c>
      <c r="AT605" s="25" t="s">
        <v>190</v>
      </c>
      <c r="AU605" s="25" t="s">
        <v>81</v>
      </c>
      <c r="AY605" s="25" t="s">
        <v>188</v>
      </c>
      <c r="BE605" s="248">
        <f>IF(N605="základní",J605,0)</f>
        <v>0</v>
      </c>
      <c r="BF605" s="248">
        <f>IF(N605="snížená",J605,0)</f>
        <v>0</v>
      </c>
      <c r="BG605" s="248">
        <f>IF(N605="zákl. přenesená",J605,0)</f>
        <v>0</v>
      </c>
      <c r="BH605" s="248">
        <f>IF(N605="sníž. přenesená",J605,0)</f>
        <v>0</v>
      </c>
      <c r="BI605" s="248">
        <f>IF(N605="nulová",J605,0)</f>
        <v>0</v>
      </c>
      <c r="BJ605" s="25" t="s">
        <v>79</v>
      </c>
      <c r="BK605" s="248">
        <f>ROUND(I605*H605,2)</f>
        <v>0</v>
      </c>
      <c r="BL605" s="25" t="s">
        <v>290</v>
      </c>
      <c r="BM605" s="25" t="s">
        <v>1976</v>
      </c>
    </row>
    <row r="606" s="1" customFormat="1">
      <c r="B606" s="47"/>
      <c r="C606" s="75"/>
      <c r="D606" s="249" t="s">
        <v>196</v>
      </c>
      <c r="E606" s="75"/>
      <c r="F606" s="250" t="s">
        <v>870</v>
      </c>
      <c r="G606" s="75"/>
      <c r="H606" s="75"/>
      <c r="I606" s="205"/>
      <c r="J606" s="75"/>
      <c r="K606" s="75"/>
      <c r="L606" s="73"/>
      <c r="M606" s="251"/>
      <c r="N606" s="48"/>
      <c r="O606" s="48"/>
      <c r="P606" s="48"/>
      <c r="Q606" s="48"/>
      <c r="R606" s="48"/>
      <c r="S606" s="48"/>
      <c r="T606" s="96"/>
      <c r="AT606" s="25" t="s">
        <v>196</v>
      </c>
      <c r="AU606" s="25" t="s">
        <v>81</v>
      </c>
    </row>
    <row r="607" s="1" customFormat="1" ht="16.5" customHeight="1">
      <c r="B607" s="47"/>
      <c r="C607" s="237" t="s">
        <v>845</v>
      </c>
      <c r="D607" s="237" t="s">
        <v>190</v>
      </c>
      <c r="E607" s="238" t="s">
        <v>872</v>
      </c>
      <c r="F607" s="239" t="s">
        <v>873</v>
      </c>
      <c r="G607" s="240" t="s">
        <v>627</v>
      </c>
      <c r="H607" s="241">
        <v>3</v>
      </c>
      <c r="I607" s="242"/>
      <c r="J607" s="243">
        <f>ROUND(I607*H607,2)</f>
        <v>0</v>
      </c>
      <c r="K607" s="239" t="s">
        <v>193</v>
      </c>
      <c r="L607" s="73"/>
      <c r="M607" s="244" t="s">
        <v>21</v>
      </c>
      <c r="N607" s="245" t="s">
        <v>43</v>
      </c>
      <c r="O607" s="48"/>
      <c r="P607" s="246">
        <f>O607*H607</f>
        <v>0</v>
      </c>
      <c r="Q607" s="246">
        <v>0.0021199999999999999</v>
      </c>
      <c r="R607" s="246">
        <f>Q607*H607</f>
        <v>0.0063599999999999993</v>
      </c>
      <c r="S607" s="246">
        <v>0</v>
      </c>
      <c r="T607" s="247">
        <f>S607*H607</f>
        <v>0</v>
      </c>
      <c r="AR607" s="25" t="s">
        <v>290</v>
      </c>
      <c r="AT607" s="25" t="s">
        <v>190</v>
      </c>
      <c r="AU607" s="25" t="s">
        <v>81</v>
      </c>
      <c r="AY607" s="25" t="s">
        <v>188</v>
      </c>
      <c r="BE607" s="248">
        <f>IF(N607="základní",J607,0)</f>
        <v>0</v>
      </c>
      <c r="BF607" s="248">
        <f>IF(N607="snížená",J607,0)</f>
        <v>0</v>
      </c>
      <c r="BG607" s="248">
        <f>IF(N607="zákl. přenesená",J607,0)</f>
        <v>0</v>
      </c>
      <c r="BH607" s="248">
        <f>IF(N607="sníž. přenesená",J607,0)</f>
        <v>0</v>
      </c>
      <c r="BI607" s="248">
        <f>IF(N607="nulová",J607,0)</f>
        <v>0</v>
      </c>
      <c r="BJ607" s="25" t="s">
        <v>79</v>
      </c>
      <c r="BK607" s="248">
        <f>ROUND(I607*H607,2)</f>
        <v>0</v>
      </c>
      <c r="BL607" s="25" t="s">
        <v>290</v>
      </c>
      <c r="BM607" s="25" t="s">
        <v>1977</v>
      </c>
    </row>
    <row r="608" s="1" customFormat="1">
      <c r="B608" s="47"/>
      <c r="C608" s="75"/>
      <c r="D608" s="249" t="s">
        <v>196</v>
      </c>
      <c r="E608" s="75"/>
      <c r="F608" s="250" t="s">
        <v>875</v>
      </c>
      <c r="G608" s="75"/>
      <c r="H608" s="75"/>
      <c r="I608" s="205"/>
      <c r="J608" s="75"/>
      <c r="K608" s="75"/>
      <c r="L608" s="73"/>
      <c r="M608" s="251"/>
      <c r="N608" s="48"/>
      <c r="O608" s="48"/>
      <c r="P608" s="48"/>
      <c r="Q608" s="48"/>
      <c r="R608" s="48"/>
      <c r="S608" s="48"/>
      <c r="T608" s="96"/>
      <c r="AT608" s="25" t="s">
        <v>196</v>
      </c>
      <c r="AU608" s="25" t="s">
        <v>81</v>
      </c>
    </row>
    <row r="609" s="1" customFormat="1" ht="16.5" customHeight="1">
      <c r="B609" s="47"/>
      <c r="C609" s="237" t="s">
        <v>853</v>
      </c>
      <c r="D609" s="237" t="s">
        <v>190</v>
      </c>
      <c r="E609" s="238" t="s">
        <v>877</v>
      </c>
      <c r="F609" s="239" t="s">
        <v>878</v>
      </c>
      <c r="G609" s="240" t="s">
        <v>627</v>
      </c>
      <c r="H609" s="241">
        <v>6</v>
      </c>
      <c r="I609" s="242"/>
      <c r="J609" s="243">
        <f>ROUND(I609*H609,2)</f>
        <v>0</v>
      </c>
      <c r="K609" s="239" t="s">
        <v>193</v>
      </c>
      <c r="L609" s="73"/>
      <c r="M609" s="244" t="s">
        <v>21</v>
      </c>
      <c r="N609" s="245" t="s">
        <v>43</v>
      </c>
      <c r="O609" s="48"/>
      <c r="P609" s="246">
        <f>O609*H609</f>
        <v>0</v>
      </c>
      <c r="Q609" s="246">
        <v>0.00029</v>
      </c>
      <c r="R609" s="246">
        <f>Q609*H609</f>
        <v>0.00174</v>
      </c>
      <c r="S609" s="246">
        <v>0</v>
      </c>
      <c r="T609" s="247">
        <f>S609*H609</f>
        <v>0</v>
      </c>
      <c r="AR609" s="25" t="s">
        <v>290</v>
      </c>
      <c r="AT609" s="25" t="s">
        <v>190</v>
      </c>
      <c r="AU609" s="25" t="s">
        <v>81</v>
      </c>
      <c r="AY609" s="25" t="s">
        <v>188</v>
      </c>
      <c r="BE609" s="248">
        <f>IF(N609="základní",J609,0)</f>
        <v>0</v>
      </c>
      <c r="BF609" s="248">
        <f>IF(N609="snížená",J609,0)</f>
        <v>0</v>
      </c>
      <c r="BG609" s="248">
        <f>IF(N609="zákl. přenesená",J609,0)</f>
        <v>0</v>
      </c>
      <c r="BH609" s="248">
        <f>IF(N609="sníž. přenesená",J609,0)</f>
        <v>0</v>
      </c>
      <c r="BI609" s="248">
        <f>IF(N609="nulová",J609,0)</f>
        <v>0</v>
      </c>
      <c r="BJ609" s="25" t="s">
        <v>79</v>
      </c>
      <c r="BK609" s="248">
        <f>ROUND(I609*H609,2)</f>
        <v>0</v>
      </c>
      <c r="BL609" s="25" t="s">
        <v>290</v>
      </c>
      <c r="BM609" s="25" t="s">
        <v>1978</v>
      </c>
    </row>
    <row r="610" s="1" customFormat="1">
      <c r="B610" s="47"/>
      <c r="C610" s="75"/>
      <c r="D610" s="249" t="s">
        <v>196</v>
      </c>
      <c r="E610" s="75"/>
      <c r="F610" s="250" t="s">
        <v>880</v>
      </c>
      <c r="G610" s="75"/>
      <c r="H610" s="75"/>
      <c r="I610" s="205"/>
      <c r="J610" s="75"/>
      <c r="K610" s="75"/>
      <c r="L610" s="73"/>
      <c r="M610" s="251"/>
      <c r="N610" s="48"/>
      <c r="O610" s="48"/>
      <c r="P610" s="48"/>
      <c r="Q610" s="48"/>
      <c r="R610" s="48"/>
      <c r="S610" s="48"/>
      <c r="T610" s="96"/>
      <c r="AT610" s="25" t="s">
        <v>196</v>
      </c>
      <c r="AU610" s="25" t="s">
        <v>81</v>
      </c>
    </row>
    <row r="611" s="1" customFormat="1" ht="16.5" customHeight="1">
      <c r="B611" s="47"/>
      <c r="C611" s="237" t="s">
        <v>860</v>
      </c>
      <c r="D611" s="237" t="s">
        <v>190</v>
      </c>
      <c r="E611" s="238" t="s">
        <v>1407</v>
      </c>
      <c r="F611" s="239" t="s">
        <v>1408</v>
      </c>
      <c r="G611" s="240" t="s">
        <v>261</v>
      </c>
      <c r="H611" s="241">
        <v>0.014999999999999999</v>
      </c>
      <c r="I611" s="242"/>
      <c r="J611" s="243">
        <f>ROUND(I611*H611,2)</f>
        <v>0</v>
      </c>
      <c r="K611" s="239" t="s">
        <v>193</v>
      </c>
      <c r="L611" s="73"/>
      <c r="M611" s="244" t="s">
        <v>21</v>
      </c>
      <c r="N611" s="245" t="s">
        <v>43</v>
      </c>
      <c r="O611" s="48"/>
      <c r="P611" s="246">
        <f>O611*H611</f>
        <v>0</v>
      </c>
      <c r="Q611" s="246">
        <v>0</v>
      </c>
      <c r="R611" s="246">
        <f>Q611*H611</f>
        <v>0</v>
      </c>
      <c r="S611" s="246">
        <v>0</v>
      </c>
      <c r="T611" s="247">
        <f>S611*H611</f>
        <v>0</v>
      </c>
      <c r="AR611" s="25" t="s">
        <v>290</v>
      </c>
      <c r="AT611" s="25" t="s">
        <v>190</v>
      </c>
      <c r="AU611" s="25" t="s">
        <v>81</v>
      </c>
      <c r="AY611" s="25" t="s">
        <v>188</v>
      </c>
      <c r="BE611" s="248">
        <f>IF(N611="základní",J611,0)</f>
        <v>0</v>
      </c>
      <c r="BF611" s="248">
        <f>IF(N611="snížená",J611,0)</f>
        <v>0</v>
      </c>
      <c r="BG611" s="248">
        <f>IF(N611="zákl. přenesená",J611,0)</f>
        <v>0</v>
      </c>
      <c r="BH611" s="248">
        <f>IF(N611="sníž. přenesená",J611,0)</f>
        <v>0</v>
      </c>
      <c r="BI611" s="248">
        <f>IF(N611="nulová",J611,0)</f>
        <v>0</v>
      </c>
      <c r="BJ611" s="25" t="s">
        <v>79</v>
      </c>
      <c r="BK611" s="248">
        <f>ROUND(I611*H611,2)</f>
        <v>0</v>
      </c>
      <c r="BL611" s="25" t="s">
        <v>290</v>
      </c>
      <c r="BM611" s="25" t="s">
        <v>1979</v>
      </c>
    </row>
    <row r="612" s="1" customFormat="1">
      <c r="B612" s="47"/>
      <c r="C612" s="75"/>
      <c r="D612" s="249" t="s">
        <v>196</v>
      </c>
      <c r="E612" s="75"/>
      <c r="F612" s="250" t="s">
        <v>1410</v>
      </c>
      <c r="G612" s="75"/>
      <c r="H612" s="75"/>
      <c r="I612" s="205"/>
      <c r="J612" s="75"/>
      <c r="K612" s="75"/>
      <c r="L612" s="73"/>
      <c r="M612" s="251"/>
      <c r="N612" s="48"/>
      <c r="O612" s="48"/>
      <c r="P612" s="48"/>
      <c r="Q612" s="48"/>
      <c r="R612" s="48"/>
      <c r="S612" s="48"/>
      <c r="T612" s="96"/>
      <c r="AT612" s="25" t="s">
        <v>196</v>
      </c>
      <c r="AU612" s="25" t="s">
        <v>81</v>
      </c>
    </row>
    <row r="613" s="1" customFormat="1">
      <c r="B613" s="47"/>
      <c r="C613" s="75"/>
      <c r="D613" s="249" t="s">
        <v>198</v>
      </c>
      <c r="E613" s="75"/>
      <c r="F613" s="252" t="s">
        <v>886</v>
      </c>
      <c r="G613" s="75"/>
      <c r="H613" s="75"/>
      <c r="I613" s="205"/>
      <c r="J613" s="75"/>
      <c r="K613" s="75"/>
      <c r="L613" s="73"/>
      <c r="M613" s="251"/>
      <c r="N613" s="48"/>
      <c r="O613" s="48"/>
      <c r="P613" s="48"/>
      <c r="Q613" s="48"/>
      <c r="R613" s="48"/>
      <c r="S613" s="48"/>
      <c r="T613" s="96"/>
      <c r="AT613" s="25" t="s">
        <v>198</v>
      </c>
      <c r="AU613" s="25" t="s">
        <v>81</v>
      </c>
    </row>
    <row r="614" s="11" customFormat="1" ht="29.88" customHeight="1">
      <c r="B614" s="221"/>
      <c r="C614" s="222"/>
      <c r="D614" s="223" t="s">
        <v>71</v>
      </c>
      <c r="E614" s="235" t="s">
        <v>898</v>
      </c>
      <c r="F614" s="235" t="s">
        <v>899</v>
      </c>
      <c r="G614" s="222"/>
      <c r="H614" s="222"/>
      <c r="I614" s="225"/>
      <c r="J614" s="236">
        <f>BK614</f>
        <v>0</v>
      </c>
      <c r="K614" s="222"/>
      <c r="L614" s="227"/>
      <c r="M614" s="228"/>
      <c r="N614" s="229"/>
      <c r="O614" s="229"/>
      <c r="P614" s="230">
        <f>SUM(P615:P629)</f>
        <v>0</v>
      </c>
      <c r="Q614" s="229"/>
      <c r="R614" s="230">
        <f>SUM(R615:R629)</f>
        <v>0.67656050000000001</v>
      </c>
      <c r="S614" s="229"/>
      <c r="T614" s="231">
        <f>SUM(T615:T629)</f>
        <v>0</v>
      </c>
      <c r="AR614" s="232" t="s">
        <v>81</v>
      </c>
      <c r="AT614" s="233" t="s">
        <v>71</v>
      </c>
      <c r="AU614" s="233" t="s">
        <v>79</v>
      </c>
      <c r="AY614" s="232" t="s">
        <v>188</v>
      </c>
      <c r="BK614" s="234">
        <f>SUM(BK615:BK629)</f>
        <v>0</v>
      </c>
    </row>
    <row r="615" s="1" customFormat="1" ht="16.5" customHeight="1">
      <c r="B615" s="47"/>
      <c r="C615" s="237" t="s">
        <v>866</v>
      </c>
      <c r="D615" s="237" t="s">
        <v>190</v>
      </c>
      <c r="E615" s="238" t="s">
        <v>901</v>
      </c>
      <c r="F615" s="239" t="s">
        <v>902</v>
      </c>
      <c r="G615" s="240" t="s">
        <v>120</v>
      </c>
      <c r="H615" s="241">
        <v>38.604999999999997</v>
      </c>
      <c r="I615" s="242"/>
      <c r="J615" s="243">
        <f>ROUND(I615*H615,2)</f>
        <v>0</v>
      </c>
      <c r="K615" s="239" t="s">
        <v>193</v>
      </c>
      <c r="L615" s="73"/>
      <c r="M615" s="244" t="s">
        <v>21</v>
      </c>
      <c r="N615" s="245" t="s">
        <v>43</v>
      </c>
      <c r="O615" s="48"/>
      <c r="P615" s="246">
        <f>O615*H615</f>
        <v>0</v>
      </c>
      <c r="Q615" s="246">
        <v>0</v>
      </c>
      <c r="R615" s="246">
        <f>Q615*H615</f>
        <v>0</v>
      </c>
      <c r="S615" s="246">
        <v>0</v>
      </c>
      <c r="T615" s="247">
        <f>S615*H615</f>
        <v>0</v>
      </c>
      <c r="AR615" s="25" t="s">
        <v>290</v>
      </c>
      <c r="AT615" s="25" t="s">
        <v>190</v>
      </c>
      <c r="AU615" s="25" t="s">
        <v>81</v>
      </c>
      <c r="AY615" s="25" t="s">
        <v>188</v>
      </c>
      <c r="BE615" s="248">
        <f>IF(N615="základní",J615,0)</f>
        <v>0</v>
      </c>
      <c r="BF615" s="248">
        <f>IF(N615="snížená",J615,0)</f>
        <v>0</v>
      </c>
      <c r="BG615" s="248">
        <f>IF(N615="zákl. přenesená",J615,0)</f>
        <v>0</v>
      </c>
      <c r="BH615" s="248">
        <f>IF(N615="sníž. přenesená",J615,0)</f>
        <v>0</v>
      </c>
      <c r="BI615" s="248">
        <f>IF(N615="nulová",J615,0)</f>
        <v>0</v>
      </c>
      <c r="BJ615" s="25" t="s">
        <v>79</v>
      </c>
      <c r="BK615" s="248">
        <f>ROUND(I615*H615,2)</f>
        <v>0</v>
      </c>
      <c r="BL615" s="25" t="s">
        <v>290</v>
      </c>
      <c r="BM615" s="25" t="s">
        <v>1980</v>
      </c>
    </row>
    <row r="616" s="1" customFormat="1">
      <c r="B616" s="47"/>
      <c r="C616" s="75"/>
      <c r="D616" s="249" t="s">
        <v>196</v>
      </c>
      <c r="E616" s="75"/>
      <c r="F616" s="250" t="s">
        <v>904</v>
      </c>
      <c r="G616" s="75"/>
      <c r="H616" s="75"/>
      <c r="I616" s="205"/>
      <c r="J616" s="75"/>
      <c r="K616" s="75"/>
      <c r="L616" s="73"/>
      <c r="M616" s="251"/>
      <c r="N616" s="48"/>
      <c r="O616" s="48"/>
      <c r="P616" s="48"/>
      <c r="Q616" s="48"/>
      <c r="R616" s="48"/>
      <c r="S616" s="48"/>
      <c r="T616" s="96"/>
      <c r="AT616" s="25" t="s">
        <v>196</v>
      </c>
      <c r="AU616" s="25" t="s">
        <v>81</v>
      </c>
    </row>
    <row r="617" s="1" customFormat="1">
      <c r="B617" s="47"/>
      <c r="C617" s="75"/>
      <c r="D617" s="249" t="s">
        <v>198</v>
      </c>
      <c r="E617" s="75"/>
      <c r="F617" s="252" t="s">
        <v>905</v>
      </c>
      <c r="G617" s="75"/>
      <c r="H617" s="75"/>
      <c r="I617" s="205"/>
      <c r="J617" s="75"/>
      <c r="K617" s="75"/>
      <c r="L617" s="73"/>
      <c r="M617" s="251"/>
      <c r="N617" s="48"/>
      <c r="O617" s="48"/>
      <c r="P617" s="48"/>
      <c r="Q617" s="48"/>
      <c r="R617" s="48"/>
      <c r="S617" s="48"/>
      <c r="T617" s="96"/>
      <c r="AT617" s="25" t="s">
        <v>198</v>
      </c>
      <c r="AU617" s="25" t="s">
        <v>81</v>
      </c>
    </row>
    <row r="618" s="13" customFormat="1">
      <c r="B618" s="264"/>
      <c r="C618" s="265"/>
      <c r="D618" s="249" t="s">
        <v>200</v>
      </c>
      <c r="E618" s="266" t="s">
        <v>21</v>
      </c>
      <c r="F618" s="267" t="s">
        <v>1981</v>
      </c>
      <c r="G618" s="265"/>
      <c r="H618" s="266" t="s">
        <v>21</v>
      </c>
      <c r="I618" s="268"/>
      <c r="J618" s="265"/>
      <c r="K618" s="265"/>
      <c r="L618" s="269"/>
      <c r="M618" s="270"/>
      <c r="N618" s="271"/>
      <c r="O618" s="271"/>
      <c r="P618" s="271"/>
      <c r="Q618" s="271"/>
      <c r="R618" s="271"/>
      <c r="S618" s="271"/>
      <c r="T618" s="272"/>
      <c r="AT618" s="273" t="s">
        <v>200</v>
      </c>
      <c r="AU618" s="273" t="s">
        <v>81</v>
      </c>
      <c r="AV618" s="13" t="s">
        <v>79</v>
      </c>
      <c r="AW618" s="13" t="s">
        <v>35</v>
      </c>
      <c r="AX618" s="13" t="s">
        <v>72</v>
      </c>
      <c r="AY618" s="273" t="s">
        <v>188</v>
      </c>
    </row>
    <row r="619" s="12" customFormat="1">
      <c r="B619" s="253"/>
      <c r="C619" s="254"/>
      <c r="D619" s="249" t="s">
        <v>200</v>
      </c>
      <c r="E619" s="255" t="s">
        <v>21</v>
      </c>
      <c r="F619" s="256" t="s">
        <v>1939</v>
      </c>
      <c r="G619" s="254"/>
      <c r="H619" s="257">
        <v>38.604999999999997</v>
      </c>
      <c r="I619" s="258"/>
      <c r="J619" s="254"/>
      <c r="K619" s="254"/>
      <c r="L619" s="259"/>
      <c r="M619" s="260"/>
      <c r="N619" s="261"/>
      <c r="O619" s="261"/>
      <c r="P619" s="261"/>
      <c r="Q619" s="261"/>
      <c r="R619" s="261"/>
      <c r="S619" s="261"/>
      <c r="T619" s="262"/>
      <c r="AT619" s="263" t="s">
        <v>200</v>
      </c>
      <c r="AU619" s="263" t="s">
        <v>81</v>
      </c>
      <c r="AV619" s="12" t="s">
        <v>81</v>
      </c>
      <c r="AW619" s="12" t="s">
        <v>35</v>
      </c>
      <c r="AX619" s="12" t="s">
        <v>72</v>
      </c>
      <c r="AY619" s="263" t="s">
        <v>188</v>
      </c>
    </row>
    <row r="620" s="14" customFormat="1">
      <c r="B620" s="274"/>
      <c r="C620" s="275"/>
      <c r="D620" s="249" t="s">
        <v>200</v>
      </c>
      <c r="E620" s="276" t="s">
        <v>21</v>
      </c>
      <c r="F620" s="277" t="s">
        <v>215</v>
      </c>
      <c r="G620" s="275"/>
      <c r="H620" s="278">
        <v>38.604999999999997</v>
      </c>
      <c r="I620" s="279"/>
      <c r="J620" s="275"/>
      <c r="K620" s="275"/>
      <c r="L620" s="280"/>
      <c r="M620" s="281"/>
      <c r="N620" s="282"/>
      <c r="O620" s="282"/>
      <c r="P620" s="282"/>
      <c r="Q620" s="282"/>
      <c r="R620" s="282"/>
      <c r="S620" s="282"/>
      <c r="T620" s="283"/>
      <c r="AT620" s="284" t="s">
        <v>200</v>
      </c>
      <c r="AU620" s="284" t="s">
        <v>81</v>
      </c>
      <c r="AV620" s="14" t="s">
        <v>194</v>
      </c>
      <c r="AW620" s="14" t="s">
        <v>35</v>
      </c>
      <c r="AX620" s="14" t="s">
        <v>79</v>
      </c>
      <c r="AY620" s="284" t="s">
        <v>188</v>
      </c>
    </row>
    <row r="621" s="1" customFormat="1" ht="16.5" customHeight="1">
      <c r="B621" s="47"/>
      <c r="C621" s="286" t="s">
        <v>871</v>
      </c>
      <c r="D621" s="286" t="s">
        <v>273</v>
      </c>
      <c r="E621" s="287" t="s">
        <v>908</v>
      </c>
      <c r="F621" s="288" t="s">
        <v>909</v>
      </c>
      <c r="G621" s="289" t="s">
        <v>120</v>
      </c>
      <c r="H621" s="290">
        <v>42.466000000000001</v>
      </c>
      <c r="I621" s="291"/>
      <c r="J621" s="292">
        <f>ROUND(I621*H621,2)</f>
        <v>0</v>
      </c>
      <c r="K621" s="288" t="s">
        <v>193</v>
      </c>
      <c r="L621" s="293"/>
      <c r="M621" s="294" t="s">
        <v>21</v>
      </c>
      <c r="N621" s="295" t="s">
        <v>43</v>
      </c>
      <c r="O621" s="48"/>
      <c r="P621" s="246">
        <f>O621*H621</f>
        <v>0</v>
      </c>
      <c r="Q621" s="246">
        <v>0.01575</v>
      </c>
      <c r="R621" s="246">
        <f>Q621*H621</f>
        <v>0.66883950000000003</v>
      </c>
      <c r="S621" s="246">
        <v>0</v>
      </c>
      <c r="T621" s="247">
        <f>S621*H621</f>
        <v>0</v>
      </c>
      <c r="AR621" s="25" t="s">
        <v>405</v>
      </c>
      <c r="AT621" s="25" t="s">
        <v>273</v>
      </c>
      <c r="AU621" s="25" t="s">
        <v>81</v>
      </c>
      <c r="AY621" s="25" t="s">
        <v>188</v>
      </c>
      <c r="BE621" s="248">
        <f>IF(N621="základní",J621,0)</f>
        <v>0</v>
      </c>
      <c r="BF621" s="248">
        <f>IF(N621="snížená",J621,0)</f>
        <v>0</v>
      </c>
      <c r="BG621" s="248">
        <f>IF(N621="zákl. přenesená",J621,0)</f>
        <v>0</v>
      </c>
      <c r="BH621" s="248">
        <f>IF(N621="sníž. přenesená",J621,0)</f>
        <v>0</v>
      </c>
      <c r="BI621" s="248">
        <f>IF(N621="nulová",J621,0)</f>
        <v>0</v>
      </c>
      <c r="BJ621" s="25" t="s">
        <v>79</v>
      </c>
      <c r="BK621" s="248">
        <f>ROUND(I621*H621,2)</f>
        <v>0</v>
      </c>
      <c r="BL621" s="25" t="s">
        <v>290</v>
      </c>
      <c r="BM621" s="25" t="s">
        <v>1982</v>
      </c>
    </row>
    <row r="622" s="1" customFormat="1">
      <c r="B622" s="47"/>
      <c r="C622" s="75"/>
      <c r="D622" s="249" t="s">
        <v>196</v>
      </c>
      <c r="E622" s="75"/>
      <c r="F622" s="250" t="s">
        <v>909</v>
      </c>
      <c r="G622" s="75"/>
      <c r="H622" s="75"/>
      <c r="I622" s="205"/>
      <c r="J622" s="75"/>
      <c r="K622" s="75"/>
      <c r="L622" s="73"/>
      <c r="M622" s="251"/>
      <c r="N622" s="48"/>
      <c r="O622" s="48"/>
      <c r="P622" s="48"/>
      <c r="Q622" s="48"/>
      <c r="R622" s="48"/>
      <c r="S622" s="48"/>
      <c r="T622" s="96"/>
      <c r="AT622" s="25" t="s">
        <v>196</v>
      </c>
      <c r="AU622" s="25" t="s">
        <v>81</v>
      </c>
    </row>
    <row r="623" s="12" customFormat="1">
      <c r="B623" s="253"/>
      <c r="C623" s="254"/>
      <c r="D623" s="249" t="s">
        <v>200</v>
      </c>
      <c r="E623" s="254"/>
      <c r="F623" s="256" t="s">
        <v>1983</v>
      </c>
      <c r="G623" s="254"/>
      <c r="H623" s="257">
        <v>42.466000000000001</v>
      </c>
      <c r="I623" s="258"/>
      <c r="J623" s="254"/>
      <c r="K623" s="254"/>
      <c r="L623" s="259"/>
      <c r="M623" s="260"/>
      <c r="N623" s="261"/>
      <c r="O623" s="261"/>
      <c r="P623" s="261"/>
      <c r="Q623" s="261"/>
      <c r="R623" s="261"/>
      <c r="S623" s="261"/>
      <c r="T623" s="262"/>
      <c r="AT623" s="263" t="s">
        <v>200</v>
      </c>
      <c r="AU623" s="263" t="s">
        <v>81</v>
      </c>
      <c r="AV623" s="12" t="s">
        <v>81</v>
      </c>
      <c r="AW623" s="12" t="s">
        <v>6</v>
      </c>
      <c r="AX623" s="12" t="s">
        <v>79</v>
      </c>
      <c r="AY623" s="263" t="s">
        <v>188</v>
      </c>
    </row>
    <row r="624" s="1" customFormat="1" ht="25.5" customHeight="1">
      <c r="B624" s="47"/>
      <c r="C624" s="237" t="s">
        <v>876</v>
      </c>
      <c r="D624" s="237" t="s">
        <v>190</v>
      </c>
      <c r="E624" s="238" t="s">
        <v>913</v>
      </c>
      <c r="F624" s="239" t="s">
        <v>914</v>
      </c>
      <c r="G624" s="240" t="s">
        <v>120</v>
      </c>
      <c r="H624" s="241">
        <v>38.604999999999997</v>
      </c>
      <c r="I624" s="242"/>
      <c r="J624" s="243">
        <f>ROUND(I624*H624,2)</f>
        <v>0</v>
      </c>
      <c r="K624" s="239" t="s">
        <v>193</v>
      </c>
      <c r="L624" s="73"/>
      <c r="M624" s="244" t="s">
        <v>21</v>
      </c>
      <c r="N624" s="245" t="s">
        <v>43</v>
      </c>
      <c r="O624" s="48"/>
      <c r="P624" s="246">
        <f>O624*H624</f>
        <v>0</v>
      </c>
      <c r="Q624" s="246">
        <v>0.00020000000000000001</v>
      </c>
      <c r="R624" s="246">
        <f>Q624*H624</f>
        <v>0.0077209999999999996</v>
      </c>
      <c r="S624" s="246">
        <v>0</v>
      </c>
      <c r="T624" s="247">
        <f>S624*H624</f>
        <v>0</v>
      </c>
      <c r="AR624" s="25" t="s">
        <v>290</v>
      </c>
      <c r="AT624" s="25" t="s">
        <v>190</v>
      </c>
      <c r="AU624" s="25" t="s">
        <v>81</v>
      </c>
      <c r="AY624" s="25" t="s">
        <v>188</v>
      </c>
      <c r="BE624" s="248">
        <f>IF(N624="základní",J624,0)</f>
        <v>0</v>
      </c>
      <c r="BF624" s="248">
        <f>IF(N624="snížená",J624,0)</f>
        <v>0</v>
      </c>
      <c r="BG624" s="248">
        <f>IF(N624="zákl. přenesená",J624,0)</f>
        <v>0</v>
      </c>
      <c r="BH624" s="248">
        <f>IF(N624="sníž. přenesená",J624,0)</f>
        <v>0</v>
      </c>
      <c r="BI624" s="248">
        <f>IF(N624="nulová",J624,0)</f>
        <v>0</v>
      </c>
      <c r="BJ624" s="25" t="s">
        <v>79</v>
      </c>
      <c r="BK624" s="248">
        <f>ROUND(I624*H624,2)</f>
        <v>0</v>
      </c>
      <c r="BL624" s="25" t="s">
        <v>290</v>
      </c>
      <c r="BM624" s="25" t="s">
        <v>1984</v>
      </c>
    </row>
    <row r="625" s="1" customFormat="1">
      <c r="B625" s="47"/>
      <c r="C625" s="75"/>
      <c r="D625" s="249" t="s">
        <v>196</v>
      </c>
      <c r="E625" s="75"/>
      <c r="F625" s="250" t="s">
        <v>916</v>
      </c>
      <c r="G625" s="75"/>
      <c r="H625" s="75"/>
      <c r="I625" s="205"/>
      <c r="J625" s="75"/>
      <c r="K625" s="75"/>
      <c r="L625" s="73"/>
      <c r="M625" s="251"/>
      <c r="N625" s="48"/>
      <c r="O625" s="48"/>
      <c r="P625" s="48"/>
      <c r="Q625" s="48"/>
      <c r="R625" s="48"/>
      <c r="S625" s="48"/>
      <c r="T625" s="96"/>
      <c r="AT625" s="25" t="s">
        <v>196</v>
      </c>
      <c r="AU625" s="25" t="s">
        <v>81</v>
      </c>
    </row>
    <row r="626" s="1" customFormat="1">
      <c r="B626" s="47"/>
      <c r="C626" s="75"/>
      <c r="D626" s="249" t="s">
        <v>198</v>
      </c>
      <c r="E626" s="75"/>
      <c r="F626" s="252" t="s">
        <v>917</v>
      </c>
      <c r="G626" s="75"/>
      <c r="H626" s="75"/>
      <c r="I626" s="205"/>
      <c r="J626" s="75"/>
      <c r="K626" s="75"/>
      <c r="L626" s="73"/>
      <c r="M626" s="251"/>
      <c r="N626" s="48"/>
      <c r="O626" s="48"/>
      <c r="P626" s="48"/>
      <c r="Q626" s="48"/>
      <c r="R626" s="48"/>
      <c r="S626" s="48"/>
      <c r="T626" s="96"/>
      <c r="AT626" s="25" t="s">
        <v>198</v>
      </c>
      <c r="AU626" s="25" t="s">
        <v>81</v>
      </c>
    </row>
    <row r="627" s="1" customFormat="1" ht="16.5" customHeight="1">
      <c r="B627" s="47"/>
      <c r="C627" s="237" t="s">
        <v>881</v>
      </c>
      <c r="D627" s="237" t="s">
        <v>190</v>
      </c>
      <c r="E627" s="238" t="s">
        <v>1414</v>
      </c>
      <c r="F627" s="239" t="s">
        <v>1415</v>
      </c>
      <c r="G627" s="240" t="s">
        <v>261</v>
      </c>
      <c r="H627" s="241">
        <v>0.67700000000000005</v>
      </c>
      <c r="I627" s="242"/>
      <c r="J627" s="243">
        <f>ROUND(I627*H627,2)</f>
        <v>0</v>
      </c>
      <c r="K627" s="239" t="s">
        <v>193</v>
      </c>
      <c r="L627" s="73"/>
      <c r="M627" s="244" t="s">
        <v>21</v>
      </c>
      <c r="N627" s="245" t="s">
        <v>43</v>
      </c>
      <c r="O627" s="48"/>
      <c r="P627" s="246">
        <f>O627*H627</f>
        <v>0</v>
      </c>
      <c r="Q627" s="246">
        <v>0</v>
      </c>
      <c r="R627" s="246">
        <f>Q627*H627</f>
        <v>0</v>
      </c>
      <c r="S627" s="246">
        <v>0</v>
      </c>
      <c r="T627" s="247">
        <f>S627*H627</f>
        <v>0</v>
      </c>
      <c r="AR627" s="25" t="s">
        <v>290</v>
      </c>
      <c r="AT627" s="25" t="s">
        <v>190</v>
      </c>
      <c r="AU627" s="25" t="s">
        <v>81</v>
      </c>
      <c r="AY627" s="25" t="s">
        <v>188</v>
      </c>
      <c r="BE627" s="248">
        <f>IF(N627="základní",J627,0)</f>
        <v>0</v>
      </c>
      <c r="BF627" s="248">
        <f>IF(N627="snížená",J627,0)</f>
        <v>0</v>
      </c>
      <c r="BG627" s="248">
        <f>IF(N627="zákl. přenesená",J627,0)</f>
        <v>0</v>
      </c>
      <c r="BH627" s="248">
        <f>IF(N627="sníž. přenesená",J627,0)</f>
        <v>0</v>
      </c>
      <c r="BI627" s="248">
        <f>IF(N627="nulová",J627,0)</f>
        <v>0</v>
      </c>
      <c r="BJ627" s="25" t="s">
        <v>79</v>
      </c>
      <c r="BK627" s="248">
        <f>ROUND(I627*H627,2)</f>
        <v>0</v>
      </c>
      <c r="BL627" s="25" t="s">
        <v>290</v>
      </c>
      <c r="BM627" s="25" t="s">
        <v>1985</v>
      </c>
    </row>
    <row r="628" s="1" customFormat="1">
      <c r="B628" s="47"/>
      <c r="C628" s="75"/>
      <c r="D628" s="249" t="s">
        <v>196</v>
      </c>
      <c r="E628" s="75"/>
      <c r="F628" s="250" t="s">
        <v>1417</v>
      </c>
      <c r="G628" s="75"/>
      <c r="H628" s="75"/>
      <c r="I628" s="205"/>
      <c r="J628" s="75"/>
      <c r="K628" s="75"/>
      <c r="L628" s="73"/>
      <c r="M628" s="251"/>
      <c r="N628" s="48"/>
      <c r="O628" s="48"/>
      <c r="P628" s="48"/>
      <c r="Q628" s="48"/>
      <c r="R628" s="48"/>
      <c r="S628" s="48"/>
      <c r="T628" s="96"/>
      <c r="AT628" s="25" t="s">
        <v>196</v>
      </c>
      <c r="AU628" s="25" t="s">
        <v>81</v>
      </c>
    </row>
    <row r="629" s="1" customFormat="1">
      <c r="B629" s="47"/>
      <c r="C629" s="75"/>
      <c r="D629" s="249" t="s">
        <v>198</v>
      </c>
      <c r="E629" s="75"/>
      <c r="F629" s="252" t="s">
        <v>772</v>
      </c>
      <c r="G629" s="75"/>
      <c r="H629" s="75"/>
      <c r="I629" s="205"/>
      <c r="J629" s="75"/>
      <c r="K629" s="75"/>
      <c r="L629" s="73"/>
      <c r="M629" s="251"/>
      <c r="N629" s="48"/>
      <c r="O629" s="48"/>
      <c r="P629" s="48"/>
      <c r="Q629" s="48"/>
      <c r="R629" s="48"/>
      <c r="S629" s="48"/>
      <c r="T629" s="96"/>
      <c r="AT629" s="25" t="s">
        <v>198</v>
      </c>
      <c r="AU629" s="25" t="s">
        <v>81</v>
      </c>
    </row>
    <row r="630" s="11" customFormat="1" ht="29.88" customHeight="1">
      <c r="B630" s="221"/>
      <c r="C630" s="222"/>
      <c r="D630" s="223" t="s">
        <v>71</v>
      </c>
      <c r="E630" s="235" t="s">
        <v>923</v>
      </c>
      <c r="F630" s="235" t="s">
        <v>924</v>
      </c>
      <c r="G630" s="222"/>
      <c r="H630" s="222"/>
      <c r="I630" s="225"/>
      <c r="J630" s="236">
        <f>BK630</f>
        <v>0</v>
      </c>
      <c r="K630" s="222"/>
      <c r="L630" s="227"/>
      <c r="M630" s="228"/>
      <c r="N630" s="229"/>
      <c r="O630" s="229"/>
      <c r="P630" s="230">
        <f>SUM(P631:P657)</f>
        <v>0</v>
      </c>
      <c r="Q630" s="229"/>
      <c r="R630" s="230">
        <f>SUM(R631:R657)</f>
        <v>0.51833799999999997</v>
      </c>
      <c r="S630" s="229"/>
      <c r="T630" s="231">
        <f>SUM(T631:T657)</f>
        <v>0.301564</v>
      </c>
      <c r="AR630" s="232" t="s">
        <v>81</v>
      </c>
      <c r="AT630" s="233" t="s">
        <v>71</v>
      </c>
      <c r="AU630" s="233" t="s">
        <v>79</v>
      </c>
      <c r="AY630" s="232" t="s">
        <v>188</v>
      </c>
      <c r="BK630" s="234">
        <f>SUM(BK631:BK657)</f>
        <v>0</v>
      </c>
    </row>
    <row r="631" s="1" customFormat="1" ht="16.5" customHeight="1">
      <c r="B631" s="47"/>
      <c r="C631" s="237" t="s">
        <v>889</v>
      </c>
      <c r="D631" s="237" t="s">
        <v>190</v>
      </c>
      <c r="E631" s="238" t="s">
        <v>1986</v>
      </c>
      <c r="F631" s="239" t="s">
        <v>1987</v>
      </c>
      <c r="G631" s="240" t="s">
        <v>120</v>
      </c>
      <c r="H631" s="241">
        <v>10.9</v>
      </c>
      <c r="I631" s="242"/>
      <c r="J631" s="243">
        <f>ROUND(I631*H631,2)</f>
        <v>0</v>
      </c>
      <c r="K631" s="239" t="s">
        <v>193</v>
      </c>
      <c r="L631" s="73"/>
      <c r="M631" s="244" t="s">
        <v>21</v>
      </c>
      <c r="N631" s="245" t="s">
        <v>43</v>
      </c>
      <c r="O631" s="48"/>
      <c r="P631" s="246">
        <f>O631*H631</f>
        <v>0</v>
      </c>
      <c r="Q631" s="246">
        <v>0</v>
      </c>
      <c r="R631" s="246">
        <f>Q631*H631</f>
        <v>0</v>
      </c>
      <c r="S631" s="246">
        <v>0.00594</v>
      </c>
      <c r="T631" s="247">
        <f>S631*H631</f>
        <v>0.064745999999999998</v>
      </c>
      <c r="AR631" s="25" t="s">
        <v>290</v>
      </c>
      <c r="AT631" s="25" t="s">
        <v>190</v>
      </c>
      <c r="AU631" s="25" t="s">
        <v>81</v>
      </c>
      <c r="AY631" s="25" t="s">
        <v>188</v>
      </c>
      <c r="BE631" s="248">
        <f>IF(N631="základní",J631,0)</f>
        <v>0</v>
      </c>
      <c r="BF631" s="248">
        <f>IF(N631="snížená",J631,0)</f>
        <v>0</v>
      </c>
      <c r="BG631" s="248">
        <f>IF(N631="zákl. přenesená",J631,0)</f>
        <v>0</v>
      </c>
      <c r="BH631" s="248">
        <f>IF(N631="sníž. přenesená",J631,0)</f>
        <v>0</v>
      </c>
      <c r="BI631" s="248">
        <f>IF(N631="nulová",J631,0)</f>
        <v>0</v>
      </c>
      <c r="BJ631" s="25" t="s">
        <v>79</v>
      </c>
      <c r="BK631" s="248">
        <f>ROUND(I631*H631,2)</f>
        <v>0</v>
      </c>
      <c r="BL631" s="25" t="s">
        <v>290</v>
      </c>
      <c r="BM631" s="25" t="s">
        <v>1988</v>
      </c>
    </row>
    <row r="632" s="1" customFormat="1">
      <c r="B632" s="47"/>
      <c r="C632" s="75"/>
      <c r="D632" s="249" t="s">
        <v>196</v>
      </c>
      <c r="E632" s="75"/>
      <c r="F632" s="250" t="s">
        <v>1989</v>
      </c>
      <c r="G632" s="75"/>
      <c r="H632" s="75"/>
      <c r="I632" s="205"/>
      <c r="J632" s="75"/>
      <c r="K632" s="75"/>
      <c r="L632" s="73"/>
      <c r="M632" s="251"/>
      <c r="N632" s="48"/>
      <c r="O632" s="48"/>
      <c r="P632" s="48"/>
      <c r="Q632" s="48"/>
      <c r="R632" s="48"/>
      <c r="S632" s="48"/>
      <c r="T632" s="96"/>
      <c r="AT632" s="25" t="s">
        <v>196</v>
      </c>
      <c r="AU632" s="25" t="s">
        <v>81</v>
      </c>
    </row>
    <row r="633" s="12" customFormat="1">
      <c r="B633" s="253"/>
      <c r="C633" s="254"/>
      <c r="D633" s="249" t="s">
        <v>200</v>
      </c>
      <c r="E633" s="255" t="s">
        <v>21</v>
      </c>
      <c r="F633" s="256" t="s">
        <v>1990</v>
      </c>
      <c r="G633" s="254"/>
      <c r="H633" s="257">
        <v>10.9</v>
      </c>
      <c r="I633" s="258"/>
      <c r="J633" s="254"/>
      <c r="K633" s="254"/>
      <c r="L633" s="259"/>
      <c r="M633" s="260"/>
      <c r="N633" s="261"/>
      <c r="O633" s="261"/>
      <c r="P633" s="261"/>
      <c r="Q633" s="261"/>
      <c r="R633" s="261"/>
      <c r="S633" s="261"/>
      <c r="T633" s="262"/>
      <c r="AT633" s="263" t="s">
        <v>200</v>
      </c>
      <c r="AU633" s="263" t="s">
        <v>81</v>
      </c>
      <c r="AV633" s="12" t="s">
        <v>81</v>
      </c>
      <c r="AW633" s="12" t="s">
        <v>35</v>
      </c>
      <c r="AX633" s="12" t="s">
        <v>79</v>
      </c>
      <c r="AY633" s="263" t="s">
        <v>188</v>
      </c>
    </row>
    <row r="634" s="1" customFormat="1" ht="16.5" customHeight="1">
      <c r="B634" s="47"/>
      <c r="C634" s="237" t="s">
        <v>894</v>
      </c>
      <c r="D634" s="237" t="s">
        <v>190</v>
      </c>
      <c r="E634" s="238" t="s">
        <v>931</v>
      </c>
      <c r="F634" s="239" t="s">
        <v>932</v>
      </c>
      <c r="G634" s="240" t="s">
        <v>378</v>
      </c>
      <c r="H634" s="241">
        <v>95</v>
      </c>
      <c r="I634" s="242"/>
      <c r="J634" s="243">
        <f>ROUND(I634*H634,2)</f>
        <v>0</v>
      </c>
      <c r="K634" s="239" t="s">
        <v>193</v>
      </c>
      <c r="L634" s="73"/>
      <c r="M634" s="244" t="s">
        <v>21</v>
      </c>
      <c r="N634" s="245" t="s">
        <v>43</v>
      </c>
      <c r="O634" s="48"/>
      <c r="P634" s="246">
        <f>O634*H634</f>
        <v>0</v>
      </c>
      <c r="Q634" s="246">
        <v>0</v>
      </c>
      <c r="R634" s="246">
        <f>Q634*H634</f>
        <v>0</v>
      </c>
      <c r="S634" s="246">
        <v>0.00191</v>
      </c>
      <c r="T634" s="247">
        <f>S634*H634</f>
        <v>0.18145</v>
      </c>
      <c r="AR634" s="25" t="s">
        <v>290</v>
      </c>
      <c r="AT634" s="25" t="s">
        <v>190</v>
      </c>
      <c r="AU634" s="25" t="s">
        <v>81</v>
      </c>
      <c r="AY634" s="25" t="s">
        <v>188</v>
      </c>
      <c r="BE634" s="248">
        <f>IF(N634="základní",J634,0)</f>
        <v>0</v>
      </c>
      <c r="BF634" s="248">
        <f>IF(N634="snížená",J634,0)</f>
        <v>0</v>
      </c>
      <c r="BG634" s="248">
        <f>IF(N634="zákl. přenesená",J634,0)</f>
        <v>0</v>
      </c>
      <c r="BH634" s="248">
        <f>IF(N634="sníž. přenesená",J634,0)</f>
        <v>0</v>
      </c>
      <c r="BI634" s="248">
        <f>IF(N634="nulová",J634,0)</f>
        <v>0</v>
      </c>
      <c r="BJ634" s="25" t="s">
        <v>79</v>
      </c>
      <c r="BK634" s="248">
        <f>ROUND(I634*H634,2)</f>
        <v>0</v>
      </c>
      <c r="BL634" s="25" t="s">
        <v>290</v>
      </c>
      <c r="BM634" s="25" t="s">
        <v>1991</v>
      </c>
    </row>
    <row r="635" s="1" customFormat="1">
      <c r="B635" s="47"/>
      <c r="C635" s="75"/>
      <c r="D635" s="249" t="s">
        <v>196</v>
      </c>
      <c r="E635" s="75"/>
      <c r="F635" s="250" t="s">
        <v>934</v>
      </c>
      <c r="G635" s="75"/>
      <c r="H635" s="75"/>
      <c r="I635" s="205"/>
      <c r="J635" s="75"/>
      <c r="K635" s="75"/>
      <c r="L635" s="73"/>
      <c r="M635" s="251"/>
      <c r="N635" s="48"/>
      <c r="O635" s="48"/>
      <c r="P635" s="48"/>
      <c r="Q635" s="48"/>
      <c r="R635" s="48"/>
      <c r="S635" s="48"/>
      <c r="T635" s="96"/>
      <c r="AT635" s="25" t="s">
        <v>196</v>
      </c>
      <c r="AU635" s="25" t="s">
        <v>81</v>
      </c>
    </row>
    <row r="636" s="12" customFormat="1">
      <c r="B636" s="253"/>
      <c r="C636" s="254"/>
      <c r="D636" s="249" t="s">
        <v>200</v>
      </c>
      <c r="E636" s="255" t="s">
        <v>21</v>
      </c>
      <c r="F636" s="256" t="s">
        <v>1992</v>
      </c>
      <c r="G636" s="254"/>
      <c r="H636" s="257">
        <v>95</v>
      </c>
      <c r="I636" s="258"/>
      <c r="J636" s="254"/>
      <c r="K636" s="254"/>
      <c r="L636" s="259"/>
      <c r="M636" s="260"/>
      <c r="N636" s="261"/>
      <c r="O636" s="261"/>
      <c r="P636" s="261"/>
      <c r="Q636" s="261"/>
      <c r="R636" s="261"/>
      <c r="S636" s="261"/>
      <c r="T636" s="262"/>
      <c r="AT636" s="263" t="s">
        <v>200</v>
      </c>
      <c r="AU636" s="263" t="s">
        <v>81</v>
      </c>
      <c r="AV636" s="12" t="s">
        <v>81</v>
      </c>
      <c r="AW636" s="12" t="s">
        <v>35</v>
      </c>
      <c r="AX636" s="12" t="s">
        <v>79</v>
      </c>
      <c r="AY636" s="263" t="s">
        <v>188</v>
      </c>
    </row>
    <row r="637" s="1" customFormat="1" ht="16.5" customHeight="1">
      <c r="B637" s="47"/>
      <c r="C637" s="237" t="s">
        <v>900</v>
      </c>
      <c r="D637" s="237" t="s">
        <v>190</v>
      </c>
      <c r="E637" s="238" t="s">
        <v>936</v>
      </c>
      <c r="F637" s="239" t="s">
        <v>937</v>
      </c>
      <c r="G637" s="240" t="s">
        <v>378</v>
      </c>
      <c r="H637" s="241">
        <v>26.399999999999999</v>
      </c>
      <c r="I637" s="242"/>
      <c r="J637" s="243">
        <f>ROUND(I637*H637,2)</f>
        <v>0</v>
      </c>
      <c r="K637" s="239" t="s">
        <v>193</v>
      </c>
      <c r="L637" s="73"/>
      <c r="M637" s="244" t="s">
        <v>21</v>
      </c>
      <c r="N637" s="245" t="s">
        <v>43</v>
      </c>
      <c r="O637" s="48"/>
      <c r="P637" s="246">
        <f>O637*H637</f>
        <v>0</v>
      </c>
      <c r="Q637" s="246">
        <v>0</v>
      </c>
      <c r="R637" s="246">
        <f>Q637*H637</f>
        <v>0</v>
      </c>
      <c r="S637" s="246">
        <v>0.00167</v>
      </c>
      <c r="T637" s="247">
        <f>S637*H637</f>
        <v>0.044088000000000002</v>
      </c>
      <c r="AR637" s="25" t="s">
        <v>290</v>
      </c>
      <c r="AT637" s="25" t="s">
        <v>190</v>
      </c>
      <c r="AU637" s="25" t="s">
        <v>81</v>
      </c>
      <c r="AY637" s="25" t="s">
        <v>188</v>
      </c>
      <c r="BE637" s="248">
        <f>IF(N637="základní",J637,0)</f>
        <v>0</v>
      </c>
      <c r="BF637" s="248">
        <f>IF(N637="snížená",J637,0)</f>
        <v>0</v>
      </c>
      <c r="BG637" s="248">
        <f>IF(N637="zákl. přenesená",J637,0)</f>
        <v>0</v>
      </c>
      <c r="BH637" s="248">
        <f>IF(N637="sníž. přenesená",J637,0)</f>
        <v>0</v>
      </c>
      <c r="BI637" s="248">
        <f>IF(N637="nulová",J637,0)</f>
        <v>0</v>
      </c>
      <c r="BJ637" s="25" t="s">
        <v>79</v>
      </c>
      <c r="BK637" s="248">
        <f>ROUND(I637*H637,2)</f>
        <v>0</v>
      </c>
      <c r="BL637" s="25" t="s">
        <v>290</v>
      </c>
      <c r="BM637" s="25" t="s">
        <v>1993</v>
      </c>
    </row>
    <row r="638" s="1" customFormat="1">
      <c r="B638" s="47"/>
      <c r="C638" s="75"/>
      <c r="D638" s="249" t="s">
        <v>196</v>
      </c>
      <c r="E638" s="75"/>
      <c r="F638" s="250" t="s">
        <v>939</v>
      </c>
      <c r="G638" s="75"/>
      <c r="H638" s="75"/>
      <c r="I638" s="205"/>
      <c r="J638" s="75"/>
      <c r="K638" s="75"/>
      <c r="L638" s="73"/>
      <c r="M638" s="251"/>
      <c r="N638" s="48"/>
      <c r="O638" s="48"/>
      <c r="P638" s="48"/>
      <c r="Q638" s="48"/>
      <c r="R638" s="48"/>
      <c r="S638" s="48"/>
      <c r="T638" s="96"/>
      <c r="AT638" s="25" t="s">
        <v>196</v>
      </c>
      <c r="AU638" s="25" t="s">
        <v>81</v>
      </c>
    </row>
    <row r="639" s="1" customFormat="1" ht="25.5" customHeight="1">
      <c r="B639" s="47"/>
      <c r="C639" s="237" t="s">
        <v>907</v>
      </c>
      <c r="D639" s="237" t="s">
        <v>190</v>
      </c>
      <c r="E639" s="238" t="s">
        <v>941</v>
      </c>
      <c r="F639" s="239" t="s">
        <v>942</v>
      </c>
      <c r="G639" s="240" t="s">
        <v>627</v>
      </c>
      <c r="H639" s="241">
        <v>6</v>
      </c>
      <c r="I639" s="242"/>
      <c r="J639" s="243">
        <f>ROUND(I639*H639,2)</f>
        <v>0</v>
      </c>
      <c r="K639" s="239" t="s">
        <v>193</v>
      </c>
      <c r="L639" s="73"/>
      <c r="M639" s="244" t="s">
        <v>21</v>
      </c>
      <c r="N639" s="245" t="s">
        <v>43</v>
      </c>
      <c r="O639" s="48"/>
      <c r="P639" s="246">
        <f>O639*H639</f>
        <v>0</v>
      </c>
      <c r="Q639" s="246">
        <v>0</v>
      </c>
      <c r="R639" s="246">
        <f>Q639*H639</f>
        <v>0</v>
      </c>
      <c r="S639" s="246">
        <v>0.0018799999999999999</v>
      </c>
      <c r="T639" s="247">
        <f>S639*H639</f>
        <v>0.01128</v>
      </c>
      <c r="AR639" s="25" t="s">
        <v>290</v>
      </c>
      <c r="AT639" s="25" t="s">
        <v>190</v>
      </c>
      <c r="AU639" s="25" t="s">
        <v>81</v>
      </c>
      <c r="AY639" s="25" t="s">
        <v>188</v>
      </c>
      <c r="BE639" s="248">
        <f>IF(N639="základní",J639,0)</f>
        <v>0</v>
      </c>
      <c r="BF639" s="248">
        <f>IF(N639="snížená",J639,0)</f>
        <v>0</v>
      </c>
      <c r="BG639" s="248">
        <f>IF(N639="zákl. přenesená",J639,0)</f>
        <v>0</v>
      </c>
      <c r="BH639" s="248">
        <f>IF(N639="sníž. přenesená",J639,0)</f>
        <v>0</v>
      </c>
      <c r="BI639" s="248">
        <f>IF(N639="nulová",J639,0)</f>
        <v>0</v>
      </c>
      <c r="BJ639" s="25" t="s">
        <v>79</v>
      </c>
      <c r="BK639" s="248">
        <f>ROUND(I639*H639,2)</f>
        <v>0</v>
      </c>
      <c r="BL639" s="25" t="s">
        <v>290</v>
      </c>
      <c r="BM639" s="25" t="s">
        <v>1994</v>
      </c>
    </row>
    <row r="640" s="1" customFormat="1">
      <c r="B640" s="47"/>
      <c r="C640" s="75"/>
      <c r="D640" s="249" t="s">
        <v>196</v>
      </c>
      <c r="E640" s="75"/>
      <c r="F640" s="250" t="s">
        <v>944</v>
      </c>
      <c r="G640" s="75"/>
      <c r="H640" s="75"/>
      <c r="I640" s="205"/>
      <c r="J640" s="75"/>
      <c r="K640" s="75"/>
      <c r="L640" s="73"/>
      <c r="M640" s="251"/>
      <c r="N640" s="48"/>
      <c r="O640" s="48"/>
      <c r="P640" s="48"/>
      <c r="Q640" s="48"/>
      <c r="R640" s="48"/>
      <c r="S640" s="48"/>
      <c r="T640" s="96"/>
      <c r="AT640" s="25" t="s">
        <v>196</v>
      </c>
      <c r="AU640" s="25" t="s">
        <v>81</v>
      </c>
    </row>
    <row r="641" s="1" customFormat="1" ht="25.5" customHeight="1">
      <c r="B641" s="47"/>
      <c r="C641" s="237" t="s">
        <v>912</v>
      </c>
      <c r="D641" s="237" t="s">
        <v>190</v>
      </c>
      <c r="E641" s="238" t="s">
        <v>1995</v>
      </c>
      <c r="F641" s="239" t="s">
        <v>1996</v>
      </c>
      <c r="G641" s="240" t="s">
        <v>120</v>
      </c>
      <c r="H641" s="241">
        <v>10.9</v>
      </c>
      <c r="I641" s="242"/>
      <c r="J641" s="243">
        <f>ROUND(I641*H641,2)</f>
        <v>0</v>
      </c>
      <c r="K641" s="239" t="s">
        <v>193</v>
      </c>
      <c r="L641" s="73"/>
      <c r="M641" s="244" t="s">
        <v>21</v>
      </c>
      <c r="N641" s="245" t="s">
        <v>43</v>
      </c>
      <c r="O641" s="48"/>
      <c r="P641" s="246">
        <f>O641*H641</f>
        <v>0</v>
      </c>
      <c r="Q641" s="246">
        <v>0.0068399999999999997</v>
      </c>
      <c r="R641" s="246">
        <f>Q641*H641</f>
        <v>0.074555999999999997</v>
      </c>
      <c r="S641" s="246">
        <v>0</v>
      </c>
      <c r="T641" s="247">
        <f>S641*H641</f>
        <v>0</v>
      </c>
      <c r="AR641" s="25" t="s">
        <v>290</v>
      </c>
      <c r="AT641" s="25" t="s">
        <v>190</v>
      </c>
      <c r="AU641" s="25" t="s">
        <v>81</v>
      </c>
      <c r="AY641" s="25" t="s">
        <v>188</v>
      </c>
      <c r="BE641" s="248">
        <f>IF(N641="základní",J641,0)</f>
        <v>0</v>
      </c>
      <c r="BF641" s="248">
        <f>IF(N641="snížená",J641,0)</f>
        <v>0</v>
      </c>
      <c r="BG641" s="248">
        <f>IF(N641="zákl. přenesená",J641,0)</f>
        <v>0</v>
      </c>
      <c r="BH641" s="248">
        <f>IF(N641="sníž. přenesená",J641,0)</f>
        <v>0</v>
      </c>
      <c r="BI641" s="248">
        <f>IF(N641="nulová",J641,0)</f>
        <v>0</v>
      </c>
      <c r="BJ641" s="25" t="s">
        <v>79</v>
      </c>
      <c r="BK641" s="248">
        <f>ROUND(I641*H641,2)</f>
        <v>0</v>
      </c>
      <c r="BL641" s="25" t="s">
        <v>290</v>
      </c>
      <c r="BM641" s="25" t="s">
        <v>1997</v>
      </c>
    </row>
    <row r="642" s="1" customFormat="1">
      <c r="B642" s="47"/>
      <c r="C642" s="75"/>
      <c r="D642" s="249" t="s">
        <v>196</v>
      </c>
      <c r="E642" s="75"/>
      <c r="F642" s="250" t="s">
        <v>1998</v>
      </c>
      <c r="G642" s="75"/>
      <c r="H642" s="75"/>
      <c r="I642" s="205"/>
      <c r="J642" s="75"/>
      <c r="K642" s="75"/>
      <c r="L642" s="73"/>
      <c r="M642" s="251"/>
      <c r="N642" s="48"/>
      <c r="O642" s="48"/>
      <c r="P642" s="48"/>
      <c r="Q642" s="48"/>
      <c r="R642" s="48"/>
      <c r="S642" s="48"/>
      <c r="T642" s="96"/>
      <c r="AT642" s="25" t="s">
        <v>196</v>
      </c>
      <c r="AU642" s="25" t="s">
        <v>81</v>
      </c>
    </row>
    <row r="643" s="12" customFormat="1">
      <c r="B643" s="253"/>
      <c r="C643" s="254"/>
      <c r="D643" s="249" t="s">
        <v>200</v>
      </c>
      <c r="E643" s="255" t="s">
        <v>21</v>
      </c>
      <c r="F643" s="256" t="s">
        <v>1999</v>
      </c>
      <c r="G643" s="254"/>
      <c r="H643" s="257">
        <v>7</v>
      </c>
      <c r="I643" s="258"/>
      <c r="J643" s="254"/>
      <c r="K643" s="254"/>
      <c r="L643" s="259"/>
      <c r="M643" s="260"/>
      <c r="N643" s="261"/>
      <c r="O643" s="261"/>
      <c r="P643" s="261"/>
      <c r="Q643" s="261"/>
      <c r="R643" s="261"/>
      <c r="S643" s="261"/>
      <c r="T643" s="262"/>
      <c r="AT643" s="263" t="s">
        <v>200</v>
      </c>
      <c r="AU643" s="263" t="s">
        <v>81</v>
      </c>
      <c r="AV643" s="12" t="s">
        <v>81</v>
      </c>
      <c r="AW643" s="12" t="s">
        <v>35</v>
      </c>
      <c r="AX643" s="12" t="s">
        <v>72</v>
      </c>
      <c r="AY643" s="263" t="s">
        <v>188</v>
      </c>
    </row>
    <row r="644" s="12" customFormat="1">
      <c r="B644" s="253"/>
      <c r="C644" s="254"/>
      <c r="D644" s="249" t="s">
        <v>200</v>
      </c>
      <c r="E644" s="255" t="s">
        <v>21</v>
      </c>
      <c r="F644" s="256" t="s">
        <v>2000</v>
      </c>
      <c r="G644" s="254"/>
      <c r="H644" s="257">
        <v>3.8999999999999999</v>
      </c>
      <c r="I644" s="258"/>
      <c r="J644" s="254"/>
      <c r="K644" s="254"/>
      <c r="L644" s="259"/>
      <c r="M644" s="260"/>
      <c r="N644" s="261"/>
      <c r="O644" s="261"/>
      <c r="P644" s="261"/>
      <c r="Q644" s="261"/>
      <c r="R644" s="261"/>
      <c r="S644" s="261"/>
      <c r="T644" s="262"/>
      <c r="AT644" s="263" t="s">
        <v>200</v>
      </c>
      <c r="AU644" s="263" t="s">
        <v>81</v>
      </c>
      <c r="AV644" s="12" t="s">
        <v>81</v>
      </c>
      <c r="AW644" s="12" t="s">
        <v>35</v>
      </c>
      <c r="AX644" s="12" t="s">
        <v>72</v>
      </c>
      <c r="AY644" s="263" t="s">
        <v>188</v>
      </c>
    </row>
    <row r="645" s="14" customFormat="1">
      <c r="B645" s="274"/>
      <c r="C645" s="275"/>
      <c r="D645" s="249" t="s">
        <v>200</v>
      </c>
      <c r="E645" s="276" t="s">
        <v>21</v>
      </c>
      <c r="F645" s="277" t="s">
        <v>215</v>
      </c>
      <c r="G645" s="275"/>
      <c r="H645" s="278">
        <v>10.9</v>
      </c>
      <c r="I645" s="279"/>
      <c r="J645" s="275"/>
      <c r="K645" s="275"/>
      <c r="L645" s="280"/>
      <c r="M645" s="281"/>
      <c r="N645" s="282"/>
      <c r="O645" s="282"/>
      <c r="P645" s="282"/>
      <c r="Q645" s="282"/>
      <c r="R645" s="282"/>
      <c r="S645" s="282"/>
      <c r="T645" s="283"/>
      <c r="AT645" s="284" t="s">
        <v>200</v>
      </c>
      <c r="AU645" s="284" t="s">
        <v>81</v>
      </c>
      <c r="AV645" s="14" t="s">
        <v>194</v>
      </c>
      <c r="AW645" s="14" t="s">
        <v>35</v>
      </c>
      <c r="AX645" s="14" t="s">
        <v>79</v>
      </c>
      <c r="AY645" s="284" t="s">
        <v>188</v>
      </c>
    </row>
    <row r="646" s="1" customFormat="1" ht="25.5" customHeight="1">
      <c r="B646" s="47"/>
      <c r="C646" s="237" t="s">
        <v>918</v>
      </c>
      <c r="D646" s="237" t="s">
        <v>190</v>
      </c>
      <c r="E646" s="238" t="s">
        <v>953</v>
      </c>
      <c r="F646" s="239" t="s">
        <v>954</v>
      </c>
      <c r="G646" s="240" t="s">
        <v>378</v>
      </c>
      <c r="H646" s="241">
        <v>55</v>
      </c>
      <c r="I646" s="242"/>
      <c r="J646" s="243">
        <f>ROUND(I646*H646,2)</f>
        <v>0</v>
      </c>
      <c r="K646" s="239" t="s">
        <v>307</v>
      </c>
      <c r="L646" s="73"/>
      <c r="M646" s="244" t="s">
        <v>21</v>
      </c>
      <c r="N646" s="245" t="s">
        <v>43</v>
      </c>
      <c r="O646" s="48"/>
      <c r="P646" s="246">
        <f>O646*H646</f>
        <v>0</v>
      </c>
      <c r="Q646" s="246">
        <v>0.0040099999999999997</v>
      </c>
      <c r="R646" s="246">
        <f>Q646*H646</f>
        <v>0.22054999999999997</v>
      </c>
      <c r="S646" s="246">
        <v>0</v>
      </c>
      <c r="T646" s="247">
        <f>S646*H646</f>
        <v>0</v>
      </c>
      <c r="AR646" s="25" t="s">
        <v>290</v>
      </c>
      <c r="AT646" s="25" t="s">
        <v>190</v>
      </c>
      <c r="AU646" s="25" t="s">
        <v>81</v>
      </c>
      <c r="AY646" s="25" t="s">
        <v>188</v>
      </c>
      <c r="BE646" s="248">
        <f>IF(N646="základní",J646,0)</f>
        <v>0</v>
      </c>
      <c r="BF646" s="248">
        <f>IF(N646="snížená",J646,0)</f>
        <v>0</v>
      </c>
      <c r="BG646" s="248">
        <f>IF(N646="zákl. přenesená",J646,0)</f>
        <v>0</v>
      </c>
      <c r="BH646" s="248">
        <f>IF(N646="sníž. přenesená",J646,0)</f>
        <v>0</v>
      </c>
      <c r="BI646" s="248">
        <f>IF(N646="nulová",J646,0)</f>
        <v>0</v>
      </c>
      <c r="BJ646" s="25" t="s">
        <v>79</v>
      </c>
      <c r="BK646" s="248">
        <f>ROUND(I646*H646,2)</f>
        <v>0</v>
      </c>
      <c r="BL646" s="25" t="s">
        <v>290</v>
      </c>
      <c r="BM646" s="25" t="s">
        <v>2001</v>
      </c>
    </row>
    <row r="647" s="1" customFormat="1">
      <c r="B647" s="47"/>
      <c r="C647" s="75"/>
      <c r="D647" s="249" t="s">
        <v>196</v>
      </c>
      <c r="E647" s="75"/>
      <c r="F647" s="250" t="s">
        <v>956</v>
      </c>
      <c r="G647" s="75"/>
      <c r="H647" s="75"/>
      <c r="I647" s="205"/>
      <c r="J647" s="75"/>
      <c r="K647" s="75"/>
      <c r="L647" s="73"/>
      <c r="M647" s="251"/>
      <c r="N647" s="48"/>
      <c r="O647" s="48"/>
      <c r="P647" s="48"/>
      <c r="Q647" s="48"/>
      <c r="R647" s="48"/>
      <c r="S647" s="48"/>
      <c r="T647" s="96"/>
      <c r="AT647" s="25" t="s">
        <v>196</v>
      </c>
      <c r="AU647" s="25" t="s">
        <v>81</v>
      </c>
    </row>
    <row r="648" s="12" customFormat="1">
      <c r="B648" s="253"/>
      <c r="C648" s="254"/>
      <c r="D648" s="249" t="s">
        <v>200</v>
      </c>
      <c r="E648" s="255" t="s">
        <v>21</v>
      </c>
      <c r="F648" s="256" t="s">
        <v>2002</v>
      </c>
      <c r="G648" s="254"/>
      <c r="H648" s="257">
        <v>55</v>
      </c>
      <c r="I648" s="258"/>
      <c r="J648" s="254"/>
      <c r="K648" s="254"/>
      <c r="L648" s="259"/>
      <c r="M648" s="260"/>
      <c r="N648" s="261"/>
      <c r="O648" s="261"/>
      <c r="P648" s="261"/>
      <c r="Q648" s="261"/>
      <c r="R648" s="261"/>
      <c r="S648" s="261"/>
      <c r="T648" s="262"/>
      <c r="AT648" s="263" t="s">
        <v>200</v>
      </c>
      <c r="AU648" s="263" t="s">
        <v>81</v>
      </c>
      <c r="AV648" s="12" t="s">
        <v>81</v>
      </c>
      <c r="AW648" s="12" t="s">
        <v>35</v>
      </c>
      <c r="AX648" s="12" t="s">
        <v>79</v>
      </c>
      <c r="AY648" s="263" t="s">
        <v>188</v>
      </c>
    </row>
    <row r="649" s="1" customFormat="1" ht="25.5" customHeight="1">
      <c r="B649" s="47"/>
      <c r="C649" s="237" t="s">
        <v>925</v>
      </c>
      <c r="D649" s="237" t="s">
        <v>190</v>
      </c>
      <c r="E649" s="238" t="s">
        <v>2003</v>
      </c>
      <c r="F649" s="239" t="s">
        <v>2004</v>
      </c>
      <c r="G649" s="240" t="s">
        <v>378</v>
      </c>
      <c r="H649" s="241">
        <v>40</v>
      </c>
      <c r="I649" s="242"/>
      <c r="J649" s="243">
        <f>ROUND(I649*H649,2)</f>
        <v>0</v>
      </c>
      <c r="K649" s="239" t="s">
        <v>307</v>
      </c>
      <c r="L649" s="73"/>
      <c r="M649" s="244" t="s">
        <v>21</v>
      </c>
      <c r="N649" s="245" t="s">
        <v>43</v>
      </c>
      <c r="O649" s="48"/>
      <c r="P649" s="246">
        <f>O649*H649</f>
        <v>0</v>
      </c>
      <c r="Q649" s="246">
        <v>0.0040099999999999997</v>
      </c>
      <c r="R649" s="246">
        <f>Q649*H649</f>
        <v>0.16039999999999999</v>
      </c>
      <c r="S649" s="246">
        <v>0</v>
      </c>
      <c r="T649" s="247">
        <f>S649*H649</f>
        <v>0</v>
      </c>
      <c r="AR649" s="25" t="s">
        <v>290</v>
      </c>
      <c r="AT649" s="25" t="s">
        <v>190</v>
      </c>
      <c r="AU649" s="25" t="s">
        <v>81</v>
      </c>
      <c r="AY649" s="25" t="s">
        <v>188</v>
      </c>
      <c r="BE649" s="248">
        <f>IF(N649="základní",J649,0)</f>
        <v>0</v>
      </c>
      <c r="BF649" s="248">
        <f>IF(N649="snížená",J649,0)</f>
        <v>0</v>
      </c>
      <c r="BG649" s="248">
        <f>IF(N649="zákl. přenesená",J649,0)</f>
        <v>0</v>
      </c>
      <c r="BH649" s="248">
        <f>IF(N649="sníž. přenesená",J649,0)</f>
        <v>0</v>
      </c>
      <c r="BI649" s="248">
        <f>IF(N649="nulová",J649,0)</f>
        <v>0</v>
      </c>
      <c r="BJ649" s="25" t="s">
        <v>79</v>
      </c>
      <c r="BK649" s="248">
        <f>ROUND(I649*H649,2)</f>
        <v>0</v>
      </c>
      <c r="BL649" s="25" t="s">
        <v>290</v>
      </c>
      <c r="BM649" s="25" t="s">
        <v>2005</v>
      </c>
    </row>
    <row r="650" s="1" customFormat="1">
      <c r="B650" s="47"/>
      <c r="C650" s="75"/>
      <c r="D650" s="249" t="s">
        <v>196</v>
      </c>
      <c r="E650" s="75"/>
      <c r="F650" s="250" t="s">
        <v>2006</v>
      </c>
      <c r="G650" s="75"/>
      <c r="H650" s="75"/>
      <c r="I650" s="205"/>
      <c r="J650" s="75"/>
      <c r="K650" s="75"/>
      <c r="L650" s="73"/>
      <c r="M650" s="251"/>
      <c r="N650" s="48"/>
      <c r="O650" s="48"/>
      <c r="P650" s="48"/>
      <c r="Q650" s="48"/>
      <c r="R650" s="48"/>
      <c r="S650" s="48"/>
      <c r="T650" s="96"/>
      <c r="AT650" s="25" t="s">
        <v>196</v>
      </c>
      <c r="AU650" s="25" t="s">
        <v>81</v>
      </c>
    </row>
    <row r="651" s="12" customFormat="1">
      <c r="B651" s="253"/>
      <c r="C651" s="254"/>
      <c r="D651" s="249" t="s">
        <v>200</v>
      </c>
      <c r="E651" s="255" t="s">
        <v>21</v>
      </c>
      <c r="F651" s="256" t="s">
        <v>2007</v>
      </c>
      <c r="G651" s="254"/>
      <c r="H651" s="257">
        <v>40</v>
      </c>
      <c r="I651" s="258"/>
      <c r="J651" s="254"/>
      <c r="K651" s="254"/>
      <c r="L651" s="259"/>
      <c r="M651" s="260"/>
      <c r="N651" s="261"/>
      <c r="O651" s="261"/>
      <c r="P651" s="261"/>
      <c r="Q651" s="261"/>
      <c r="R651" s="261"/>
      <c r="S651" s="261"/>
      <c r="T651" s="262"/>
      <c r="AT651" s="263" t="s">
        <v>200</v>
      </c>
      <c r="AU651" s="263" t="s">
        <v>81</v>
      </c>
      <c r="AV651" s="12" t="s">
        <v>81</v>
      </c>
      <c r="AW651" s="12" t="s">
        <v>35</v>
      </c>
      <c r="AX651" s="12" t="s">
        <v>79</v>
      </c>
      <c r="AY651" s="263" t="s">
        <v>188</v>
      </c>
    </row>
    <row r="652" s="1" customFormat="1" ht="25.5" customHeight="1">
      <c r="B652" s="47"/>
      <c r="C652" s="237" t="s">
        <v>930</v>
      </c>
      <c r="D652" s="237" t="s">
        <v>190</v>
      </c>
      <c r="E652" s="238" t="s">
        <v>959</v>
      </c>
      <c r="F652" s="239" t="s">
        <v>960</v>
      </c>
      <c r="G652" s="240" t="s">
        <v>378</v>
      </c>
      <c r="H652" s="241">
        <v>26.399999999999999</v>
      </c>
      <c r="I652" s="242"/>
      <c r="J652" s="243">
        <f>ROUND(I652*H652,2)</f>
        <v>0</v>
      </c>
      <c r="K652" s="239" t="s">
        <v>307</v>
      </c>
      <c r="L652" s="73"/>
      <c r="M652" s="244" t="s">
        <v>21</v>
      </c>
      <c r="N652" s="245" t="s">
        <v>43</v>
      </c>
      <c r="O652" s="48"/>
      <c r="P652" s="246">
        <f>O652*H652</f>
        <v>0</v>
      </c>
      <c r="Q652" s="246">
        <v>0.0023800000000000002</v>
      </c>
      <c r="R652" s="246">
        <f>Q652*H652</f>
        <v>0.062831999999999999</v>
      </c>
      <c r="S652" s="246">
        <v>0</v>
      </c>
      <c r="T652" s="247">
        <f>S652*H652</f>
        <v>0</v>
      </c>
      <c r="AR652" s="25" t="s">
        <v>290</v>
      </c>
      <c r="AT652" s="25" t="s">
        <v>190</v>
      </c>
      <c r="AU652" s="25" t="s">
        <v>81</v>
      </c>
      <c r="AY652" s="25" t="s">
        <v>188</v>
      </c>
      <c r="BE652" s="248">
        <f>IF(N652="základní",J652,0)</f>
        <v>0</v>
      </c>
      <c r="BF652" s="248">
        <f>IF(N652="snížená",J652,0)</f>
        <v>0</v>
      </c>
      <c r="BG652" s="248">
        <f>IF(N652="zákl. přenesená",J652,0)</f>
        <v>0</v>
      </c>
      <c r="BH652" s="248">
        <f>IF(N652="sníž. přenesená",J652,0)</f>
        <v>0</v>
      </c>
      <c r="BI652" s="248">
        <f>IF(N652="nulová",J652,0)</f>
        <v>0</v>
      </c>
      <c r="BJ652" s="25" t="s">
        <v>79</v>
      </c>
      <c r="BK652" s="248">
        <f>ROUND(I652*H652,2)</f>
        <v>0</v>
      </c>
      <c r="BL652" s="25" t="s">
        <v>290</v>
      </c>
      <c r="BM652" s="25" t="s">
        <v>2008</v>
      </c>
    </row>
    <row r="653" s="1" customFormat="1">
      <c r="B653" s="47"/>
      <c r="C653" s="75"/>
      <c r="D653" s="249" t="s">
        <v>196</v>
      </c>
      <c r="E653" s="75"/>
      <c r="F653" s="250" t="s">
        <v>962</v>
      </c>
      <c r="G653" s="75"/>
      <c r="H653" s="75"/>
      <c r="I653" s="205"/>
      <c r="J653" s="75"/>
      <c r="K653" s="75"/>
      <c r="L653" s="73"/>
      <c r="M653" s="251"/>
      <c r="N653" s="48"/>
      <c r="O653" s="48"/>
      <c r="P653" s="48"/>
      <c r="Q653" s="48"/>
      <c r="R653" s="48"/>
      <c r="S653" s="48"/>
      <c r="T653" s="96"/>
      <c r="AT653" s="25" t="s">
        <v>196</v>
      </c>
      <c r="AU653" s="25" t="s">
        <v>81</v>
      </c>
    </row>
    <row r="654" s="12" customFormat="1">
      <c r="B654" s="253"/>
      <c r="C654" s="254"/>
      <c r="D654" s="249" t="s">
        <v>200</v>
      </c>
      <c r="E654" s="255" t="s">
        <v>21</v>
      </c>
      <c r="F654" s="256" t="s">
        <v>2009</v>
      </c>
      <c r="G654" s="254"/>
      <c r="H654" s="257">
        <v>26.399999999999999</v>
      </c>
      <c r="I654" s="258"/>
      <c r="J654" s="254"/>
      <c r="K654" s="254"/>
      <c r="L654" s="259"/>
      <c r="M654" s="260"/>
      <c r="N654" s="261"/>
      <c r="O654" s="261"/>
      <c r="P654" s="261"/>
      <c r="Q654" s="261"/>
      <c r="R654" s="261"/>
      <c r="S654" s="261"/>
      <c r="T654" s="262"/>
      <c r="AT654" s="263" t="s">
        <v>200</v>
      </c>
      <c r="AU654" s="263" t="s">
        <v>81</v>
      </c>
      <c r="AV654" s="12" t="s">
        <v>81</v>
      </c>
      <c r="AW654" s="12" t="s">
        <v>35</v>
      </c>
      <c r="AX654" s="12" t="s">
        <v>79</v>
      </c>
      <c r="AY654" s="263" t="s">
        <v>188</v>
      </c>
    </row>
    <row r="655" s="1" customFormat="1" ht="16.5" customHeight="1">
      <c r="B655" s="47"/>
      <c r="C655" s="237" t="s">
        <v>935</v>
      </c>
      <c r="D655" s="237" t="s">
        <v>190</v>
      </c>
      <c r="E655" s="238" t="s">
        <v>1424</v>
      </c>
      <c r="F655" s="239" t="s">
        <v>1425</v>
      </c>
      <c r="G655" s="240" t="s">
        <v>261</v>
      </c>
      <c r="H655" s="241">
        <v>0.51800000000000002</v>
      </c>
      <c r="I655" s="242"/>
      <c r="J655" s="243">
        <f>ROUND(I655*H655,2)</f>
        <v>0</v>
      </c>
      <c r="K655" s="239" t="s">
        <v>193</v>
      </c>
      <c r="L655" s="73"/>
      <c r="M655" s="244" t="s">
        <v>21</v>
      </c>
      <c r="N655" s="245" t="s">
        <v>43</v>
      </c>
      <c r="O655" s="48"/>
      <c r="P655" s="246">
        <f>O655*H655</f>
        <v>0</v>
      </c>
      <c r="Q655" s="246">
        <v>0</v>
      </c>
      <c r="R655" s="246">
        <f>Q655*H655</f>
        <v>0</v>
      </c>
      <c r="S655" s="246">
        <v>0</v>
      </c>
      <c r="T655" s="247">
        <f>S655*H655</f>
        <v>0</v>
      </c>
      <c r="AR655" s="25" t="s">
        <v>290</v>
      </c>
      <c r="AT655" s="25" t="s">
        <v>190</v>
      </c>
      <c r="AU655" s="25" t="s">
        <v>81</v>
      </c>
      <c r="AY655" s="25" t="s">
        <v>188</v>
      </c>
      <c r="BE655" s="248">
        <f>IF(N655="základní",J655,0)</f>
        <v>0</v>
      </c>
      <c r="BF655" s="248">
        <f>IF(N655="snížená",J655,0)</f>
        <v>0</v>
      </c>
      <c r="BG655" s="248">
        <f>IF(N655="zákl. přenesená",J655,0)</f>
        <v>0</v>
      </c>
      <c r="BH655" s="248">
        <f>IF(N655="sníž. přenesená",J655,0)</f>
        <v>0</v>
      </c>
      <c r="BI655" s="248">
        <f>IF(N655="nulová",J655,0)</f>
        <v>0</v>
      </c>
      <c r="BJ655" s="25" t="s">
        <v>79</v>
      </c>
      <c r="BK655" s="248">
        <f>ROUND(I655*H655,2)</f>
        <v>0</v>
      </c>
      <c r="BL655" s="25" t="s">
        <v>290</v>
      </c>
      <c r="BM655" s="25" t="s">
        <v>2010</v>
      </c>
    </row>
    <row r="656" s="1" customFormat="1">
      <c r="B656" s="47"/>
      <c r="C656" s="75"/>
      <c r="D656" s="249" t="s">
        <v>196</v>
      </c>
      <c r="E656" s="75"/>
      <c r="F656" s="250" t="s">
        <v>1427</v>
      </c>
      <c r="G656" s="75"/>
      <c r="H656" s="75"/>
      <c r="I656" s="205"/>
      <c r="J656" s="75"/>
      <c r="K656" s="75"/>
      <c r="L656" s="73"/>
      <c r="M656" s="251"/>
      <c r="N656" s="48"/>
      <c r="O656" s="48"/>
      <c r="P656" s="48"/>
      <c r="Q656" s="48"/>
      <c r="R656" s="48"/>
      <c r="S656" s="48"/>
      <c r="T656" s="96"/>
      <c r="AT656" s="25" t="s">
        <v>196</v>
      </c>
      <c r="AU656" s="25" t="s">
        <v>81</v>
      </c>
    </row>
    <row r="657" s="1" customFormat="1">
      <c r="B657" s="47"/>
      <c r="C657" s="75"/>
      <c r="D657" s="249" t="s">
        <v>198</v>
      </c>
      <c r="E657" s="75"/>
      <c r="F657" s="252" t="s">
        <v>969</v>
      </c>
      <c r="G657" s="75"/>
      <c r="H657" s="75"/>
      <c r="I657" s="205"/>
      <c r="J657" s="75"/>
      <c r="K657" s="75"/>
      <c r="L657" s="73"/>
      <c r="M657" s="251"/>
      <c r="N657" s="48"/>
      <c r="O657" s="48"/>
      <c r="P657" s="48"/>
      <c r="Q657" s="48"/>
      <c r="R657" s="48"/>
      <c r="S657" s="48"/>
      <c r="T657" s="96"/>
      <c r="AT657" s="25" t="s">
        <v>198</v>
      </c>
      <c r="AU657" s="25" t="s">
        <v>81</v>
      </c>
    </row>
    <row r="658" s="11" customFormat="1" ht="29.88" customHeight="1">
      <c r="B658" s="221"/>
      <c r="C658" s="222"/>
      <c r="D658" s="223" t="s">
        <v>71</v>
      </c>
      <c r="E658" s="235" t="s">
        <v>970</v>
      </c>
      <c r="F658" s="235" t="s">
        <v>971</v>
      </c>
      <c r="G658" s="222"/>
      <c r="H658" s="222"/>
      <c r="I658" s="225"/>
      <c r="J658" s="236">
        <f>BK658</f>
        <v>0</v>
      </c>
      <c r="K658" s="222"/>
      <c r="L658" s="227"/>
      <c r="M658" s="228"/>
      <c r="N658" s="229"/>
      <c r="O658" s="229"/>
      <c r="P658" s="230">
        <f>SUM(P659:P662)</f>
        <v>0</v>
      </c>
      <c r="Q658" s="229"/>
      <c r="R658" s="230">
        <f>SUM(R659:R662)</f>
        <v>0.038019379999999998</v>
      </c>
      <c r="S658" s="229"/>
      <c r="T658" s="231">
        <f>SUM(T659:T662)</f>
        <v>0</v>
      </c>
      <c r="AR658" s="232" t="s">
        <v>81</v>
      </c>
      <c r="AT658" s="233" t="s">
        <v>71</v>
      </c>
      <c r="AU658" s="233" t="s">
        <v>79</v>
      </c>
      <c r="AY658" s="232" t="s">
        <v>188</v>
      </c>
      <c r="BK658" s="234">
        <f>SUM(BK659:BK662)</f>
        <v>0</v>
      </c>
    </row>
    <row r="659" s="1" customFormat="1" ht="16.5" customHeight="1">
      <c r="B659" s="47"/>
      <c r="C659" s="237" t="s">
        <v>940</v>
      </c>
      <c r="D659" s="237" t="s">
        <v>190</v>
      </c>
      <c r="E659" s="238" t="s">
        <v>973</v>
      </c>
      <c r="F659" s="239" t="s">
        <v>974</v>
      </c>
      <c r="G659" s="240" t="s">
        <v>120</v>
      </c>
      <c r="H659" s="241">
        <v>271.56700000000001</v>
      </c>
      <c r="I659" s="242"/>
      <c r="J659" s="243">
        <f>ROUND(I659*H659,2)</f>
        <v>0</v>
      </c>
      <c r="K659" s="239" t="s">
        <v>193</v>
      </c>
      <c r="L659" s="73"/>
      <c r="M659" s="244" t="s">
        <v>21</v>
      </c>
      <c r="N659" s="245" t="s">
        <v>43</v>
      </c>
      <c r="O659" s="48"/>
      <c r="P659" s="246">
        <f>O659*H659</f>
        <v>0</v>
      </c>
      <c r="Q659" s="246">
        <v>0.00013999999999999999</v>
      </c>
      <c r="R659" s="246">
        <f>Q659*H659</f>
        <v>0.038019379999999998</v>
      </c>
      <c r="S659" s="246">
        <v>0</v>
      </c>
      <c r="T659" s="247">
        <f>S659*H659</f>
        <v>0</v>
      </c>
      <c r="AR659" s="25" t="s">
        <v>290</v>
      </c>
      <c r="AT659" s="25" t="s">
        <v>190</v>
      </c>
      <c r="AU659" s="25" t="s">
        <v>81</v>
      </c>
      <c r="AY659" s="25" t="s">
        <v>188</v>
      </c>
      <c r="BE659" s="248">
        <f>IF(N659="základní",J659,0)</f>
        <v>0</v>
      </c>
      <c r="BF659" s="248">
        <f>IF(N659="snížená",J659,0)</f>
        <v>0</v>
      </c>
      <c r="BG659" s="248">
        <f>IF(N659="zákl. přenesená",J659,0)</f>
        <v>0</v>
      </c>
      <c r="BH659" s="248">
        <f>IF(N659="sníž. přenesená",J659,0)</f>
        <v>0</v>
      </c>
      <c r="BI659" s="248">
        <f>IF(N659="nulová",J659,0)</f>
        <v>0</v>
      </c>
      <c r="BJ659" s="25" t="s">
        <v>79</v>
      </c>
      <c r="BK659" s="248">
        <f>ROUND(I659*H659,2)</f>
        <v>0</v>
      </c>
      <c r="BL659" s="25" t="s">
        <v>290</v>
      </c>
      <c r="BM659" s="25" t="s">
        <v>2011</v>
      </c>
    </row>
    <row r="660" s="1" customFormat="1">
      <c r="B660" s="47"/>
      <c r="C660" s="75"/>
      <c r="D660" s="249" t="s">
        <v>196</v>
      </c>
      <c r="E660" s="75"/>
      <c r="F660" s="250" t="s">
        <v>976</v>
      </c>
      <c r="G660" s="75"/>
      <c r="H660" s="75"/>
      <c r="I660" s="205"/>
      <c r="J660" s="75"/>
      <c r="K660" s="75"/>
      <c r="L660" s="73"/>
      <c r="M660" s="251"/>
      <c r="N660" s="48"/>
      <c r="O660" s="48"/>
      <c r="P660" s="48"/>
      <c r="Q660" s="48"/>
      <c r="R660" s="48"/>
      <c r="S660" s="48"/>
      <c r="T660" s="96"/>
      <c r="AT660" s="25" t="s">
        <v>196</v>
      </c>
      <c r="AU660" s="25" t="s">
        <v>81</v>
      </c>
    </row>
    <row r="661" s="1" customFormat="1">
      <c r="B661" s="47"/>
      <c r="C661" s="75"/>
      <c r="D661" s="249" t="s">
        <v>198</v>
      </c>
      <c r="E661" s="75"/>
      <c r="F661" s="252" t="s">
        <v>977</v>
      </c>
      <c r="G661" s="75"/>
      <c r="H661" s="75"/>
      <c r="I661" s="205"/>
      <c r="J661" s="75"/>
      <c r="K661" s="75"/>
      <c r="L661" s="73"/>
      <c r="M661" s="251"/>
      <c r="N661" s="48"/>
      <c r="O661" s="48"/>
      <c r="P661" s="48"/>
      <c r="Q661" s="48"/>
      <c r="R661" s="48"/>
      <c r="S661" s="48"/>
      <c r="T661" s="96"/>
      <c r="AT661" s="25" t="s">
        <v>198</v>
      </c>
      <c r="AU661" s="25" t="s">
        <v>81</v>
      </c>
    </row>
    <row r="662" s="12" customFormat="1">
      <c r="B662" s="253"/>
      <c r="C662" s="254"/>
      <c r="D662" s="249" t="s">
        <v>200</v>
      </c>
      <c r="E662" s="255" t="s">
        <v>21</v>
      </c>
      <c r="F662" s="256" t="s">
        <v>132</v>
      </c>
      <c r="G662" s="254"/>
      <c r="H662" s="257">
        <v>271.56700000000001</v>
      </c>
      <c r="I662" s="258"/>
      <c r="J662" s="254"/>
      <c r="K662" s="254"/>
      <c r="L662" s="259"/>
      <c r="M662" s="260"/>
      <c r="N662" s="261"/>
      <c r="O662" s="261"/>
      <c r="P662" s="261"/>
      <c r="Q662" s="261"/>
      <c r="R662" s="261"/>
      <c r="S662" s="261"/>
      <c r="T662" s="262"/>
      <c r="AT662" s="263" t="s">
        <v>200</v>
      </c>
      <c r="AU662" s="263" t="s">
        <v>81</v>
      </c>
      <c r="AV662" s="12" t="s">
        <v>81</v>
      </c>
      <c r="AW662" s="12" t="s">
        <v>35</v>
      </c>
      <c r="AX662" s="12" t="s">
        <v>79</v>
      </c>
      <c r="AY662" s="263" t="s">
        <v>188</v>
      </c>
    </row>
    <row r="663" s="11" customFormat="1" ht="29.88" customHeight="1">
      <c r="B663" s="221"/>
      <c r="C663" s="222"/>
      <c r="D663" s="223" t="s">
        <v>71</v>
      </c>
      <c r="E663" s="235" t="s">
        <v>978</v>
      </c>
      <c r="F663" s="235" t="s">
        <v>979</v>
      </c>
      <c r="G663" s="222"/>
      <c r="H663" s="222"/>
      <c r="I663" s="225"/>
      <c r="J663" s="236">
        <f>BK663</f>
        <v>0</v>
      </c>
      <c r="K663" s="222"/>
      <c r="L663" s="227"/>
      <c r="M663" s="228"/>
      <c r="N663" s="229"/>
      <c r="O663" s="229"/>
      <c r="P663" s="230">
        <f>SUM(P664:P774)</f>
        <v>0</v>
      </c>
      <c r="Q663" s="229"/>
      <c r="R663" s="230">
        <f>SUM(R664:R774)</f>
        <v>0.05860104</v>
      </c>
      <c r="S663" s="229"/>
      <c r="T663" s="231">
        <f>SUM(T664:T774)</f>
        <v>0.041999999999999996</v>
      </c>
      <c r="AR663" s="232" t="s">
        <v>81</v>
      </c>
      <c r="AT663" s="233" t="s">
        <v>71</v>
      </c>
      <c r="AU663" s="233" t="s">
        <v>79</v>
      </c>
      <c r="AY663" s="232" t="s">
        <v>188</v>
      </c>
      <c r="BK663" s="234">
        <f>SUM(BK664:BK774)</f>
        <v>0</v>
      </c>
    </row>
    <row r="664" s="1" customFormat="1" ht="25.5" customHeight="1">
      <c r="B664" s="47"/>
      <c r="C664" s="237" t="s">
        <v>945</v>
      </c>
      <c r="D664" s="237" t="s">
        <v>190</v>
      </c>
      <c r="E664" s="238" t="s">
        <v>981</v>
      </c>
      <c r="F664" s="239" t="s">
        <v>982</v>
      </c>
      <c r="G664" s="240" t="s">
        <v>627</v>
      </c>
      <c r="H664" s="241">
        <v>9</v>
      </c>
      <c r="I664" s="242"/>
      <c r="J664" s="243">
        <f>ROUND(I664*H664,2)</f>
        <v>0</v>
      </c>
      <c r="K664" s="239" t="s">
        <v>193</v>
      </c>
      <c r="L664" s="73"/>
      <c r="M664" s="244" t="s">
        <v>21</v>
      </c>
      <c r="N664" s="245" t="s">
        <v>43</v>
      </c>
      <c r="O664" s="48"/>
      <c r="P664" s="246">
        <f>O664*H664</f>
        <v>0</v>
      </c>
      <c r="Q664" s="246">
        <v>0</v>
      </c>
      <c r="R664" s="246">
        <f>Q664*H664</f>
        <v>0</v>
      </c>
      <c r="S664" s="246">
        <v>0.0030000000000000001</v>
      </c>
      <c r="T664" s="247">
        <f>S664*H664</f>
        <v>0.027</v>
      </c>
      <c r="AR664" s="25" t="s">
        <v>290</v>
      </c>
      <c r="AT664" s="25" t="s">
        <v>190</v>
      </c>
      <c r="AU664" s="25" t="s">
        <v>81</v>
      </c>
      <c r="AY664" s="25" t="s">
        <v>188</v>
      </c>
      <c r="BE664" s="248">
        <f>IF(N664="základní",J664,0)</f>
        <v>0</v>
      </c>
      <c r="BF664" s="248">
        <f>IF(N664="snížená",J664,0)</f>
        <v>0</v>
      </c>
      <c r="BG664" s="248">
        <f>IF(N664="zákl. přenesená",J664,0)</f>
        <v>0</v>
      </c>
      <c r="BH664" s="248">
        <f>IF(N664="sníž. přenesená",J664,0)</f>
        <v>0</v>
      </c>
      <c r="BI664" s="248">
        <f>IF(N664="nulová",J664,0)</f>
        <v>0</v>
      </c>
      <c r="BJ664" s="25" t="s">
        <v>79</v>
      </c>
      <c r="BK664" s="248">
        <f>ROUND(I664*H664,2)</f>
        <v>0</v>
      </c>
      <c r="BL664" s="25" t="s">
        <v>290</v>
      </c>
      <c r="BM664" s="25" t="s">
        <v>2012</v>
      </c>
    </row>
    <row r="665" s="1" customFormat="1">
      <c r="B665" s="47"/>
      <c r="C665" s="75"/>
      <c r="D665" s="249" t="s">
        <v>196</v>
      </c>
      <c r="E665" s="75"/>
      <c r="F665" s="250" t="s">
        <v>984</v>
      </c>
      <c r="G665" s="75"/>
      <c r="H665" s="75"/>
      <c r="I665" s="205"/>
      <c r="J665" s="75"/>
      <c r="K665" s="75"/>
      <c r="L665" s="73"/>
      <c r="M665" s="251"/>
      <c r="N665" s="48"/>
      <c r="O665" s="48"/>
      <c r="P665" s="48"/>
      <c r="Q665" s="48"/>
      <c r="R665" s="48"/>
      <c r="S665" s="48"/>
      <c r="T665" s="96"/>
      <c r="AT665" s="25" t="s">
        <v>196</v>
      </c>
      <c r="AU665" s="25" t="s">
        <v>81</v>
      </c>
    </row>
    <row r="666" s="1" customFormat="1" ht="25.5" customHeight="1">
      <c r="B666" s="47"/>
      <c r="C666" s="237" t="s">
        <v>952</v>
      </c>
      <c r="D666" s="237" t="s">
        <v>190</v>
      </c>
      <c r="E666" s="238" t="s">
        <v>986</v>
      </c>
      <c r="F666" s="239" t="s">
        <v>987</v>
      </c>
      <c r="G666" s="240" t="s">
        <v>627</v>
      </c>
      <c r="H666" s="241">
        <v>3</v>
      </c>
      <c r="I666" s="242"/>
      <c r="J666" s="243">
        <f>ROUND(I666*H666,2)</f>
        <v>0</v>
      </c>
      <c r="K666" s="239" t="s">
        <v>193</v>
      </c>
      <c r="L666" s="73"/>
      <c r="M666" s="244" t="s">
        <v>21</v>
      </c>
      <c r="N666" s="245" t="s">
        <v>43</v>
      </c>
      <c r="O666" s="48"/>
      <c r="P666" s="246">
        <f>O666*H666</f>
        <v>0</v>
      </c>
      <c r="Q666" s="246">
        <v>0</v>
      </c>
      <c r="R666" s="246">
        <f>Q666*H666</f>
        <v>0</v>
      </c>
      <c r="S666" s="246">
        <v>0.0050000000000000001</v>
      </c>
      <c r="T666" s="247">
        <f>S666*H666</f>
        <v>0.014999999999999999</v>
      </c>
      <c r="AR666" s="25" t="s">
        <v>290</v>
      </c>
      <c r="AT666" s="25" t="s">
        <v>190</v>
      </c>
      <c r="AU666" s="25" t="s">
        <v>81</v>
      </c>
      <c r="AY666" s="25" t="s">
        <v>188</v>
      </c>
      <c r="BE666" s="248">
        <f>IF(N666="základní",J666,0)</f>
        <v>0</v>
      </c>
      <c r="BF666" s="248">
        <f>IF(N666="snížená",J666,0)</f>
        <v>0</v>
      </c>
      <c r="BG666" s="248">
        <f>IF(N666="zákl. přenesená",J666,0)</f>
        <v>0</v>
      </c>
      <c r="BH666" s="248">
        <f>IF(N666="sníž. přenesená",J666,0)</f>
        <v>0</v>
      </c>
      <c r="BI666" s="248">
        <f>IF(N666="nulová",J666,0)</f>
        <v>0</v>
      </c>
      <c r="BJ666" s="25" t="s">
        <v>79</v>
      </c>
      <c r="BK666" s="248">
        <f>ROUND(I666*H666,2)</f>
        <v>0</v>
      </c>
      <c r="BL666" s="25" t="s">
        <v>290</v>
      </c>
      <c r="BM666" s="25" t="s">
        <v>2013</v>
      </c>
    </row>
    <row r="667" s="1" customFormat="1">
      <c r="B667" s="47"/>
      <c r="C667" s="75"/>
      <c r="D667" s="249" t="s">
        <v>196</v>
      </c>
      <c r="E667" s="75"/>
      <c r="F667" s="250" t="s">
        <v>989</v>
      </c>
      <c r="G667" s="75"/>
      <c r="H667" s="75"/>
      <c r="I667" s="205"/>
      <c r="J667" s="75"/>
      <c r="K667" s="75"/>
      <c r="L667" s="73"/>
      <c r="M667" s="251"/>
      <c r="N667" s="48"/>
      <c r="O667" s="48"/>
      <c r="P667" s="48"/>
      <c r="Q667" s="48"/>
      <c r="R667" s="48"/>
      <c r="S667" s="48"/>
      <c r="T667" s="96"/>
      <c r="AT667" s="25" t="s">
        <v>196</v>
      </c>
      <c r="AU667" s="25" t="s">
        <v>81</v>
      </c>
    </row>
    <row r="668" s="1" customFormat="1" ht="25.5" customHeight="1">
      <c r="B668" s="47"/>
      <c r="C668" s="237" t="s">
        <v>958</v>
      </c>
      <c r="D668" s="237" t="s">
        <v>190</v>
      </c>
      <c r="E668" s="238" t="s">
        <v>991</v>
      </c>
      <c r="F668" s="239" t="s">
        <v>992</v>
      </c>
      <c r="G668" s="240" t="s">
        <v>120</v>
      </c>
      <c r="H668" s="241">
        <v>2.6400000000000001</v>
      </c>
      <c r="I668" s="242"/>
      <c r="J668" s="243">
        <f>ROUND(I668*H668,2)</f>
        <v>0</v>
      </c>
      <c r="K668" s="239" t="s">
        <v>193</v>
      </c>
      <c r="L668" s="73"/>
      <c r="M668" s="244" t="s">
        <v>21</v>
      </c>
      <c r="N668" s="245" t="s">
        <v>43</v>
      </c>
      <c r="O668" s="48"/>
      <c r="P668" s="246">
        <f>O668*H668</f>
        <v>0</v>
      </c>
      <c r="Q668" s="246">
        <v>0.00027</v>
      </c>
      <c r="R668" s="246">
        <f>Q668*H668</f>
        <v>0.00071280000000000009</v>
      </c>
      <c r="S668" s="246">
        <v>0</v>
      </c>
      <c r="T668" s="247">
        <f>S668*H668</f>
        <v>0</v>
      </c>
      <c r="AR668" s="25" t="s">
        <v>290</v>
      </c>
      <c r="AT668" s="25" t="s">
        <v>190</v>
      </c>
      <c r="AU668" s="25" t="s">
        <v>81</v>
      </c>
      <c r="AY668" s="25" t="s">
        <v>188</v>
      </c>
      <c r="BE668" s="248">
        <f>IF(N668="základní",J668,0)</f>
        <v>0</v>
      </c>
      <c r="BF668" s="248">
        <f>IF(N668="snížená",J668,0)</f>
        <v>0</v>
      </c>
      <c r="BG668" s="248">
        <f>IF(N668="zákl. přenesená",J668,0)</f>
        <v>0</v>
      </c>
      <c r="BH668" s="248">
        <f>IF(N668="sníž. přenesená",J668,0)</f>
        <v>0</v>
      </c>
      <c r="BI668" s="248">
        <f>IF(N668="nulová",J668,0)</f>
        <v>0</v>
      </c>
      <c r="BJ668" s="25" t="s">
        <v>79</v>
      </c>
      <c r="BK668" s="248">
        <f>ROUND(I668*H668,2)</f>
        <v>0</v>
      </c>
      <c r="BL668" s="25" t="s">
        <v>290</v>
      </c>
      <c r="BM668" s="25" t="s">
        <v>2014</v>
      </c>
    </row>
    <row r="669" s="1" customFormat="1">
      <c r="B669" s="47"/>
      <c r="C669" s="75"/>
      <c r="D669" s="249" t="s">
        <v>196</v>
      </c>
      <c r="E669" s="75"/>
      <c r="F669" s="250" t="s">
        <v>994</v>
      </c>
      <c r="G669" s="75"/>
      <c r="H669" s="75"/>
      <c r="I669" s="205"/>
      <c r="J669" s="75"/>
      <c r="K669" s="75"/>
      <c r="L669" s="73"/>
      <c r="M669" s="251"/>
      <c r="N669" s="48"/>
      <c r="O669" s="48"/>
      <c r="P669" s="48"/>
      <c r="Q669" s="48"/>
      <c r="R669" s="48"/>
      <c r="S669" s="48"/>
      <c r="T669" s="96"/>
      <c r="AT669" s="25" t="s">
        <v>196</v>
      </c>
      <c r="AU669" s="25" t="s">
        <v>81</v>
      </c>
    </row>
    <row r="670" s="1" customFormat="1">
      <c r="B670" s="47"/>
      <c r="C670" s="75"/>
      <c r="D670" s="249" t="s">
        <v>198</v>
      </c>
      <c r="E670" s="75"/>
      <c r="F670" s="252" t="s">
        <v>995</v>
      </c>
      <c r="G670" s="75"/>
      <c r="H670" s="75"/>
      <c r="I670" s="205"/>
      <c r="J670" s="75"/>
      <c r="K670" s="75"/>
      <c r="L670" s="73"/>
      <c r="M670" s="251"/>
      <c r="N670" s="48"/>
      <c r="O670" s="48"/>
      <c r="P670" s="48"/>
      <c r="Q670" s="48"/>
      <c r="R670" s="48"/>
      <c r="S670" s="48"/>
      <c r="T670" s="96"/>
      <c r="AT670" s="25" t="s">
        <v>198</v>
      </c>
      <c r="AU670" s="25" t="s">
        <v>81</v>
      </c>
    </row>
    <row r="671" s="13" customFormat="1">
      <c r="B671" s="264"/>
      <c r="C671" s="265"/>
      <c r="D671" s="249" t="s">
        <v>200</v>
      </c>
      <c r="E671" s="266" t="s">
        <v>21</v>
      </c>
      <c r="F671" s="267" t="s">
        <v>2015</v>
      </c>
      <c r="G671" s="265"/>
      <c r="H671" s="266" t="s">
        <v>21</v>
      </c>
      <c r="I671" s="268"/>
      <c r="J671" s="265"/>
      <c r="K671" s="265"/>
      <c r="L671" s="269"/>
      <c r="M671" s="270"/>
      <c r="N671" s="271"/>
      <c r="O671" s="271"/>
      <c r="P671" s="271"/>
      <c r="Q671" s="271"/>
      <c r="R671" s="271"/>
      <c r="S671" s="271"/>
      <c r="T671" s="272"/>
      <c r="AT671" s="273" t="s">
        <v>200</v>
      </c>
      <c r="AU671" s="273" t="s">
        <v>81</v>
      </c>
      <c r="AV671" s="13" t="s">
        <v>79</v>
      </c>
      <c r="AW671" s="13" t="s">
        <v>35</v>
      </c>
      <c r="AX671" s="13" t="s">
        <v>72</v>
      </c>
      <c r="AY671" s="273" t="s">
        <v>188</v>
      </c>
    </row>
    <row r="672" s="12" customFormat="1">
      <c r="B672" s="253"/>
      <c r="C672" s="254"/>
      <c r="D672" s="249" t="s">
        <v>200</v>
      </c>
      <c r="E672" s="255" t="s">
        <v>21</v>
      </c>
      <c r="F672" s="256" t="s">
        <v>504</v>
      </c>
      <c r="G672" s="254"/>
      <c r="H672" s="257">
        <v>2.6400000000000001</v>
      </c>
      <c r="I672" s="258"/>
      <c r="J672" s="254"/>
      <c r="K672" s="254"/>
      <c r="L672" s="259"/>
      <c r="M672" s="260"/>
      <c r="N672" s="261"/>
      <c r="O672" s="261"/>
      <c r="P672" s="261"/>
      <c r="Q672" s="261"/>
      <c r="R672" s="261"/>
      <c r="S672" s="261"/>
      <c r="T672" s="262"/>
      <c r="AT672" s="263" t="s">
        <v>200</v>
      </c>
      <c r="AU672" s="263" t="s">
        <v>81</v>
      </c>
      <c r="AV672" s="12" t="s">
        <v>81</v>
      </c>
      <c r="AW672" s="12" t="s">
        <v>35</v>
      </c>
      <c r="AX672" s="12" t="s">
        <v>72</v>
      </c>
      <c r="AY672" s="263" t="s">
        <v>188</v>
      </c>
    </row>
    <row r="673" s="14" customFormat="1">
      <c r="B673" s="274"/>
      <c r="C673" s="275"/>
      <c r="D673" s="249" t="s">
        <v>200</v>
      </c>
      <c r="E673" s="276" t="s">
        <v>21</v>
      </c>
      <c r="F673" s="277" t="s">
        <v>215</v>
      </c>
      <c r="G673" s="275"/>
      <c r="H673" s="278">
        <v>2.6400000000000001</v>
      </c>
      <c r="I673" s="279"/>
      <c r="J673" s="275"/>
      <c r="K673" s="275"/>
      <c r="L673" s="280"/>
      <c r="M673" s="281"/>
      <c r="N673" s="282"/>
      <c r="O673" s="282"/>
      <c r="P673" s="282"/>
      <c r="Q673" s="282"/>
      <c r="R673" s="282"/>
      <c r="S673" s="282"/>
      <c r="T673" s="283"/>
      <c r="AT673" s="284" t="s">
        <v>200</v>
      </c>
      <c r="AU673" s="284" t="s">
        <v>81</v>
      </c>
      <c r="AV673" s="14" t="s">
        <v>194</v>
      </c>
      <c r="AW673" s="14" t="s">
        <v>35</v>
      </c>
      <c r="AX673" s="14" t="s">
        <v>79</v>
      </c>
      <c r="AY673" s="284" t="s">
        <v>188</v>
      </c>
    </row>
    <row r="674" s="1" customFormat="1" ht="16.5" customHeight="1">
      <c r="B674" s="47"/>
      <c r="C674" s="286" t="s">
        <v>964</v>
      </c>
      <c r="D674" s="286" t="s">
        <v>273</v>
      </c>
      <c r="E674" s="287" t="s">
        <v>2015</v>
      </c>
      <c r="F674" s="288" t="s">
        <v>2016</v>
      </c>
      <c r="G674" s="289" t="s">
        <v>627</v>
      </c>
      <c r="H674" s="290">
        <v>1</v>
      </c>
      <c r="I674" s="291"/>
      <c r="J674" s="292">
        <f>ROUND(I674*H674,2)</f>
        <v>0</v>
      </c>
      <c r="K674" s="288" t="s">
        <v>307</v>
      </c>
      <c r="L674" s="293"/>
      <c r="M674" s="294" t="s">
        <v>21</v>
      </c>
      <c r="N674" s="295" t="s">
        <v>43</v>
      </c>
      <c r="O674" s="48"/>
      <c r="P674" s="246">
        <f>O674*H674</f>
        <v>0</v>
      </c>
      <c r="Q674" s="246">
        <v>0</v>
      </c>
      <c r="R674" s="246">
        <f>Q674*H674</f>
        <v>0</v>
      </c>
      <c r="S674" s="246">
        <v>0</v>
      </c>
      <c r="T674" s="247">
        <f>S674*H674</f>
        <v>0</v>
      </c>
      <c r="AR674" s="25" t="s">
        <v>1001</v>
      </c>
      <c r="AT674" s="25" t="s">
        <v>273</v>
      </c>
      <c r="AU674" s="25" t="s">
        <v>81</v>
      </c>
      <c r="AY674" s="25" t="s">
        <v>188</v>
      </c>
      <c r="BE674" s="248">
        <f>IF(N674="základní",J674,0)</f>
        <v>0</v>
      </c>
      <c r="BF674" s="248">
        <f>IF(N674="snížená",J674,0)</f>
        <v>0</v>
      </c>
      <c r="BG674" s="248">
        <f>IF(N674="zákl. přenesená",J674,0)</f>
        <v>0</v>
      </c>
      <c r="BH674" s="248">
        <f>IF(N674="sníž. přenesená",J674,0)</f>
        <v>0</v>
      </c>
      <c r="BI674" s="248">
        <f>IF(N674="nulová",J674,0)</f>
        <v>0</v>
      </c>
      <c r="BJ674" s="25" t="s">
        <v>79</v>
      </c>
      <c r="BK674" s="248">
        <f>ROUND(I674*H674,2)</f>
        <v>0</v>
      </c>
      <c r="BL674" s="25" t="s">
        <v>1001</v>
      </c>
      <c r="BM674" s="25" t="s">
        <v>2017</v>
      </c>
    </row>
    <row r="675" s="1" customFormat="1">
      <c r="B675" s="47"/>
      <c r="C675" s="75"/>
      <c r="D675" s="249" t="s">
        <v>196</v>
      </c>
      <c r="E675" s="75"/>
      <c r="F675" s="250" t="s">
        <v>1008</v>
      </c>
      <c r="G675" s="75"/>
      <c r="H675" s="75"/>
      <c r="I675" s="205"/>
      <c r="J675" s="75"/>
      <c r="K675" s="75"/>
      <c r="L675" s="73"/>
      <c r="M675" s="251"/>
      <c r="N675" s="48"/>
      <c r="O675" s="48"/>
      <c r="P675" s="48"/>
      <c r="Q675" s="48"/>
      <c r="R675" s="48"/>
      <c r="S675" s="48"/>
      <c r="T675" s="96"/>
      <c r="AT675" s="25" t="s">
        <v>196</v>
      </c>
      <c r="AU675" s="25" t="s">
        <v>81</v>
      </c>
    </row>
    <row r="676" s="1" customFormat="1" ht="25.5" customHeight="1">
      <c r="B676" s="47"/>
      <c r="C676" s="237" t="s">
        <v>972</v>
      </c>
      <c r="D676" s="237" t="s">
        <v>190</v>
      </c>
      <c r="E676" s="238" t="s">
        <v>1010</v>
      </c>
      <c r="F676" s="239" t="s">
        <v>1011</v>
      </c>
      <c r="G676" s="240" t="s">
        <v>120</v>
      </c>
      <c r="H676" s="241">
        <v>23.015999999999998</v>
      </c>
      <c r="I676" s="242"/>
      <c r="J676" s="243">
        <f>ROUND(I676*H676,2)</f>
        <v>0</v>
      </c>
      <c r="K676" s="239" t="s">
        <v>193</v>
      </c>
      <c r="L676" s="73"/>
      <c r="M676" s="244" t="s">
        <v>21</v>
      </c>
      <c r="N676" s="245" t="s">
        <v>43</v>
      </c>
      <c r="O676" s="48"/>
      <c r="P676" s="246">
        <f>O676*H676</f>
        <v>0</v>
      </c>
      <c r="Q676" s="246">
        <v>0.00025999999999999998</v>
      </c>
      <c r="R676" s="246">
        <f>Q676*H676</f>
        <v>0.0059841599999999988</v>
      </c>
      <c r="S676" s="246">
        <v>0</v>
      </c>
      <c r="T676" s="247">
        <f>S676*H676</f>
        <v>0</v>
      </c>
      <c r="AR676" s="25" t="s">
        <v>290</v>
      </c>
      <c r="AT676" s="25" t="s">
        <v>190</v>
      </c>
      <c r="AU676" s="25" t="s">
        <v>81</v>
      </c>
      <c r="AY676" s="25" t="s">
        <v>188</v>
      </c>
      <c r="BE676" s="248">
        <f>IF(N676="základní",J676,0)</f>
        <v>0</v>
      </c>
      <c r="BF676" s="248">
        <f>IF(N676="snížená",J676,0)</f>
        <v>0</v>
      </c>
      <c r="BG676" s="248">
        <f>IF(N676="zákl. přenesená",J676,0)</f>
        <v>0</v>
      </c>
      <c r="BH676" s="248">
        <f>IF(N676="sníž. přenesená",J676,0)</f>
        <v>0</v>
      </c>
      <c r="BI676" s="248">
        <f>IF(N676="nulová",J676,0)</f>
        <v>0</v>
      </c>
      <c r="BJ676" s="25" t="s">
        <v>79</v>
      </c>
      <c r="BK676" s="248">
        <f>ROUND(I676*H676,2)</f>
        <v>0</v>
      </c>
      <c r="BL676" s="25" t="s">
        <v>290</v>
      </c>
      <c r="BM676" s="25" t="s">
        <v>2018</v>
      </c>
    </row>
    <row r="677" s="1" customFormat="1">
      <c r="B677" s="47"/>
      <c r="C677" s="75"/>
      <c r="D677" s="249" t="s">
        <v>196</v>
      </c>
      <c r="E677" s="75"/>
      <c r="F677" s="250" t="s">
        <v>1013</v>
      </c>
      <c r="G677" s="75"/>
      <c r="H677" s="75"/>
      <c r="I677" s="205"/>
      <c r="J677" s="75"/>
      <c r="K677" s="75"/>
      <c r="L677" s="73"/>
      <c r="M677" s="251"/>
      <c r="N677" s="48"/>
      <c r="O677" s="48"/>
      <c r="P677" s="48"/>
      <c r="Q677" s="48"/>
      <c r="R677" s="48"/>
      <c r="S677" s="48"/>
      <c r="T677" s="96"/>
      <c r="AT677" s="25" t="s">
        <v>196</v>
      </c>
      <c r="AU677" s="25" t="s">
        <v>81</v>
      </c>
    </row>
    <row r="678" s="1" customFormat="1">
      <c r="B678" s="47"/>
      <c r="C678" s="75"/>
      <c r="D678" s="249" t="s">
        <v>198</v>
      </c>
      <c r="E678" s="75"/>
      <c r="F678" s="252" t="s">
        <v>995</v>
      </c>
      <c r="G678" s="75"/>
      <c r="H678" s="75"/>
      <c r="I678" s="205"/>
      <c r="J678" s="75"/>
      <c r="K678" s="75"/>
      <c r="L678" s="73"/>
      <c r="M678" s="251"/>
      <c r="N678" s="48"/>
      <c r="O678" s="48"/>
      <c r="P678" s="48"/>
      <c r="Q678" s="48"/>
      <c r="R678" s="48"/>
      <c r="S678" s="48"/>
      <c r="T678" s="96"/>
      <c r="AT678" s="25" t="s">
        <v>198</v>
      </c>
      <c r="AU678" s="25" t="s">
        <v>81</v>
      </c>
    </row>
    <row r="679" s="13" customFormat="1">
      <c r="B679" s="264"/>
      <c r="C679" s="265"/>
      <c r="D679" s="249" t="s">
        <v>200</v>
      </c>
      <c r="E679" s="266" t="s">
        <v>21</v>
      </c>
      <c r="F679" s="267" t="s">
        <v>2019</v>
      </c>
      <c r="G679" s="265"/>
      <c r="H679" s="266" t="s">
        <v>21</v>
      </c>
      <c r="I679" s="268"/>
      <c r="J679" s="265"/>
      <c r="K679" s="265"/>
      <c r="L679" s="269"/>
      <c r="M679" s="270"/>
      <c r="N679" s="271"/>
      <c r="O679" s="271"/>
      <c r="P679" s="271"/>
      <c r="Q679" s="271"/>
      <c r="R679" s="271"/>
      <c r="S679" s="271"/>
      <c r="T679" s="272"/>
      <c r="AT679" s="273" t="s">
        <v>200</v>
      </c>
      <c r="AU679" s="273" t="s">
        <v>81</v>
      </c>
      <c r="AV679" s="13" t="s">
        <v>79</v>
      </c>
      <c r="AW679" s="13" t="s">
        <v>35</v>
      </c>
      <c r="AX679" s="13" t="s">
        <v>72</v>
      </c>
      <c r="AY679" s="273" t="s">
        <v>188</v>
      </c>
    </row>
    <row r="680" s="12" customFormat="1">
      <c r="B680" s="253"/>
      <c r="C680" s="254"/>
      <c r="D680" s="249" t="s">
        <v>200</v>
      </c>
      <c r="E680" s="255" t="s">
        <v>21</v>
      </c>
      <c r="F680" s="256" t="s">
        <v>1910</v>
      </c>
      <c r="G680" s="254"/>
      <c r="H680" s="257">
        <v>7.3920000000000003</v>
      </c>
      <c r="I680" s="258"/>
      <c r="J680" s="254"/>
      <c r="K680" s="254"/>
      <c r="L680" s="259"/>
      <c r="M680" s="260"/>
      <c r="N680" s="261"/>
      <c r="O680" s="261"/>
      <c r="P680" s="261"/>
      <c r="Q680" s="261"/>
      <c r="R680" s="261"/>
      <c r="S680" s="261"/>
      <c r="T680" s="262"/>
      <c r="AT680" s="263" t="s">
        <v>200</v>
      </c>
      <c r="AU680" s="263" t="s">
        <v>81</v>
      </c>
      <c r="AV680" s="12" t="s">
        <v>81</v>
      </c>
      <c r="AW680" s="12" t="s">
        <v>35</v>
      </c>
      <c r="AX680" s="12" t="s">
        <v>72</v>
      </c>
      <c r="AY680" s="263" t="s">
        <v>188</v>
      </c>
    </row>
    <row r="681" s="13" customFormat="1">
      <c r="B681" s="264"/>
      <c r="C681" s="265"/>
      <c r="D681" s="249" t="s">
        <v>200</v>
      </c>
      <c r="E681" s="266" t="s">
        <v>21</v>
      </c>
      <c r="F681" s="267" t="s">
        <v>2020</v>
      </c>
      <c r="G681" s="265"/>
      <c r="H681" s="266" t="s">
        <v>21</v>
      </c>
      <c r="I681" s="268"/>
      <c r="J681" s="265"/>
      <c r="K681" s="265"/>
      <c r="L681" s="269"/>
      <c r="M681" s="270"/>
      <c r="N681" s="271"/>
      <c r="O681" s="271"/>
      <c r="P681" s="271"/>
      <c r="Q681" s="271"/>
      <c r="R681" s="271"/>
      <c r="S681" s="271"/>
      <c r="T681" s="272"/>
      <c r="AT681" s="273" t="s">
        <v>200</v>
      </c>
      <c r="AU681" s="273" t="s">
        <v>81</v>
      </c>
      <c r="AV681" s="13" t="s">
        <v>79</v>
      </c>
      <c r="AW681" s="13" t="s">
        <v>35</v>
      </c>
      <c r="AX681" s="13" t="s">
        <v>72</v>
      </c>
      <c r="AY681" s="273" t="s">
        <v>188</v>
      </c>
    </row>
    <row r="682" s="12" customFormat="1">
      <c r="B682" s="253"/>
      <c r="C682" s="254"/>
      <c r="D682" s="249" t="s">
        <v>200</v>
      </c>
      <c r="E682" s="255" t="s">
        <v>21</v>
      </c>
      <c r="F682" s="256" t="s">
        <v>2021</v>
      </c>
      <c r="G682" s="254"/>
      <c r="H682" s="257">
        <v>1.5840000000000001</v>
      </c>
      <c r="I682" s="258"/>
      <c r="J682" s="254"/>
      <c r="K682" s="254"/>
      <c r="L682" s="259"/>
      <c r="M682" s="260"/>
      <c r="N682" s="261"/>
      <c r="O682" s="261"/>
      <c r="P682" s="261"/>
      <c r="Q682" s="261"/>
      <c r="R682" s="261"/>
      <c r="S682" s="261"/>
      <c r="T682" s="262"/>
      <c r="AT682" s="263" t="s">
        <v>200</v>
      </c>
      <c r="AU682" s="263" t="s">
        <v>81</v>
      </c>
      <c r="AV682" s="12" t="s">
        <v>81</v>
      </c>
      <c r="AW682" s="12" t="s">
        <v>35</v>
      </c>
      <c r="AX682" s="12" t="s">
        <v>72</v>
      </c>
      <c r="AY682" s="263" t="s">
        <v>188</v>
      </c>
    </row>
    <row r="683" s="13" customFormat="1">
      <c r="B683" s="264"/>
      <c r="C683" s="265"/>
      <c r="D683" s="249" t="s">
        <v>200</v>
      </c>
      <c r="E683" s="266" t="s">
        <v>21</v>
      </c>
      <c r="F683" s="267" t="s">
        <v>2022</v>
      </c>
      <c r="G683" s="265"/>
      <c r="H683" s="266" t="s">
        <v>21</v>
      </c>
      <c r="I683" s="268"/>
      <c r="J683" s="265"/>
      <c r="K683" s="265"/>
      <c r="L683" s="269"/>
      <c r="M683" s="270"/>
      <c r="N683" s="271"/>
      <c r="O683" s="271"/>
      <c r="P683" s="271"/>
      <c r="Q683" s="271"/>
      <c r="R683" s="271"/>
      <c r="S683" s="271"/>
      <c r="T683" s="272"/>
      <c r="AT683" s="273" t="s">
        <v>200</v>
      </c>
      <c r="AU683" s="273" t="s">
        <v>81</v>
      </c>
      <c r="AV683" s="13" t="s">
        <v>79</v>
      </c>
      <c r="AW683" s="13" t="s">
        <v>35</v>
      </c>
      <c r="AX683" s="13" t="s">
        <v>72</v>
      </c>
      <c r="AY683" s="273" t="s">
        <v>188</v>
      </c>
    </row>
    <row r="684" s="12" customFormat="1">
      <c r="B684" s="253"/>
      <c r="C684" s="254"/>
      <c r="D684" s="249" t="s">
        <v>200</v>
      </c>
      <c r="E684" s="255" t="s">
        <v>21</v>
      </c>
      <c r="F684" s="256" t="s">
        <v>2023</v>
      </c>
      <c r="G684" s="254"/>
      <c r="H684" s="257">
        <v>5.5439999999999996</v>
      </c>
      <c r="I684" s="258"/>
      <c r="J684" s="254"/>
      <c r="K684" s="254"/>
      <c r="L684" s="259"/>
      <c r="M684" s="260"/>
      <c r="N684" s="261"/>
      <c r="O684" s="261"/>
      <c r="P684" s="261"/>
      <c r="Q684" s="261"/>
      <c r="R684" s="261"/>
      <c r="S684" s="261"/>
      <c r="T684" s="262"/>
      <c r="AT684" s="263" t="s">
        <v>200</v>
      </c>
      <c r="AU684" s="263" t="s">
        <v>81</v>
      </c>
      <c r="AV684" s="12" t="s">
        <v>81</v>
      </c>
      <c r="AW684" s="12" t="s">
        <v>35</v>
      </c>
      <c r="AX684" s="12" t="s">
        <v>72</v>
      </c>
      <c r="AY684" s="263" t="s">
        <v>188</v>
      </c>
    </row>
    <row r="685" s="13" customFormat="1">
      <c r="B685" s="264"/>
      <c r="C685" s="265"/>
      <c r="D685" s="249" t="s">
        <v>200</v>
      </c>
      <c r="E685" s="266" t="s">
        <v>21</v>
      </c>
      <c r="F685" s="267" t="s">
        <v>2024</v>
      </c>
      <c r="G685" s="265"/>
      <c r="H685" s="266" t="s">
        <v>21</v>
      </c>
      <c r="I685" s="268"/>
      <c r="J685" s="265"/>
      <c r="K685" s="265"/>
      <c r="L685" s="269"/>
      <c r="M685" s="270"/>
      <c r="N685" s="271"/>
      <c r="O685" s="271"/>
      <c r="P685" s="271"/>
      <c r="Q685" s="271"/>
      <c r="R685" s="271"/>
      <c r="S685" s="271"/>
      <c r="T685" s="272"/>
      <c r="AT685" s="273" t="s">
        <v>200</v>
      </c>
      <c r="AU685" s="273" t="s">
        <v>81</v>
      </c>
      <c r="AV685" s="13" t="s">
        <v>79</v>
      </c>
      <c r="AW685" s="13" t="s">
        <v>35</v>
      </c>
      <c r="AX685" s="13" t="s">
        <v>72</v>
      </c>
      <c r="AY685" s="273" t="s">
        <v>188</v>
      </c>
    </row>
    <row r="686" s="12" customFormat="1">
      <c r="B686" s="253"/>
      <c r="C686" s="254"/>
      <c r="D686" s="249" t="s">
        <v>200</v>
      </c>
      <c r="E686" s="255" t="s">
        <v>21</v>
      </c>
      <c r="F686" s="256" t="s">
        <v>2025</v>
      </c>
      <c r="G686" s="254"/>
      <c r="H686" s="257">
        <v>8.4960000000000004</v>
      </c>
      <c r="I686" s="258"/>
      <c r="J686" s="254"/>
      <c r="K686" s="254"/>
      <c r="L686" s="259"/>
      <c r="M686" s="260"/>
      <c r="N686" s="261"/>
      <c r="O686" s="261"/>
      <c r="P686" s="261"/>
      <c r="Q686" s="261"/>
      <c r="R686" s="261"/>
      <c r="S686" s="261"/>
      <c r="T686" s="262"/>
      <c r="AT686" s="263" t="s">
        <v>200</v>
      </c>
      <c r="AU686" s="263" t="s">
        <v>81</v>
      </c>
      <c r="AV686" s="12" t="s">
        <v>81</v>
      </c>
      <c r="AW686" s="12" t="s">
        <v>35</v>
      </c>
      <c r="AX686" s="12" t="s">
        <v>72</v>
      </c>
      <c r="AY686" s="263" t="s">
        <v>188</v>
      </c>
    </row>
    <row r="687" s="14" customFormat="1">
      <c r="B687" s="274"/>
      <c r="C687" s="275"/>
      <c r="D687" s="249" t="s">
        <v>200</v>
      </c>
      <c r="E687" s="276" t="s">
        <v>21</v>
      </c>
      <c r="F687" s="277" t="s">
        <v>215</v>
      </c>
      <c r="G687" s="275"/>
      <c r="H687" s="278">
        <v>23.015999999999998</v>
      </c>
      <c r="I687" s="279"/>
      <c r="J687" s="275"/>
      <c r="K687" s="275"/>
      <c r="L687" s="280"/>
      <c r="M687" s="281"/>
      <c r="N687" s="282"/>
      <c r="O687" s="282"/>
      <c r="P687" s="282"/>
      <c r="Q687" s="282"/>
      <c r="R687" s="282"/>
      <c r="S687" s="282"/>
      <c r="T687" s="283"/>
      <c r="AT687" s="284" t="s">
        <v>200</v>
      </c>
      <c r="AU687" s="284" t="s">
        <v>81</v>
      </c>
      <c r="AV687" s="14" t="s">
        <v>194</v>
      </c>
      <c r="AW687" s="14" t="s">
        <v>35</v>
      </c>
      <c r="AX687" s="14" t="s">
        <v>79</v>
      </c>
      <c r="AY687" s="284" t="s">
        <v>188</v>
      </c>
    </row>
    <row r="688" s="1" customFormat="1" ht="16.5" customHeight="1">
      <c r="B688" s="47"/>
      <c r="C688" s="286" t="s">
        <v>980</v>
      </c>
      <c r="D688" s="286" t="s">
        <v>273</v>
      </c>
      <c r="E688" s="287" t="s">
        <v>2019</v>
      </c>
      <c r="F688" s="288" t="s">
        <v>2026</v>
      </c>
      <c r="G688" s="289" t="s">
        <v>627</v>
      </c>
      <c r="H688" s="290">
        <v>4</v>
      </c>
      <c r="I688" s="291"/>
      <c r="J688" s="292">
        <f>ROUND(I688*H688,2)</f>
        <v>0</v>
      </c>
      <c r="K688" s="288" t="s">
        <v>307</v>
      </c>
      <c r="L688" s="293"/>
      <c r="M688" s="294" t="s">
        <v>21</v>
      </c>
      <c r="N688" s="295" t="s">
        <v>43</v>
      </c>
      <c r="O688" s="48"/>
      <c r="P688" s="246">
        <f>O688*H688</f>
        <v>0</v>
      </c>
      <c r="Q688" s="246">
        <v>0</v>
      </c>
      <c r="R688" s="246">
        <f>Q688*H688</f>
        <v>0</v>
      </c>
      <c r="S688" s="246">
        <v>0</v>
      </c>
      <c r="T688" s="247">
        <f>S688*H688</f>
        <v>0</v>
      </c>
      <c r="AR688" s="25" t="s">
        <v>1001</v>
      </c>
      <c r="AT688" s="25" t="s">
        <v>273</v>
      </c>
      <c r="AU688" s="25" t="s">
        <v>81</v>
      </c>
      <c r="AY688" s="25" t="s">
        <v>188</v>
      </c>
      <c r="BE688" s="248">
        <f>IF(N688="základní",J688,0)</f>
        <v>0</v>
      </c>
      <c r="BF688" s="248">
        <f>IF(N688="snížená",J688,0)</f>
        <v>0</v>
      </c>
      <c r="BG688" s="248">
        <f>IF(N688="zákl. přenesená",J688,0)</f>
        <v>0</v>
      </c>
      <c r="BH688" s="248">
        <f>IF(N688="sníž. přenesená",J688,0)</f>
        <v>0</v>
      </c>
      <c r="BI688" s="248">
        <f>IF(N688="nulová",J688,0)</f>
        <v>0</v>
      </c>
      <c r="BJ688" s="25" t="s">
        <v>79</v>
      </c>
      <c r="BK688" s="248">
        <f>ROUND(I688*H688,2)</f>
        <v>0</v>
      </c>
      <c r="BL688" s="25" t="s">
        <v>1001</v>
      </c>
      <c r="BM688" s="25" t="s">
        <v>2027</v>
      </c>
    </row>
    <row r="689" s="1" customFormat="1">
      <c r="B689" s="47"/>
      <c r="C689" s="75"/>
      <c r="D689" s="249" t="s">
        <v>196</v>
      </c>
      <c r="E689" s="75"/>
      <c r="F689" s="250" t="s">
        <v>1008</v>
      </c>
      <c r="G689" s="75"/>
      <c r="H689" s="75"/>
      <c r="I689" s="205"/>
      <c r="J689" s="75"/>
      <c r="K689" s="75"/>
      <c r="L689" s="73"/>
      <c r="M689" s="251"/>
      <c r="N689" s="48"/>
      <c r="O689" s="48"/>
      <c r="P689" s="48"/>
      <c r="Q689" s="48"/>
      <c r="R689" s="48"/>
      <c r="S689" s="48"/>
      <c r="T689" s="96"/>
      <c r="AT689" s="25" t="s">
        <v>196</v>
      </c>
      <c r="AU689" s="25" t="s">
        <v>81</v>
      </c>
    </row>
    <row r="690" s="1" customFormat="1" ht="16.5" customHeight="1">
      <c r="B690" s="47"/>
      <c r="C690" s="286" t="s">
        <v>985</v>
      </c>
      <c r="D690" s="286" t="s">
        <v>273</v>
      </c>
      <c r="E690" s="287" t="s">
        <v>2020</v>
      </c>
      <c r="F690" s="288" t="s">
        <v>2028</v>
      </c>
      <c r="G690" s="289" t="s">
        <v>627</v>
      </c>
      <c r="H690" s="290">
        <v>1</v>
      </c>
      <c r="I690" s="291"/>
      <c r="J690" s="292">
        <f>ROUND(I690*H690,2)</f>
        <v>0</v>
      </c>
      <c r="K690" s="288" t="s">
        <v>307</v>
      </c>
      <c r="L690" s="293"/>
      <c r="M690" s="294" t="s">
        <v>21</v>
      </c>
      <c r="N690" s="295" t="s">
        <v>43</v>
      </c>
      <c r="O690" s="48"/>
      <c r="P690" s="246">
        <f>O690*H690</f>
        <v>0</v>
      </c>
      <c r="Q690" s="246">
        <v>0</v>
      </c>
      <c r="R690" s="246">
        <f>Q690*H690</f>
        <v>0</v>
      </c>
      <c r="S690" s="246">
        <v>0</v>
      </c>
      <c r="T690" s="247">
        <f>S690*H690</f>
        <v>0</v>
      </c>
      <c r="AR690" s="25" t="s">
        <v>1001</v>
      </c>
      <c r="AT690" s="25" t="s">
        <v>273</v>
      </c>
      <c r="AU690" s="25" t="s">
        <v>81</v>
      </c>
      <c r="AY690" s="25" t="s">
        <v>188</v>
      </c>
      <c r="BE690" s="248">
        <f>IF(N690="základní",J690,0)</f>
        <v>0</v>
      </c>
      <c r="BF690" s="248">
        <f>IF(N690="snížená",J690,0)</f>
        <v>0</v>
      </c>
      <c r="BG690" s="248">
        <f>IF(N690="zákl. přenesená",J690,0)</f>
        <v>0</v>
      </c>
      <c r="BH690" s="248">
        <f>IF(N690="sníž. přenesená",J690,0)</f>
        <v>0</v>
      </c>
      <c r="BI690" s="248">
        <f>IF(N690="nulová",J690,0)</f>
        <v>0</v>
      </c>
      <c r="BJ690" s="25" t="s">
        <v>79</v>
      </c>
      <c r="BK690" s="248">
        <f>ROUND(I690*H690,2)</f>
        <v>0</v>
      </c>
      <c r="BL690" s="25" t="s">
        <v>1001</v>
      </c>
      <c r="BM690" s="25" t="s">
        <v>2029</v>
      </c>
    </row>
    <row r="691" s="1" customFormat="1">
      <c r="B691" s="47"/>
      <c r="C691" s="75"/>
      <c r="D691" s="249" t="s">
        <v>196</v>
      </c>
      <c r="E691" s="75"/>
      <c r="F691" s="250" t="s">
        <v>2030</v>
      </c>
      <c r="G691" s="75"/>
      <c r="H691" s="75"/>
      <c r="I691" s="205"/>
      <c r="J691" s="75"/>
      <c r="K691" s="75"/>
      <c r="L691" s="73"/>
      <c r="M691" s="251"/>
      <c r="N691" s="48"/>
      <c r="O691" s="48"/>
      <c r="P691" s="48"/>
      <c r="Q691" s="48"/>
      <c r="R691" s="48"/>
      <c r="S691" s="48"/>
      <c r="T691" s="96"/>
      <c r="AT691" s="25" t="s">
        <v>196</v>
      </c>
      <c r="AU691" s="25" t="s">
        <v>81</v>
      </c>
    </row>
    <row r="692" s="1" customFormat="1" ht="16.5" customHeight="1">
      <c r="B692" s="47"/>
      <c r="C692" s="286" t="s">
        <v>990</v>
      </c>
      <c r="D692" s="286" t="s">
        <v>273</v>
      </c>
      <c r="E692" s="287" t="s">
        <v>2022</v>
      </c>
      <c r="F692" s="288" t="s">
        <v>2031</v>
      </c>
      <c r="G692" s="289" t="s">
        <v>627</v>
      </c>
      <c r="H692" s="290">
        <v>1</v>
      </c>
      <c r="I692" s="291"/>
      <c r="J692" s="292">
        <f>ROUND(I692*H692,2)</f>
        <v>0</v>
      </c>
      <c r="K692" s="288" t="s">
        <v>307</v>
      </c>
      <c r="L692" s="293"/>
      <c r="M692" s="294" t="s">
        <v>21</v>
      </c>
      <c r="N692" s="295" t="s">
        <v>43</v>
      </c>
      <c r="O692" s="48"/>
      <c r="P692" s="246">
        <f>O692*H692</f>
        <v>0</v>
      </c>
      <c r="Q692" s="246">
        <v>0</v>
      </c>
      <c r="R692" s="246">
        <f>Q692*H692</f>
        <v>0</v>
      </c>
      <c r="S692" s="246">
        <v>0</v>
      </c>
      <c r="T692" s="247">
        <f>S692*H692</f>
        <v>0</v>
      </c>
      <c r="AR692" s="25" t="s">
        <v>1001</v>
      </c>
      <c r="AT692" s="25" t="s">
        <v>273</v>
      </c>
      <c r="AU692" s="25" t="s">
        <v>81</v>
      </c>
      <c r="AY692" s="25" t="s">
        <v>188</v>
      </c>
      <c r="BE692" s="248">
        <f>IF(N692="základní",J692,0)</f>
        <v>0</v>
      </c>
      <c r="BF692" s="248">
        <f>IF(N692="snížená",J692,0)</f>
        <v>0</v>
      </c>
      <c r="BG692" s="248">
        <f>IF(N692="zákl. přenesená",J692,0)</f>
        <v>0</v>
      </c>
      <c r="BH692" s="248">
        <f>IF(N692="sníž. přenesená",J692,0)</f>
        <v>0</v>
      </c>
      <c r="BI692" s="248">
        <f>IF(N692="nulová",J692,0)</f>
        <v>0</v>
      </c>
      <c r="BJ692" s="25" t="s">
        <v>79</v>
      </c>
      <c r="BK692" s="248">
        <f>ROUND(I692*H692,2)</f>
        <v>0</v>
      </c>
      <c r="BL692" s="25" t="s">
        <v>1001</v>
      </c>
      <c r="BM692" s="25" t="s">
        <v>2032</v>
      </c>
    </row>
    <row r="693" s="1" customFormat="1">
      <c r="B693" s="47"/>
      <c r="C693" s="75"/>
      <c r="D693" s="249" t="s">
        <v>196</v>
      </c>
      <c r="E693" s="75"/>
      <c r="F693" s="250" t="s">
        <v>2033</v>
      </c>
      <c r="G693" s="75"/>
      <c r="H693" s="75"/>
      <c r="I693" s="205"/>
      <c r="J693" s="75"/>
      <c r="K693" s="75"/>
      <c r="L693" s="73"/>
      <c r="M693" s="251"/>
      <c r="N693" s="48"/>
      <c r="O693" s="48"/>
      <c r="P693" s="48"/>
      <c r="Q693" s="48"/>
      <c r="R693" s="48"/>
      <c r="S693" s="48"/>
      <c r="T693" s="96"/>
      <c r="AT693" s="25" t="s">
        <v>196</v>
      </c>
      <c r="AU693" s="25" t="s">
        <v>81</v>
      </c>
    </row>
    <row r="694" s="1" customFormat="1" ht="16.5" customHeight="1">
      <c r="B694" s="47"/>
      <c r="C694" s="286" t="s">
        <v>998</v>
      </c>
      <c r="D694" s="286" t="s">
        <v>273</v>
      </c>
      <c r="E694" s="287" t="s">
        <v>2024</v>
      </c>
      <c r="F694" s="288" t="s">
        <v>2034</v>
      </c>
      <c r="G694" s="289" t="s">
        <v>627</v>
      </c>
      <c r="H694" s="290">
        <v>1</v>
      </c>
      <c r="I694" s="291"/>
      <c r="J694" s="292">
        <f>ROUND(I694*H694,2)</f>
        <v>0</v>
      </c>
      <c r="K694" s="288" t="s">
        <v>307</v>
      </c>
      <c r="L694" s="293"/>
      <c r="M694" s="294" t="s">
        <v>21</v>
      </c>
      <c r="N694" s="295" t="s">
        <v>43</v>
      </c>
      <c r="O694" s="48"/>
      <c r="P694" s="246">
        <f>O694*H694</f>
        <v>0</v>
      </c>
      <c r="Q694" s="246">
        <v>0</v>
      </c>
      <c r="R694" s="246">
        <f>Q694*H694</f>
        <v>0</v>
      </c>
      <c r="S694" s="246">
        <v>0</v>
      </c>
      <c r="T694" s="247">
        <f>S694*H694</f>
        <v>0</v>
      </c>
      <c r="AR694" s="25" t="s">
        <v>1001</v>
      </c>
      <c r="AT694" s="25" t="s">
        <v>273</v>
      </c>
      <c r="AU694" s="25" t="s">
        <v>81</v>
      </c>
      <c r="AY694" s="25" t="s">
        <v>188</v>
      </c>
      <c r="BE694" s="248">
        <f>IF(N694="základní",J694,0)</f>
        <v>0</v>
      </c>
      <c r="BF694" s="248">
        <f>IF(N694="snížená",J694,0)</f>
        <v>0</v>
      </c>
      <c r="BG694" s="248">
        <f>IF(N694="zákl. přenesená",J694,0)</f>
        <v>0</v>
      </c>
      <c r="BH694" s="248">
        <f>IF(N694="sníž. přenesená",J694,0)</f>
        <v>0</v>
      </c>
      <c r="BI694" s="248">
        <f>IF(N694="nulová",J694,0)</f>
        <v>0</v>
      </c>
      <c r="BJ694" s="25" t="s">
        <v>79</v>
      </c>
      <c r="BK694" s="248">
        <f>ROUND(I694*H694,2)</f>
        <v>0</v>
      </c>
      <c r="BL694" s="25" t="s">
        <v>1001</v>
      </c>
      <c r="BM694" s="25" t="s">
        <v>2035</v>
      </c>
    </row>
    <row r="695" s="1" customFormat="1">
      <c r="B695" s="47"/>
      <c r="C695" s="75"/>
      <c r="D695" s="249" t="s">
        <v>196</v>
      </c>
      <c r="E695" s="75"/>
      <c r="F695" s="250" t="s">
        <v>1024</v>
      </c>
      <c r="G695" s="75"/>
      <c r="H695" s="75"/>
      <c r="I695" s="205"/>
      <c r="J695" s="75"/>
      <c r="K695" s="75"/>
      <c r="L695" s="73"/>
      <c r="M695" s="251"/>
      <c r="N695" s="48"/>
      <c r="O695" s="48"/>
      <c r="P695" s="48"/>
      <c r="Q695" s="48"/>
      <c r="R695" s="48"/>
      <c r="S695" s="48"/>
      <c r="T695" s="96"/>
      <c r="AT695" s="25" t="s">
        <v>196</v>
      </c>
      <c r="AU695" s="25" t="s">
        <v>81</v>
      </c>
    </row>
    <row r="696" s="1" customFormat="1" ht="16.5" customHeight="1">
      <c r="B696" s="47"/>
      <c r="C696" s="237" t="s">
        <v>1004</v>
      </c>
      <c r="D696" s="237" t="s">
        <v>190</v>
      </c>
      <c r="E696" s="238" t="s">
        <v>2036</v>
      </c>
      <c r="F696" s="239" t="s">
        <v>2037</v>
      </c>
      <c r="G696" s="240" t="s">
        <v>627</v>
      </c>
      <c r="H696" s="241">
        <v>2.9039999999999999</v>
      </c>
      <c r="I696" s="242"/>
      <c r="J696" s="243">
        <f>ROUND(I696*H696,2)</f>
        <v>0</v>
      </c>
      <c r="K696" s="239" t="s">
        <v>193</v>
      </c>
      <c r="L696" s="73"/>
      <c r="M696" s="244" t="s">
        <v>21</v>
      </c>
      <c r="N696" s="245" t="s">
        <v>43</v>
      </c>
      <c r="O696" s="48"/>
      <c r="P696" s="246">
        <f>O696*H696</f>
        <v>0</v>
      </c>
      <c r="Q696" s="246">
        <v>0.00027</v>
      </c>
      <c r="R696" s="246">
        <f>Q696*H696</f>
        <v>0.00078407999999999993</v>
      </c>
      <c r="S696" s="246">
        <v>0</v>
      </c>
      <c r="T696" s="247">
        <f>S696*H696</f>
        <v>0</v>
      </c>
      <c r="AR696" s="25" t="s">
        <v>290</v>
      </c>
      <c r="AT696" s="25" t="s">
        <v>190</v>
      </c>
      <c r="AU696" s="25" t="s">
        <v>81</v>
      </c>
      <c r="AY696" s="25" t="s">
        <v>188</v>
      </c>
      <c r="BE696" s="248">
        <f>IF(N696="základní",J696,0)</f>
        <v>0</v>
      </c>
      <c r="BF696" s="248">
        <f>IF(N696="snížená",J696,0)</f>
        <v>0</v>
      </c>
      <c r="BG696" s="248">
        <f>IF(N696="zákl. přenesená",J696,0)</f>
        <v>0</v>
      </c>
      <c r="BH696" s="248">
        <f>IF(N696="sníž. přenesená",J696,0)</f>
        <v>0</v>
      </c>
      <c r="BI696" s="248">
        <f>IF(N696="nulová",J696,0)</f>
        <v>0</v>
      </c>
      <c r="BJ696" s="25" t="s">
        <v>79</v>
      </c>
      <c r="BK696" s="248">
        <f>ROUND(I696*H696,2)</f>
        <v>0</v>
      </c>
      <c r="BL696" s="25" t="s">
        <v>290</v>
      </c>
      <c r="BM696" s="25" t="s">
        <v>2038</v>
      </c>
    </row>
    <row r="697" s="1" customFormat="1">
      <c r="B697" s="47"/>
      <c r="C697" s="75"/>
      <c r="D697" s="249" t="s">
        <v>196</v>
      </c>
      <c r="E697" s="75"/>
      <c r="F697" s="250" t="s">
        <v>2039</v>
      </c>
      <c r="G697" s="75"/>
      <c r="H697" s="75"/>
      <c r="I697" s="205"/>
      <c r="J697" s="75"/>
      <c r="K697" s="75"/>
      <c r="L697" s="73"/>
      <c r="M697" s="251"/>
      <c r="N697" s="48"/>
      <c r="O697" s="48"/>
      <c r="P697" s="48"/>
      <c r="Q697" s="48"/>
      <c r="R697" s="48"/>
      <c r="S697" s="48"/>
      <c r="T697" s="96"/>
      <c r="AT697" s="25" t="s">
        <v>196</v>
      </c>
      <c r="AU697" s="25" t="s">
        <v>81</v>
      </c>
    </row>
    <row r="698" s="1" customFormat="1">
      <c r="B698" s="47"/>
      <c r="C698" s="75"/>
      <c r="D698" s="249" t="s">
        <v>198</v>
      </c>
      <c r="E698" s="75"/>
      <c r="F698" s="252" t="s">
        <v>995</v>
      </c>
      <c r="G698" s="75"/>
      <c r="H698" s="75"/>
      <c r="I698" s="205"/>
      <c r="J698" s="75"/>
      <c r="K698" s="75"/>
      <c r="L698" s="73"/>
      <c r="M698" s="251"/>
      <c r="N698" s="48"/>
      <c r="O698" s="48"/>
      <c r="P698" s="48"/>
      <c r="Q698" s="48"/>
      <c r="R698" s="48"/>
      <c r="S698" s="48"/>
      <c r="T698" s="96"/>
      <c r="AT698" s="25" t="s">
        <v>198</v>
      </c>
      <c r="AU698" s="25" t="s">
        <v>81</v>
      </c>
    </row>
    <row r="699" s="13" customFormat="1">
      <c r="B699" s="264"/>
      <c r="C699" s="265"/>
      <c r="D699" s="249" t="s">
        <v>200</v>
      </c>
      <c r="E699" s="266" t="s">
        <v>21</v>
      </c>
      <c r="F699" s="267" t="s">
        <v>2040</v>
      </c>
      <c r="G699" s="265"/>
      <c r="H699" s="266" t="s">
        <v>21</v>
      </c>
      <c r="I699" s="268"/>
      <c r="J699" s="265"/>
      <c r="K699" s="265"/>
      <c r="L699" s="269"/>
      <c r="M699" s="270"/>
      <c r="N699" s="271"/>
      <c r="O699" s="271"/>
      <c r="P699" s="271"/>
      <c r="Q699" s="271"/>
      <c r="R699" s="271"/>
      <c r="S699" s="271"/>
      <c r="T699" s="272"/>
      <c r="AT699" s="273" t="s">
        <v>200</v>
      </c>
      <c r="AU699" s="273" t="s">
        <v>81</v>
      </c>
      <c r="AV699" s="13" t="s">
        <v>79</v>
      </c>
      <c r="AW699" s="13" t="s">
        <v>35</v>
      </c>
      <c r="AX699" s="13" t="s">
        <v>72</v>
      </c>
      <c r="AY699" s="273" t="s">
        <v>188</v>
      </c>
    </row>
    <row r="700" s="12" customFormat="1">
      <c r="B700" s="253"/>
      <c r="C700" s="254"/>
      <c r="D700" s="249" t="s">
        <v>200</v>
      </c>
      <c r="E700" s="255" t="s">
        <v>21</v>
      </c>
      <c r="F700" s="256" t="s">
        <v>2041</v>
      </c>
      <c r="G700" s="254"/>
      <c r="H700" s="257">
        <v>0.52800000000000002</v>
      </c>
      <c r="I700" s="258"/>
      <c r="J700" s="254"/>
      <c r="K700" s="254"/>
      <c r="L700" s="259"/>
      <c r="M700" s="260"/>
      <c r="N700" s="261"/>
      <c r="O700" s="261"/>
      <c r="P700" s="261"/>
      <c r="Q700" s="261"/>
      <c r="R700" s="261"/>
      <c r="S700" s="261"/>
      <c r="T700" s="262"/>
      <c r="AT700" s="263" t="s">
        <v>200</v>
      </c>
      <c r="AU700" s="263" t="s">
        <v>81</v>
      </c>
      <c r="AV700" s="12" t="s">
        <v>81</v>
      </c>
      <c r="AW700" s="12" t="s">
        <v>35</v>
      </c>
      <c r="AX700" s="12" t="s">
        <v>72</v>
      </c>
      <c r="AY700" s="263" t="s">
        <v>188</v>
      </c>
    </row>
    <row r="701" s="13" customFormat="1">
      <c r="B701" s="264"/>
      <c r="C701" s="265"/>
      <c r="D701" s="249" t="s">
        <v>200</v>
      </c>
      <c r="E701" s="266" t="s">
        <v>21</v>
      </c>
      <c r="F701" s="267" t="s">
        <v>2042</v>
      </c>
      <c r="G701" s="265"/>
      <c r="H701" s="266" t="s">
        <v>21</v>
      </c>
      <c r="I701" s="268"/>
      <c r="J701" s="265"/>
      <c r="K701" s="265"/>
      <c r="L701" s="269"/>
      <c r="M701" s="270"/>
      <c r="N701" s="271"/>
      <c r="O701" s="271"/>
      <c r="P701" s="271"/>
      <c r="Q701" s="271"/>
      <c r="R701" s="271"/>
      <c r="S701" s="271"/>
      <c r="T701" s="272"/>
      <c r="AT701" s="273" t="s">
        <v>200</v>
      </c>
      <c r="AU701" s="273" t="s">
        <v>81</v>
      </c>
      <c r="AV701" s="13" t="s">
        <v>79</v>
      </c>
      <c r="AW701" s="13" t="s">
        <v>35</v>
      </c>
      <c r="AX701" s="13" t="s">
        <v>72</v>
      </c>
      <c r="AY701" s="273" t="s">
        <v>188</v>
      </c>
    </row>
    <row r="702" s="12" customFormat="1">
      <c r="B702" s="253"/>
      <c r="C702" s="254"/>
      <c r="D702" s="249" t="s">
        <v>200</v>
      </c>
      <c r="E702" s="255" t="s">
        <v>21</v>
      </c>
      <c r="F702" s="256" t="s">
        <v>1879</v>
      </c>
      <c r="G702" s="254"/>
      <c r="H702" s="257">
        <v>2.3759999999999999</v>
      </c>
      <c r="I702" s="258"/>
      <c r="J702" s="254"/>
      <c r="K702" s="254"/>
      <c r="L702" s="259"/>
      <c r="M702" s="260"/>
      <c r="N702" s="261"/>
      <c r="O702" s="261"/>
      <c r="P702" s="261"/>
      <c r="Q702" s="261"/>
      <c r="R702" s="261"/>
      <c r="S702" s="261"/>
      <c r="T702" s="262"/>
      <c r="AT702" s="263" t="s">
        <v>200</v>
      </c>
      <c r="AU702" s="263" t="s">
        <v>81</v>
      </c>
      <c r="AV702" s="12" t="s">
        <v>81</v>
      </c>
      <c r="AW702" s="12" t="s">
        <v>35</v>
      </c>
      <c r="AX702" s="12" t="s">
        <v>72</v>
      </c>
      <c r="AY702" s="263" t="s">
        <v>188</v>
      </c>
    </row>
    <row r="703" s="14" customFormat="1">
      <c r="B703" s="274"/>
      <c r="C703" s="275"/>
      <c r="D703" s="249" t="s">
        <v>200</v>
      </c>
      <c r="E703" s="276" t="s">
        <v>21</v>
      </c>
      <c r="F703" s="277" t="s">
        <v>215</v>
      </c>
      <c r="G703" s="275"/>
      <c r="H703" s="278">
        <v>2.9039999999999999</v>
      </c>
      <c r="I703" s="279"/>
      <c r="J703" s="275"/>
      <c r="K703" s="275"/>
      <c r="L703" s="280"/>
      <c r="M703" s="281"/>
      <c r="N703" s="282"/>
      <c r="O703" s="282"/>
      <c r="P703" s="282"/>
      <c r="Q703" s="282"/>
      <c r="R703" s="282"/>
      <c r="S703" s="282"/>
      <c r="T703" s="283"/>
      <c r="AT703" s="284" t="s">
        <v>200</v>
      </c>
      <c r="AU703" s="284" t="s">
        <v>81</v>
      </c>
      <c r="AV703" s="14" t="s">
        <v>194</v>
      </c>
      <c r="AW703" s="14" t="s">
        <v>35</v>
      </c>
      <c r="AX703" s="14" t="s">
        <v>79</v>
      </c>
      <c r="AY703" s="284" t="s">
        <v>188</v>
      </c>
    </row>
    <row r="704" s="1" customFormat="1" ht="16.5" customHeight="1">
      <c r="B704" s="47"/>
      <c r="C704" s="286" t="s">
        <v>1009</v>
      </c>
      <c r="D704" s="286" t="s">
        <v>273</v>
      </c>
      <c r="E704" s="287" t="s">
        <v>2040</v>
      </c>
      <c r="F704" s="288" t="s">
        <v>2043</v>
      </c>
      <c r="G704" s="289" t="s">
        <v>627</v>
      </c>
      <c r="H704" s="290">
        <v>1</v>
      </c>
      <c r="I704" s="291"/>
      <c r="J704" s="292">
        <f>ROUND(I704*H704,2)</f>
        <v>0</v>
      </c>
      <c r="K704" s="288" t="s">
        <v>307</v>
      </c>
      <c r="L704" s="293"/>
      <c r="M704" s="294" t="s">
        <v>21</v>
      </c>
      <c r="N704" s="295" t="s">
        <v>43</v>
      </c>
      <c r="O704" s="48"/>
      <c r="P704" s="246">
        <f>O704*H704</f>
        <v>0</v>
      </c>
      <c r="Q704" s="246">
        <v>0</v>
      </c>
      <c r="R704" s="246">
        <f>Q704*H704</f>
        <v>0</v>
      </c>
      <c r="S704" s="246">
        <v>0</v>
      </c>
      <c r="T704" s="247">
        <f>S704*H704</f>
        <v>0</v>
      </c>
      <c r="AR704" s="25" t="s">
        <v>1001</v>
      </c>
      <c r="AT704" s="25" t="s">
        <v>273</v>
      </c>
      <c r="AU704" s="25" t="s">
        <v>81</v>
      </c>
      <c r="AY704" s="25" t="s">
        <v>188</v>
      </c>
      <c r="BE704" s="248">
        <f>IF(N704="základní",J704,0)</f>
        <v>0</v>
      </c>
      <c r="BF704" s="248">
        <f>IF(N704="snížená",J704,0)</f>
        <v>0</v>
      </c>
      <c r="BG704" s="248">
        <f>IF(N704="zákl. přenesená",J704,0)</f>
        <v>0</v>
      </c>
      <c r="BH704" s="248">
        <f>IF(N704="sníž. přenesená",J704,0)</f>
        <v>0</v>
      </c>
      <c r="BI704" s="248">
        <f>IF(N704="nulová",J704,0)</f>
        <v>0</v>
      </c>
      <c r="BJ704" s="25" t="s">
        <v>79</v>
      </c>
      <c r="BK704" s="248">
        <f>ROUND(I704*H704,2)</f>
        <v>0</v>
      </c>
      <c r="BL704" s="25" t="s">
        <v>1001</v>
      </c>
      <c r="BM704" s="25" t="s">
        <v>2044</v>
      </c>
    </row>
    <row r="705" s="1" customFormat="1">
      <c r="B705" s="47"/>
      <c r="C705" s="75"/>
      <c r="D705" s="249" t="s">
        <v>196</v>
      </c>
      <c r="E705" s="75"/>
      <c r="F705" s="250" t="s">
        <v>1003</v>
      </c>
      <c r="G705" s="75"/>
      <c r="H705" s="75"/>
      <c r="I705" s="205"/>
      <c r="J705" s="75"/>
      <c r="K705" s="75"/>
      <c r="L705" s="73"/>
      <c r="M705" s="251"/>
      <c r="N705" s="48"/>
      <c r="O705" s="48"/>
      <c r="P705" s="48"/>
      <c r="Q705" s="48"/>
      <c r="R705" s="48"/>
      <c r="S705" s="48"/>
      <c r="T705" s="96"/>
      <c r="AT705" s="25" t="s">
        <v>196</v>
      </c>
      <c r="AU705" s="25" t="s">
        <v>81</v>
      </c>
    </row>
    <row r="706" s="1" customFormat="1" ht="16.5" customHeight="1">
      <c r="B706" s="47"/>
      <c r="C706" s="286" t="s">
        <v>1016</v>
      </c>
      <c r="D706" s="286" t="s">
        <v>273</v>
      </c>
      <c r="E706" s="287" t="s">
        <v>2042</v>
      </c>
      <c r="F706" s="288" t="s">
        <v>2045</v>
      </c>
      <c r="G706" s="289" t="s">
        <v>627</v>
      </c>
      <c r="H706" s="290">
        <v>3</v>
      </c>
      <c r="I706" s="291"/>
      <c r="J706" s="292">
        <f>ROUND(I706*H706,2)</f>
        <v>0</v>
      </c>
      <c r="K706" s="288" t="s">
        <v>307</v>
      </c>
      <c r="L706" s="293"/>
      <c r="M706" s="294" t="s">
        <v>21</v>
      </c>
      <c r="N706" s="295" t="s">
        <v>43</v>
      </c>
      <c r="O706" s="48"/>
      <c r="P706" s="246">
        <f>O706*H706</f>
        <v>0</v>
      </c>
      <c r="Q706" s="246">
        <v>0</v>
      </c>
      <c r="R706" s="246">
        <f>Q706*H706</f>
        <v>0</v>
      </c>
      <c r="S706" s="246">
        <v>0</v>
      </c>
      <c r="T706" s="247">
        <f>S706*H706</f>
        <v>0</v>
      </c>
      <c r="AR706" s="25" t="s">
        <v>1001</v>
      </c>
      <c r="AT706" s="25" t="s">
        <v>273</v>
      </c>
      <c r="AU706" s="25" t="s">
        <v>81</v>
      </c>
      <c r="AY706" s="25" t="s">
        <v>188</v>
      </c>
      <c r="BE706" s="248">
        <f>IF(N706="základní",J706,0)</f>
        <v>0</v>
      </c>
      <c r="BF706" s="248">
        <f>IF(N706="snížená",J706,0)</f>
        <v>0</v>
      </c>
      <c r="BG706" s="248">
        <f>IF(N706="zákl. přenesená",J706,0)</f>
        <v>0</v>
      </c>
      <c r="BH706" s="248">
        <f>IF(N706="sníž. přenesená",J706,0)</f>
        <v>0</v>
      </c>
      <c r="BI706" s="248">
        <f>IF(N706="nulová",J706,0)</f>
        <v>0</v>
      </c>
      <c r="BJ706" s="25" t="s">
        <v>79</v>
      </c>
      <c r="BK706" s="248">
        <f>ROUND(I706*H706,2)</f>
        <v>0</v>
      </c>
      <c r="BL706" s="25" t="s">
        <v>1001</v>
      </c>
      <c r="BM706" s="25" t="s">
        <v>2046</v>
      </c>
    </row>
    <row r="707" s="1" customFormat="1">
      <c r="B707" s="47"/>
      <c r="C707" s="75"/>
      <c r="D707" s="249" t="s">
        <v>196</v>
      </c>
      <c r="E707" s="75"/>
      <c r="F707" s="250" t="s">
        <v>1003</v>
      </c>
      <c r="G707" s="75"/>
      <c r="H707" s="75"/>
      <c r="I707" s="205"/>
      <c r="J707" s="75"/>
      <c r="K707" s="75"/>
      <c r="L707" s="73"/>
      <c r="M707" s="251"/>
      <c r="N707" s="48"/>
      <c r="O707" s="48"/>
      <c r="P707" s="48"/>
      <c r="Q707" s="48"/>
      <c r="R707" s="48"/>
      <c r="S707" s="48"/>
      <c r="T707" s="96"/>
      <c r="AT707" s="25" t="s">
        <v>196</v>
      </c>
      <c r="AU707" s="25" t="s">
        <v>81</v>
      </c>
    </row>
    <row r="708" s="1" customFormat="1" ht="25.5" customHeight="1">
      <c r="B708" s="47"/>
      <c r="C708" s="237" t="s">
        <v>1020</v>
      </c>
      <c r="D708" s="237" t="s">
        <v>190</v>
      </c>
      <c r="E708" s="238" t="s">
        <v>1037</v>
      </c>
      <c r="F708" s="239" t="s">
        <v>1038</v>
      </c>
      <c r="G708" s="240" t="s">
        <v>627</v>
      </c>
      <c r="H708" s="241">
        <v>9</v>
      </c>
      <c r="I708" s="242"/>
      <c r="J708" s="243">
        <f>ROUND(I708*H708,2)</f>
        <v>0</v>
      </c>
      <c r="K708" s="239" t="s">
        <v>193</v>
      </c>
      <c r="L708" s="73"/>
      <c r="M708" s="244" t="s">
        <v>21</v>
      </c>
      <c r="N708" s="245" t="s">
        <v>43</v>
      </c>
      <c r="O708" s="48"/>
      <c r="P708" s="246">
        <f>O708*H708</f>
        <v>0</v>
      </c>
      <c r="Q708" s="246">
        <v>0</v>
      </c>
      <c r="R708" s="246">
        <f>Q708*H708</f>
        <v>0</v>
      </c>
      <c r="S708" s="246">
        <v>0</v>
      </c>
      <c r="T708" s="247">
        <f>S708*H708</f>
        <v>0</v>
      </c>
      <c r="AR708" s="25" t="s">
        <v>290</v>
      </c>
      <c r="AT708" s="25" t="s">
        <v>190</v>
      </c>
      <c r="AU708" s="25" t="s">
        <v>81</v>
      </c>
      <c r="AY708" s="25" t="s">
        <v>188</v>
      </c>
      <c r="BE708" s="248">
        <f>IF(N708="základní",J708,0)</f>
        <v>0</v>
      </c>
      <c r="BF708" s="248">
        <f>IF(N708="snížená",J708,0)</f>
        <v>0</v>
      </c>
      <c r="BG708" s="248">
        <f>IF(N708="zákl. přenesená",J708,0)</f>
        <v>0</v>
      </c>
      <c r="BH708" s="248">
        <f>IF(N708="sníž. přenesená",J708,0)</f>
        <v>0</v>
      </c>
      <c r="BI708" s="248">
        <f>IF(N708="nulová",J708,0)</f>
        <v>0</v>
      </c>
      <c r="BJ708" s="25" t="s">
        <v>79</v>
      </c>
      <c r="BK708" s="248">
        <f>ROUND(I708*H708,2)</f>
        <v>0</v>
      </c>
      <c r="BL708" s="25" t="s">
        <v>290</v>
      </c>
      <c r="BM708" s="25" t="s">
        <v>2047</v>
      </c>
    </row>
    <row r="709" s="1" customFormat="1">
      <c r="B709" s="47"/>
      <c r="C709" s="75"/>
      <c r="D709" s="249" t="s">
        <v>196</v>
      </c>
      <c r="E709" s="75"/>
      <c r="F709" s="250" t="s">
        <v>1040</v>
      </c>
      <c r="G709" s="75"/>
      <c r="H709" s="75"/>
      <c r="I709" s="205"/>
      <c r="J709" s="75"/>
      <c r="K709" s="75"/>
      <c r="L709" s="73"/>
      <c r="M709" s="251"/>
      <c r="N709" s="48"/>
      <c r="O709" s="48"/>
      <c r="P709" s="48"/>
      <c r="Q709" s="48"/>
      <c r="R709" s="48"/>
      <c r="S709" s="48"/>
      <c r="T709" s="96"/>
      <c r="AT709" s="25" t="s">
        <v>196</v>
      </c>
      <c r="AU709" s="25" t="s">
        <v>81</v>
      </c>
    </row>
    <row r="710" s="1" customFormat="1">
      <c r="B710" s="47"/>
      <c r="C710" s="75"/>
      <c r="D710" s="249" t="s">
        <v>198</v>
      </c>
      <c r="E710" s="75"/>
      <c r="F710" s="252" t="s">
        <v>1041</v>
      </c>
      <c r="G710" s="75"/>
      <c r="H710" s="75"/>
      <c r="I710" s="205"/>
      <c r="J710" s="75"/>
      <c r="K710" s="75"/>
      <c r="L710" s="73"/>
      <c r="M710" s="251"/>
      <c r="N710" s="48"/>
      <c r="O710" s="48"/>
      <c r="P710" s="48"/>
      <c r="Q710" s="48"/>
      <c r="R710" s="48"/>
      <c r="S710" s="48"/>
      <c r="T710" s="96"/>
      <c r="AT710" s="25" t="s">
        <v>198</v>
      </c>
      <c r="AU710" s="25" t="s">
        <v>81</v>
      </c>
    </row>
    <row r="711" s="13" customFormat="1">
      <c r="B711" s="264"/>
      <c r="C711" s="265"/>
      <c r="D711" s="249" t="s">
        <v>200</v>
      </c>
      <c r="E711" s="266" t="s">
        <v>21</v>
      </c>
      <c r="F711" s="267" t="s">
        <v>2019</v>
      </c>
      <c r="G711" s="265"/>
      <c r="H711" s="266" t="s">
        <v>21</v>
      </c>
      <c r="I711" s="268"/>
      <c r="J711" s="265"/>
      <c r="K711" s="265"/>
      <c r="L711" s="269"/>
      <c r="M711" s="270"/>
      <c r="N711" s="271"/>
      <c r="O711" s="271"/>
      <c r="P711" s="271"/>
      <c r="Q711" s="271"/>
      <c r="R711" s="271"/>
      <c r="S711" s="271"/>
      <c r="T711" s="272"/>
      <c r="AT711" s="273" t="s">
        <v>200</v>
      </c>
      <c r="AU711" s="273" t="s">
        <v>81</v>
      </c>
      <c r="AV711" s="13" t="s">
        <v>79</v>
      </c>
      <c r="AW711" s="13" t="s">
        <v>35</v>
      </c>
      <c r="AX711" s="13" t="s">
        <v>72</v>
      </c>
      <c r="AY711" s="273" t="s">
        <v>188</v>
      </c>
    </row>
    <row r="712" s="12" customFormat="1">
      <c r="B712" s="253"/>
      <c r="C712" s="254"/>
      <c r="D712" s="249" t="s">
        <v>200</v>
      </c>
      <c r="E712" s="255" t="s">
        <v>21</v>
      </c>
      <c r="F712" s="256" t="s">
        <v>194</v>
      </c>
      <c r="G712" s="254"/>
      <c r="H712" s="257">
        <v>4</v>
      </c>
      <c r="I712" s="258"/>
      <c r="J712" s="254"/>
      <c r="K712" s="254"/>
      <c r="L712" s="259"/>
      <c r="M712" s="260"/>
      <c r="N712" s="261"/>
      <c r="O712" s="261"/>
      <c r="P712" s="261"/>
      <c r="Q712" s="261"/>
      <c r="R712" s="261"/>
      <c r="S712" s="261"/>
      <c r="T712" s="262"/>
      <c r="AT712" s="263" t="s">
        <v>200</v>
      </c>
      <c r="AU712" s="263" t="s">
        <v>81</v>
      </c>
      <c r="AV712" s="12" t="s">
        <v>81</v>
      </c>
      <c r="AW712" s="12" t="s">
        <v>35</v>
      </c>
      <c r="AX712" s="12" t="s">
        <v>72</v>
      </c>
      <c r="AY712" s="263" t="s">
        <v>188</v>
      </c>
    </row>
    <row r="713" s="13" customFormat="1">
      <c r="B713" s="264"/>
      <c r="C713" s="265"/>
      <c r="D713" s="249" t="s">
        <v>200</v>
      </c>
      <c r="E713" s="266" t="s">
        <v>21</v>
      </c>
      <c r="F713" s="267" t="s">
        <v>2040</v>
      </c>
      <c r="G713" s="265"/>
      <c r="H713" s="266" t="s">
        <v>21</v>
      </c>
      <c r="I713" s="268"/>
      <c r="J713" s="265"/>
      <c r="K713" s="265"/>
      <c r="L713" s="269"/>
      <c r="M713" s="270"/>
      <c r="N713" s="271"/>
      <c r="O713" s="271"/>
      <c r="P713" s="271"/>
      <c r="Q713" s="271"/>
      <c r="R713" s="271"/>
      <c r="S713" s="271"/>
      <c r="T713" s="272"/>
      <c r="AT713" s="273" t="s">
        <v>200</v>
      </c>
      <c r="AU713" s="273" t="s">
        <v>81</v>
      </c>
      <c r="AV713" s="13" t="s">
        <v>79</v>
      </c>
      <c r="AW713" s="13" t="s">
        <v>35</v>
      </c>
      <c r="AX713" s="13" t="s">
        <v>72</v>
      </c>
      <c r="AY713" s="273" t="s">
        <v>188</v>
      </c>
    </row>
    <row r="714" s="12" customFormat="1">
      <c r="B714" s="253"/>
      <c r="C714" s="254"/>
      <c r="D714" s="249" t="s">
        <v>200</v>
      </c>
      <c r="E714" s="255" t="s">
        <v>21</v>
      </c>
      <c r="F714" s="256" t="s">
        <v>79</v>
      </c>
      <c r="G714" s="254"/>
      <c r="H714" s="257">
        <v>1</v>
      </c>
      <c r="I714" s="258"/>
      <c r="J714" s="254"/>
      <c r="K714" s="254"/>
      <c r="L714" s="259"/>
      <c r="M714" s="260"/>
      <c r="N714" s="261"/>
      <c r="O714" s="261"/>
      <c r="P714" s="261"/>
      <c r="Q714" s="261"/>
      <c r="R714" s="261"/>
      <c r="S714" s="261"/>
      <c r="T714" s="262"/>
      <c r="AT714" s="263" t="s">
        <v>200</v>
      </c>
      <c r="AU714" s="263" t="s">
        <v>81</v>
      </c>
      <c r="AV714" s="12" t="s">
        <v>81</v>
      </c>
      <c r="AW714" s="12" t="s">
        <v>35</v>
      </c>
      <c r="AX714" s="12" t="s">
        <v>72</v>
      </c>
      <c r="AY714" s="263" t="s">
        <v>188</v>
      </c>
    </row>
    <row r="715" s="13" customFormat="1">
      <c r="B715" s="264"/>
      <c r="C715" s="265"/>
      <c r="D715" s="249" t="s">
        <v>200</v>
      </c>
      <c r="E715" s="266" t="s">
        <v>21</v>
      </c>
      <c r="F715" s="267" t="s">
        <v>2042</v>
      </c>
      <c r="G715" s="265"/>
      <c r="H715" s="266" t="s">
        <v>21</v>
      </c>
      <c r="I715" s="268"/>
      <c r="J715" s="265"/>
      <c r="K715" s="265"/>
      <c r="L715" s="269"/>
      <c r="M715" s="270"/>
      <c r="N715" s="271"/>
      <c r="O715" s="271"/>
      <c r="P715" s="271"/>
      <c r="Q715" s="271"/>
      <c r="R715" s="271"/>
      <c r="S715" s="271"/>
      <c r="T715" s="272"/>
      <c r="AT715" s="273" t="s">
        <v>200</v>
      </c>
      <c r="AU715" s="273" t="s">
        <v>81</v>
      </c>
      <c r="AV715" s="13" t="s">
        <v>79</v>
      </c>
      <c r="AW715" s="13" t="s">
        <v>35</v>
      </c>
      <c r="AX715" s="13" t="s">
        <v>72</v>
      </c>
      <c r="AY715" s="273" t="s">
        <v>188</v>
      </c>
    </row>
    <row r="716" s="12" customFormat="1">
      <c r="B716" s="253"/>
      <c r="C716" s="254"/>
      <c r="D716" s="249" t="s">
        <v>200</v>
      </c>
      <c r="E716" s="255" t="s">
        <v>21</v>
      </c>
      <c r="F716" s="256" t="s">
        <v>207</v>
      </c>
      <c r="G716" s="254"/>
      <c r="H716" s="257">
        <v>3</v>
      </c>
      <c r="I716" s="258"/>
      <c r="J716" s="254"/>
      <c r="K716" s="254"/>
      <c r="L716" s="259"/>
      <c r="M716" s="260"/>
      <c r="N716" s="261"/>
      <c r="O716" s="261"/>
      <c r="P716" s="261"/>
      <c r="Q716" s="261"/>
      <c r="R716" s="261"/>
      <c r="S716" s="261"/>
      <c r="T716" s="262"/>
      <c r="AT716" s="263" t="s">
        <v>200</v>
      </c>
      <c r="AU716" s="263" t="s">
        <v>81</v>
      </c>
      <c r="AV716" s="12" t="s">
        <v>81</v>
      </c>
      <c r="AW716" s="12" t="s">
        <v>35</v>
      </c>
      <c r="AX716" s="12" t="s">
        <v>72</v>
      </c>
      <c r="AY716" s="263" t="s">
        <v>188</v>
      </c>
    </row>
    <row r="717" s="13" customFormat="1">
      <c r="B717" s="264"/>
      <c r="C717" s="265"/>
      <c r="D717" s="249" t="s">
        <v>200</v>
      </c>
      <c r="E717" s="266" t="s">
        <v>21</v>
      </c>
      <c r="F717" s="267" t="s">
        <v>2020</v>
      </c>
      <c r="G717" s="265"/>
      <c r="H717" s="266" t="s">
        <v>21</v>
      </c>
      <c r="I717" s="268"/>
      <c r="J717" s="265"/>
      <c r="K717" s="265"/>
      <c r="L717" s="269"/>
      <c r="M717" s="270"/>
      <c r="N717" s="271"/>
      <c r="O717" s="271"/>
      <c r="P717" s="271"/>
      <c r="Q717" s="271"/>
      <c r="R717" s="271"/>
      <c r="S717" s="271"/>
      <c r="T717" s="272"/>
      <c r="AT717" s="273" t="s">
        <v>200</v>
      </c>
      <c r="AU717" s="273" t="s">
        <v>81</v>
      </c>
      <c r="AV717" s="13" t="s">
        <v>79</v>
      </c>
      <c r="AW717" s="13" t="s">
        <v>35</v>
      </c>
      <c r="AX717" s="13" t="s">
        <v>72</v>
      </c>
      <c r="AY717" s="273" t="s">
        <v>188</v>
      </c>
    </row>
    <row r="718" s="12" customFormat="1">
      <c r="B718" s="253"/>
      <c r="C718" s="254"/>
      <c r="D718" s="249" t="s">
        <v>200</v>
      </c>
      <c r="E718" s="255" t="s">
        <v>21</v>
      </c>
      <c r="F718" s="256" t="s">
        <v>79</v>
      </c>
      <c r="G718" s="254"/>
      <c r="H718" s="257">
        <v>1</v>
      </c>
      <c r="I718" s="258"/>
      <c r="J718" s="254"/>
      <c r="K718" s="254"/>
      <c r="L718" s="259"/>
      <c r="M718" s="260"/>
      <c r="N718" s="261"/>
      <c r="O718" s="261"/>
      <c r="P718" s="261"/>
      <c r="Q718" s="261"/>
      <c r="R718" s="261"/>
      <c r="S718" s="261"/>
      <c r="T718" s="262"/>
      <c r="AT718" s="263" t="s">
        <v>200</v>
      </c>
      <c r="AU718" s="263" t="s">
        <v>81</v>
      </c>
      <c r="AV718" s="12" t="s">
        <v>81</v>
      </c>
      <c r="AW718" s="12" t="s">
        <v>35</v>
      </c>
      <c r="AX718" s="12" t="s">
        <v>72</v>
      </c>
      <c r="AY718" s="263" t="s">
        <v>188</v>
      </c>
    </row>
    <row r="719" s="14" customFormat="1">
      <c r="B719" s="274"/>
      <c r="C719" s="275"/>
      <c r="D719" s="249" t="s">
        <v>200</v>
      </c>
      <c r="E719" s="276" t="s">
        <v>21</v>
      </c>
      <c r="F719" s="277" t="s">
        <v>215</v>
      </c>
      <c r="G719" s="275"/>
      <c r="H719" s="278">
        <v>9</v>
      </c>
      <c r="I719" s="279"/>
      <c r="J719" s="275"/>
      <c r="K719" s="275"/>
      <c r="L719" s="280"/>
      <c r="M719" s="281"/>
      <c r="N719" s="282"/>
      <c r="O719" s="282"/>
      <c r="P719" s="282"/>
      <c r="Q719" s="282"/>
      <c r="R719" s="282"/>
      <c r="S719" s="282"/>
      <c r="T719" s="283"/>
      <c r="AT719" s="284" t="s">
        <v>200</v>
      </c>
      <c r="AU719" s="284" t="s">
        <v>81</v>
      </c>
      <c r="AV719" s="14" t="s">
        <v>194</v>
      </c>
      <c r="AW719" s="14" t="s">
        <v>35</v>
      </c>
      <c r="AX719" s="14" t="s">
        <v>79</v>
      </c>
      <c r="AY719" s="284" t="s">
        <v>188</v>
      </c>
    </row>
    <row r="720" s="1" customFormat="1" ht="25.5" customHeight="1">
      <c r="B720" s="47"/>
      <c r="C720" s="237" t="s">
        <v>1025</v>
      </c>
      <c r="D720" s="237" t="s">
        <v>190</v>
      </c>
      <c r="E720" s="238" t="s">
        <v>1043</v>
      </c>
      <c r="F720" s="239" t="s">
        <v>1044</v>
      </c>
      <c r="G720" s="240" t="s">
        <v>627</v>
      </c>
      <c r="H720" s="241">
        <v>1</v>
      </c>
      <c r="I720" s="242"/>
      <c r="J720" s="243">
        <f>ROUND(I720*H720,2)</f>
        <v>0</v>
      </c>
      <c r="K720" s="239" t="s">
        <v>193</v>
      </c>
      <c r="L720" s="73"/>
      <c r="M720" s="244" t="s">
        <v>21</v>
      </c>
      <c r="N720" s="245" t="s">
        <v>43</v>
      </c>
      <c r="O720" s="48"/>
      <c r="P720" s="246">
        <f>O720*H720</f>
        <v>0</v>
      </c>
      <c r="Q720" s="246">
        <v>0</v>
      </c>
      <c r="R720" s="246">
        <f>Q720*H720</f>
        <v>0</v>
      </c>
      <c r="S720" s="246">
        <v>0</v>
      </c>
      <c r="T720" s="247">
        <f>S720*H720</f>
        <v>0</v>
      </c>
      <c r="AR720" s="25" t="s">
        <v>290</v>
      </c>
      <c r="AT720" s="25" t="s">
        <v>190</v>
      </c>
      <c r="AU720" s="25" t="s">
        <v>81</v>
      </c>
      <c r="AY720" s="25" t="s">
        <v>188</v>
      </c>
      <c r="BE720" s="248">
        <f>IF(N720="základní",J720,0)</f>
        <v>0</v>
      </c>
      <c r="BF720" s="248">
        <f>IF(N720="snížená",J720,0)</f>
        <v>0</v>
      </c>
      <c r="BG720" s="248">
        <f>IF(N720="zákl. přenesená",J720,0)</f>
        <v>0</v>
      </c>
      <c r="BH720" s="248">
        <f>IF(N720="sníž. přenesená",J720,0)</f>
        <v>0</v>
      </c>
      <c r="BI720" s="248">
        <f>IF(N720="nulová",J720,0)</f>
        <v>0</v>
      </c>
      <c r="BJ720" s="25" t="s">
        <v>79</v>
      </c>
      <c r="BK720" s="248">
        <f>ROUND(I720*H720,2)</f>
        <v>0</v>
      </c>
      <c r="BL720" s="25" t="s">
        <v>290</v>
      </c>
      <c r="BM720" s="25" t="s">
        <v>2048</v>
      </c>
    </row>
    <row r="721" s="1" customFormat="1">
      <c r="B721" s="47"/>
      <c r="C721" s="75"/>
      <c r="D721" s="249" t="s">
        <v>196</v>
      </c>
      <c r="E721" s="75"/>
      <c r="F721" s="250" t="s">
        <v>1046</v>
      </c>
      <c r="G721" s="75"/>
      <c r="H721" s="75"/>
      <c r="I721" s="205"/>
      <c r="J721" s="75"/>
      <c r="K721" s="75"/>
      <c r="L721" s="73"/>
      <c r="M721" s="251"/>
      <c r="N721" s="48"/>
      <c r="O721" s="48"/>
      <c r="P721" s="48"/>
      <c r="Q721" s="48"/>
      <c r="R721" s="48"/>
      <c r="S721" s="48"/>
      <c r="T721" s="96"/>
      <c r="AT721" s="25" t="s">
        <v>196</v>
      </c>
      <c r="AU721" s="25" t="s">
        <v>81</v>
      </c>
    </row>
    <row r="722" s="1" customFormat="1">
      <c r="B722" s="47"/>
      <c r="C722" s="75"/>
      <c r="D722" s="249" t="s">
        <v>198</v>
      </c>
      <c r="E722" s="75"/>
      <c r="F722" s="252" t="s">
        <v>1041</v>
      </c>
      <c r="G722" s="75"/>
      <c r="H722" s="75"/>
      <c r="I722" s="205"/>
      <c r="J722" s="75"/>
      <c r="K722" s="75"/>
      <c r="L722" s="73"/>
      <c r="M722" s="251"/>
      <c r="N722" s="48"/>
      <c r="O722" s="48"/>
      <c r="P722" s="48"/>
      <c r="Q722" s="48"/>
      <c r="R722" s="48"/>
      <c r="S722" s="48"/>
      <c r="T722" s="96"/>
      <c r="AT722" s="25" t="s">
        <v>198</v>
      </c>
      <c r="AU722" s="25" t="s">
        <v>81</v>
      </c>
    </row>
    <row r="723" s="13" customFormat="1">
      <c r="B723" s="264"/>
      <c r="C723" s="265"/>
      <c r="D723" s="249" t="s">
        <v>200</v>
      </c>
      <c r="E723" s="266" t="s">
        <v>21</v>
      </c>
      <c r="F723" s="267" t="s">
        <v>2015</v>
      </c>
      <c r="G723" s="265"/>
      <c r="H723" s="266" t="s">
        <v>21</v>
      </c>
      <c r="I723" s="268"/>
      <c r="J723" s="265"/>
      <c r="K723" s="265"/>
      <c r="L723" s="269"/>
      <c r="M723" s="270"/>
      <c r="N723" s="271"/>
      <c r="O723" s="271"/>
      <c r="P723" s="271"/>
      <c r="Q723" s="271"/>
      <c r="R723" s="271"/>
      <c r="S723" s="271"/>
      <c r="T723" s="272"/>
      <c r="AT723" s="273" t="s">
        <v>200</v>
      </c>
      <c r="AU723" s="273" t="s">
        <v>81</v>
      </c>
      <c r="AV723" s="13" t="s">
        <v>79</v>
      </c>
      <c r="AW723" s="13" t="s">
        <v>35</v>
      </c>
      <c r="AX723" s="13" t="s">
        <v>72</v>
      </c>
      <c r="AY723" s="273" t="s">
        <v>188</v>
      </c>
    </row>
    <row r="724" s="12" customFormat="1">
      <c r="B724" s="253"/>
      <c r="C724" s="254"/>
      <c r="D724" s="249" t="s">
        <v>200</v>
      </c>
      <c r="E724" s="255" t="s">
        <v>21</v>
      </c>
      <c r="F724" s="256" t="s">
        <v>79</v>
      </c>
      <c r="G724" s="254"/>
      <c r="H724" s="257">
        <v>1</v>
      </c>
      <c r="I724" s="258"/>
      <c r="J724" s="254"/>
      <c r="K724" s="254"/>
      <c r="L724" s="259"/>
      <c r="M724" s="260"/>
      <c r="N724" s="261"/>
      <c r="O724" s="261"/>
      <c r="P724" s="261"/>
      <c r="Q724" s="261"/>
      <c r="R724" s="261"/>
      <c r="S724" s="261"/>
      <c r="T724" s="262"/>
      <c r="AT724" s="263" t="s">
        <v>200</v>
      </c>
      <c r="AU724" s="263" t="s">
        <v>81</v>
      </c>
      <c r="AV724" s="12" t="s">
        <v>81</v>
      </c>
      <c r="AW724" s="12" t="s">
        <v>35</v>
      </c>
      <c r="AX724" s="12" t="s">
        <v>72</v>
      </c>
      <c r="AY724" s="263" t="s">
        <v>188</v>
      </c>
    </row>
    <row r="725" s="14" customFormat="1">
      <c r="B725" s="274"/>
      <c r="C725" s="275"/>
      <c r="D725" s="249" t="s">
        <v>200</v>
      </c>
      <c r="E725" s="276" t="s">
        <v>21</v>
      </c>
      <c r="F725" s="277" t="s">
        <v>215</v>
      </c>
      <c r="G725" s="275"/>
      <c r="H725" s="278">
        <v>1</v>
      </c>
      <c r="I725" s="279"/>
      <c r="J725" s="275"/>
      <c r="K725" s="275"/>
      <c r="L725" s="280"/>
      <c r="M725" s="281"/>
      <c r="N725" s="282"/>
      <c r="O725" s="282"/>
      <c r="P725" s="282"/>
      <c r="Q725" s="282"/>
      <c r="R725" s="282"/>
      <c r="S725" s="282"/>
      <c r="T725" s="283"/>
      <c r="AT725" s="284" t="s">
        <v>200</v>
      </c>
      <c r="AU725" s="284" t="s">
        <v>81</v>
      </c>
      <c r="AV725" s="14" t="s">
        <v>194</v>
      </c>
      <c r="AW725" s="14" t="s">
        <v>35</v>
      </c>
      <c r="AX725" s="14" t="s">
        <v>79</v>
      </c>
      <c r="AY725" s="284" t="s">
        <v>188</v>
      </c>
    </row>
    <row r="726" s="1" customFormat="1" ht="25.5" customHeight="1">
      <c r="B726" s="47"/>
      <c r="C726" s="237" t="s">
        <v>1032</v>
      </c>
      <c r="D726" s="237" t="s">
        <v>190</v>
      </c>
      <c r="E726" s="238" t="s">
        <v>2049</v>
      </c>
      <c r="F726" s="239" t="s">
        <v>2050</v>
      </c>
      <c r="G726" s="240" t="s">
        <v>627</v>
      </c>
      <c r="H726" s="241">
        <v>2</v>
      </c>
      <c r="I726" s="242"/>
      <c r="J726" s="243">
        <f>ROUND(I726*H726,2)</f>
        <v>0</v>
      </c>
      <c r="K726" s="239" t="s">
        <v>193</v>
      </c>
      <c r="L726" s="73"/>
      <c r="M726" s="244" t="s">
        <v>21</v>
      </c>
      <c r="N726" s="245" t="s">
        <v>43</v>
      </c>
      <c r="O726" s="48"/>
      <c r="P726" s="246">
        <f>O726*H726</f>
        <v>0</v>
      </c>
      <c r="Q726" s="246">
        <v>0</v>
      </c>
      <c r="R726" s="246">
        <f>Q726*H726</f>
        <v>0</v>
      </c>
      <c r="S726" s="246">
        <v>0</v>
      </c>
      <c r="T726" s="247">
        <f>S726*H726</f>
        <v>0</v>
      </c>
      <c r="AR726" s="25" t="s">
        <v>290</v>
      </c>
      <c r="AT726" s="25" t="s">
        <v>190</v>
      </c>
      <c r="AU726" s="25" t="s">
        <v>81</v>
      </c>
      <c r="AY726" s="25" t="s">
        <v>188</v>
      </c>
      <c r="BE726" s="248">
        <f>IF(N726="základní",J726,0)</f>
        <v>0</v>
      </c>
      <c r="BF726" s="248">
        <f>IF(N726="snížená",J726,0)</f>
        <v>0</v>
      </c>
      <c r="BG726" s="248">
        <f>IF(N726="zákl. přenesená",J726,0)</f>
        <v>0</v>
      </c>
      <c r="BH726" s="248">
        <f>IF(N726="sníž. přenesená",J726,0)</f>
        <v>0</v>
      </c>
      <c r="BI726" s="248">
        <f>IF(N726="nulová",J726,0)</f>
        <v>0</v>
      </c>
      <c r="BJ726" s="25" t="s">
        <v>79</v>
      </c>
      <c r="BK726" s="248">
        <f>ROUND(I726*H726,2)</f>
        <v>0</v>
      </c>
      <c r="BL726" s="25" t="s">
        <v>290</v>
      </c>
      <c r="BM726" s="25" t="s">
        <v>2051</v>
      </c>
    </row>
    <row r="727" s="1" customFormat="1">
      <c r="B727" s="47"/>
      <c r="C727" s="75"/>
      <c r="D727" s="249" t="s">
        <v>196</v>
      </c>
      <c r="E727" s="75"/>
      <c r="F727" s="250" t="s">
        <v>2052</v>
      </c>
      <c r="G727" s="75"/>
      <c r="H727" s="75"/>
      <c r="I727" s="205"/>
      <c r="J727" s="75"/>
      <c r="K727" s="75"/>
      <c r="L727" s="73"/>
      <c r="M727" s="251"/>
      <c r="N727" s="48"/>
      <c r="O727" s="48"/>
      <c r="P727" s="48"/>
      <c r="Q727" s="48"/>
      <c r="R727" s="48"/>
      <c r="S727" s="48"/>
      <c r="T727" s="96"/>
      <c r="AT727" s="25" t="s">
        <v>196</v>
      </c>
      <c r="AU727" s="25" t="s">
        <v>81</v>
      </c>
    </row>
    <row r="728" s="1" customFormat="1">
      <c r="B728" s="47"/>
      <c r="C728" s="75"/>
      <c r="D728" s="249" t="s">
        <v>198</v>
      </c>
      <c r="E728" s="75"/>
      <c r="F728" s="252" t="s">
        <v>1041</v>
      </c>
      <c r="G728" s="75"/>
      <c r="H728" s="75"/>
      <c r="I728" s="205"/>
      <c r="J728" s="75"/>
      <c r="K728" s="75"/>
      <c r="L728" s="73"/>
      <c r="M728" s="251"/>
      <c r="N728" s="48"/>
      <c r="O728" s="48"/>
      <c r="P728" s="48"/>
      <c r="Q728" s="48"/>
      <c r="R728" s="48"/>
      <c r="S728" s="48"/>
      <c r="T728" s="96"/>
      <c r="AT728" s="25" t="s">
        <v>198</v>
      </c>
      <c r="AU728" s="25" t="s">
        <v>81</v>
      </c>
    </row>
    <row r="729" s="13" customFormat="1">
      <c r="B729" s="264"/>
      <c r="C729" s="265"/>
      <c r="D729" s="249" t="s">
        <v>200</v>
      </c>
      <c r="E729" s="266" t="s">
        <v>21</v>
      </c>
      <c r="F729" s="267" t="s">
        <v>2022</v>
      </c>
      <c r="G729" s="265"/>
      <c r="H729" s="266" t="s">
        <v>21</v>
      </c>
      <c r="I729" s="268"/>
      <c r="J729" s="265"/>
      <c r="K729" s="265"/>
      <c r="L729" s="269"/>
      <c r="M729" s="270"/>
      <c r="N729" s="271"/>
      <c r="O729" s="271"/>
      <c r="P729" s="271"/>
      <c r="Q729" s="271"/>
      <c r="R729" s="271"/>
      <c r="S729" s="271"/>
      <c r="T729" s="272"/>
      <c r="AT729" s="273" t="s">
        <v>200</v>
      </c>
      <c r="AU729" s="273" t="s">
        <v>81</v>
      </c>
      <c r="AV729" s="13" t="s">
        <v>79</v>
      </c>
      <c r="AW729" s="13" t="s">
        <v>35</v>
      </c>
      <c r="AX729" s="13" t="s">
        <v>72</v>
      </c>
      <c r="AY729" s="273" t="s">
        <v>188</v>
      </c>
    </row>
    <row r="730" s="12" customFormat="1">
      <c r="B730" s="253"/>
      <c r="C730" s="254"/>
      <c r="D730" s="249" t="s">
        <v>200</v>
      </c>
      <c r="E730" s="255" t="s">
        <v>21</v>
      </c>
      <c r="F730" s="256" t="s">
        <v>79</v>
      </c>
      <c r="G730" s="254"/>
      <c r="H730" s="257">
        <v>1</v>
      </c>
      <c r="I730" s="258"/>
      <c r="J730" s="254"/>
      <c r="K730" s="254"/>
      <c r="L730" s="259"/>
      <c r="M730" s="260"/>
      <c r="N730" s="261"/>
      <c r="O730" s="261"/>
      <c r="P730" s="261"/>
      <c r="Q730" s="261"/>
      <c r="R730" s="261"/>
      <c r="S730" s="261"/>
      <c r="T730" s="262"/>
      <c r="AT730" s="263" t="s">
        <v>200</v>
      </c>
      <c r="AU730" s="263" t="s">
        <v>81</v>
      </c>
      <c r="AV730" s="12" t="s">
        <v>81</v>
      </c>
      <c r="AW730" s="12" t="s">
        <v>35</v>
      </c>
      <c r="AX730" s="12" t="s">
        <v>72</v>
      </c>
      <c r="AY730" s="263" t="s">
        <v>188</v>
      </c>
    </row>
    <row r="731" s="13" customFormat="1">
      <c r="B731" s="264"/>
      <c r="C731" s="265"/>
      <c r="D731" s="249" t="s">
        <v>200</v>
      </c>
      <c r="E731" s="266" t="s">
        <v>21</v>
      </c>
      <c r="F731" s="267" t="s">
        <v>2024</v>
      </c>
      <c r="G731" s="265"/>
      <c r="H731" s="266" t="s">
        <v>21</v>
      </c>
      <c r="I731" s="268"/>
      <c r="J731" s="265"/>
      <c r="K731" s="265"/>
      <c r="L731" s="269"/>
      <c r="M731" s="270"/>
      <c r="N731" s="271"/>
      <c r="O731" s="271"/>
      <c r="P731" s="271"/>
      <c r="Q731" s="271"/>
      <c r="R731" s="271"/>
      <c r="S731" s="271"/>
      <c r="T731" s="272"/>
      <c r="AT731" s="273" t="s">
        <v>200</v>
      </c>
      <c r="AU731" s="273" t="s">
        <v>81</v>
      </c>
      <c r="AV731" s="13" t="s">
        <v>79</v>
      </c>
      <c r="AW731" s="13" t="s">
        <v>35</v>
      </c>
      <c r="AX731" s="13" t="s">
        <v>72</v>
      </c>
      <c r="AY731" s="273" t="s">
        <v>188</v>
      </c>
    </row>
    <row r="732" s="12" customFormat="1">
      <c r="B732" s="253"/>
      <c r="C732" s="254"/>
      <c r="D732" s="249" t="s">
        <v>200</v>
      </c>
      <c r="E732" s="255" t="s">
        <v>21</v>
      </c>
      <c r="F732" s="256" t="s">
        <v>79</v>
      </c>
      <c r="G732" s="254"/>
      <c r="H732" s="257">
        <v>1</v>
      </c>
      <c r="I732" s="258"/>
      <c r="J732" s="254"/>
      <c r="K732" s="254"/>
      <c r="L732" s="259"/>
      <c r="M732" s="260"/>
      <c r="N732" s="261"/>
      <c r="O732" s="261"/>
      <c r="P732" s="261"/>
      <c r="Q732" s="261"/>
      <c r="R732" s="261"/>
      <c r="S732" s="261"/>
      <c r="T732" s="262"/>
      <c r="AT732" s="263" t="s">
        <v>200</v>
      </c>
      <c r="AU732" s="263" t="s">
        <v>81</v>
      </c>
      <c r="AV732" s="12" t="s">
        <v>81</v>
      </c>
      <c r="AW732" s="12" t="s">
        <v>35</v>
      </c>
      <c r="AX732" s="12" t="s">
        <v>72</v>
      </c>
      <c r="AY732" s="263" t="s">
        <v>188</v>
      </c>
    </row>
    <row r="733" s="14" customFormat="1">
      <c r="B733" s="274"/>
      <c r="C733" s="275"/>
      <c r="D733" s="249" t="s">
        <v>200</v>
      </c>
      <c r="E733" s="276" t="s">
        <v>21</v>
      </c>
      <c r="F733" s="277" t="s">
        <v>215</v>
      </c>
      <c r="G733" s="275"/>
      <c r="H733" s="278">
        <v>2</v>
      </c>
      <c r="I733" s="279"/>
      <c r="J733" s="275"/>
      <c r="K733" s="275"/>
      <c r="L733" s="280"/>
      <c r="M733" s="281"/>
      <c r="N733" s="282"/>
      <c r="O733" s="282"/>
      <c r="P733" s="282"/>
      <c r="Q733" s="282"/>
      <c r="R733" s="282"/>
      <c r="S733" s="282"/>
      <c r="T733" s="283"/>
      <c r="AT733" s="284" t="s">
        <v>200</v>
      </c>
      <c r="AU733" s="284" t="s">
        <v>81</v>
      </c>
      <c r="AV733" s="14" t="s">
        <v>194</v>
      </c>
      <c r="AW733" s="14" t="s">
        <v>35</v>
      </c>
      <c r="AX733" s="14" t="s">
        <v>79</v>
      </c>
      <c r="AY733" s="284" t="s">
        <v>188</v>
      </c>
    </row>
    <row r="734" s="1" customFormat="1" ht="16.5" customHeight="1">
      <c r="B734" s="47"/>
      <c r="C734" s="286" t="s">
        <v>1036</v>
      </c>
      <c r="D734" s="286" t="s">
        <v>273</v>
      </c>
      <c r="E734" s="287" t="s">
        <v>1048</v>
      </c>
      <c r="F734" s="288" t="s">
        <v>1049</v>
      </c>
      <c r="G734" s="289" t="s">
        <v>378</v>
      </c>
      <c r="H734" s="290">
        <v>17.039999999999999</v>
      </c>
      <c r="I734" s="291"/>
      <c r="J734" s="292">
        <f>ROUND(I734*H734,2)</f>
        <v>0</v>
      </c>
      <c r="K734" s="288" t="s">
        <v>307</v>
      </c>
      <c r="L734" s="293"/>
      <c r="M734" s="294" t="s">
        <v>21</v>
      </c>
      <c r="N734" s="295" t="s">
        <v>43</v>
      </c>
      <c r="O734" s="48"/>
      <c r="P734" s="246">
        <f>O734*H734</f>
        <v>0</v>
      </c>
      <c r="Q734" s="246">
        <v>0.0030000000000000001</v>
      </c>
      <c r="R734" s="246">
        <f>Q734*H734</f>
        <v>0.051119999999999999</v>
      </c>
      <c r="S734" s="246">
        <v>0</v>
      </c>
      <c r="T734" s="247">
        <f>S734*H734</f>
        <v>0</v>
      </c>
      <c r="AR734" s="25" t="s">
        <v>405</v>
      </c>
      <c r="AT734" s="25" t="s">
        <v>273</v>
      </c>
      <c r="AU734" s="25" t="s">
        <v>81</v>
      </c>
      <c r="AY734" s="25" t="s">
        <v>188</v>
      </c>
      <c r="BE734" s="248">
        <f>IF(N734="základní",J734,0)</f>
        <v>0</v>
      </c>
      <c r="BF734" s="248">
        <f>IF(N734="snížená",J734,0)</f>
        <v>0</v>
      </c>
      <c r="BG734" s="248">
        <f>IF(N734="zákl. přenesená",J734,0)</f>
        <v>0</v>
      </c>
      <c r="BH734" s="248">
        <f>IF(N734="sníž. přenesená",J734,0)</f>
        <v>0</v>
      </c>
      <c r="BI734" s="248">
        <f>IF(N734="nulová",J734,0)</f>
        <v>0</v>
      </c>
      <c r="BJ734" s="25" t="s">
        <v>79</v>
      </c>
      <c r="BK734" s="248">
        <f>ROUND(I734*H734,2)</f>
        <v>0</v>
      </c>
      <c r="BL734" s="25" t="s">
        <v>290</v>
      </c>
      <c r="BM734" s="25" t="s">
        <v>2053</v>
      </c>
    </row>
    <row r="735" s="1" customFormat="1">
      <c r="B735" s="47"/>
      <c r="C735" s="75"/>
      <c r="D735" s="249" t="s">
        <v>196</v>
      </c>
      <c r="E735" s="75"/>
      <c r="F735" s="250" t="s">
        <v>1049</v>
      </c>
      <c r="G735" s="75"/>
      <c r="H735" s="75"/>
      <c r="I735" s="205"/>
      <c r="J735" s="75"/>
      <c r="K735" s="75"/>
      <c r="L735" s="73"/>
      <c r="M735" s="251"/>
      <c r="N735" s="48"/>
      <c r="O735" s="48"/>
      <c r="P735" s="48"/>
      <c r="Q735" s="48"/>
      <c r="R735" s="48"/>
      <c r="S735" s="48"/>
      <c r="T735" s="96"/>
      <c r="AT735" s="25" t="s">
        <v>196</v>
      </c>
      <c r="AU735" s="25" t="s">
        <v>81</v>
      </c>
    </row>
    <row r="736" s="13" customFormat="1">
      <c r="B736" s="264"/>
      <c r="C736" s="265"/>
      <c r="D736" s="249" t="s">
        <v>200</v>
      </c>
      <c r="E736" s="266" t="s">
        <v>21</v>
      </c>
      <c r="F736" s="267" t="s">
        <v>2019</v>
      </c>
      <c r="G736" s="265"/>
      <c r="H736" s="266" t="s">
        <v>21</v>
      </c>
      <c r="I736" s="268"/>
      <c r="J736" s="265"/>
      <c r="K736" s="265"/>
      <c r="L736" s="269"/>
      <c r="M736" s="270"/>
      <c r="N736" s="271"/>
      <c r="O736" s="271"/>
      <c r="P736" s="271"/>
      <c r="Q736" s="271"/>
      <c r="R736" s="271"/>
      <c r="S736" s="271"/>
      <c r="T736" s="272"/>
      <c r="AT736" s="273" t="s">
        <v>200</v>
      </c>
      <c r="AU736" s="273" t="s">
        <v>81</v>
      </c>
      <c r="AV736" s="13" t="s">
        <v>79</v>
      </c>
      <c r="AW736" s="13" t="s">
        <v>35</v>
      </c>
      <c r="AX736" s="13" t="s">
        <v>72</v>
      </c>
      <c r="AY736" s="273" t="s">
        <v>188</v>
      </c>
    </row>
    <row r="737" s="12" customFormat="1">
      <c r="B737" s="253"/>
      <c r="C737" s="254"/>
      <c r="D737" s="249" t="s">
        <v>200</v>
      </c>
      <c r="E737" s="255" t="s">
        <v>21</v>
      </c>
      <c r="F737" s="256" t="s">
        <v>2054</v>
      </c>
      <c r="G737" s="254"/>
      <c r="H737" s="257">
        <v>3.52</v>
      </c>
      <c r="I737" s="258"/>
      <c r="J737" s="254"/>
      <c r="K737" s="254"/>
      <c r="L737" s="259"/>
      <c r="M737" s="260"/>
      <c r="N737" s="261"/>
      <c r="O737" s="261"/>
      <c r="P737" s="261"/>
      <c r="Q737" s="261"/>
      <c r="R737" s="261"/>
      <c r="S737" s="261"/>
      <c r="T737" s="262"/>
      <c r="AT737" s="263" t="s">
        <v>200</v>
      </c>
      <c r="AU737" s="263" t="s">
        <v>81</v>
      </c>
      <c r="AV737" s="12" t="s">
        <v>81</v>
      </c>
      <c r="AW737" s="12" t="s">
        <v>35</v>
      </c>
      <c r="AX737" s="12" t="s">
        <v>72</v>
      </c>
      <c r="AY737" s="263" t="s">
        <v>188</v>
      </c>
    </row>
    <row r="738" s="13" customFormat="1">
      <c r="B738" s="264"/>
      <c r="C738" s="265"/>
      <c r="D738" s="249" t="s">
        <v>200</v>
      </c>
      <c r="E738" s="266" t="s">
        <v>21</v>
      </c>
      <c r="F738" s="267" t="s">
        <v>2040</v>
      </c>
      <c r="G738" s="265"/>
      <c r="H738" s="266" t="s">
        <v>21</v>
      </c>
      <c r="I738" s="268"/>
      <c r="J738" s="265"/>
      <c r="K738" s="265"/>
      <c r="L738" s="269"/>
      <c r="M738" s="270"/>
      <c r="N738" s="271"/>
      <c r="O738" s="271"/>
      <c r="P738" s="271"/>
      <c r="Q738" s="271"/>
      <c r="R738" s="271"/>
      <c r="S738" s="271"/>
      <c r="T738" s="272"/>
      <c r="AT738" s="273" t="s">
        <v>200</v>
      </c>
      <c r="AU738" s="273" t="s">
        <v>81</v>
      </c>
      <c r="AV738" s="13" t="s">
        <v>79</v>
      </c>
      <c r="AW738" s="13" t="s">
        <v>35</v>
      </c>
      <c r="AX738" s="13" t="s">
        <v>72</v>
      </c>
      <c r="AY738" s="273" t="s">
        <v>188</v>
      </c>
    </row>
    <row r="739" s="12" customFormat="1">
      <c r="B739" s="253"/>
      <c r="C739" s="254"/>
      <c r="D739" s="249" t="s">
        <v>200</v>
      </c>
      <c r="E739" s="255" t="s">
        <v>21</v>
      </c>
      <c r="F739" s="256" t="s">
        <v>1054</v>
      </c>
      <c r="G739" s="254"/>
      <c r="H739" s="257">
        <v>0.88</v>
      </c>
      <c r="I739" s="258"/>
      <c r="J739" s="254"/>
      <c r="K739" s="254"/>
      <c r="L739" s="259"/>
      <c r="M739" s="260"/>
      <c r="N739" s="261"/>
      <c r="O739" s="261"/>
      <c r="P739" s="261"/>
      <c r="Q739" s="261"/>
      <c r="R739" s="261"/>
      <c r="S739" s="261"/>
      <c r="T739" s="262"/>
      <c r="AT739" s="263" t="s">
        <v>200</v>
      </c>
      <c r="AU739" s="263" t="s">
        <v>81</v>
      </c>
      <c r="AV739" s="12" t="s">
        <v>81</v>
      </c>
      <c r="AW739" s="12" t="s">
        <v>35</v>
      </c>
      <c r="AX739" s="12" t="s">
        <v>72</v>
      </c>
      <c r="AY739" s="263" t="s">
        <v>188</v>
      </c>
    </row>
    <row r="740" s="13" customFormat="1">
      <c r="B740" s="264"/>
      <c r="C740" s="265"/>
      <c r="D740" s="249" t="s">
        <v>200</v>
      </c>
      <c r="E740" s="266" t="s">
        <v>21</v>
      </c>
      <c r="F740" s="267" t="s">
        <v>2042</v>
      </c>
      <c r="G740" s="265"/>
      <c r="H740" s="266" t="s">
        <v>21</v>
      </c>
      <c r="I740" s="268"/>
      <c r="J740" s="265"/>
      <c r="K740" s="265"/>
      <c r="L740" s="269"/>
      <c r="M740" s="270"/>
      <c r="N740" s="271"/>
      <c r="O740" s="271"/>
      <c r="P740" s="271"/>
      <c r="Q740" s="271"/>
      <c r="R740" s="271"/>
      <c r="S740" s="271"/>
      <c r="T740" s="272"/>
      <c r="AT740" s="273" t="s">
        <v>200</v>
      </c>
      <c r="AU740" s="273" t="s">
        <v>81</v>
      </c>
      <c r="AV740" s="13" t="s">
        <v>79</v>
      </c>
      <c r="AW740" s="13" t="s">
        <v>35</v>
      </c>
      <c r="AX740" s="13" t="s">
        <v>72</v>
      </c>
      <c r="AY740" s="273" t="s">
        <v>188</v>
      </c>
    </row>
    <row r="741" s="12" customFormat="1">
      <c r="B741" s="253"/>
      <c r="C741" s="254"/>
      <c r="D741" s="249" t="s">
        <v>200</v>
      </c>
      <c r="E741" s="255" t="s">
        <v>21</v>
      </c>
      <c r="F741" s="256" t="s">
        <v>1051</v>
      </c>
      <c r="G741" s="254"/>
      <c r="H741" s="257">
        <v>2.6400000000000001</v>
      </c>
      <c r="I741" s="258"/>
      <c r="J741" s="254"/>
      <c r="K741" s="254"/>
      <c r="L741" s="259"/>
      <c r="M741" s="260"/>
      <c r="N741" s="261"/>
      <c r="O741" s="261"/>
      <c r="P741" s="261"/>
      <c r="Q741" s="261"/>
      <c r="R741" s="261"/>
      <c r="S741" s="261"/>
      <c r="T741" s="262"/>
      <c r="AT741" s="263" t="s">
        <v>200</v>
      </c>
      <c r="AU741" s="263" t="s">
        <v>81</v>
      </c>
      <c r="AV741" s="12" t="s">
        <v>81</v>
      </c>
      <c r="AW741" s="12" t="s">
        <v>35</v>
      </c>
      <c r="AX741" s="12" t="s">
        <v>72</v>
      </c>
      <c r="AY741" s="263" t="s">
        <v>188</v>
      </c>
    </row>
    <row r="742" s="13" customFormat="1">
      <c r="B742" s="264"/>
      <c r="C742" s="265"/>
      <c r="D742" s="249" t="s">
        <v>200</v>
      </c>
      <c r="E742" s="266" t="s">
        <v>21</v>
      </c>
      <c r="F742" s="267" t="s">
        <v>2020</v>
      </c>
      <c r="G742" s="265"/>
      <c r="H742" s="266" t="s">
        <v>21</v>
      </c>
      <c r="I742" s="268"/>
      <c r="J742" s="265"/>
      <c r="K742" s="265"/>
      <c r="L742" s="269"/>
      <c r="M742" s="270"/>
      <c r="N742" s="271"/>
      <c r="O742" s="271"/>
      <c r="P742" s="271"/>
      <c r="Q742" s="271"/>
      <c r="R742" s="271"/>
      <c r="S742" s="271"/>
      <c r="T742" s="272"/>
      <c r="AT742" s="273" t="s">
        <v>200</v>
      </c>
      <c r="AU742" s="273" t="s">
        <v>81</v>
      </c>
      <c r="AV742" s="13" t="s">
        <v>79</v>
      </c>
      <c r="AW742" s="13" t="s">
        <v>35</v>
      </c>
      <c r="AX742" s="13" t="s">
        <v>72</v>
      </c>
      <c r="AY742" s="273" t="s">
        <v>188</v>
      </c>
    </row>
    <row r="743" s="12" customFormat="1">
      <c r="B743" s="253"/>
      <c r="C743" s="254"/>
      <c r="D743" s="249" t="s">
        <v>200</v>
      </c>
      <c r="E743" s="255" t="s">
        <v>21</v>
      </c>
      <c r="F743" s="256" t="s">
        <v>1054</v>
      </c>
      <c r="G743" s="254"/>
      <c r="H743" s="257">
        <v>0.88</v>
      </c>
      <c r="I743" s="258"/>
      <c r="J743" s="254"/>
      <c r="K743" s="254"/>
      <c r="L743" s="259"/>
      <c r="M743" s="260"/>
      <c r="N743" s="261"/>
      <c r="O743" s="261"/>
      <c r="P743" s="261"/>
      <c r="Q743" s="261"/>
      <c r="R743" s="261"/>
      <c r="S743" s="261"/>
      <c r="T743" s="262"/>
      <c r="AT743" s="263" t="s">
        <v>200</v>
      </c>
      <c r="AU743" s="263" t="s">
        <v>81</v>
      </c>
      <c r="AV743" s="12" t="s">
        <v>81</v>
      </c>
      <c r="AW743" s="12" t="s">
        <v>35</v>
      </c>
      <c r="AX743" s="12" t="s">
        <v>72</v>
      </c>
      <c r="AY743" s="263" t="s">
        <v>188</v>
      </c>
    </row>
    <row r="744" s="13" customFormat="1">
      <c r="B744" s="264"/>
      <c r="C744" s="265"/>
      <c r="D744" s="249" t="s">
        <v>200</v>
      </c>
      <c r="E744" s="266" t="s">
        <v>21</v>
      </c>
      <c r="F744" s="267" t="s">
        <v>2015</v>
      </c>
      <c r="G744" s="265"/>
      <c r="H744" s="266" t="s">
        <v>21</v>
      </c>
      <c r="I744" s="268"/>
      <c r="J744" s="265"/>
      <c r="K744" s="265"/>
      <c r="L744" s="269"/>
      <c r="M744" s="270"/>
      <c r="N744" s="271"/>
      <c r="O744" s="271"/>
      <c r="P744" s="271"/>
      <c r="Q744" s="271"/>
      <c r="R744" s="271"/>
      <c r="S744" s="271"/>
      <c r="T744" s="272"/>
      <c r="AT744" s="273" t="s">
        <v>200</v>
      </c>
      <c r="AU744" s="273" t="s">
        <v>81</v>
      </c>
      <c r="AV744" s="13" t="s">
        <v>79</v>
      </c>
      <c r="AW744" s="13" t="s">
        <v>35</v>
      </c>
      <c r="AX744" s="13" t="s">
        <v>72</v>
      </c>
      <c r="AY744" s="273" t="s">
        <v>188</v>
      </c>
    </row>
    <row r="745" s="12" customFormat="1">
      <c r="B745" s="253"/>
      <c r="C745" s="254"/>
      <c r="D745" s="249" t="s">
        <v>200</v>
      </c>
      <c r="E745" s="255" t="s">
        <v>21</v>
      </c>
      <c r="F745" s="256" t="s">
        <v>2055</v>
      </c>
      <c r="G745" s="254"/>
      <c r="H745" s="257">
        <v>1.76</v>
      </c>
      <c r="I745" s="258"/>
      <c r="J745" s="254"/>
      <c r="K745" s="254"/>
      <c r="L745" s="259"/>
      <c r="M745" s="260"/>
      <c r="N745" s="261"/>
      <c r="O745" s="261"/>
      <c r="P745" s="261"/>
      <c r="Q745" s="261"/>
      <c r="R745" s="261"/>
      <c r="S745" s="261"/>
      <c r="T745" s="262"/>
      <c r="AT745" s="263" t="s">
        <v>200</v>
      </c>
      <c r="AU745" s="263" t="s">
        <v>81</v>
      </c>
      <c r="AV745" s="12" t="s">
        <v>81</v>
      </c>
      <c r="AW745" s="12" t="s">
        <v>35</v>
      </c>
      <c r="AX745" s="12" t="s">
        <v>72</v>
      </c>
      <c r="AY745" s="263" t="s">
        <v>188</v>
      </c>
    </row>
    <row r="746" s="13" customFormat="1">
      <c r="B746" s="264"/>
      <c r="C746" s="265"/>
      <c r="D746" s="249" t="s">
        <v>200</v>
      </c>
      <c r="E746" s="266" t="s">
        <v>21</v>
      </c>
      <c r="F746" s="267" t="s">
        <v>2022</v>
      </c>
      <c r="G746" s="265"/>
      <c r="H746" s="266" t="s">
        <v>21</v>
      </c>
      <c r="I746" s="268"/>
      <c r="J746" s="265"/>
      <c r="K746" s="265"/>
      <c r="L746" s="269"/>
      <c r="M746" s="270"/>
      <c r="N746" s="271"/>
      <c r="O746" s="271"/>
      <c r="P746" s="271"/>
      <c r="Q746" s="271"/>
      <c r="R746" s="271"/>
      <c r="S746" s="271"/>
      <c r="T746" s="272"/>
      <c r="AT746" s="273" t="s">
        <v>200</v>
      </c>
      <c r="AU746" s="273" t="s">
        <v>81</v>
      </c>
      <c r="AV746" s="13" t="s">
        <v>79</v>
      </c>
      <c r="AW746" s="13" t="s">
        <v>35</v>
      </c>
      <c r="AX746" s="13" t="s">
        <v>72</v>
      </c>
      <c r="AY746" s="273" t="s">
        <v>188</v>
      </c>
    </row>
    <row r="747" s="12" customFormat="1">
      <c r="B747" s="253"/>
      <c r="C747" s="254"/>
      <c r="D747" s="249" t="s">
        <v>200</v>
      </c>
      <c r="E747" s="255" t="s">
        <v>21</v>
      </c>
      <c r="F747" s="256" t="s">
        <v>2056</v>
      </c>
      <c r="G747" s="254"/>
      <c r="H747" s="257">
        <v>2.6400000000000001</v>
      </c>
      <c r="I747" s="258"/>
      <c r="J747" s="254"/>
      <c r="K747" s="254"/>
      <c r="L747" s="259"/>
      <c r="M747" s="260"/>
      <c r="N747" s="261"/>
      <c r="O747" s="261"/>
      <c r="P747" s="261"/>
      <c r="Q747" s="261"/>
      <c r="R747" s="261"/>
      <c r="S747" s="261"/>
      <c r="T747" s="262"/>
      <c r="AT747" s="263" t="s">
        <v>200</v>
      </c>
      <c r="AU747" s="263" t="s">
        <v>81</v>
      </c>
      <c r="AV747" s="12" t="s">
        <v>81</v>
      </c>
      <c r="AW747" s="12" t="s">
        <v>35</v>
      </c>
      <c r="AX747" s="12" t="s">
        <v>72</v>
      </c>
      <c r="AY747" s="263" t="s">
        <v>188</v>
      </c>
    </row>
    <row r="748" s="13" customFormat="1">
      <c r="B748" s="264"/>
      <c r="C748" s="265"/>
      <c r="D748" s="249" t="s">
        <v>200</v>
      </c>
      <c r="E748" s="266" t="s">
        <v>21</v>
      </c>
      <c r="F748" s="267" t="s">
        <v>2024</v>
      </c>
      <c r="G748" s="265"/>
      <c r="H748" s="266" t="s">
        <v>21</v>
      </c>
      <c r="I748" s="268"/>
      <c r="J748" s="265"/>
      <c r="K748" s="265"/>
      <c r="L748" s="269"/>
      <c r="M748" s="270"/>
      <c r="N748" s="271"/>
      <c r="O748" s="271"/>
      <c r="P748" s="271"/>
      <c r="Q748" s="271"/>
      <c r="R748" s="271"/>
      <c r="S748" s="271"/>
      <c r="T748" s="272"/>
      <c r="AT748" s="273" t="s">
        <v>200</v>
      </c>
      <c r="AU748" s="273" t="s">
        <v>81</v>
      </c>
      <c r="AV748" s="13" t="s">
        <v>79</v>
      </c>
      <c r="AW748" s="13" t="s">
        <v>35</v>
      </c>
      <c r="AX748" s="13" t="s">
        <v>72</v>
      </c>
      <c r="AY748" s="273" t="s">
        <v>188</v>
      </c>
    </row>
    <row r="749" s="12" customFormat="1">
      <c r="B749" s="253"/>
      <c r="C749" s="254"/>
      <c r="D749" s="249" t="s">
        <v>200</v>
      </c>
      <c r="E749" s="255" t="s">
        <v>21</v>
      </c>
      <c r="F749" s="256" t="s">
        <v>2057</v>
      </c>
      <c r="G749" s="254"/>
      <c r="H749" s="257">
        <v>4.7199999999999998</v>
      </c>
      <c r="I749" s="258"/>
      <c r="J749" s="254"/>
      <c r="K749" s="254"/>
      <c r="L749" s="259"/>
      <c r="M749" s="260"/>
      <c r="N749" s="261"/>
      <c r="O749" s="261"/>
      <c r="P749" s="261"/>
      <c r="Q749" s="261"/>
      <c r="R749" s="261"/>
      <c r="S749" s="261"/>
      <c r="T749" s="262"/>
      <c r="AT749" s="263" t="s">
        <v>200</v>
      </c>
      <c r="AU749" s="263" t="s">
        <v>81</v>
      </c>
      <c r="AV749" s="12" t="s">
        <v>81</v>
      </c>
      <c r="AW749" s="12" t="s">
        <v>35</v>
      </c>
      <c r="AX749" s="12" t="s">
        <v>72</v>
      </c>
      <c r="AY749" s="263" t="s">
        <v>188</v>
      </c>
    </row>
    <row r="750" s="14" customFormat="1">
      <c r="B750" s="274"/>
      <c r="C750" s="275"/>
      <c r="D750" s="249" t="s">
        <v>200</v>
      </c>
      <c r="E750" s="276" t="s">
        <v>21</v>
      </c>
      <c r="F750" s="277" t="s">
        <v>215</v>
      </c>
      <c r="G750" s="275"/>
      <c r="H750" s="278">
        <v>17.039999999999999</v>
      </c>
      <c r="I750" s="279"/>
      <c r="J750" s="275"/>
      <c r="K750" s="275"/>
      <c r="L750" s="280"/>
      <c r="M750" s="281"/>
      <c r="N750" s="282"/>
      <c r="O750" s="282"/>
      <c r="P750" s="282"/>
      <c r="Q750" s="282"/>
      <c r="R750" s="282"/>
      <c r="S750" s="282"/>
      <c r="T750" s="283"/>
      <c r="AT750" s="284" t="s">
        <v>200</v>
      </c>
      <c r="AU750" s="284" t="s">
        <v>81</v>
      </c>
      <c r="AV750" s="14" t="s">
        <v>194</v>
      </c>
      <c r="AW750" s="14" t="s">
        <v>35</v>
      </c>
      <c r="AX750" s="14" t="s">
        <v>79</v>
      </c>
      <c r="AY750" s="284" t="s">
        <v>188</v>
      </c>
    </row>
    <row r="751" s="1" customFormat="1" ht="16.5" customHeight="1">
      <c r="B751" s="47"/>
      <c r="C751" s="237" t="s">
        <v>1042</v>
      </c>
      <c r="D751" s="237" t="s">
        <v>190</v>
      </c>
      <c r="E751" s="238" t="s">
        <v>1056</v>
      </c>
      <c r="F751" s="239" t="s">
        <v>1057</v>
      </c>
      <c r="G751" s="240" t="s">
        <v>120</v>
      </c>
      <c r="H751" s="241">
        <v>31.085999999999999</v>
      </c>
      <c r="I751" s="242"/>
      <c r="J751" s="243">
        <f>ROUND(I751*H751,2)</f>
        <v>0</v>
      </c>
      <c r="K751" s="239" t="s">
        <v>307</v>
      </c>
      <c r="L751" s="73"/>
      <c r="M751" s="244" t="s">
        <v>21</v>
      </c>
      <c r="N751" s="245" t="s">
        <v>43</v>
      </c>
      <c r="O751" s="48"/>
      <c r="P751" s="246">
        <f>O751*H751</f>
        <v>0</v>
      </c>
      <c r="Q751" s="246">
        <v>0</v>
      </c>
      <c r="R751" s="246">
        <f>Q751*H751</f>
        <v>0</v>
      </c>
      <c r="S751" s="246">
        <v>0</v>
      </c>
      <c r="T751" s="247">
        <f>S751*H751</f>
        <v>0</v>
      </c>
      <c r="AR751" s="25" t="s">
        <v>1001</v>
      </c>
      <c r="AT751" s="25" t="s">
        <v>190</v>
      </c>
      <c r="AU751" s="25" t="s">
        <v>81</v>
      </c>
      <c r="AY751" s="25" t="s">
        <v>188</v>
      </c>
      <c r="BE751" s="248">
        <f>IF(N751="základní",J751,0)</f>
        <v>0</v>
      </c>
      <c r="BF751" s="248">
        <f>IF(N751="snížená",J751,0)</f>
        <v>0</v>
      </c>
      <c r="BG751" s="248">
        <f>IF(N751="zákl. přenesená",J751,0)</f>
        <v>0</v>
      </c>
      <c r="BH751" s="248">
        <f>IF(N751="sníž. přenesená",J751,0)</f>
        <v>0</v>
      </c>
      <c r="BI751" s="248">
        <f>IF(N751="nulová",J751,0)</f>
        <v>0</v>
      </c>
      <c r="BJ751" s="25" t="s">
        <v>79</v>
      </c>
      <c r="BK751" s="248">
        <f>ROUND(I751*H751,2)</f>
        <v>0</v>
      </c>
      <c r="BL751" s="25" t="s">
        <v>1001</v>
      </c>
      <c r="BM751" s="25" t="s">
        <v>2058</v>
      </c>
    </row>
    <row r="752" s="1" customFormat="1">
      <c r="B752" s="47"/>
      <c r="C752" s="75"/>
      <c r="D752" s="249" t="s">
        <v>196</v>
      </c>
      <c r="E752" s="75"/>
      <c r="F752" s="250" t="s">
        <v>1057</v>
      </c>
      <c r="G752" s="75"/>
      <c r="H752" s="75"/>
      <c r="I752" s="205"/>
      <c r="J752" s="75"/>
      <c r="K752" s="75"/>
      <c r="L752" s="73"/>
      <c r="M752" s="251"/>
      <c r="N752" s="48"/>
      <c r="O752" s="48"/>
      <c r="P752" s="48"/>
      <c r="Q752" s="48"/>
      <c r="R752" s="48"/>
      <c r="S752" s="48"/>
      <c r="T752" s="96"/>
      <c r="AT752" s="25" t="s">
        <v>196</v>
      </c>
      <c r="AU752" s="25" t="s">
        <v>81</v>
      </c>
    </row>
    <row r="753" s="12" customFormat="1">
      <c r="B753" s="253"/>
      <c r="C753" s="254"/>
      <c r="D753" s="249" t="s">
        <v>200</v>
      </c>
      <c r="E753" s="255" t="s">
        <v>21</v>
      </c>
      <c r="F753" s="256" t="s">
        <v>2059</v>
      </c>
      <c r="G753" s="254"/>
      <c r="H753" s="257">
        <v>7.5119999999999996</v>
      </c>
      <c r="I753" s="258"/>
      <c r="J753" s="254"/>
      <c r="K753" s="254"/>
      <c r="L753" s="259"/>
      <c r="M753" s="260"/>
      <c r="N753" s="261"/>
      <c r="O753" s="261"/>
      <c r="P753" s="261"/>
      <c r="Q753" s="261"/>
      <c r="R753" s="261"/>
      <c r="S753" s="261"/>
      <c r="T753" s="262"/>
      <c r="AT753" s="263" t="s">
        <v>200</v>
      </c>
      <c r="AU753" s="263" t="s">
        <v>81</v>
      </c>
      <c r="AV753" s="12" t="s">
        <v>81</v>
      </c>
      <c r="AW753" s="12" t="s">
        <v>35</v>
      </c>
      <c r="AX753" s="12" t="s">
        <v>72</v>
      </c>
      <c r="AY753" s="263" t="s">
        <v>188</v>
      </c>
    </row>
    <row r="754" s="12" customFormat="1">
      <c r="B754" s="253"/>
      <c r="C754" s="254"/>
      <c r="D754" s="249" t="s">
        <v>200</v>
      </c>
      <c r="E754" s="255" t="s">
        <v>21</v>
      </c>
      <c r="F754" s="256" t="s">
        <v>1882</v>
      </c>
      <c r="G754" s="254"/>
      <c r="H754" s="257">
        <v>5.3099999999999996</v>
      </c>
      <c r="I754" s="258"/>
      <c r="J754" s="254"/>
      <c r="K754" s="254"/>
      <c r="L754" s="259"/>
      <c r="M754" s="260"/>
      <c r="N754" s="261"/>
      <c r="O754" s="261"/>
      <c r="P754" s="261"/>
      <c r="Q754" s="261"/>
      <c r="R754" s="261"/>
      <c r="S754" s="261"/>
      <c r="T754" s="262"/>
      <c r="AT754" s="263" t="s">
        <v>200</v>
      </c>
      <c r="AU754" s="263" t="s">
        <v>81</v>
      </c>
      <c r="AV754" s="12" t="s">
        <v>81</v>
      </c>
      <c r="AW754" s="12" t="s">
        <v>35</v>
      </c>
      <c r="AX754" s="12" t="s">
        <v>72</v>
      </c>
      <c r="AY754" s="263" t="s">
        <v>188</v>
      </c>
    </row>
    <row r="755" s="12" customFormat="1">
      <c r="B755" s="253"/>
      <c r="C755" s="254"/>
      <c r="D755" s="249" t="s">
        <v>200</v>
      </c>
      <c r="E755" s="255" t="s">
        <v>21</v>
      </c>
      <c r="F755" s="256" t="s">
        <v>1877</v>
      </c>
      <c r="G755" s="254"/>
      <c r="H755" s="257">
        <v>1.5840000000000001</v>
      </c>
      <c r="I755" s="258"/>
      <c r="J755" s="254"/>
      <c r="K755" s="254"/>
      <c r="L755" s="259"/>
      <c r="M755" s="260"/>
      <c r="N755" s="261"/>
      <c r="O755" s="261"/>
      <c r="P755" s="261"/>
      <c r="Q755" s="261"/>
      <c r="R755" s="261"/>
      <c r="S755" s="261"/>
      <c r="T755" s="262"/>
      <c r="AT755" s="263" t="s">
        <v>200</v>
      </c>
      <c r="AU755" s="263" t="s">
        <v>81</v>
      </c>
      <c r="AV755" s="12" t="s">
        <v>81</v>
      </c>
      <c r="AW755" s="12" t="s">
        <v>35</v>
      </c>
      <c r="AX755" s="12" t="s">
        <v>72</v>
      </c>
      <c r="AY755" s="263" t="s">
        <v>188</v>
      </c>
    </row>
    <row r="756" s="12" customFormat="1">
      <c r="B756" s="253"/>
      <c r="C756" s="254"/>
      <c r="D756" s="249" t="s">
        <v>200</v>
      </c>
      <c r="E756" s="255" t="s">
        <v>21</v>
      </c>
      <c r="F756" s="256" t="s">
        <v>504</v>
      </c>
      <c r="G756" s="254"/>
      <c r="H756" s="257">
        <v>2.6400000000000001</v>
      </c>
      <c r="I756" s="258"/>
      <c r="J756" s="254"/>
      <c r="K756" s="254"/>
      <c r="L756" s="259"/>
      <c r="M756" s="260"/>
      <c r="N756" s="261"/>
      <c r="O756" s="261"/>
      <c r="P756" s="261"/>
      <c r="Q756" s="261"/>
      <c r="R756" s="261"/>
      <c r="S756" s="261"/>
      <c r="T756" s="262"/>
      <c r="AT756" s="263" t="s">
        <v>200</v>
      </c>
      <c r="AU756" s="263" t="s">
        <v>81</v>
      </c>
      <c r="AV756" s="12" t="s">
        <v>81</v>
      </c>
      <c r="AW756" s="12" t="s">
        <v>35</v>
      </c>
      <c r="AX756" s="12" t="s">
        <v>72</v>
      </c>
      <c r="AY756" s="263" t="s">
        <v>188</v>
      </c>
    </row>
    <row r="757" s="12" customFormat="1">
      <c r="B757" s="253"/>
      <c r="C757" s="254"/>
      <c r="D757" s="249" t="s">
        <v>200</v>
      </c>
      <c r="E757" s="255" t="s">
        <v>21</v>
      </c>
      <c r="F757" s="256" t="s">
        <v>1291</v>
      </c>
      <c r="G757" s="254"/>
      <c r="H757" s="257">
        <v>5.5439999999999996</v>
      </c>
      <c r="I757" s="258"/>
      <c r="J757" s="254"/>
      <c r="K757" s="254"/>
      <c r="L757" s="259"/>
      <c r="M757" s="260"/>
      <c r="N757" s="261"/>
      <c r="O757" s="261"/>
      <c r="P757" s="261"/>
      <c r="Q757" s="261"/>
      <c r="R757" s="261"/>
      <c r="S757" s="261"/>
      <c r="T757" s="262"/>
      <c r="AT757" s="263" t="s">
        <v>200</v>
      </c>
      <c r="AU757" s="263" t="s">
        <v>81</v>
      </c>
      <c r="AV757" s="12" t="s">
        <v>81</v>
      </c>
      <c r="AW757" s="12" t="s">
        <v>35</v>
      </c>
      <c r="AX757" s="12" t="s">
        <v>72</v>
      </c>
      <c r="AY757" s="263" t="s">
        <v>188</v>
      </c>
    </row>
    <row r="758" s="12" customFormat="1">
      <c r="B758" s="253"/>
      <c r="C758" s="254"/>
      <c r="D758" s="249" t="s">
        <v>200</v>
      </c>
      <c r="E758" s="255" t="s">
        <v>21</v>
      </c>
      <c r="F758" s="256" t="s">
        <v>1878</v>
      </c>
      <c r="G758" s="254"/>
      <c r="H758" s="257">
        <v>8.4960000000000004</v>
      </c>
      <c r="I758" s="258"/>
      <c r="J758" s="254"/>
      <c r="K758" s="254"/>
      <c r="L758" s="259"/>
      <c r="M758" s="260"/>
      <c r="N758" s="261"/>
      <c r="O758" s="261"/>
      <c r="P758" s="261"/>
      <c r="Q758" s="261"/>
      <c r="R758" s="261"/>
      <c r="S758" s="261"/>
      <c r="T758" s="262"/>
      <c r="AT758" s="263" t="s">
        <v>200</v>
      </c>
      <c r="AU758" s="263" t="s">
        <v>81</v>
      </c>
      <c r="AV758" s="12" t="s">
        <v>81</v>
      </c>
      <c r="AW758" s="12" t="s">
        <v>35</v>
      </c>
      <c r="AX758" s="12" t="s">
        <v>72</v>
      </c>
      <c r="AY758" s="263" t="s">
        <v>188</v>
      </c>
    </row>
    <row r="759" s="14" customFormat="1">
      <c r="B759" s="274"/>
      <c r="C759" s="275"/>
      <c r="D759" s="249" t="s">
        <v>200</v>
      </c>
      <c r="E759" s="276" t="s">
        <v>21</v>
      </c>
      <c r="F759" s="277" t="s">
        <v>215</v>
      </c>
      <c r="G759" s="275"/>
      <c r="H759" s="278">
        <v>31.085999999999999</v>
      </c>
      <c r="I759" s="279"/>
      <c r="J759" s="275"/>
      <c r="K759" s="275"/>
      <c r="L759" s="280"/>
      <c r="M759" s="281"/>
      <c r="N759" s="282"/>
      <c r="O759" s="282"/>
      <c r="P759" s="282"/>
      <c r="Q759" s="282"/>
      <c r="R759" s="282"/>
      <c r="S759" s="282"/>
      <c r="T759" s="283"/>
      <c r="AT759" s="284" t="s">
        <v>200</v>
      </c>
      <c r="AU759" s="284" t="s">
        <v>81</v>
      </c>
      <c r="AV759" s="14" t="s">
        <v>194</v>
      </c>
      <c r="AW759" s="14" t="s">
        <v>35</v>
      </c>
      <c r="AX759" s="14" t="s">
        <v>79</v>
      </c>
      <c r="AY759" s="284" t="s">
        <v>188</v>
      </c>
    </row>
    <row r="760" s="1" customFormat="1" ht="16.5" customHeight="1">
      <c r="B760" s="47"/>
      <c r="C760" s="286" t="s">
        <v>1047</v>
      </c>
      <c r="D760" s="286" t="s">
        <v>273</v>
      </c>
      <c r="E760" s="287" t="s">
        <v>2060</v>
      </c>
      <c r="F760" s="288" t="s">
        <v>2061</v>
      </c>
      <c r="G760" s="289" t="s">
        <v>627</v>
      </c>
      <c r="H760" s="290">
        <v>1</v>
      </c>
      <c r="I760" s="291"/>
      <c r="J760" s="292">
        <f>ROUND(I760*H760,2)</f>
        <v>0</v>
      </c>
      <c r="K760" s="288" t="s">
        <v>307</v>
      </c>
      <c r="L760" s="293"/>
      <c r="M760" s="294" t="s">
        <v>21</v>
      </c>
      <c r="N760" s="295" t="s">
        <v>43</v>
      </c>
      <c r="O760" s="48"/>
      <c r="P760" s="246">
        <f>O760*H760</f>
        <v>0</v>
      </c>
      <c r="Q760" s="246">
        <v>0</v>
      </c>
      <c r="R760" s="246">
        <f>Q760*H760</f>
        <v>0</v>
      </c>
      <c r="S760" s="246">
        <v>0</v>
      </c>
      <c r="T760" s="247">
        <f>S760*H760</f>
        <v>0</v>
      </c>
      <c r="AR760" s="25" t="s">
        <v>1001</v>
      </c>
      <c r="AT760" s="25" t="s">
        <v>273</v>
      </c>
      <c r="AU760" s="25" t="s">
        <v>81</v>
      </c>
      <c r="AY760" s="25" t="s">
        <v>188</v>
      </c>
      <c r="BE760" s="248">
        <f>IF(N760="základní",J760,0)</f>
        <v>0</v>
      </c>
      <c r="BF760" s="248">
        <f>IF(N760="snížená",J760,0)</f>
        <v>0</v>
      </c>
      <c r="BG760" s="248">
        <f>IF(N760="zákl. přenesená",J760,0)</f>
        <v>0</v>
      </c>
      <c r="BH760" s="248">
        <f>IF(N760="sníž. přenesená",J760,0)</f>
        <v>0</v>
      </c>
      <c r="BI760" s="248">
        <f>IF(N760="nulová",J760,0)</f>
        <v>0</v>
      </c>
      <c r="BJ760" s="25" t="s">
        <v>79</v>
      </c>
      <c r="BK760" s="248">
        <f>ROUND(I760*H760,2)</f>
        <v>0</v>
      </c>
      <c r="BL760" s="25" t="s">
        <v>1001</v>
      </c>
      <c r="BM760" s="25" t="s">
        <v>2062</v>
      </c>
    </row>
    <row r="761" s="1" customFormat="1">
      <c r="B761" s="47"/>
      <c r="C761" s="75"/>
      <c r="D761" s="249" t="s">
        <v>196</v>
      </c>
      <c r="E761" s="75"/>
      <c r="F761" s="250" t="s">
        <v>1070</v>
      </c>
      <c r="G761" s="75"/>
      <c r="H761" s="75"/>
      <c r="I761" s="205"/>
      <c r="J761" s="75"/>
      <c r="K761" s="75"/>
      <c r="L761" s="73"/>
      <c r="M761" s="251"/>
      <c r="N761" s="48"/>
      <c r="O761" s="48"/>
      <c r="P761" s="48"/>
      <c r="Q761" s="48"/>
      <c r="R761" s="48"/>
      <c r="S761" s="48"/>
      <c r="T761" s="96"/>
      <c r="AT761" s="25" t="s">
        <v>196</v>
      </c>
      <c r="AU761" s="25" t="s">
        <v>81</v>
      </c>
    </row>
    <row r="762" s="1" customFormat="1" ht="16.5" customHeight="1">
      <c r="B762" s="47"/>
      <c r="C762" s="286" t="s">
        <v>1055</v>
      </c>
      <c r="D762" s="286" t="s">
        <v>273</v>
      </c>
      <c r="E762" s="287" t="s">
        <v>2063</v>
      </c>
      <c r="F762" s="288" t="s">
        <v>2064</v>
      </c>
      <c r="G762" s="289" t="s">
        <v>627</v>
      </c>
      <c r="H762" s="290">
        <v>3</v>
      </c>
      <c r="I762" s="291"/>
      <c r="J762" s="292">
        <f>ROUND(I762*H762,2)</f>
        <v>0</v>
      </c>
      <c r="K762" s="288" t="s">
        <v>307</v>
      </c>
      <c r="L762" s="293"/>
      <c r="M762" s="294" t="s">
        <v>21</v>
      </c>
      <c r="N762" s="295" t="s">
        <v>43</v>
      </c>
      <c r="O762" s="48"/>
      <c r="P762" s="246">
        <f>O762*H762</f>
        <v>0</v>
      </c>
      <c r="Q762" s="246">
        <v>0</v>
      </c>
      <c r="R762" s="246">
        <f>Q762*H762</f>
        <v>0</v>
      </c>
      <c r="S762" s="246">
        <v>0</v>
      </c>
      <c r="T762" s="247">
        <f>S762*H762</f>
        <v>0</v>
      </c>
      <c r="AR762" s="25" t="s">
        <v>1001</v>
      </c>
      <c r="AT762" s="25" t="s">
        <v>273</v>
      </c>
      <c r="AU762" s="25" t="s">
        <v>81</v>
      </c>
      <c r="AY762" s="25" t="s">
        <v>188</v>
      </c>
      <c r="BE762" s="248">
        <f>IF(N762="základní",J762,0)</f>
        <v>0</v>
      </c>
      <c r="BF762" s="248">
        <f>IF(N762="snížená",J762,0)</f>
        <v>0</v>
      </c>
      <c r="BG762" s="248">
        <f>IF(N762="zákl. přenesená",J762,0)</f>
        <v>0</v>
      </c>
      <c r="BH762" s="248">
        <f>IF(N762="sníž. přenesená",J762,0)</f>
        <v>0</v>
      </c>
      <c r="BI762" s="248">
        <f>IF(N762="nulová",J762,0)</f>
        <v>0</v>
      </c>
      <c r="BJ762" s="25" t="s">
        <v>79</v>
      </c>
      <c r="BK762" s="248">
        <f>ROUND(I762*H762,2)</f>
        <v>0</v>
      </c>
      <c r="BL762" s="25" t="s">
        <v>1001</v>
      </c>
      <c r="BM762" s="25" t="s">
        <v>2065</v>
      </c>
    </row>
    <row r="763" s="1" customFormat="1">
      <c r="B763" s="47"/>
      <c r="C763" s="75"/>
      <c r="D763" s="249" t="s">
        <v>196</v>
      </c>
      <c r="E763" s="75"/>
      <c r="F763" s="250" t="s">
        <v>1065</v>
      </c>
      <c r="G763" s="75"/>
      <c r="H763" s="75"/>
      <c r="I763" s="205"/>
      <c r="J763" s="75"/>
      <c r="K763" s="75"/>
      <c r="L763" s="73"/>
      <c r="M763" s="251"/>
      <c r="N763" s="48"/>
      <c r="O763" s="48"/>
      <c r="P763" s="48"/>
      <c r="Q763" s="48"/>
      <c r="R763" s="48"/>
      <c r="S763" s="48"/>
      <c r="T763" s="96"/>
      <c r="AT763" s="25" t="s">
        <v>196</v>
      </c>
      <c r="AU763" s="25" t="s">
        <v>81</v>
      </c>
    </row>
    <row r="764" s="1" customFormat="1" ht="16.5" customHeight="1">
      <c r="B764" s="47"/>
      <c r="C764" s="286" t="s">
        <v>1061</v>
      </c>
      <c r="D764" s="286" t="s">
        <v>273</v>
      </c>
      <c r="E764" s="287" t="s">
        <v>2066</v>
      </c>
      <c r="F764" s="288" t="s">
        <v>2067</v>
      </c>
      <c r="G764" s="289" t="s">
        <v>627</v>
      </c>
      <c r="H764" s="290">
        <v>1</v>
      </c>
      <c r="I764" s="291"/>
      <c r="J764" s="292">
        <f>ROUND(I764*H764,2)</f>
        <v>0</v>
      </c>
      <c r="K764" s="288" t="s">
        <v>307</v>
      </c>
      <c r="L764" s="293"/>
      <c r="M764" s="294" t="s">
        <v>21</v>
      </c>
      <c r="N764" s="295" t="s">
        <v>43</v>
      </c>
      <c r="O764" s="48"/>
      <c r="P764" s="246">
        <f>O764*H764</f>
        <v>0</v>
      </c>
      <c r="Q764" s="246">
        <v>0</v>
      </c>
      <c r="R764" s="246">
        <f>Q764*H764</f>
        <v>0</v>
      </c>
      <c r="S764" s="246">
        <v>0</v>
      </c>
      <c r="T764" s="247">
        <f>S764*H764</f>
        <v>0</v>
      </c>
      <c r="AR764" s="25" t="s">
        <v>1001</v>
      </c>
      <c r="AT764" s="25" t="s">
        <v>273</v>
      </c>
      <c r="AU764" s="25" t="s">
        <v>81</v>
      </c>
      <c r="AY764" s="25" t="s">
        <v>188</v>
      </c>
      <c r="BE764" s="248">
        <f>IF(N764="základní",J764,0)</f>
        <v>0</v>
      </c>
      <c r="BF764" s="248">
        <f>IF(N764="snížená",J764,0)</f>
        <v>0</v>
      </c>
      <c r="BG764" s="248">
        <f>IF(N764="zákl. přenesená",J764,0)</f>
        <v>0</v>
      </c>
      <c r="BH764" s="248">
        <f>IF(N764="sníž. přenesená",J764,0)</f>
        <v>0</v>
      </c>
      <c r="BI764" s="248">
        <f>IF(N764="nulová",J764,0)</f>
        <v>0</v>
      </c>
      <c r="BJ764" s="25" t="s">
        <v>79</v>
      </c>
      <c r="BK764" s="248">
        <f>ROUND(I764*H764,2)</f>
        <v>0</v>
      </c>
      <c r="BL764" s="25" t="s">
        <v>1001</v>
      </c>
      <c r="BM764" s="25" t="s">
        <v>2068</v>
      </c>
    </row>
    <row r="765" s="1" customFormat="1">
      <c r="B765" s="47"/>
      <c r="C765" s="75"/>
      <c r="D765" s="249" t="s">
        <v>196</v>
      </c>
      <c r="E765" s="75"/>
      <c r="F765" s="250" t="s">
        <v>1065</v>
      </c>
      <c r="G765" s="75"/>
      <c r="H765" s="75"/>
      <c r="I765" s="205"/>
      <c r="J765" s="75"/>
      <c r="K765" s="75"/>
      <c r="L765" s="73"/>
      <c r="M765" s="251"/>
      <c r="N765" s="48"/>
      <c r="O765" s="48"/>
      <c r="P765" s="48"/>
      <c r="Q765" s="48"/>
      <c r="R765" s="48"/>
      <c r="S765" s="48"/>
      <c r="T765" s="96"/>
      <c r="AT765" s="25" t="s">
        <v>196</v>
      </c>
      <c r="AU765" s="25" t="s">
        <v>81</v>
      </c>
    </row>
    <row r="766" s="1" customFormat="1" ht="16.5" customHeight="1">
      <c r="B766" s="47"/>
      <c r="C766" s="286" t="s">
        <v>1066</v>
      </c>
      <c r="D766" s="286" t="s">
        <v>273</v>
      </c>
      <c r="E766" s="287" t="s">
        <v>2069</v>
      </c>
      <c r="F766" s="288" t="s">
        <v>2070</v>
      </c>
      <c r="G766" s="289" t="s">
        <v>627</v>
      </c>
      <c r="H766" s="290">
        <v>1</v>
      </c>
      <c r="I766" s="291"/>
      <c r="J766" s="292">
        <f>ROUND(I766*H766,2)</f>
        <v>0</v>
      </c>
      <c r="K766" s="288" t="s">
        <v>307</v>
      </c>
      <c r="L766" s="293"/>
      <c r="M766" s="294" t="s">
        <v>21</v>
      </c>
      <c r="N766" s="295" t="s">
        <v>43</v>
      </c>
      <c r="O766" s="48"/>
      <c r="P766" s="246">
        <f>O766*H766</f>
        <v>0</v>
      </c>
      <c r="Q766" s="246">
        <v>0</v>
      </c>
      <c r="R766" s="246">
        <f>Q766*H766</f>
        <v>0</v>
      </c>
      <c r="S766" s="246">
        <v>0</v>
      </c>
      <c r="T766" s="247">
        <f>S766*H766</f>
        <v>0</v>
      </c>
      <c r="AR766" s="25" t="s">
        <v>1001</v>
      </c>
      <c r="AT766" s="25" t="s">
        <v>273</v>
      </c>
      <c r="AU766" s="25" t="s">
        <v>81</v>
      </c>
      <c r="AY766" s="25" t="s">
        <v>188</v>
      </c>
      <c r="BE766" s="248">
        <f>IF(N766="základní",J766,0)</f>
        <v>0</v>
      </c>
      <c r="BF766" s="248">
        <f>IF(N766="snížená",J766,0)</f>
        <v>0</v>
      </c>
      <c r="BG766" s="248">
        <f>IF(N766="zákl. přenesená",J766,0)</f>
        <v>0</v>
      </c>
      <c r="BH766" s="248">
        <f>IF(N766="sníž. přenesená",J766,0)</f>
        <v>0</v>
      </c>
      <c r="BI766" s="248">
        <f>IF(N766="nulová",J766,0)</f>
        <v>0</v>
      </c>
      <c r="BJ766" s="25" t="s">
        <v>79</v>
      </c>
      <c r="BK766" s="248">
        <f>ROUND(I766*H766,2)</f>
        <v>0</v>
      </c>
      <c r="BL766" s="25" t="s">
        <v>1001</v>
      </c>
      <c r="BM766" s="25" t="s">
        <v>2071</v>
      </c>
    </row>
    <row r="767" s="1" customFormat="1">
      <c r="B767" s="47"/>
      <c r="C767" s="75"/>
      <c r="D767" s="249" t="s">
        <v>196</v>
      </c>
      <c r="E767" s="75"/>
      <c r="F767" s="250" t="s">
        <v>1065</v>
      </c>
      <c r="G767" s="75"/>
      <c r="H767" s="75"/>
      <c r="I767" s="205"/>
      <c r="J767" s="75"/>
      <c r="K767" s="75"/>
      <c r="L767" s="73"/>
      <c r="M767" s="251"/>
      <c r="N767" s="48"/>
      <c r="O767" s="48"/>
      <c r="P767" s="48"/>
      <c r="Q767" s="48"/>
      <c r="R767" s="48"/>
      <c r="S767" s="48"/>
      <c r="T767" s="96"/>
      <c r="AT767" s="25" t="s">
        <v>196</v>
      </c>
      <c r="AU767" s="25" t="s">
        <v>81</v>
      </c>
    </row>
    <row r="768" s="1" customFormat="1" ht="16.5" customHeight="1">
      <c r="B768" s="47"/>
      <c r="C768" s="286" t="s">
        <v>1071</v>
      </c>
      <c r="D768" s="286" t="s">
        <v>273</v>
      </c>
      <c r="E768" s="287" t="s">
        <v>2072</v>
      </c>
      <c r="F768" s="288" t="s">
        <v>2073</v>
      </c>
      <c r="G768" s="289" t="s">
        <v>627</v>
      </c>
      <c r="H768" s="290">
        <v>1</v>
      </c>
      <c r="I768" s="291"/>
      <c r="J768" s="292">
        <f>ROUND(I768*H768,2)</f>
        <v>0</v>
      </c>
      <c r="K768" s="288" t="s">
        <v>307</v>
      </c>
      <c r="L768" s="293"/>
      <c r="M768" s="294" t="s">
        <v>21</v>
      </c>
      <c r="N768" s="295" t="s">
        <v>43</v>
      </c>
      <c r="O768" s="48"/>
      <c r="P768" s="246">
        <f>O768*H768</f>
        <v>0</v>
      </c>
      <c r="Q768" s="246">
        <v>0</v>
      </c>
      <c r="R768" s="246">
        <f>Q768*H768</f>
        <v>0</v>
      </c>
      <c r="S768" s="246">
        <v>0</v>
      </c>
      <c r="T768" s="247">
        <f>S768*H768</f>
        <v>0</v>
      </c>
      <c r="AR768" s="25" t="s">
        <v>1001</v>
      </c>
      <c r="AT768" s="25" t="s">
        <v>273</v>
      </c>
      <c r="AU768" s="25" t="s">
        <v>81</v>
      </c>
      <c r="AY768" s="25" t="s">
        <v>188</v>
      </c>
      <c r="BE768" s="248">
        <f>IF(N768="základní",J768,0)</f>
        <v>0</v>
      </c>
      <c r="BF768" s="248">
        <f>IF(N768="snížená",J768,0)</f>
        <v>0</v>
      </c>
      <c r="BG768" s="248">
        <f>IF(N768="zákl. přenesená",J768,0)</f>
        <v>0</v>
      </c>
      <c r="BH768" s="248">
        <f>IF(N768="sníž. přenesená",J768,0)</f>
        <v>0</v>
      </c>
      <c r="BI768" s="248">
        <f>IF(N768="nulová",J768,0)</f>
        <v>0</v>
      </c>
      <c r="BJ768" s="25" t="s">
        <v>79</v>
      </c>
      <c r="BK768" s="248">
        <f>ROUND(I768*H768,2)</f>
        <v>0</v>
      </c>
      <c r="BL768" s="25" t="s">
        <v>1001</v>
      </c>
      <c r="BM768" s="25" t="s">
        <v>2074</v>
      </c>
    </row>
    <row r="769" s="1" customFormat="1">
      <c r="B769" s="47"/>
      <c r="C769" s="75"/>
      <c r="D769" s="249" t="s">
        <v>196</v>
      </c>
      <c r="E769" s="75"/>
      <c r="F769" s="250" t="s">
        <v>1065</v>
      </c>
      <c r="G769" s="75"/>
      <c r="H769" s="75"/>
      <c r="I769" s="205"/>
      <c r="J769" s="75"/>
      <c r="K769" s="75"/>
      <c r="L769" s="73"/>
      <c r="M769" s="251"/>
      <c r="N769" s="48"/>
      <c r="O769" s="48"/>
      <c r="P769" s="48"/>
      <c r="Q769" s="48"/>
      <c r="R769" s="48"/>
      <c r="S769" s="48"/>
      <c r="T769" s="96"/>
      <c r="AT769" s="25" t="s">
        <v>196</v>
      </c>
      <c r="AU769" s="25" t="s">
        <v>81</v>
      </c>
    </row>
    <row r="770" s="1" customFormat="1" ht="16.5" customHeight="1">
      <c r="B770" s="47"/>
      <c r="C770" s="286" t="s">
        <v>1075</v>
      </c>
      <c r="D770" s="286" t="s">
        <v>273</v>
      </c>
      <c r="E770" s="287" t="s">
        <v>2075</v>
      </c>
      <c r="F770" s="288" t="s">
        <v>2076</v>
      </c>
      <c r="G770" s="289" t="s">
        <v>627</v>
      </c>
      <c r="H770" s="290">
        <v>1</v>
      </c>
      <c r="I770" s="291"/>
      <c r="J770" s="292">
        <f>ROUND(I770*H770,2)</f>
        <v>0</v>
      </c>
      <c r="K770" s="288" t="s">
        <v>307</v>
      </c>
      <c r="L770" s="293"/>
      <c r="M770" s="294" t="s">
        <v>21</v>
      </c>
      <c r="N770" s="295" t="s">
        <v>43</v>
      </c>
      <c r="O770" s="48"/>
      <c r="P770" s="246">
        <f>O770*H770</f>
        <v>0</v>
      </c>
      <c r="Q770" s="246">
        <v>0</v>
      </c>
      <c r="R770" s="246">
        <f>Q770*H770</f>
        <v>0</v>
      </c>
      <c r="S770" s="246">
        <v>0</v>
      </c>
      <c r="T770" s="247">
        <f>S770*H770</f>
        <v>0</v>
      </c>
      <c r="AR770" s="25" t="s">
        <v>1001</v>
      </c>
      <c r="AT770" s="25" t="s">
        <v>273</v>
      </c>
      <c r="AU770" s="25" t="s">
        <v>81</v>
      </c>
      <c r="AY770" s="25" t="s">
        <v>188</v>
      </c>
      <c r="BE770" s="248">
        <f>IF(N770="základní",J770,0)</f>
        <v>0</v>
      </c>
      <c r="BF770" s="248">
        <f>IF(N770="snížená",J770,0)</f>
        <v>0</v>
      </c>
      <c r="BG770" s="248">
        <f>IF(N770="zákl. přenesená",J770,0)</f>
        <v>0</v>
      </c>
      <c r="BH770" s="248">
        <f>IF(N770="sníž. přenesená",J770,0)</f>
        <v>0</v>
      </c>
      <c r="BI770" s="248">
        <f>IF(N770="nulová",J770,0)</f>
        <v>0</v>
      </c>
      <c r="BJ770" s="25" t="s">
        <v>79</v>
      </c>
      <c r="BK770" s="248">
        <f>ROUND(I770*H770,2)</f>
        <v>0</v>
      </c>
      <c r="BL770" s="25" t="s">
        <v>1001</v>
      </c>
      <c r="BM770" s="25" t="s">
        <v>2077</v>
      </c>
    </row>
    <row r="771" s="1" customFormat="1">
      <c r="B771" s="47"/>
      <c r="C771" s="75"/>
      <c r="D771" s="249" t="s">
        <v>196</v>
      </c>
      <c r="E771" s="75"/>
      <c r="F771" s="250" t="s">
        <v>1065</v>
      </c>
      <c r="G771" s="75"/>
      <c r="H771" s="75"/>
      <c r="I771" s="205"/>
      <c r="J771" s="75"/>
      <c r="K771" s="75"/>
      <c r="L771" s="73"/>
      <c r="M771" s="251"/>
      <c r="N771" s="48"/>
      <c r="O771" s="48"/>
      <c r="P771" s="48"/>
      <c r="Q771" s="48"/>
      <c r="R771" s="48"/>
      <c r="S771" s="48"/>
      <c r="T771" s="96"/>
      <c r="AT771" s="25" t="s">
        <v>196</v>
      </c>
      <c r="AU771" s="25" t="s">
        <v>81</v>
      </c>
    </row>
    <row r="772" s="1" customFormat="1" ht="16.5" customHeight="1">
      <c r="B772" s="47"/>
      <c r="C772" s="237" t="s">
        <v>1079</v>
      </c>
      <c r="D772" s="237" t="s">
        <v>190</v>
      </c>
      <c r="E772" s="238" t="s">
        <v>1479</v>
      </c>
      <c r="F772" s="239" t="s">
        <v>1480</v>
      </c>
      <c r="G772" s="240" t="s">
        <v>261</v>
      </c>
      <c r="H772" s="241">
        <v>4.069</v>
      </c>
      <c r="I772" s="242"/>
      <c r="J772" s="243">
        <f>ROUND(I772*H772,2)</f>
        <v>0</v>
      </c>
      <c r="K772" s="239" t="s">
        <v>193</v>
      </c>
      <c r="L772" s="73"/>
      <c r="M772" s="244" t="s">
        <v>21</v>
      </c>
      <c r="N772" s="245" t="s">
        <v>43</v>
      </c>
      <c r="O772" s="48"/>
      <c r="P772" s="246">
        <f>O772*H772</f>
        <v>0</v>
      </c>
      <c r="Q772" s="246">
        <v>0</v>
      </c>
      <c r="R772" s="246">
        <f>Q772*H772</f>
        <v>0</v>
      </c>
      <c r="S772" s="246">
        <v>0</v>
      </c>
      <c r="T772" s="247">
        <f>S772*H772</f>
        <v>0</v>
      </c>
      <c r="AR772" s="25" t="s">
        <v>290</v>
      </c>
      <c r="AT772" s="25" t="s">
        <v>190</v>
      </c>
      <c r="AU772" s="25" t="s">
        <v>81</v>
      </c>
      <c r="AY772" s="25" t="s">
        <v>188</v>
      </c>
      <c r="BE772" s="248">
        <f>IF(N772="základní",J772,0)</f>
        <v>0</v>
      </c>
      <c r="BF772" s="248">
        <f>IF(N772="snížená",J772,0)</f>
        <v>0</v>
      </c>
      <c r="BG772" s="248">
        <f>IF(N772="zákl. přenesená",J772,0)</f>
        <v>0</v>
      </c>
      <c r="BH772" s="248">
        <f>IF(N772="sníž. přenesená",J772,0)</f>
        <v>0</v>
      </c>
      <c r="BI772" s="248">
        <f>IF(N772="nulová",J772,0)</f>
        <v>0</v>
      </c>
      <c r="BJ772" s="25" t="s">
        <v>79</v>
      </c>
      <c r="BK772" s="248">
        <f>ROUND(I772*H772,2)</f>
        <v>0</v>
      </c>
      <c r="BL772" s="25" t="s">
        <v>290</v>
      </c>
      <c r="BM772" s="25" t="s">
        <v>2078</v>
      </c>
    </row>
    <row r="773" s="1" customFormat="1">
      <c r="B773" s="47"/>
      <c r="C773" s="75"/>
      <c r="D773" s="249" t="s">
        <v>196</v>
      </c>
      <c r="E773" s="75"/>
      <c r="F773" s="250" t="s">
        <v>1482</v>
      </c>
      <c r="G773" s="75"/>
      <c r="H773" s="75"/>
      <c r="I773" s="205"/>
      <c r="J773" s="75"/>
      <c r="K773" s="75"/>
      <c r="L773" s="73"/>
      <c r="M773" s="251"/>
      <c r="N773" s="48"/>
      <c r="O773" s="48"/>
      <c r="P773" s="48"/>
      <c r="Q773" s="48"/>
      <c r="R773" s="48"/>
      <c r="S773" s="48"/>
      <c r="T773" s="96"/>
      <c r="AT773" s="25" t="s">
        <v>196</v>
      </c>
      <c r="AU773" s="25" t="s">
        <v>81</v>
      </c>
    </row>
    <row r="774" s="1" customFormat="1">
      <c r="B774" s="47"/>
      <c r="C774" s="75"/>
      <c r="D774" s="249" t="s">
        <v>198</v>
      </c>
      <c r="E774" s="75"/>
      <c r="F774" s="252" t="s">
        <v>1113</v>
      </c>
      <c r="G774" s="75"/>
      <c r="H774" s="75"/>
      <c r="I774" s="205"/>
      <c r="J774" s="75"/>
      <c r="K774" s="75"/>
      <c r="L774" s="73"/>
      <c r="M774" s="251"/>
      <c r="N774" s="48"/>
      <c r="O774" s="48"/>
      <c r="P774" s="48"/>
      <c r="Q774" s="48"/>
      <c r="R774" s="48"/>
      <c r="S774" s="48"/>
      <c r="T774" s="96"/>
      <c r="AT774" s="25" t="s">
        <v>198</v>
      </c>
      <c r="AU774" s="25" t="s">
        <v>81</v>
      </c>
    </row>
    <row r="775" s="11" customFormat="1" ht="29.88" customHeight="1">
      <c r="B775" s="221"/>
      <c r="C775" s="222"/>
      <c r="D775" s="223" t="s">
        <v>71</v>
      </c>
      <c r="E775" s="235" t="s">
        <v>1725</v>
      </c>
      <c r="F775" s="235" t="s">
        <v>1726</v>
      </c>
      <c r="G775" s="222"/>
      <c r="H775" s="222"/>
      <c r="I775" s="225"/>
      <c r="J775" s="236">
        <f>BK775</f>
        <v>0</v>
      </c>
      <c r="K775" s="222"/>
      <c r="L775" s="227"/>
      <c r="M775" s="228"/>
      <c r="N775" s="229"/>
      <c r="O775" s="229"/>
      <c r="P775" s="230">
        <f>SUM(P776:P791)</f>
        <v>0</v>
      </c>
      <c r="Q775" s="229"/>
      <c r="R775" s="230">
        <f>SUM(R776:R791)</f>
        <v>0</v>
      </c>
      <c r="S775" s="229"/>
      <c r="T775" s="231">
        <f>SUM(T776:T791)</f>
        <v>0.089999999999999997</v>
      </c>
      <c r="AR775" s="232" t="s">
        <v>81</v>
      </c>
      <c r="AT775" s="233" t="s">
        <v>71</v>
      </c>
      <c r="AU775" s="233" t="s">
        <v>79</v>
      </c>
      <c r="AY775" s="232" t="s">
        <v>188</v>
      </c>
      <c r="BK775" s="234">
        <f>SUM(BK776:BK791)</f>
        <v>0</v>
      </c>
    </row>
    <row r="776" s="1" customFormat="1" ht="16.5" customHeight="1">
      <c r="B776" s="47"/>
      <c r="C776" s="237" t="s">
        <v>1083</v>
      </c>
      <c r="D776" s="237" t="s">
        <v>190</v>
      </c>
      <c r="E776" s="238" t="s">
        <v>1736</v>
      </c>
      <c r="F776" s="239" t="s">
        <v>1737</v>
      </c>
      <c r="G776" s="240" t="s">
        <v>378</v>
      </c>
      <c r="H776" s="241">
        <v>3</v>
      </c>
      <c r="I776" s="242"/>
      <c r="J776" s="243">
        <f>ROUND(I776*H776,2)</f>
        <v>0</v>
      </c>
      <c r="K776" s="239" t="s">
        <v>193</v>
      </c>
      <c r="L776" s="73"/>
      <c r="M776" s="244" t="s">
        <v>21</v>
      </c>
      <c r="N776" s="245" t="s">
        <v>43</v>
      </c>
      <c r="O776" s="48"/>
      <c r="P776" s="246">
        <f>O776*H776</f>
        <v>0</v>
      </c>
      <c r="Q776" s="246">
        <v>0</v>
      </c>
      <c r="R776" s="246">
        <f>Q776*H776</f>
        <v>0</v>
      </c>
      <c r="S776" s="246">
        <v>0</v>
      </c>
      <c r="T776" s="247">
        <f>S776*H776</f>
        <v>0</v>
      </c>
      <c r="AR776" s="25" t="s">
        <v>290</v>
      </c>
      <c r="AT776" s="25" t="s">
        <v>190</v>
      </c>
      <c r="AU776" s="25" t="s">
        <v>81</v>
      </c>
      <c r="AY776" s="25" t="s">
        <v>188</v>
      </c>
      <c r="BE776" s="248">
        <f>IF(N776="základní",J776,0)</f>
        <v>0</v>
      </c>
      <c r="BF776" s="248">
        <f>IF(N776="snížená",J776,0)</f>
        <v>0</v>
      </c>
      <c r="BG776" s="248">
        <f>IF(N776="zákl. přenesená",J776,0)</f>
        <v>0</v>
      </c>
      <c r="BH776" s="248">
        <f>IF(N776="sníž. přenesená",J776,0)</f>
        <v>0</v>
      </c>
      <c r="BI776" s="248">
        <f>IF(N776="nulová",J776,0)</f>
        <v>0</v>
      </c>
      <c r="BJ776" s="25" t="s">
        <v>79</v>
      </c>
      <c r="BK776" s="248">
        <f>ROUND(I776*H776,2)</f>
        <v>0</v>
      </c>
      <c r="BL776" s="25" t="s">
        <v>290</v>
      </c>
      <c r="BM776" s="25" t="s">
        <v>2079</v>
      </c>
    </row>
    <row r="777" s="1" customFormat="1">
      <c r="B777" s="47"/>
      <c r="C777" s="75"/>
      <c r="D777" s="249" t="s">
        <v>196</v>
      </c>
      <c r="E777" s="75"/>
      <c r="F777" s="250" t="s">
        <v>1737</v>
      </c>
      <c r="G777" s="75"/>
      <c r="H777" s="75"/>
      <c r="I777" s="205"/>
      <c r="J777" s="75"/>
      <c r="K777" s="75"/>
      <c r="L777" s="73"/>
      <c r="M777" s="251"/>
      <c r="N777" s="48"/>
      <c r="O777" s="48"/>
      <c r="P777" s="48"/>
      <c r="Q777" s="48"/>
      <c r="R777" s="48"/>
      <c r="S777" s="48"/>
      <c r="T777" s="96"/>
      <c r="AT777" s="25" t="s">
        <v>196</v>
      </c>
      <c r="AU777" s="25" t="s">
        <v>81</v>
      </c>
    </row>
    <row r="778" s="12" customFormat="1">
      <c r="B778" s="253"/>
      <c r="C778" s="254"/>
      <c r="D778" s="249" t="s">
        <v>200</v>
      </c>
      <c r="E778" s="255" t="s">
        <v>21</v>
      </c>
      <c r="F778" s="256" t="s">
        <v>2080</v>
      </c>
      <c r="G778" s="254"/>
      <c r="H778" s="257">
        <v>3</v>
      </c>
      <c r="I778" s="258"/>
      <c r="J778" s="254"/>
      <c r="K778" s="254"/>
      <c r="L778" s="259"/>
      <c r="M778" s="260"/>
      <c r="N778" s="261"/>
      <c r="O778" s="261"/>
      <c r="P778" s="261"/>
      <c r="Q778" s="261"/>
      <c r="R778" s="261"/>
      <c r="S778" s="261"/>
      <c r="T778" s="262"/>
      <c r="AT778" s="263" t="s">
        <v>200</v>
      </c>
      <c r="AU778" s="263" t="s">
        <v>81</v>
      </c>
      <c r="AV778" s="12" t="s">
        <v>81</v>
      </c>
      <c r="AW778" s="12" t="s">
        <v>35</v>
      </c>
      <c r="AX778" s="12" t="s">
        <v>79</v>
      </c>
      <c r="AY778" s="263" t="s">
        <v>188</v>
      </c>
    </row>
    <row r="779" s="1" customFormat="1" ht="16.5" customHeight="1">
      <c r="B779" s="47"/>
      <c r="C779" s="237" t="s">
        <v>1087</v>
      </c>
      <c r="D779" s="237" t="s">
        <v>190</v>
      </c>
      <c r="E779" s="238" t="s">
        <v>1740</v>
      </c>
      <c r="F779" s="239" t="s">
        <v>1741</v>
      </c>
      <c r="G779" s="240" t="s">
        <v>378</v>
      </c>
      <c r="H779" s="241">
        <v>3</v>
      </c>
      <c r="I779" s="242"/>
      <c r="J779" s="243">
        <f>ROUND(I779*H779,2)</f>
        <v>0</v>
      </c>
      <c r="K779" s="239" t="s">
        <v>193</v>
      </c>
      <c r="L779" s="73"/>
      <c r="M779" s="244" t="s">
        <v>21</v>
      </c>
      <c r="N779" s="245" t="s">
        <v>43</v>
      </c>
      <c r="O779" s="48"/>
      <c r="P779" s="246">
        <f>O779*H779</f>
        <v>0</v>
      </c>
      <c r="Q779" s="246">
        <v>0</v>
      </c>
      <c r="R779" s="246">
        <f>Q779*H779</f>
        <v>0</v>
      </c>
      <c r="S779" s="246">
        <v>0.029999999999999999</v>
      </c>
      <c r="T779" s="247">
        <f>S779*H779</f>
        <v>0.089999999999999997</v>
      </c>
      <c r="AR779" s="25" t="s">
        <v>290</v>
      </c>
      <c r="AT779" s="25" t="s">
        <v>190</v>
      </c>
      <c r="AU779" s="25" t="s">
        <v>81</v>
      </c>
      <c r="AY779" s="25" t="s">
        <v>188</v>
      </c>
      <c r="BE779" s="248">
        <f>IF(N779="základní",J779,0)</f>
        <v>0</v>
      </c>
      <c r="BF779" s="248">
        <f>IF(N779="snížená",J779,0)</f>
        <v>0</v>
      </c>
      <c r="BG779" s="248">
        <f>IF(N779="zákl. přenesená",J779,0)</f>
        <v>0</v>
      </c>
      <c r="BH779" s="248">
        <f>IF(N779="sníž. přenesená",J779,0)</f>
        <v>0</v>
      </c>
      <c r="BI779" s="248">
        <f>IF(N779="nulová",J779,0)</f>
        <v>0</v>
      </c>
      <c r="BJ779" s="25" t="s">
        <v>79</v>
      </c>
      <c r="BK779" s="248">
        <f>ROUND(I779*H779,2)</f>
        <v>0</v>
      </c>
      <c r="BL779" s="25" t="s">
        <v>290</v>
      </c>
      <c r="BM779" s="25" t="s">
        <v>2081</v>
      </c>
    </row>
    <row r="780" s="1" customFormat="1">
      <c r="B780" s="47"/>
      <c r="C780" s="75"/>
      <c r="D780" s="249" t="s">
        <v>196</v>
      </c>
      <c r="E780" s="75"/>
      <c r="F780" s="250" t="s">
        <v>1741</v>
      </c>
      <c r="G780" s="75"/>
      <c r="H780" s="75"/>
      <c r="I780" s="205"/>
      <c r="J780" s="75"/>
      <c r="K780" s="75"/>
      <c r="L780" s="73"/>
      <c r="M780" s="251"/>
      <c r="N780" s="48"/>
      <c r="O780" s="48"/>
      <c r="P780" s="48"/>
      <c r="Q780" s="48"/>
      <c r="R780" s="48"/>
      <c r="S780" s="48"/>
      <c r="T780" s="96"/>
      <c r="AT780" s="25" t="s">
        <v>196</v>
      </c>
      <c r="AU780" s="25" t="s">
        <v>81</v>
      </c>
    </row>
    <row r="781" s="1" customFormat="1" ht="16.5" customHeight="1">
      <c r="B781" s="47"/>
      <c r="C781" s="237" t="s">
        <v>1092</v>
      </c>
      <c r="D781" s="237" t="s">
        <v>190</v>
      </c>
      <c r="E781" s="238" t="s">
        <v>1727</v>
      </c>
      <c r="F781" s="239" t="s">
        <v>1728</v>
      </c>
      <c r="G781" s="240" t="s">
        <v>627</v>
      </c>
      <c r="H781" s="241">
        <v>2</v>
      </c>
      <c r="I781" s="242"/>
      <c r="J781" s="243">
        <f>ROUND(I781*H781,2)</f>
        <v>0</v>
      </c>
      <c r="K781" s="239" t="s">
        <v>193</v>
      </c>
      <c r="L781" s="73"/>
      <c r="M781" s="244" t="s">
        <v>21</v>
      </c>
      <c r="N781" s="245" t="s">
        <v>43</v>
      </c>
      <c r="O781" s="48"/>
      <c r="P781" s="246">
        <f>O781*H781</f>
        <v>0</v>
      </c>
      <c r="Q781" s="246">
        <v>0</v>
      </c>
      <c r="R781" s="246">
        <f>Q781*H781</f>
        <v>0</v>
      </c>
      <c r="S781" s="246">
        <v>0</v>
      </c>
      <c r="T781" s="247">
        <f>S781*H781</f>
        <v>0</v>
      </c>
      <c r="AR781" s="25" t="s">
        <v>290</v>
      </c>
      <c r="AT781" s="25" t="s">
        <v>190</v>
      </c>
      <c r="AU781" s="25" t="s">
        <v>81</v>
      </c>
      <c r="AY781" s="25" t="s">
        <v>188</v>
      </c>
      <c r="BE781" s="248">
        <f>IF(N781="základní",J781,0)</f>
        <v>0</v>
      </c>
      <c r="BF781" s="248">
        <f>IF(N781="snížená",J781,0)</f>
        <v>0</v>
      </c>
      <c r="BG781" s="248">
        <f>IF(N781="zákl. přenesená",J781,0)</f>
        <v>0</v>
      </c>
      <c r="BH781" s="248">
        <f>IF(N781="sníž. přenesená",J781,0)</f>
        <v>0</v>
      </c>
      <c r="BI781" s="248">
        <f>IF(N781="nulová",J781,0)</f>
        <v>0</v>
      </c>
      <c r="BJ781" s="25" t="s">
        <v>79</v>
      </c>
      <c r="BK781" s="248">
        <f>ROUND(I781*H781,2)</f>
        <v>0</v>
      </c>
      <c r="BL781" s="25" t="s">
        <v>290</v>
      </c>
      <c r="BM781" s="25" t="s">
        <v>2082</v>
      </c>
    </row>
    <row r="782" s="1" customFormat="1">
      <c r="B782" s="47"/>
      <c r="C782" s="75"/>
      <c r="D782" s="249" t="s">
        <v>196</v>
      </c>
      <c r="E782" s="75"/>
      <c r="F782" s="250" t="s">
        <v>1730</v>
      </c>
      <c r="G782" s="75"/>
      <c r="H782" s="75"/>
      <c r="I782" s="205"/>
      <c r="J782" s="75"/>
      <c r="K782" s="75"/>
      <c r="L782" s="73"/>
      <c r="M782" s="251"/>
      <c r="N782" s="48"/>
      <c r="O782" s="48"/>
      <c r="P782" s="48"/>
      <c r="Q782" s="48"/>
      <c r="R782" s="48"/>
      <c r="S782" s="48"/>
      <c r="T782" s="96"/>
      <c r="AT782" s="25" t="s">
        <v>196</v>
      </c>
      <c r="AU782" s="25" t="s">
        <v>81</v>
      </c>
    </row>
    <row r="783" s="1" customFormat="1">
      <c r="B783" s="47"/>
      <c r="C783" s="75"/>
      <c r="D783" s="249" t="s">
        <v>198</v>
      </c>
      <c r="E783" s="75"/>
      <c r="F783" s="252" t="s">
        <v>1731</v>
      </c>
      <c r="G783" s="75"/>
      <c r="H783" s="75"/>
      <c r="I783" s="205"/>
      <c r="J783" s="75"/>
      <c r="K783" s="75"/>
      <c r="L783" s="73"/>
      <c r="M783" s="251"/>
      <c r="N783" s="48"/>
      <c r="O783" s="48"/>
      <c r="P783" s="48"/>
      <c r="Q783" s="48"/>
      <c r="R783" s="48"/>
      <c r="S783" s="48"/>
      <c r="T783" s="96"/>
      <c r="AT783" s="25" t="s">
        <v>198</v>
      </c>
      <c r="AU783" s="25" t="s">
        <v>81</v>
      </c>
    </row>
    <row r="784" s="13" customFormat="1">
      <c r="B784" s="264"/>
      <c r="C784" s="265"/>
      <c r="D784" s="249" t="s">
        <v>200</v>
      </c>
      <c r="E784" s="266" t="s">
        <v>21</v>
      </c>
      <c r="F784" s="267" t="s">
        <v>2083</v>
      </c>
      <c r="G784" s="265"/>
      <c r="H784" s="266" t="s">
        <v>21</v>
      </c>
      <c r="I784" s="268"/>
      <c r="J784" s="265"/>
      <c r="K784" s="265"/>
      <c r="L784" s="269"/>
      <c r="M784" s="270"/>
      <c r="N784" s="271"/>
      <c r="O784" s="271"/>
      <c r="P784" s="271"/>
      <c r="Q784" s="271"/>
      <c r="R784" s="271"/>
      <c r="S784" s="271"/>
      <c r="T784" s="272"/>
      <c r="AT784" s="273" t="s">
        <v>200</v>
      </c>
      <c r="AU784" s="273" t="s">
        <v>81</v>
      </c>
      <c r="AV784" s="13" t="s">
        <v>79</v>
      </c>
      <c r="AW784" s="13" t="s">
        <v>35</v>
      </c>
      <c r="AX784" s="13" t="s">
        <v>72</v>
      </c>
      <c r="AY784" s="273" t="s">
        <v>188</v>
      </c>
    </row>
    <row r="785" s="12" customFormat="1">
      <c r="B785" s="253"/>
      <c r="C785" s="254"/>
      <c r="D785" s="249" t="s">
        <v>200</v>
      </c>
      <c r="E785" s="255" t="s">
        <v>21</v>
      </c>
      <c r="F785" s="256" t="s">
        <v>81</v>
      </c>
      <c r="G785" s="254"/>
      <c r="H785" s="257">
        <v>2</v>
      </c>
      <c r="I785" s="258"/>
      <c r="J785" s="254"/>
      <c r="K785" s="254"/>
      <c r="L785" s="259"/>
      <c r="M785" s="260"/>
      <c r="N785" s="261"/>
      <c r="O785" s="261"/>
      <c r="P785" s="261"/>
      <c r="Q785" s="261"/>
      <c r="R785" s="261"/>
      <c r="S785" s="261"/>
      <c r="T785" s="262"/>
      <c r="AT785" s="263" t="s">
        <v>200</v>
      </c>
      <c r="AU785" s="263" t="s">
        <v>81</v>
      </c>
      <c r="AV785" s="12" t="s">
        <v>81</v>
      </c>
      <c r="AW785" s="12" t="s">
        <v>35</v>
      </c>
      <c r="AX785" s="12" t="s">
        <v>72</v>
      </c>
      <c r="AY785" s="263" t="s">
        <v>188</v>
      </c>
    </row>
    <row r="786" s="14" customFormat="1">
      <c r="B786" s="274"/>
      <c r="C786" s="275"/>
      <c r="D786" s="249" t="s">
        <v>200</v>
      </c>
      <c r="E786" s="276" t="s">
        <v>21</v>
      </c>
      <c r="F786" s="277" t="s">
        <v>215</v>
      </c>
      <c r="G786" s="275"/>
      <c r="H786" s="278">
        <v>2</v>
      </c>
      <c r="I786" s="279"/>
      <c r="J786" s="275"/>
      <c r="K786" s="275"/>
      <c r="L786" s="280"/>
      <c r="M786" s="281"/>
      <c r="N786" s="282"/>
      <c r="O786" s="282"/>
      <c r="P786" s="282"/>
      <c r="Q786" s="282"/>
      <c r="R786" s="282"/>
      <c r="S786" s="282"/>
      <c r="T786" s="283"/>
      <c r="AT786" s="284" t="s">
        <v>200</v>
      </c>
      <c r="AU786" s="284" t="s">
        <v>81</v>
      </c>
      <c r="AV786" s="14" t="s">
        <v>194</v>
      </c>
      <c r="AW786" s="14" t="s">
        <v>35</v>
      </c>
      <c r="AX786" s="14" t="s">
        <v>79</v>
      </c>
      <c r="AY786" s="284" t="s">
        <v>188</v>
      </c>
    </row>
    <row r="787" s="1" customFormat="1" ht="16.5" customHeight="1">
      <c r="B787" s="47"/>
      <c r="C787" s="286" t="s">
        <v>1096</v>
      </c>
      <c r="D787" s="286" t="s">
        <v>273</v>
      </c>
      <c r="E787" s="287" t="s">
        <v>2083</v>
      </c>
      <c r="F787" s="288" t="s">
        <v>2084</v>
      </c>
      <c r="G787" s="289" t="s">
        <v>627</v>
      </c>
      <c r="H787" s="290">
        <v>2</v>
      </c>
      <c r="I787" s="291"/>
      <c r="J787" s="292">
        <f>ROUND(I787*H787,2)</f>
        <v>0</v>
      </c>
      <c r="K787" s="288" t="s">
        <v>307</v>
      </c>
      <c r="L787" s="293"/>
      <c r="M787" s="294" t="s">
        <v>21</v>
      </c>
      <c r="N787" s="295" t="s">
        <v>43</v>
      </c>
      <c r="O787" s="48"/>
      <c r="P787" s="246">
        <f>O787*H787</f>
        <v>0</v>
      </c>
      <c r="Q787" s="246">
        <v>0</v>
      </c>
      <c r="R787" s="246">
        <f>Q787*H787</f>
        <v>0</v>
      </c>
      <c r="S787" s="246">
        <v>0</v>
      </c>
      <c r="T787" s="247">
        <f>S787*H787</f>
        <v>0</v>
      </c>
      <c r="AR787" s="25" t="s">
        <v>1001</v>
      </c>
      <c r="AT787" s="25" t="s">
        <v>273</v>
      </c>
      <c r="AU787" s="25" t="s">
        <v>81</v>
      </c>
      <c r="AY787" s="25" t="s">
        <v>188</v>
      </c>
      <c r="BE787" s="248">
        <f>IF(N787="základní",J787,0)</f>
        <v>0</v>
      </c>
      <c r="BF787" s="248">
        <f>IF(N787="snížená",J787,0)</f>
        <v>0</v>
      </c>
      <c r="BG787" s="248">
        <f>IF(N787="zákl. přenesená",J787,0)</f>
        <v>0</v>
      </c>
      <c r="BH787" s="248">
        <f>IF(N787="sníž. přenesená",J787,0)</f>
        <v>0</v>
      </c>
      <c r="BI787" s="248">
        <f>IF(N787="nulová",J787,0)</f>
        <v>0</v>
      </c>
      <c r="BJ787" s="25" t="s">
        <v>79</v>
      </c>
      <c r="BK787" s="248">
        <f>ROUND(I787*H787,2)</f>
        <v>0</v>
      </c>
      <c r="BL787" s="25" t="s">
        <v>1001</v>
      </c>
      <c r="BM787" s="25" t="s">
        <v>2085</v>
      </c>
    </row>
    <row r="788" s="1" customFormat="1">
      <c r="B788" s="47"/>
      <c r="C788" s="75"/>
      <c r="D788" s="249" t="s">
        <v>196</v>
      </c>
      <c r="E788" s="75"/>
      <c r="F788" s="250" t="s">
        <v>2086</v>
      </c>
      <c r="G788" s="75"/>
      <c r="H788" s="75"/>
      <c r="I788" s="205"/>
      <c r="J788" s="75"/>
      <c r="K788" s="75"/>
      <c r="L788" s="73"/>
      <c r="M788" s="251"/>
      <c r="N788" s="48"/>
      <c r="O788" s="48"/>
      <c r="P788" s="48"/>
      <c r="Q788" s="48"/>
      <c r="R788" s="48"/>
      <c r="S788" s="48"/>
      <c r="T788" s="96"/>
      <c r="AT788" s="25" t="s">
        <v>196</v>
      </c>
      <c r="AU788" s="25" t="s">
        <v>81</v>
      </c>
    </row>
    <row r="789" s="1" customFormat="1" ht="16.5" customHeight="1">
      <c r="B789" s="47"/>
      <c r="C789" s="237" t="s">
        <v>1100</v>
      </c>
      <c r="D789" s="237" t="s">
        <v>190</v>
      </c>
      <c r="E789" s="238" t="s">
        <v>1743</v>
      </c>
      <c r="F789" s="239" t="s">
        <v>1744</v>
      </c>
      <c r="G789" s="240" t="s">
        <v>261</v>
      </c>
      <c r="H789" s="241">
        <v>2.4399999999999999</v>
      </c>
      <c r="I789" s="242"/>
      <c r="J789" s="243">
        <f>ROUND(I789*H789,2)</f>
        <v>0</v>
      </c>
      <c r="K789" s="239" t="s">
        <v>193</v>
      </c>
      <c r="L789" s="73"/>
      <c r="M789" s="244" t="s">
        <v>21</v>
      </c>
      <c r="N789" s="245" t="s">
        <v>43</v>
      </c>
      <c r="O789" s="48"/>
      <c r="P789" s="246">
        <f>O789*H789</f>
        <v>0</v>
      </c>
      <c r="Q789" s="246">
        <v>0</v>
      </c>
      <c r="R789" s="246">
        <f>Q789*H789</f>
        <v>0</v>
      </c>
      <c r="S789" s="246">
        <v>0</v>
      </c>
      <c r="T789" s="247">
        <f>S789*H789</f>
        <v>0</v>
      </c>
      <c r="AR789" s="25" t="s">
        <v>290</v>
      </c>
      <c r="AT789" s="25" t="s">
        <v>190</v>
      </c>
      <c r="AU789" s="25" t="s">
        <v>81</v>
      </c>
      <c r="AY789" s="25" t="s">
        <v>188</v>
      </c>
      <c r="BE789" s="248">
        <f>IF(N789="základní",J789,0)</f>
        <v>0</v>
      </c>
      <c r="BF789" s="248">
        <f>IF(N789="snížená",J789,0)</f>
        <v>0</v>
      </c>
      <c r="BG789" s="248">
        <f>IF(N789="zákl. přenesená",J789,0)</f>
        <v>0</v>
      </c>
      <c r="BH789" s="248">
        <f>IF(N789="sníž. přenesená",J789,0)</f>
        <v>0</v>
      </c>
      <c r="BI789" s="248">
        <f>IF(N789="nulová",J789,0)</f>
        <v>0</v>
      </c>
      <c r="BJ789" s="25" t="s">
        <v>79</v>
      </c>
      <c r="BK789" s="248">
        <f>ROUND(I789*H789,2)</f>
        <v>0</v>
      </c>
      <c r="BL789" s="25" t="s">
        <v>290</v>
      </c>
      <c r="BM789" s="25" t="s">
        <v>2087</v>
      </c>
    </row>
    <row r="790" s="1" customFormat="1">
      <c r="B790" s="47"/>
      <c r="C790" s="75"/>
      <c r="D790" s="249" t="s">
        <v>196</v>
      </c>
      <c r="E790" s="75"/>
      <c r="F790" s="250" t="s">
        <v>1746</v>
      </c>
      <c r="G790" s="75"/>
      <c r="H790" s="75"/>
      <c r="I790" s="205"/>
      <c r="J790" s="75"/>
      <c r="K790" s="75"/>
      <c r="L790" s="73"/>
      <c r="M790" s="251"/>
      <c r="N790" s="48"/>
      <c r="O790" s="48"/>
      <c r="P790" s="48"/>
      <c r="Q790" s="48"/>
      <c r="R790" s="48"/>
      <c r="S790" s="48"/>
      <c r="T790" s="96"/>
      <c r="AT790" s="25" t="s">
        <v>196</v>
      </c>
      <c r="AU790" s="25" t="s">
        <v>81</v>
      </c>
    </row>
    <row r="791" s="1" customFormat="1">
      <c r="B791" s="47"/>
      <c r="C791" s="75"/>
      <c r="D791" s="249" t="s">
        <v>198</v>
      </c>
      <c r="E791" s="75"/>
      <c r="F791" s="252" t="s">
        <v>1747</v>
      </c>
      <c r="G791" s="75"/>
      <c r="H791" s="75"/>
      <c r="I791" s="205"/>
      <c r="J791" s="75"/>
      <c r="K791" s="75"/>
      <c r="L791" s="73"/>
      <c r="M791" s="251"/>
      <c r="N791" s="48"/>
      <c r="O791" s="48"/>
      <c r="P791" s="48"/>
      <c r="Q791" s="48"/>
      <c r="R791" s="48"/>
      <c r="S791" s="48"/>
      <c r="T791" s="96"/>
      <c r="AT791" s="25" t="s">
        <v>198</v>
      </c>
      <c r="AU791" s="25" t="s">
        <v>81</v>
      </c>
    </row>
    <row r="792" s="11" customFormat="1" ht="29.88" customHeight="1">
      <c r="B792" s="221"/>
      <c r="C792" s="222"/>
      <c r="D792" s="223" t="s">
        <v>71</v>
      </c>
      <c r="E792" s="235" t="s">
        <v>1114</v>
      </c>
      <c r="F792" s="235" t="s">
        <v>1115</v>
      </c>
      <c r="G792" s="222"/>
      <c r="H792" s="222"/>
      <c r="I792" s="225"/>
      <c r="J792" s="236">
        <f>BK792</f>
        <v>0</v>
      </c>
      <c r="K792" s="222"/>
      <c r="L792" s="227"/>
      <c r="M792" s="228"/>
      <c r="N792" s="229"/>
      <c r="O792" s="229"/>
      <c r="P792" s="230">
        <f>SUM(P793:P835)</f>
        <v>0</v>
      </c>
      <c r="Q792" s="229"/>
      <c r="R792" s="230">
        <f>SUM(R793:R835)</f>
        <v>0.50598830300000008</v>
      </c>
      <c r="S792" s="229"/>
      <c r="T792" s="231">
        <f>SUM(T793:T835)</f>
        <v>0</v>
      </c>
      <c r="AR792" s="232" t="s">
        <v>81</v>
      </c>
      <c r="AT792" s="233" t="s">
        <v>71</v>
      </c>
      <c r="AU792" s="233" t="s">
        <v>79</v>
      </c>
      <c r="AY792" s="232" t="s">
        <v>188</v>
      </c>
      <c r="BK792" s="234">
        <f>SUM(BK793:BK835)</f>
        <v>0</v>
      </c>
    </row>
    <row r="793" s="1" customFormat="1" ht="16.5" customHeight="1">
      <c r="B793" s="47"/>
      <c r="C793" s="237" t="s">
        <v>1104</v>
      </c>
      <c r="D793" s="237" t="s">
        <v>190</v>
      </c>
      <c r="E793" s="238" t="s">
        <v>1117</v>
      </c>
      <c r="F793" s="239" t="s">
        <v>1118</v>
      </c>
      <c r="G793" s="240" t="s">
        <v>120</v>
      </c>
      <c r="H793" s="241">
        <v>1.5</v>
      </c>
      <c r="I793" s="242"/>
      <c r="J793" s="243">
        <f>ROUND(I793*H793,2)</f>
        <v>0</v>
      </c>
      <c r="K793" s="239" t="s">
        <v>193</v>
      </c>
      <c r="L793" s="73"/>
      <c r="M793" s="244" t="s">
        <v>21</v>
      </c>
      <c r="N793" s="245" t="s">
        <v>43</v>
      </c>
      <c r="O793" s="48"/>
      <c r="P793" s="246">
        <f>O793*H793</f>
        <v>0</v>
      </c>
      <c r="Q793" s="246">
        <v>6.7000000000000002E-05</v>
      </c>
      <c r="R793" s="246">
        <f>Q793*H793</f>
        <v>0.0001005</v>
      </c>
      <c r="S793" s="246">
        <v>0</v>
      </c>
      <c r="T793" s="247">
        <f>S793*H793</f>
        <v>0</v>
      </c>
      <c r="AR793" s="25" t="s">
        <v>290</v>
      </c>
      <c r="AT793" s="25" t="s">
        <v>190</v>
      </c>
      <c r="AU793" s="25" t="s">
        <v>81</v>
      </c>
      <c r="AY793" s="25" t="s">
        <v>188</v>
      </c>
      <c r="BE793" s="248">
        <f>IF(N793="základní",J793,0)</f>
        <v>0</v>
      </c>
      <c r="BF793" s="248">
        <f>IF(N793="snížená",J793,0)</f>
        <v>0</v>
      </c>
      <c r="BG793" s="248">
        <f>IF(N793="zákl. přenesená",J793,0)</f>
        <v>0</v>
      </c>
      <c r="BH793" s="248">
        <f>IF(N793="sníž. přenesená",J793,0)</f>
        <v>0</v>
      </c>
      <c r="BI793" s="248">
        <f>IF(N793="nulová",J793,0)</f>
        <v>0</v>
      </c>
      <c r="BJ793" s="25" t="s">
        <v>79</v>
      </c>
      <c r="BK793" s="248">
        <f>ROUND(I793*H793,2)</f>
        <v>0</v>
      </c>
      <c r="BL793" s="25" t="s">
        <v>290</v>
      </c>
      <c r="BM793" s="25" t="s">
        <v>2088</v>
      </c>
    </row>
    <row r="794" s="1" customFormat="1">
      <c r="B794" s="47"/>
      <c r="C794" s="75"/>
      <c r="D794" s="249" t="s">
        <v>196</v>
      </c>
      <c r="E794" s="75"/>
      <c r="F794" s="250" t="s">
        <v>1120</v>
      </c>
      <c r="G794" s="75"/>
      <c r="H794" s="75"/>
      <c r="I794" s="205"/>
      <c r="J794" s="75"/>
      <c r="K794" s="75"/>
      <c r="L794" s="73"/>
      <c r="M794" s="251"/>
      <c r="N794" s="48"/>
      <c r="O794" s="48"/>
      <c r="P794" s="48"/>
      <c r="Q794" s="48"/>
      <c r="R794" s="48"/>
      <c r="S794" s="48"/>
      <c r="T794" s="96"/>
      <c r="AT794" s="25" t="s">
        <v>196</v>
      </c>
      <c r="AU794" s="25" t="s">
        <v>81</v>
      </c>
    </row>
    <row r="795" s="12" customFormat="1">
      <c r="B795" s="253"/>
      <c r="C795" s="254"/>
      <c r="D795" s="249" t="s">
        <v>200</v>
      </c>
      <c r="E795" s="255" t="s">
        <v>21</v>
      </c>
      <c r="F795" s="256" t="s">
        <v>2089</v>
      </c>
      <c r="G795" s="254"/>
      <c r="H795" s="257">
        <v>1.5</v>
      </c>
      <c r="I795" s="258"/>
      <c r="J795" s="254"/>
      <c r="K795" s="254"/>
      <c r="L795" s="259"/>
      <c r="M795" s="260"/>
      <c r="N795" s="261"/>
      <c r="O795" s="261"/>
      <c r="P795" s="261"/>
      <c r="Q795" s="261"/>
      <c r="R795" s="261"/>
      <c r="S795" s="261"/>
      <c r="T795" s="262"/>
      <c r="AT795" s="263" t="s">
        <v>200</v>
      </c>
      <c r="AU795" s="263" t="s">
        <v>81</v>
      </c>
      <c r="AV795" s="12" t="s">
        <v>81</v>
      </c>
      <c r="AW795" s="12" t="s">
        <v>35</v>
      </c>
      <c r="AX795" s="12" t="s">
        <v>79</v>
      </c>
      <c r="AY795" s="263" t="s">
        <v>188</v>
      </c>
    </row>
    <row r="796" s="1" customFormat="1" ht="16.5" customHeight="1">
      <c r="B796" s="47"/>
      <c r="C796" s="237" t="s">
        <v>1108</v>
      </c>
      <c r="D796" s="237" t="s">
        <v>190</v>
      </c>
      <c r="E796" s="238" t="s">
        <v>1123</v>
      </c>
      <c r="F796" s="239" t="s">
        <v>1124</v>
      </c>
      <c r="G796" s="240" t="s">
        <v>120</v>
      </c>
      <c r="H796" s="241">
        <v>1.5</v>
      </c>
      <c r="I796" s="242"/>
      <c r="J796" s="243">
        <f>ROUND(I796*H796,2)</f>
        <v>0</v>
      </c>
      <c r="K796" s="239" t="s">
        <v>193</v>
      </c>
      <c r="L796" s="73"/>
      <c r="M796" s="244" t="s">
        <v>21</v>
      </c>
      <c r="N796" s="245" t="s">
        <v>43</v>
      </c>
      <c r="O796" s="48"/>
      <c r="P796" s="246">
        <f>O796*H796</f>
        <v>0</v>
      </c>
      <c r="Q796" s="246">
        <v>6.7000000000000002E-05</v>
      </c>
      <c r="R796" s="246">
        <f>Q796*H796</f>
        <v>0.0001005</v>
      </c>
      <c r="S796" s="246">
        <v>0</v>
      </c>
      <c r="T796" s="247">
        <f>S796*H796</f>
        <v>0</v>
      </c>
      <c r="AR796" s="25" t="s">
        <v>290</v>
      </c>
      <c r="AT796" s="25" t="s">
        <v>190</v>
      </c>
      <c r="AU796" s="25" t="s">
        <v>81</v>
      </c>
      <c r="AY796" s="25" t="s">
        <v>188</v>
      </c>
      <c r="BE796" s="248">
        <f>IF(N796="základní",J796,0)</f>
        <v>0</v>
      </c>
      <c r="BF796" s="248">
        <f>IF(N796="snížená",J796,0)</f>
        <v>0</v>
      </c>
      <c r="BG796" s="248">
        <f>IF(N796="zákl. přenesená",J796,0)</f>
        <v>0</v>
      </c>
      <c r="BH796" s="248">
        <f>IF(N796="sníž. přenesená",J796,0)</f>
        <v>0</v>
      </c>
      <c r="BI796" s="248">
        <f>IF(N796="nulová",J796,0)</f>
        <v>0</v>
      </c>
      <c r="BJ796" s="25" t="s">
        <v>79</v>
      </c>
      <c r="BK796" s="248">
        <f>ROUND(I796*H796,2)</f>
        <v>0</v>
      </c>
      <c r="BL796" s="25" t="s">
        <v>290</v>
      </c>
      <c r="BM796" s="25" t="s">
        <v>2090</v>
      </c>
    </row>
    <row r="797" s="1" customFormat="1">
      <c r="B797" s="47"/>
      <c r="C797" s="75"/>
      <c r="D797" s="249" t="s">
        <v>196</v>
      </c>
      <c r="E797" s="75"/>
      <c r="F797" s="250" t="s">
        <v>1126</v>
      </c>
      <c r="G797" s="75"/>
      <c r="H797" s="75"/>
      <c r="I797" s="205"/>
      <c r="J797" s="75"/>
      <c r="K797" s="75"/>
      <c r="L797" s="73"/>
      <c r="M797" s="251"/>
      <c r="N797" s="48"/>
      <c r="O797" s="48"/>
      <c r="P797" s="48"/>
      <c r="Q797" s="48"/>
      <c r="R797" s="48"/>
      <c r="S797" s="48"/>
      <c r="T797" s="96"/>
      <c r="AT797" s="25" t="s">
        <v>196</v>
      </c>
      <c r="AU797" s="25" t="s">
        <v>81</v>
      </c>
    </row>
    <row r="798" s="1" customFormat="1" ht="16.5" customHeight="1">
      <c r="B798" s="47"/>
      <c r="C798" s="237" t="s">
        <v>1116</v>
      </c>
      <c r="D798" s="237" t="s">
        <v>190</v>
      </c>
      <c r="E798" s="238" t="s">
        <v>1128</v>
      </c>
      <c r="F798" s="239" t="s">
        <v>1129</v>
      </c>
      <c r="G798" s="240" t="s">
        <v>120</v>
      </c>
      <c r="H798" s="241">
        <v>1.5</v>
      </c>
      <c r="I798" s="242"/>
      <c r="J798" s="243">
        <f>ROUND(I798*H798,2)</f>
        <v>0</v>
      </c>
      <c r="K798" s="239" t="s">
        <v>193</v>
      </c>
      <c r="L798" s="73"/>
      <c r="M798" s="244" t="s">
        <v>21</v>
      </c>
      <c r="N798" s="245" t="s">
        <v>43</v>
      </c>
      <c r="O798" s="48"/>
      <c r="P798" s="246">
        <f>O798*H798</f>
        <v>0</v>
      </c>
      <c r="Q798" s="246">
        <v>0.000109232</v>
      </c>
      <c r="R798" s="246">
        <f>Q798*H798</f>
        <v>0.00016384799999999999</v>
      </c>
      <c r="S798" s="246">
        <v>0</v>
      </c>
      <c r="T798" s="247">
        <f>S798*H798</f>
        <v>0</v>
      </c>
      <c r="AR798" s="25" t="s">
        <v>290</v>
      </c>
      <c r="AT798" s="25" t="s">
        <v>190</v>
      </c>
      <c r="AU798" s="25" t="s">
        <v>81</v>
      </c>
      <c r="AY798" s="25" t="s">
        <v>188</v>
      </c>
      <c r="BE798" s="248">
        <f>IF(N798="základní",J798,0)</f>
        <v>0</v>
      </c>
      <c r="BF798" s="248">
        <f>IF(N798="snížená",J798,0)</f>
        <v>0</v>
      </c>
      <c r="BG798" s="248">
        <f>IF(N798="zákl. přenesená",J798,0)</f>
        <v>0</v>
      </c>
      <c r="BH798" s="248">
        <f>IF(N798="sníž. přenesená",J798,0)</f>
        <v>0</v>
      </c>
      <c r="BI798" s="248">
        <f>IF(N798="nulová",J798,0)</f>
        <v>0</v>
      </c>
      <c r="BJ798" s="25" t="s">
        <v>79</v>
      </c>
      <c r="BK798" s="248">
        <f>ROUND(I798*H798,2)</f>
        <v>0</v>
      </c>
      <c r="BL798" s="25" t="s">
        <v>290</v>
      </c>
      <c r="BM798" s="25" t="s">
        <v>2091</v>
      </c>
    </row>
    <row r="799" s="1" customFormat="1">
      <c r="B799" s="47"/>
      <c r="C799" s="75"/>
      <c r="D799" s="249" t="s">
        <v>196</v>
      </c>
      <c r="E799" s="75"/>
      <c r="F799" s="250" t="s">
        <v>1131</v>
      </c>
      <c r="G799" s="75"/>
      <c r="H799" s="75"/>
      <c r="I799" s="205"/>
      <c r="J799" s="75"/>
      <c r="K799" s="75"/>
      <c r="L799" s="73"/>
      <c r="M799" s="251"/>
      <c r="N799" s="48"/>
      <c r="O799" s="48"/>
      <c r="P799" s="48"/>
      <c r="Q799" s="48"/>
      <c r="R799" s="48"/>
      <c r="S799" s="48"/>
      <c r="T799" s="96"/>
      <c r="AT799" s="25" t="s">
        <v>196</v>
      </c>
      <c r="AU799" s="25" t="s">
        <v>81</v>
      </c>
    </row>
    <row r="800" s="1" customFormat="1" ht="16.5" customHeight="1">
      <c r="B800" s="47"/>
      <c r="C800" s="237" t="s">
        <v>1122</v>
      </c>
      <c r="D800" s="237" t="s">
        <v>190</v>
      </c>
      <c r="E800" s="238" t="s">
        <v>1133</v>
      </c>
      <c r="F800" s="239" t="s">
        <v>1134</v>
      </c>
      <c r="G800" s="240" t="s">
        <v>120</v>
      </c>
      <c r="H800" s="241">
        <v>1.5</v>
      </c>
      <c r="I800" s="242"/>
      <c r="J800" s="243">
        <f>ROUND(I800*H800,2)</f>
        <v>0</v>
      </c>
      <c r="K800" s="239" t="s">
        <v>193</v>
      </c>
      <c r="L800" s="73"/>
      <c r="M800" s="244" t="s">
        <v>21</v>
      </c>
      <c r="N800" s="245" t="s">
        <v>43</v>
      </c>
      <c r="O800" s="48"/>
      <c r="P800" s="246">
        <f>O800*H800</f>
        <v>0</v>
      </c>
      <c r="Q800" s="246">
        <v>0.00014375</v>
      </c>
      <c r="R800" s="246">
        <f>Q800*H800</f>
        <v>0.000215625</v>
      </c>
      <c r="S800" s="246">
        <v>0</v>
      </c>
      <c r="T800" s="247">
        <f>S800*H800</f>
        <v>0</v>
      </c>
      <c r="AR800" s="25" t="s">
        <v>290</v>
      </c>
      <c r="AT800" s="25" t="s">
        <v>190</v>
      </c>
      <c r="AU800" s="25" t="s">
        <v>81</v>
      </c>
      <c r="AY800" s="25" t="s">
        <v>188</v>
      </c>
      <c r="BE800" s="248">
        <f>IF(N800="základní",J800,0)</f>
        <v>0</v>
      </c>
      <c r="BF800" s="248">
        <f>IF(N800="snížená",J800,0)</f>
        <v>0</v>
      </c>
      <c r="BG800" s="248">
        <f>IF(N800="zákl. přenesená",J800,0)</f>
        <v>0</v>
      </c>
      <c r="BH800" s="248">
        <f>IF(N800="sníž. přenesená",J800,0)</f>
        <v>0</v>
      </c>
      <c r="BI800" s="248">
        <f>IF(N800="nulová",J800,0)</f>
        <v>0</v>
      </c>
      <c r="BJ800" s="25" t="s">
        <v>79</v>
      </c>
      <c r="BK800" s="248">
        <f>ROUND(I800*H800,2)</f>
        <v>0</v>
      </c>
      <c r="BL800" s="25" t="s">
        <v>290</v>
      </c>
      <c r="BM800" s="25" t="s">
        <v>2092</v>
      </c>
    </row>
    <row r="801" s="1" customFormat="1">
      <c r="B801" s="47"/>
      <c r="C801" s="75"/>
      <c r="D801" s="249" t="s">
        <v>196</v>
      </c>
      <c r="E801" s="75"/>
      <c r="F801" s="250" t="s">
        <v>1136</v>
      </c>
      <c r="G801" s="75"/>
      <c r="H801" s="75"/>
      <c r="I801" s="205"/>
      <c r="J801" s="75"/>
      <c r="K801" s="75"/>
      <c r="L801" s="73"/>
      <c r="M801" s="251"/>
      <c r="N801" s="48"/>
      <c r="O801" s="48"/>
      <c r="P801" s="48"/>
      <c r="Q801" s="48"/>
      <c r="R801" s="48"/>
      <c r="S801" s="48"/>
      <c r="T801" s="96"/>
      <c r="AT801" s="25" t="s">
        <v>196</v>
      </c>
      <c r="AU801" s="25" t="s">
        <v>81</v>
      </c>
    </row>
    <row r="802" s="1" customFormat="1" ht="16.5" customHeight="1">
      <c r="B802" s="47"/>
      <c r="C802" s="237" t="s">
        <v>1127</v>
      </c>
      <c r="D802" s="237" t="s">
        <v>190</v>
      </c>
      <c r="E802" s="238" t="s">
        <v>1138</v>
      </c>
      <c r="F802" s="239" t="s">
        <v>1139</v>
      </c>
      <c r="G802" s="240" t="s">
        <v>120</v>
      </c>
      <c r="H802" s="241">
        <v>1.5</v>
      </c>
      <c r="I802" s="242"/>
      <c r="J802" s="243">
        <f>ROUND(I802*H802,2)</f>
        <v>0</v>
      </c>
      <c r="K802" s="239" t="s">
        <v>193</v>
      </c>
      <c r="L802" s="73"/>
      <c r="M802" s="244" t="s">
        <v>21</v>
      </c>
      <c r="N802" s="245" t="s">
        <v>43</v>
      </c>
      <c r="O802" s="48"/>
      <c r="P802" s="246">
        <f>O802*H802</f>
        <v>0</v>
      </c>
      <c r="Q802" s="246">
        <v>0.00012305000000000001</v>
      </c>
      <c r="R802" s="246">
        <f>Q802*H802</f>
        <v>0.00018457500000000003</v>
      </c>
      <c r="S802" s="246">
        <v>0</v>
      </c>
      <c r="T802" s="247">
        <f>S802*H802</f>
        <v>0</v>
      </c>
      <c r="AR802" s="25" t="s">
        <v>290</v>
      </c>
      <c r="AT802" s="25" t="s">
        <v>190</v>
      </c>
      <c r="AU802" s="25" t="s">
        <v>81</v>
      </c>
      <c r="AY802" s="25" t="s">
        <v>188</v>
      </c>
      <c r="BE802" s="248">
        <f>IF(N802="základní",J802,0)</f>
        <v>0</v>
      </c>
      <c r="BF802" s="248">
        <f>IF(N802="snížená",J802,0)</f>
        <v>0</v>
      </c>
      <c r="BG802" s="248">
        <f>IF(N802="zákl. přenesená",J802,0)</f>
        <v>0</v>
      </c>
      <c r="BH802" s="248">
        <f>IF(N802="sníž. přenesená",J802,0)</f>
        <v>0</v>
      </c>
      <c r="BI802" s="248">
        <f>IF(N802="nulová",J802,0)</f>
        <v>0</v>
      </c>
      <c r="BJ802" s="25" t="s">
        <v>79</v>
      </c>
      <c r="BK802" s="248">
        <f>ROUND(I802*H802,2)</f>
        <v>0</v>
      </c>
      <c r="BL802" s="25" t="s">
        <v>290</v>
      </c>
      <c r="BM802" s="25" t="s">
        <v>2093</v>
      </c>
    </row>
    <row r="803" s="1" customFormat="1">
      <c r="B803" s="47"/>
      <c r="C803" s="75"/>
      <c r="D803" s="249" t="s">
        <v>196</v>
      </c>
      <c r="E803" s="75"/>
      <c r="F803" s="250" t="s">
        <v>1141</v>
      </c>
      <c r="G803" s="75"/>
      <c r="H803" s="75"/>
      <c r="I803" s="205"/>
      <c r="J803" s="75"/>
      <c r="K803" s="75"/>
      <c r="L803" s="73"/>
      <c r="M803" s="251"/>
      <c r="N803" s="48"/>
      <c r="O803" s="48"/>
      <c r="P803" s="48"/>
      <c r="Q803" s="48"/>
      <c r="R803" s="48"/>
      <c r="S803" s="48"/>
      <c r="T803" s="96"/>
      <c r="AT803" s="25" t="s">
        <v>196</v>
      </c>
      <c r="AU803" s="25" t="s">
        <v>81</v>
      </c>
    </row>
    <row r="804" s="1" customFormat="1" ht="16.5" customHeight="1">
      <c r="B804" s="47"/>
      <c r="C804" s="237" t="s">
        <v>1132</v>
      </c>
      <c r="D804" s="237" t="s">
        <v>190</v>
      </c>
      <c r="E804" s="238" t="s">
        <v>1143</v>
      </c>
      <c r="F804" s="239" t="s">
        <v>1144</v>
      </c>
      <c r="G804" s="240" t="s">
        <v>120</v>
      </c>
      <c r="H804" s="241">
        <v>1.5</v>
      </c>
      <c r="I804" s="242"/>
      <c r="J804" s="243">
        <f>ROUND(I804*H804,2)</f>
        <v>0</v>
      </c>
      <c r="K804" s="239" t="s">
        <v>193</v>
      </c>
      <c r="L804" s="73"/>
      <c r="M804" s="244" t="s">
        <v>21</v>
      </c>
      <c r="N804" s="245" t="s">
        <v>43</v>
      </c>
      <c r="O804" s="48"/>
      <c r="P804" s="246">
        <f>O804*H804</f>
        <v>0</v>
      </c>
      <c r="Q804" s="246">
        <v>0.00012305000000000001</v>
      </c>
      <c r="R804" s="246">
        <f>Q804*H804</f>
        <v>0.00018457500000000003</v>
      </c>
      <c r="S804" s="246">
        <v>0</v>
      </c>
      <c r="T804" s="247">
        <f>S804*H804</f>
        <v>0</v>
      </c>
      <c r="AR804" s="25" t="s">
        <v>290</v>
      </c>
      <c r="AT804" s="25" t="s">
        <v>190</v>
      </c>
      <c r="AU804" s="25" t="s">
        <v>81</v>
      </c>
      <c r="AY804" s="25" t="s">
        <v>188</v>
      </c>
      <c r="BE804" s="248">
        <f>IF(N804="základní",J804,0)</f>
        <v>0</v>
      </c>
      <c r="BF804" s="248">
        <f>IF(N804="snížená",J804,0)</f>
        <v>0</v>
      </c>
      <c r="BG804" s="248">
        <f>IF(N804="zákl. přenesená",J804,0)</f>
        <v>0</v>
      </c>
      <c r="BH804" s="248">
        <f>IF(N804="sníž. přenesená",J804,0)</f>
        <v>0</v>
      </c>
      <c r="BI804" s="248">
        <f>IF(N804="nulová",J804,0)</f>
        <v>0</v>
      </c>
      <c r="BJ804" s="25" t="s">
        <v>79</v>
      </c>
      <c r="BK804" s="248">
        <f>ROUND(I804*H804,2)</f>
        <v>0</v>
      </c>
      <c r="BL804" s="25" t="s">
        <v>290</v>
      </c>
      <c r="BM804" s="25" t="s">
        <v>2094</v>
      </c>
    </row>
    <row r="805" s="1" customFormat="1">
      <c r="B805" s="47"/>
      <c r="C805" s="75"/>
      <c r="D805" s="249" t="s">
        <v>196</v>
      </c>
      <c r="E805" s="75"/>
      <c r="F805" s="250" t="s">
        <v>1146</v>
      </c>
      <c r="G805" s="75"/>
      <c r="H805" s="75"/>
      <c r="I805" s="205"/>
      <c r="J805" s="75"/>
      <c r="K805" s="75"/>
      <c r="L805" s="73"/>
      <c r="M805" s="251"/>
      <c r="N805" s="48"/>
      <c r="O805" s="48"/>
      <c r="P805" s="48"/>
      <c r="Q805" s="48"/>
      <c r="R805" s="48"/>
      <c r="S805" s="48"/>
      <c r="T805" s="96"/>
      <c r="AT805" s="25" t="s">
        <v>196</v>
      </c>
      <c r="AU805" s="25" t="s">
        <v>81</v>
      </c>
    </row>
    <row r="806" s="1" customFormat="1" ht="16.5" customHeight="1">
      <c r="B806" s="47"/>
      <c r="C806" s="237" t="s">
        <v>1137</v>
      </c>
      <c r="D806" s="237" t="s">
        <v>190</v>
      </c>
      <c r="E806" s="238" t="s">
        <v>2095</v>
      </c>
      <c r="F806" s="239" t="s">
        <v>2096</v>
      </c>
      <c r="G806" s="240" t="s">
        <v>120</v>
      </c>
      <c r="H806" s="241">
        <v>208.37299999999999</v>
      </c>
      <c r="I806" s="242"/>
      <c r="J806" s="243">
        <f>ROUND(I806*H806,2)</f>
        <v>0</v>
      </c>
      <c r="K806" s="239" t="s">
        <v>193</v>
      </c>
      <c r="L806" s="73"/>
      <c r="M806" s="244" t="s">
        <v>21</v>
      </c>
      <c r="N806" s="245" t="s">
        <v>43</v>
      </c>
      <c r="O806" s="48"/>
      <c r="P806" s="246">
        <f>O806*H806</f>
        <v>0</v>
      </c>
      <c r="Q806" s="246">
        <v>0.0015</v>
      </c>
      <c r="R806" s="246">
        <f>Q806*H806</f>
        <v>0.31255949999999999</v>
      </c>
      <c r="S806" s="246">
        <v>0</v>
      </c>
      <c r="T806" s="247">
        <f>S806*H806</f>
        <v>0</v>
      </c>
      <c r="AR806" s="25" t="s">
        <v>290</v>
      </c>
      <c r="AT806" s="25" t="s">
        <v>190</v>
      </c>
      <c r="AU806" s="25" t="s">
        <v>81</v>
      </c>
      <c r="AY806" s="25" t="s">
        <v>188</v>
      </c>
      <c r="BE806" s="248">
        <f>IF(N806="základní",J806,0)</f>
        <v>0</v>
      </c>
      <c r="BF806" s="248">
        <f>IF(N806="snížená",J806,0)</f>
        <v>0</v>
      </c>
      <c r="BG806" s="248">
        <f>IF(N806="zákl. přenesená",J806,0)</f>
        <v>0</v>
      </c>
      <c r="BH806" s="248">
        <f>IF(N806="sníž. přenesená",J806,0)</f>
        <v>0</v>
      </c>
      <c r="BI806" s="248">
        <f>IF(N806="nulová",J806,0)</f>
        <v>0</v>
      </c>
      <c r="BJ806" s="25" t="s">
        <v>79</v>
      </c>
      <c r="BK806" s="248">
        <f>ROUND(I806*H806,2)</f>
        <v>0</v>
      </c>
      <c r="BL806" s="25" t="s">
        <v>290</v>
      </c>
      <c r="BM806" s="25" t="s">
        <v>2097</v>
      </c>
    </row>
    <row r="807" s="1" customFormat="1">
      <c r="B807" s="47"/>
      <c r="C807" s="75"/>
      <c r="D807" s="249" t="s">
        <v>196</v>
      </c>
      <c r="E807" s="75"/>
      <c r="F807" s="250" t="s">
        <v>2098</v>
      </c>
      <c r="G807" s="75"/>
      <c r="H807" s="75"/>
      <c r="I807" s="205"/>
      <c r="J807" s="75"/>
      <c r="K807" s="75"/>
      <c r="L807" s="73"/>
      <c r="M807" s="251"/>
      <c r="N807" s="48"/>
      <c r="O807" s="48"/>
      <c r="P807" s="48"/>
      <c r="Q807" s="48"/>
      <c r="R807" s="48"/>
      <c r="S807" s="48"/>
      <c r="T807" s="96"/>
      <c r="AT807" s="25" t="s">
        <v>196</v>
      </c>
      <c r="AU807" s="25" t="s">
        <v>81</v>
      </c>
    </row>
    <row r="808" s="13" customFormat="1">
      <c r="B808" s="264"/>
      <c r="C808" s="265"/>
      <c r="D808" s="249" t="s">
        <v>200</v>
      </c>
      <c r="E808" s="266" t="s">
        <v>21</v>
      </c>
      <c r="F808" s="267" t="s">
        <v>2099</v>
      </c>
      <c r="G808" s="265"/>
      <c r="H808" s="266" t="s">
        <v>21</v>
      </c>
      <c r="I808" s="268"/>
      <c r="J808" s="265"/>
      <c r="K808" s="265"/>
      <c r="L808" s="269"/>
      <c r="M808" s="270"/>
      <c r="N808" s="271"/>
      <c r="O808" s="271"/>
      <c r="P808" s="271"/>
      <c r="Q808" s="271"/>
      <c r="R808" s="271"/>
      <c r="S808" s="271"/>
      <c r="T808" s="272"/>
      <c r="AT808" s="273" t="s">
        <v>200</v>
      </c>
      <c r="AU808" s="273" t="s">
        <v>81</v>
      </c>
      <c r="AV808" s="13" t="s">
        <v>79</v>
      </c>
      <c r="AW808" s="13" t="s">
        <v>35</v>
      </c>
      <c r="AX808" s="13" t="s">
        <v>72</v>
      </c>
      <c r="AY808" s="273" t="s">
        <v>188</v>
      </c>
    </row>
    <row r="809" s="12" customFormat="1">
      <c r="B809" s="253"/>
      <c r="C809" s="254"/>
      <c r="D809" s="249" t="s">
        <v>200</v>
      </c>
      <c r="E809" s="255" t="s">
        <v>21</v>
      </c>
      <c r="F809" s="256" t="s">
        <v>2100</v>
      </c>
      <c r="G809" s="254"/>
      <c r="H809" s="257">
        <v>228.80500000000001</v>
      </c>
      <c r="I809" s="258"/>
      <c r="J809" s="254"/>
      <c r="K809" s="254"/>
      <c r="L809" s="259"/>
      <c r="M809" s="260"/>
      <c r="N809" s="261"/>
      <c r="O809" s="261"/>
      <c r="P809" s="261"/>
      <c r="Q809" s="261"/>
      <c r="R809" s="261"/>
      <c r="S809" s="261"/>
      <c r="T809" s="262"/>
      <c r="AT809" s="263" t="s">
        <v>200</v>
      </c>
      <c r="AU809" s="263" t="s">
        <v>81</v>
      </c>
      <c r="AV809" s="12" t="s">
        <v>81</v>
      </c>
      <c r="AW809" s="12" t="s">
        <v>35</v>
      </c>
      <c r="AX809" s="12" t="s">
        <v>72</v>
      </c>
      <c r="AY809" s="263" t="s">
        <v>188</v>
      </c>
    </row>
    <row r="810" s="13" customFormat="1">
      <c r="B810" s="264"/>
      <c r="C810" s="265"/>
      <c r="D810" s="249" t="s">
        <v>200</v>
      </c>
      <c r="E810" s="266" t="s">
        <v>21</v>
      </c>
      <c r="F810" s="267" t="s">
        <v>1219</v>
      </c>
      <c r="G810" s="265"/>
      <c r="H810" s="266" t="s">
        <v>21</v>
      </c>
      <c r="I810" s="268"/>
      <c r="J810" s="265"/>
      <c r="K810" s="265"/>
      <c r="L810" s="269"/>
      <c r="M810" s="270"/>
      <c r="N810" s="271"/>
      <c r="O810" s="271"/>
      <c r="P810" s="271"/>
      <c r="Q810" s="271"/>
      <c r="R810" s="271"/>
      <c r="S810" s="271"/>
      <c r="T810" s="272"/>
      <c r="AT810" s="273" t="s">
        <v>200</v>
      </c>
      <c r="AU810" s="273" t="s">
        <v>81</v>
      </c>
      <c r="AV810" s="13" t="s">
        <v>79</v>
      </c>
      <c r="AW810" s="13" t="s">
        <v>35</v>
      </c>
      <c r="AX810" s="13" t="s">
        <v>72</v>
      </c>
      <c r="AY810" s="273" t="s">
        <v>188</v>
      </c>
    </row>
    <row r="811" s="12" customFormat="1">
      <c r="B811" s="253"/>
      <c r="C811" s="254"/>
      <c r="D811" s="249" t="s">
        <v>200</v>
      </c>
      <c r="E811" s="255" t="s">
        <v>21</v>
      </c>
      <c r="F811" s="256" t="s">
        <v>2101</v>
      </c>
      <c r="G811" s="254"/>
      <c r="H811" s="257">
        <v>-3.9359999999999999</v>
      </c>
      <c r="I811" s="258"/>
      <c r="J811" s="254"/>
      <c r="K811" s="254"/>
      <c r="L811" s="259"/>
      <c r="M811" s="260"/>
      <c r="N811" s="261"/>
      <c r="O811" s="261"/>
      <c r="P811" s="261"/>
      <c r="Q811" s="261"/>
      <c r="R811" s="261"/>
      <c r="S811" s="261"/>
      <c r="T811" s="262"/>
      <c r="AT811" s="263" t="s">
        <v>200</v>
      </c>
      <c r="AU811" s="263" t="s">
        <v>81</v>
      </c>
      <c r="AV811" s="12" t="s">
        <v>81</v>
      </c>
      <c r="AW811" s="12" t="s">
        <v>35</v>
      </c>
      <c r="AX811" s="12" t="s">
        <v>72</v>
      </c>
      <c r="AY811" s="263" t="s">
        <v>188</v>
      </c>
    </row>
    <row r="812" s="12" customFormat="1">
      <c r="B812" s="253"/>
      <c r="C812" s="254"/>
      <c r="D812" s="249" t="s">
        <v>200</v>
      </c>
      <c r="E812" s="255" t="s">
        <v>21</v>
      </c>
      <c r="F812" s="256" t="s">
        <v>2102</v>
      </c>
      <c r="G812" s="254"/>
      <c r="H812" s="257">
        <v>-7.9960000000000004</v>
      </c>
      <c r="I812" s="258"/>
      <c r="J812" s="254"/>
      <c r="K812" s="254"/>
      <c r="L812" s="259"/>
      <c r="M812" s="260"/>
      <c r="N812" s="261"/>
      <c r="O812" s="261"/>
      <c r="P812" s="261"/>
      <c r="Q812" s="261"/>
      <c r="R812" s="261"/>
      <c r="S812" s="261"/>
      <c r="T812" s="262"/>
      <c r="AT812" s="263" t="s">
        <v>200</v>
      </c>
      <c r="AU812" s="263" t="s">
        <v>81</v>
      </c>
      <c r="AV812" s="12" t="s">
        <v>81</v>
      </c>
      <c r="AW812" s="12" t="s">
        <v>35</v>
      </c>
      <c r="AX812" s="12" t="s">
        <v>72</v>
      </c>
      <c r="AY812" s="263" t="s">
        <v>188</v>
      </c>
    </row>
    <row r="813" s="12" customFormat="1">
      <c r="B813" s="253"/>
      <c r="C813" s="254"/>
      <c r="D813" s="249" t="s">
        <v>200</v>
      </c>
      <c r="E813" s="255" t="s">
        <v>21</v>
      </c>
      <c r="F813" s="256" t="s">
        <v>2103</v>
      </c>
      <c r="G813" s="254"/>
      <c r="H813" s="257">
        <v>-5.3099999999999996</v>
      </c>
      <c r="I813" s="258"/>
      <c r="J813" s="254"/>
      <c r="K813" s="254"/>
      <c r="L813" s="259"/>
      <c r="M813" s="260"/>
      <c r="N813" s="261"/>
      <c r="O813" s="261"/>
      <c r="P813" s="261"/>
      <c r="Q813" s="261"/>
      <c r="R813" s="261"/>
      <c r="S813" s="261"/>
      <c r="T813" s="262"/>
      <c r="AT813" s="263" t="s">
        <v>200</v>
      </c>
      <c r="AU813" s="263" t="s">
        <v>81</v>
      </c>
      <c r="AV813" s="12" t="s">
        <v>81</v>
      </c>
      <c r="AW813" s="12" t="s">
        <v>35</v>
      </c>
      <c r="AX813" s="12" t="s">
        <v>72</v>
      </c>
      <c r="AY813" s="263" t="s">
        <v>188</v>
      </c>
    </row>
    <row r="814" s="12" customFormat="1">
      <c r="B814" s="253"/>
      <c r="C814" s="254"/>
      <c r="D814" s="249" t="s">
        <v>200</v>
      </c>
      <c r="E814" s="255" t="s">
        <v>21</v>
      </c>
      <c r="F814" s="256" t="s">
        <v>2104</v>
      </c>
      <c r="G814" s="254"/>
      <c r="H814" s="257">
        <v>-5.5439999999999996</v>
      </c>
      <c r="I814" s="258"/>
      <c r="J814" s="254"/>
      <c r="K814" s="254"/>
      <c r="L814" s="259"/>
      <c r="M814" s="260"/>
      <c r="N814" s="261"/>
      <c r="O814" s="261"/>
      <c r="P814" s="261"/>
      <c r="Q814" s="261"/>
      <c r="R814" s="261"/>
      <c r="S814" s="261"/>
      <c r="T814" s="262"/>
      <c r="AT814" s="263" t="s">
        <v>200</v>
      </c>
      <c r="AU814" s="263" t="s">
        <v>81</v>
      </c>
      <c r="AV814" s="12" t="s">
        <v>81</v>
      </c>
      <c r="AW814" s="12" t="s">
        <v>35</v>
      </c>
      <c r="AX814" s="12" t="s">
        <v>72</v>
      </c>
      <c r="AY814" s="263" t="s">
        <v>188</v>
      </c>
    </row>
    <row r="815" s="12" customFormat="1">
      <c r="B815" s="253"/>
      <c r="C815" s="254"/>
      <c r="D815" s="249" t="s">
        <v>200</v>
      </c>
      <c r="E815" s="255" t="s">
        <v>21</v>
      </c>
      <c r="F815" s="256" t="s">
        <v>2105</v>
      </c>
      <c r="G815" s="254"/>
      <c r="H815" s="257">
        <v>-0.52800000000000002</v>
      </c>
      <c r="I815" s="258"/>
      <c r="J815" s="254"/>
      <c r="K815" s="254"/>
      <c r="L815" s="259"/>
      <c r="M815" s="260"/>
      <c r="N815" s="261"/>
      <c r="O815" s="261"/>
      <c r="P815" s="261"/>
      <c r="Q815" s="261"/>
      <c r="R815" s="261"/>
      <c r="S815" s="261"/>
      <c r="T815" s="262"/>
      <c r="AT815" s="263" t="s">
        <v>200</v>
      </c>
      <c r="AU815" s="263" t="s">
        <v>81</v>
      </c>
      <c r="AV815" s="12" t="s">
        <v>81</v>
      </c>
      <c r="AW815" s="12" t="s">
        <v>35</v>
      </c>
      <c r="AX815" s="12" t="s">
        <v>72</v>
      </c>
      <c r="AY815" s="263" t="s">
        <v>188</v>
      </c>
    </row>
    <row r="816" s="12" customFormat="1">
      <c r="B816" s="253"/>
      <c r="C816" s="254"/>
      <c r="D816" s="249" t="s">
        <v>200</v>
      </c>
      <c r="E816" s="255" t="s">
        <v>21</v>
      </c>
      <c r="F816" s="256" t="s">
        <v>2106</v>
      </c>
      <c r="G816" s="254"/>
      <c r="H816" s="257">
        <v>-4.3070000000000004</v>
      </c>
      <c r="I816" s="258"/>
      <c r="J816" s="254"/>
      <c r="K816" s="254"/>
      <c r="L816" s="259"/>
      <c r="M816" s="260"/>
      <c r="N816" s="261"/>
      <c r="O816" s="261"/>
      <c r="P816" s="261"/>
      <c r="Q816" s="261"/>
      <c r="R816" s="261"/>
      <c r="S816" s="261"/>
      <c r="T816" s="262"/>
      <c r="AT816" s="263" t="s">
        <v>200</v>
      </c>
      <c r="AU816" s="263" t="s">
        <v>81</v>
      </c>
      <c r="AV816" s="12" t="s">
        <v>81</v>
      </c>
      <c r="AW816" s="12" t="s">
        <v>35</v>
      </c>
      <c r="AX816" s="12" t="s">
        <v>72</v>
      </c>
      <c r="AY816" s="263" t="s">
        <v>188</v>
      </c>
    </row>
    <row r="817" s="12" customFormat="1">
      <c r="B817" s="253"/>
      <c r="C817" s="254"/>
      <c r="D817" s="249" t="s">
        <v>200</v>
      </c>
      <c r="E817" s="255" t="s">
        <v>21</v>
      </c>
      <c r="F817" s="256" t="s">
        <v>1228</v>
      </c>
      <c r="G817" s="254"/>
      <c r="H817" s="257">
        <v>-2.8319999999999999</v>
      </c>
      <c r="I817" s="258"/>
      <c r="J817" s="254"/>
      <c r="K817" s="254"/>
      <c r="L817" s="259"/>
      <c r="M817" s="260"/>
      <c r="N817" s="261"/>
      <c r="O817" s="261"/>
      <c r="P817" s="261"/>
      <c r="Q817" s="261"/>
      <c r="R817" s="261"/>
      <c r="S817" s="261"/>
      <c r="T817" s="262"/>
      <c r="AT817" s="263" t="s">
        <v>200</v>
      </c>
      <c r="AU817" s="263" t="s">
        <v>81</v>
      </c>
      <c r="AV817" s="12" t="s">
        <v>81</v>
      </c>
      <c r="AW817" s="12" t="s">
        <v>35</v>
      </c>
      <c r="AX817" s="12" t="s">
        <v>72</v>
      </c>
      <c r="AY817" s="263" t="s">
        <v>188</v>
      </c>
    </row>
    <row r="818" s="12" customFormat="1">
      <c r="B818" s="253"/>
      <c r="C818" s="254"/>
      <c r="D818" s="249" t="s">
        <v>200</v>
      </c>
      <c r="E818" s="255" t="s">
        <v>21</v>
      </c>
      <c r="F818" s="256" t="s">
        <v>2104</v>
      </c>
      <c r="G818" s="254"/>
      <c r="H818" s="257">
        <v>-5.5439999999999996</v>
      </c>
      <c r="I818" s="258"/>
      <c r="J818" s="254"/>
      <c r="K818" s="254"/>
      <c r="L818" s="259"/>
      <c r="M818" s="260"/>
      <c r="N818" s="261"/>
      <c r="O818" s="261"/>
      <c r="P818" s="261"/>
      <c r="Q818" s="261"/>
      <c r="R818" s="261"/>
      <c r="S818" s="261"/>
      <c r="T818" s="262"/>
      <c r="AT818" s="263" t="s">
        <v>200</v>
      </c>
      <c r="AU818" s="263" t="s">
        <v>81</v>
      </c>
      <c r="AV818" s="12" t="s">
        <v>81</v>
      </c>
      <c r="AW818" s="12" t="s">
        <v>35</v>
      </c>
      <c r="AX818" s="12" t="s">
        <v>72</v>
      </c>
      <c r="AY818" s="263" t="s">
        <v>188</v>
      </c>
    </row>
    <row r="819" s="13" customFormat="1">
      <c r="B819" s="264"/>
      <c r="C819" s="265"/>
      <c r="D819" s="249" t="s">
        <v>200</v>
      </c>
      <c r="E819" s="266" t="s">
        <v>21</v>
      </c>
      <c r="F819" s="267" t="s">
        <v>312</v>
      </c>
      <c r="G819" s="265"/>
      <c r="H819" s="266" t="s">
        <v>21</v>
      </c>
      <c r="I819" s="268"/>
      <c r="J819" s="265"/>
      <c r="K819" s="265"/>
      <c r="L819" s="269"/>
      <c r="M819" s="270"/>
      <c r="N819" s="271"/>
      <c r="O819" s="271"/>
      <c r="P819" s="271"/>
      <c r="Q819" s="271"/>
      <c r="R819" s="271"/>
      <c r="S819" s="271"/>
      <c r="T819" s="272"/>
      <c r="AT819" s="273" t="s">
        <v>200</v>
      </c>
      <c r="AU819" s="273" t="s">
        <v>81</v>
      </c>
      <c r="AV819" s="13" t="s">
        <v>79</v>
      </c>
      <c r="AW819" s="13" t="s">
        <v>35</v>
      </c>
      <c r="AX819" s="13" t="s">
        <v>72</v>
      </c>
      <c r="AY819" s="273" t="s">
        <v>188</v>
      </c>
    </row>
    <row r="820" s="12" customFormat="1">
      <c r="B820" s="253"/>
      <c r="C820" s="254"/>
      <c r="D820" s="249" t="s">
        <v>200</v>
      </c>
      <c r="E820" s="255" t="s">
        <v>21</v>
      </c>
      <c r="F820" s="256" t="s">
        <v>2107</v>
      </c>
      <c r="G820" s="254"/>
      <c r="H820" s="257">
        <v>1.9730000000000001</v>
      </c>
      <c r="I820" s="258"/>
      <c r="J820" s="254"/>
      <c r="K820" s="254"/>
      <c r="L820" s="259"/>
      <c r="M820" s="260"/>
      <c r="N820" s="261"/>
      <c r="O820" s="261"/>
      <c r="P820" s="261"/>
      <c r="Q820" s="261"/>
      <c r="R820" s="261"/>
      <c r="S820" s="261"/>
      <c r="T820" s="262"/>
      <c r="AT820" s="263" t="s">
        <v>200</v>
      </c>
      <c r="AU820" s="263" t="s">
        <v>81</v>
      </c>
      <c r="AV820" s="12" t="s">
        <v>81</v>
      </c>
      <c r="AW820" s="12" t="s">
        <v>35</v>
      </c>
      <c r="AX820" s="12" t="s">
        <v>72</v>
      </c>
      <c r="AY820" s="263" t="s">
        <v>188</v>
      </c>
    </row>
    <row r="821" s="12" customFormat="1">
      <c r="B821" s="253"/>
      <c r="C821" s="254"/>
      <c r="D821" s="249" t="s">
        <v>200</v>
      </c>
      <c r="E821" s="255" t="s">
        <v>21</v>
      </c>
      <c r="F821" s="256" t="s">
        <v>2108</v>
      </c>
      <c r="G821" s="254"/>
      <c r="H821" s="257">
        <v>2.024</v>
      </c>
      <c r="I821" s="258"/>
      <c r="J821" s="254"/>
      <c r="K821" s="254"/>
      <c r="L821" s="259"/>
      <c r="M821" s="260"/>
      <c r="N821" s="261"/>
      <c r="O821" s="261"/>
      <c r="P821" s="261"/>
      <c r="Q821" s="261"/>
      <c r="R821" s="261"/>
      <c r="S821" s="261"/>
      <c r="T821" s="262"/>
      <c r="AT821" s="263" t="s">
        <v>200</v>
      </c>
      <c r="AU821" s="263" t="s">
        <v>81</v>
      </c>
      <c r="AV821" s="12" t="s">
        <v>81</v>
      </c>
      <c r="AW821" s="12" t="s">
        <v>35</v>
      </c>
      <c r="AX821" s="12" t="s">
        <v>72</v>
      </c>
      <c r="AY821" s="263" t="s">
        <v>188</v>
      </c>
    </row>
    <row r="822" s="12" customFormat="1">
      <c r="B822" s="253"/>
      <c r="C822" s="254"/>
      <c r="D822" s="249" t="s">
        <v>200</v>
      </c>
      <c r="E822" s="255" t="s">
        <v>21</v>
      </c>
      <c r="F822" s="256" t="s">
        <v>2109</v>
      </c>
      <c r="G822" s="254"/>
      <c r="H822" s="257">
        <v>2.4449999999999998</v>
      </c>
      <c r="I822" s="258"/>
      <c r="J822" s="254"/>
      <c r="K822" s="254"/>
      <c r="L822" s="259"/>
      <c r="M822" s="260"/>
      <c r="N822" s="261"/>
      <c r="O822" s="261"/>
      <c r="P822" s="261"/>
      <c r="Q822" s="261"/>
      <c r="R822" s="261"/>
      <c r="S822" s="261"/>
      <c r="T822" s="262"/>
      <c r="AT822" s="263" t="s">
        <v>200</v>
      </c>
      <c r="AU822" s="263" t="s">
        <v>81</v>
      </c>
      <c r="AV822" s="12" t="s">
        <v>81</v>
      </c>
      <c r="AW822" s="12" t="s">
        <v>35</v>
      </c>
      <c r="AX822" s="12" t="s">
        <v>72</v>
      </c>
      <c r="AY822" s="263" t="s">
        <v>188</v>
      </c>
    </row>
    <row r="823" s="12" customFormat="1">
      <c r="B823" s="253"/>
      <c r="C823" s="254"/>
      <c r="D823" s="249" t="s">
        <v>200</v>
      </c>
      <c r="E823" s="255" t="s">
        <v>21</v>
      </c>
      <c r="F823" s="256" t="s">
        <v>2110</v>
      </c>
      <c r="G823" s="254"/>
      <c r="H823" s="257">
        <v>5.944</v>
      </c>
      <c r="I823" s="258"/>
      <c r="J823" s="254"/>
      <c r="K823" s="254"/>
      <c r="L823" s="259"/>
      <c r="M823" s="260"/>
      <c r="N823" s="261"/>
      <c r="O823" s="261"/>
      <c r="P823" s="261"/>
      <c r="Q823" s="261"/>
      <c r="R823" s="261"/>
      <c r="S823" s="261"/>
      <c r="T823" s="262"/>
      <c r="AT823" s="263" t="s">
        <v>200</v>
      </c>
      <c r="AU823" s="263" t="s">
        <v>81</v>
      </c>
      <c r="AV823" s="12" t="s">
        <v>81</v>
      </c>
      <c r="AW823" s="12" t="s">
        <v>35</v>
      </c>
      <c r="AX823" s="12" t="s">
        <v>72</v>
      </c>
      <c r="AY823" s="263" t="s">
        <v>188</v>
      </c>
    </row>
    <row r="824" s="12" customFormat="1">
      <c r="B824" s="253"/>
      <c r="C824" s="254"/>
      <c r="D824" s="249" t="s">
        <v>200</v>
      </c>
      <c r="E824" s="255" t="s">
        <v>21</v>
      </c>
      <c r="F824" s="256" t="s">
        <v>2111</v>
      </c>
      <c r="G824" s="254"/>
      <c r="H824" s="257">
        <v>0.40600000000000003</v>
      </c>
      <c r="I824" s="258"/>
      <c r="J824" s="254"/>
      <c r="K824" s="254"/>
      <c r="L824" s="259"/>
      <c r="M824" s="260"/>
      <c r="N824" s="261"/>
      <c r="O824" s="261"/>
      <c r="P824" s="261"/>
      <c r="Q824" s="261"/>
      <c r="R824" s="261"/>
      <c r="S824" s="261"/>
      <c r="T824" s="262"/>
      <c r="AT824" s="263" t="s">
        <v>200</v>
      </c>
      <c r="AU824" s="263" t="s">
        <v>81</v>
      </c>
      <c r="AV824" s="12" t="s">
        <v>81</v>
      </c>
      <c r="AW824" s="12" t="s">
        <v>35</v>
      </c>
      <c r="AX824" s="12" t="s">
        <v>72</v>
      </c>
      <c r="AY824" s="263" t="s">
        <v>188</v>
      </c>
    </row>
    <row r="825" s="12" customFormat="1">
      <c r="B825" s="253"/>
      <c r="C825" s="254"/>
      <c r="D825" s="249" t="s">
        <v>200</v>
      </c>
      <c r="E825" s="255" t="s">
        <v>21</v>
      </c>
      <c r="F825" s="256" t="s">
        <v>2112</v>
      </c>
      <c r="G825" s="254"/>
      <c r="H825" s="257">
        <v>1.4350000000000001</v>
      </c>
      <c r="I825" s="258"/>
      <c r="J825" s="254"/>
      <c r="K825" s="254"/>
      <c r="L825" s="259"/>
      <c r="M825" s="260"/>
      <c r="N825" s="261"/>
      <c r="O825" s="261"/>
      <c r="P825" s="261"/>
      <c r="Q825" s="261"/>
      <c r="R825" s="261"/>
      <c r="S825" s="261"/>
      <c r="T825" s="262"/>
      <c r="AT825" s="263" t="s">
        <v>200</v>
      </c>
      <c r="AU825" s="263" t="s">
        <v>81</v>
      </c>
      <c r="AV825" s="12" t="s">
        <v>81</v>
      </c>
      <c r="AW825" s="12" t="s">
        <v>35</v>
      </c>
      <c r="AX825" s="12" t="s">
        <v>72</v>
      </c>
      <c r="AY825" s="263" t="s">
        <v>188</v>
      </c>
    </row>
    <row r="826" s="12" customFormat="1">
      <c r="B826" s="253"/>
      <c r="C826" s="254"/>
      <c r="D826" s="249" t="s">
        <v>200</v>
      </c>
      <c r="E826" s="255" t="s">
        <v>21</v>
      </c>
      <c r="F826" s="256" t="s">
        <v>2113</v>
      </c>
      <c r="G826" s="254"/>
      <c r="H826" s="257">
        <v>1.3380000000000001</v>
      </c>
      <c r="I826" s="258"/>
      <c r="J826" s="254"/>
      <c r="K826" s="254"/>
      <c r="L826" s="259"/>
      <c r="M826" s="260"/>
      <c r="N826" s="261"/>
      <c r="O826" s="261"/>
      <c r="P826" s="261"/>
      <c r="Q826" s="261"/>
      <c r="R826" s="261"/>
      <c r="S826" s="261"/>
      <c r="T826" s="262"/>
      <c r="AT826" s="263" t="s">
        <v>200</v>
      </c>
      <c r="AU826" s="263" t="s">
        <v>81</v>
      </c>
      <c r="AV826" s="12" t="s">
        <v>81</v>
      </c>
      <c r="AW826" s="12" t="s">
        <v>35</v>
      </c>
      <c r="AX826" s="12" t="s">
        <v>72</v>
      </c>
      <c r="AY826" s="263" t="s">
        <v>188</v>
      </c>
    </row>
    <row r="827" s="14" customFormat="1">
      <c r="B827" s="274"/>
      <c r="C827" s="275"/>
      <c r="D827" s="249" t="s">
        <v>200</v>
      </c>
      <c r="E827" s="276" t="s">
        <v>21</v>
      </c>
      <c r="F827" s="277" t="s">
        <v>215</v>
      </c>
      <c r="G827" s="275"/>
      <c r="H827" s="278">
        <v>208.37299999999999</v>
      </c>
      <c r="I827" s="279"/>
      <c r="J827" s="275"/>
      <c r="K827" s="275"/>
      <c r="L827" s="280"/>
      <c r="M827" s="281"/>
      <c r="N827" s="282"/>
      <c r="O827" s="282"/>
      <c r="P827" s="282"/>
      <c r="Q827" s="282"/>
      <c r="R827" s="282"/>
      <c r="S827" s="282"/>
      <c r="T827" s="283"/>
      <c r="AT827" s="284" t="s">
        <v>200</v>
      </c>
      <c r="AU827" s="284" t="s">
        <v>81</v>
      </c>
      <c r="AV827" s="14" t="s">
        <v>194</v>
      </c>
      <c r="AW827" s="14" t="s">
        <v>35</v>
      </c>
      <c r="AX827" s="14" t="s">
        <v>79</v>
      </c>
      <c r="AY827" s="284" t="s">
        <v>188</v>
      </c>
    </row>
    <row r="828" s="1" customFormat="1" ht="25.5" customHeight="1">
      <c r="B828" s="47"/>
      <c r="C828" s="237" t="s">
        <v>1142</v>
      </c>
      <c r="D828" s="237" t="s">
        <v>190</v>
      </c>
      <c r="E828" s="238" t="s">
        <v>2114</v>
      </c>
      <c r="F828" s="239" t="s">
        <v>2115</v>
      </c>
      <c r="G828" s="240" t="s">
        <v>120</v>
      </c>
      <c r="H828" s="241">
        <v>223.81299999999999</v>
      </c>
      <c r="I828" s="242"/>
      <c r="J828" s="243">
        <f>ROUND(I828*H828,2)</f>
        <v>0</v>
      </c>
      <c r="K828" s="239" t="s">
        <v>193</v>
      </c>
      <c r="L828" s="73"/>
      <c r="M828" s="244" t="s">
        <v>21</v>
      </c>
      <c r="N828" s="245" t="s">
        <v>43</v>
      </c>
      <c r="O828" s="48"/>
      <c r="P828" s="246">
        <f>O828*H828</f>
        <v>0</v>
      </c>
      <c r="Q828" s="246">
        <v>0.00013999999999999999</v>
      </c>
      <c r="R828" s="246">
        <f>Q828*H828</f>
        <v>0.031333819999999998</v>
      </c>
      <c r="S828" s="246">
        <v>0</v>
      </c>
      <c r="T828" s="247">
        <f>S828*H828</f>
        <v>0</v>
      </c>
      <c r="AR828" s="25" t="s">
        <v>290</v>
      </c>
      <c r="AT828" s="25" t="s">
        <v>190</v>
      </c>
      <c r="AU828" s="25" t="s">
        <v>81</v>
      </c>
      <c r="AY828" s="25" t="s">
        <v>188</v>
      </c>
      <c r="BE828" s="248">
        <f>IF(N828="základní",J828,0)</f>
        <v>0</v>
      </c>
      <c r="BF828" s="248">
        <f>IF(N828="snížená",J828,0)</f>
        <v>0</v>
      </c>
      <c r="BG828" s="248">
        <f>IF(N828="zákl. přenesená",J828,0)</f>
        <v>0</v>
      </c>
      <c r="BH828" s="248">
        <f>IF(N828="sníž. přenesená",J828,0)</f>
        <v>0</v>
      </c>
      <c r="BI828" s="248">
        <f>IF(N828="nulová",J828,0)</f>
        <v>0</v>
      </c>
      <c r="BJ828" s="25" t="s">
        <v>79</v>
      </c>
      <c r="BK828" s="248">
        <f>ROUND(I828*H828,2)</f>
        <v>0</v>
      </c>
      <c r="BL828" s="25" t="s">
        <v>290</v>
      </c>
      <c r="BM828" s="25" t="s">
        <v>2116</v>
      </c>
    </row>
    <row r="829" s="1" customFormat="1">
      <c r="B829" s="47"/>
      <c r="C829" s="75"/>
      <c r="D829" s="249" t="s">
        <v>196</v>
      </c>
      <c r="E829" s="75"/>
      <c r="F829" s="250" t="s">
        <v>2117</v>
      </c>
      <c r="G829" s="75"/>
      <c r="H829" s="75"/>
      <c r="I829" s="205"/>
      <c r="J829" s="75"/>
      <c r="K829" s="75"/>
      <c r="L829" s="73"/>
      <c r="M829" s="251"/>
      <c r="N829" s="48"/>
      <c r="O829" s="48"/>
      <c r="P829" s="48"/>
      <c r="Q829" s="48"/>
      <c r="R829" s="48"/>
      <c r="S829" s="48"/>
      <c r="T829" s="96"/>
      <c r="AT829" s="25" t="s">
        <v>196</v>
      </c>
      <c r="AU829" s="25" t="s">
        <v>81</v>
      </c>
    </row>
    <row r="830" s="12" customFormat="1">
      <c r="B830" s="253"/>
      <c r="C830" s="254"/>
      <c r="D830" s="249" t="s">
        <v>200</v>
      </c>
      <c r="E830" s="255" t="s">
        <v>21</v>
      </c>
      <c r="F830" s="256" t="s">
        <v>2118</v>
      </c>
      <c r="G830" s="254"/>
      <c r="H830" s="257">
        <v>208.37299999999999</v>
      </c>
      <c r="I830" s="258"/>
      <c r="J830" s="254"/>
      <c r="K830" s="254"/>
      <c r="L830" s="259"/>
      <c r="M830" s="260"/>
      <c r="N830" s="261"/>
      <c r="O830" s="261"/>
      <c r="P830" s="261"/>
      <c r="Q830" s="261"/>
      <c r="R830" s="261"/>
      <c r="S830" s="261"/>
      <c r="T830" s="262"/>
      <c r="AT830" s="263" t="s">
        <v>200</v>
      </c>
      <c r="AU830" s="263" t="s">
        <v>81</v>
      </c>
      <c r="AV830" s="12" t="s">
        <v>81</v>
      </c>
      <c r="AW830" s="12" t="s">
        <v>35</v>
      </c>
      <c r="AX830" s="12" t="s">
        <v>72</v>
      </c>
      <c r="AY830" s="263" t="s">
        <v>188</v>
      </c>
    </row>
    <row r="831" s="12" customFormat="1">
      <c r="B831" s="253"/>
      <c r="C831" s="254"/>
      <c r="D831" s="249" t="s">
        <v>200</v>
      </c>
      <c r="E831" s="255" t="s">
        <v>21</v>
      </c>
      <c r="F831" s="256" t="s">
        <v>1808</v>
      </c>
      <c r="G831" s="254"/>
      <c r="H831" s="257">
        <v>7.9989999999999997</v>
      </c>
      <c r="I831" s="258"/>
      <c r="J831" s="254"/>
      <c r="K831" s="254"/>
      <c r="L831" s="259"/>
      <c r="M831" s="260"/>
      <c r="N831" s="261"/>
      <c r="O831" s="261"/>
      <c r="P831" s="261"/>
      <c r="Q831" s="261"/>
      <c r="R831" s="261"/>
      <c r="S831" s="261"/>
      <c r="T831" s="262"/>
      <c r="AT831" s="263" t="s">
        <v>200</v>
      </c>
      <c r="AU831" s="263" t="s">
        <v>81</v>
      </c>
      <c r="AV831" s="12" t="s">
        <v>81</v>
      </c>
      <c r="AW831" s="12" t="s">
        <v>35</v>
      </c>
      <c r="AX831" s="12" t="s">
        <v>72</v>
      </c>
      <c r="AY831" s="263" t="s">
        <v>188</v>
      </c>
    </row>
    <row r="832" s="12" customFormat="1">
      <c r="B832" s="253"/>
      <c r="C832" s="254"/>
      <c r="D832" s="249" t="s">
        <v>200</v>
      </c>
      <c r="E832" s="255" t="s">
        <v>21</v>
      </c>
      <c r="F832" s="256" t="s">
        <v>1813</v>
      </c>
      <c r="G832" s="254"/>
      <c r="H832" s="257">
        <v>7.4409999999999998</v>
      </c>
      <c r="I832" s="258"/>
      <c r="J832" s="254"/>
      <c r="K832" s="254"/>
      <c r="L832" s="259"/>
      <c r="M832" s="260"/>
      <c r="N832" s="261"/>
      <c r="O832" s="261"/>
      <c r="P832" s="261"/>
      <c r="Q832" s="261"/>
      <c r="R832" s="261"/>
      <c r="S832" s="261"/>
      <c r="T832" s="262"/>
      <c r="AT832" s="263" t="s">
        <v>200</v>
      </c>
      <c r="AU832" s="263" t="s">
        <v>81</v>
      </c>
      <c r="AV832" s="12" t="s">
        <v>81</v>
      </c>
      <c r="AW832" s="12" t="s">
        <v>35</v>
      </c>
      <c r="AX832" s="12" t="s">
        <v>72</v>
      </c>
      <c r="AY832" s="263" t="s">
        <v>188</v>
      </c>
    </row>
    <row r="833" s="14" customFormat="1">
      <c r="B833" s="274"/>
      <c r="C833" s="275"/>
      <c r="D833" s="249" t="s">
        <v>200</v>
      </c>
      <c r="E833" s="276" t="s">
        <v>21</v>
      </c>
      <c r="F833" s="277" t="s">
        <v>215</v>
      </c>
      <c r="G833" s="275"/>
      <c r="H833" s="278">
        <v>223.81299999999999</v>
      </c>
      <c r="I833" s="279"/>
      <c r="J833" s="275"/>
      <c r="K833" s="275"/>
      <c r="L833" s="280"/>
      <c r="M833" s="281"/>
      <c r="N833" s="282"/>
      <c r="O833" s="282"/>
      <c r="P833" s="282"/>
      <c r="Q833" s="282"/>
      <c r="R833" s="282"/>
      <c r="S833" s="282"/>
      <c r="T833" s="283"/>
      <c r="AT833" s="284" t="s">
        <v>200</v>
      </c>
      <c r="AU833" s="284" t="s">
        <v>81</v>
      </c>
      <c r="AV833" s="14" t="s">
        <v>194</v>
      </c>
      <c r="AW833" s="14" t="s">
        <v>35</v>
      </c>
      <c r="AX833" s="14" t="s">
        <v>79</v>
      </c>
      <c r="AY833" s="284" t="s">
        <v>188</v>
      </c>
    </row>
    <row r="834" s="1" customFormat="1" ht="16.5" customHeight="1">
      <c r="B834" s="47"/>
      <c r="C834" s="237" t="s">
        <v>1149</v>
      </c>
      <c r="D834" s="237" t="s">
        <v>190</v>
      </c>
      <c r="E834" s="238" t="s">
        <v>2119</v>
      </c>
      <c r="F834" s="239" t="s">
        <v>2120</v>
      </c>
      <c r="G834" s="240" t="s">
        <v>120</v>
      </c>
      <c r="H834" s="241">
        <v>223.81299999999999</v>
      </c>
      <c r="I834" s="242"/>
      <c r="J834" s="243">
        <f>ROUND(I834*H834,2)</f>
        <v>0</v>
      </c>
      <c r="K834" s="239" t="s">
        <v>193</v>
      </c>
      <c r="L834" s="73"/>
      <c r="M834" s="244" t="s">
        <v>21</v>
      </c>
      <c r="N834" s="245" t="s">
        <v>43</v>
      </c>
      <c r="O834" s="48"/>
      <c r="P834" s="246">
        <f>O834*H834</f>
        <v>0</v>
      </c>
      <c r="Q834" s="246">
        <v>0.00072000000000000005</v>
      </c>
      <c r="R834" s="246">
        <f>Q834*H834</f>
        <v>0.16114536000000002</v>
      </c>
      <c r="S834" s="246">
        <v>0</v>
      </c>
      <c r="T834" s="247">
        <f>S834*H834</f>
        <v>0</v>
      </c>
      <c r="AR834" s="25" t="s">
        <v>290</v>
      </c>
      <c r="AT834" s="25" t="s">
        <v>190</v>
      </c>
      <c r="AU834" s="25" t="s">
        <v>81</v>
      </c>
      <c r="AY834" s="25" t="s">
        <v>188</v>
      </c>
      <c r="BE834" s="248">
        <f>IF(N834="základní",J834,0)</f>
        <v>0</v>
      </c>
      <c r="BF834" s="248">
        <f>IF(N834="snížená",J834,0)</f>
        <v>0</v>
      </c>
      <c r="BG834" s="248">
        <f>IF(N834="zákl. přenesená",J834,0)</f>
        <v>0</v>
      </c>
      <c r="BH834" s="248">
        <f>IF(N834="sníž. přenesená",J834,0)</f>
        <v>0</v>
      </c>
      <c r="BI834" s="248">
        <f>IF(N834="nulová",J834,0)</f>
        <v>0</v>
      </c>
      <c r="BJ834" s="25" t="s">
        <v>79</v>
      </c>
      <c r="BK834" s="248">
        <f>ROUND(I834*H834,2)</f>
        <v>0</v>
      </c>
      <c r="BL834" s="25" t="s">
        <v>290</v>
      </c>
      <c r="BM834" s="25" t="s">
        <v>2121</v>
      </c>
    </row>
    <row r="835" s="1" customFormat="1">
      <c r="B835" s="47"/>
      <c r="C835" s="75"/>
      <c r="D835" s="249" t="s">
        <v>196</v>
      </c>
      <c r="E835" s="75"/>
      <c r="F835" s="250" t="s">
        <v>2122</v>
      </c>
      <c r="G835" s="75"/>
      <c r="H835" s="75"/>
      <c r="I835" s="205"/>
      <c r="J835" s="75"/>
      <c r="K835" s="75"/>
      <c r="L835" s="73"/>
      <c r="M835" s="251"/>
      <c r="N835" s="48"/>
      <c r="O835" s="48"/>
      <c r="P835" s="48"/>
      <c r="Q835" s="48"/>
      <c r="R835" s="48"/>
      <c r="S835" s="48"/>
      <c r="T835" s="96"/>
      <c r="AT835" s="25" t="s">
        <v>196</v>
      </c>
      <c r="AU835" s="25" t="s">
        <v>81</v>
      </c>
    </row>
    <row r="836" s="11" customFormat="1" ht="37.44001" customHeight="1">
      <c r="B836" s="221"/>
      <c r="C836" s="222"/>
      <c r="D836" s="223" t="s">
        <v>71</v>
      </c>
      <c r="E836" s="224" t="s">
        <v>1147</v>
      </c>
      <c r="F836" s="224" t="s">
        <v>1148</v>
      </c>
      <c r="G836" s="222"/>
      <c r="H836" s="222"/>
      <c r="I836" s="225"/>
      <c r="J836" s="226">
        <f>BK836</f>
        <v>0</v>
      </c>
      <c r="K836" s="222"/>
      <c r="L836" s="227"/>
      <c r="M836" s="228"/>
      <c r="N836" s="229"/>
      <c r="O836" s="229"/>
      <c r="P836" s="230">
        <f>SUM(P837:P843)</f>
        <v>0</v>
      </c>
      <c r="Q836" s="229"/>
      <c r="R836" s="230">
        <f>SUM(R837:R843)</f>
        <v>0</v>
      </c>
      <c r="S836" s="229"/>
      <c r="T836" s="231">
        <f>SUM(T837:T843)</f>
        <v>0</v>
      </c>
      <c r="AR836" s="232" t="s">
        <v>194</v>
      </c>
      <c r="AT836" s="233" t="s">
        <v>71</v>
      </c>
      <c r="AU836" s="233" t="s">
        <v>72</v>
      </c>
      <c r="AY836" s="232" t="s">
        <v>188</v>
      </c>
      <c r="BK836" s="234">
        <f>SUM(BK837:BK843)</f>
        <v>0</v>
      </c>
    </row>
    <row r="837" s="1" customFormat="1" ht="16.5" customHeight="1">
      <c r="B837" s="47"/>
      <c r="C837" s="237" t="s">
        <v>1155</v>
      </c>
      <c r="D837" s="237" t="s">
        <v>190</v>
      </c>
      <c r="E837" s="238" t="s">
        <v>1150</v>
      </c>
      <c r="F837" s="239" t="s">
        <v>1151</v>
      </c>
      <c r="G837" s="240" t="s">
        <v>1152</v>
      </c>
      <c r="H837" s="241">
        <v>5</v>
      </c>
      <c r="I837" s="242"/>
      <c r="J837" s="243">
        <f>ROUND(I837*H837,2)</f>
        <v>0</v>
      </c>
      <c r="K837" s="239" t="s">
        <v>307</v>
      </c>
      <c r="L837" s="73"/>
      <c r="M837" s="244" t="s">
        <v>21</v>
      </c>
      <c r="N837" s="245" t="s">
        <v>43</v>
      </c>
      <c r="O837" s="48"/>
      <c r="P837" s="246">
        <f>O837*H837</f>
        <v>0</v>
      </c>
      <c r="Q837" s="246">
        <v>0</v>
      </c>
      <c r="R837" s="246">
        <f>Q837*H837</f>
        <v>0</v>
      </c>
      <c r="S837" s="246">
        <v>0</v>
      </c>
      <c r="T837" s="247">
        <f>S837*H837</f>
        <v>0</v>
      </c>
      <c r="AR837" s="25" t="s">
        <v>1001</v>
      </c>
      <c r="AT837" s="25" t="s">
        <v>190</v>
      </c>
      <c r="AU837" s="25" t="s">
        <v>79</v>
      </c>
      <c r="AY837" s="25" t="s">
        <v>188</v>
      </c>
      <c r="BE837" s="248">
        <f>IF(N837="základní",J837,0)</f>
        <v>0</v>
      </c>
      <c r="BF837" s="248">
        <f>IF(N837="snížená",J837,0)</f>
        <v>0</v>
      </c>
      <c r="BG837" s="248">
        <f>IF(N837="zákl. přenesená",J837,0)</f>
        <v>0</v>
      </c>
      <c r="BH837" s="248">
        <f>IF(N837="sníž. přenesená",J837,0)</f>
        <v>0</v>
      </c>
      <c r="BI837" s="248">
        <f>IF(N837="nulová",J837,0)</f>
        <v>0</v>
      </c>
      <c r="BJ837" s="25" t="s">
        <v>79</v>
      </c>
      <c r="BK837" s="248">
        <f>ROUND(I837*H837,2)</f>
        <v>0</v>
      </c>
      <c r="BL837" s="25" t="s">
        <v>1001</v>
      </c>
      <c r="BM837" s="25" t="s">
        <v>2123</v>
      </c>
    </row>
    <row r="838" s="1" customFormat="1">
      <c r="B838" s="47"/>
      <c r="C838" s="75"/>
      <c r="D838" s="249" t="s">
        <v>196</v>
      </c>
      <c r="E838" s="75"/>
      <c r="F838" s="250" t="s">
        <v>1151</v>
      </c>
      <c r="G838" s="75"/>
      <c r="H838" s="75"/>
      <c r="I838" s="205"/>
      <c r="J838" s="75"/>
      <c r="K838" s="75"/>
      <c r="L838" s="73"/>
      <c r="M838" s="251"/>
      <c r="N838" s="48"/>
      <c r="O838" s="48"/>
      <c r="P838" s="48"/>
      <c r="Q838" s="48"/>
      <c r="R838" s="48"/>
      <c r="S838" s="48"/>
      <c r="T838" s="96"/>
      <c r="AT838" s="25" t="s">
        <v>196</v>
      </c>
      <c r="AU838" s="25" t="s">
        <v>79</v>
      </c>
    </row>
    <row r="839" s="1" customFormat="1">
      <c r="B839" s="47"/>
      <c r="C839" s="75"/>
      <c r="D839" s="249" t="s">
        <v>740</v>
      </c>
      <c r="E839" s="75"/>
      <c r="F839" s="252" t="s">
        <v>1154</v>
      </c>
      <c r="G839" s="75"/>
      <c r="H839" s="75"/>
      <c r="I839" s="205"/>
      <c r="J839" s="75"/>
      <c r="K839" s="75"/>
      <c r="L839" s="73"/>
      <c r="M839" s="251"/>
      <c r="N839" s="48"/>
      <c r="O839" s="48"/>
      <c r="P839" s="48"/>
      <c r="Q839" s="48"/>
      <c r="R839" s="48"/>
      <c r="S839" s="48"/>
      <c r="T839" s="96"/>
      <c r="AT839" s="25" t="s">
        <v>740</v>
      </c>
      <c r="AU839" s="25" t="s">
        <v>79</v>
      </c>
    </row>
    <row r="840" s="1" customFormat="1" ht="16.5" customHeight="1">
      <c r="B840" s="47"/>
      <c r="C840" s="237" t="s">
        <v>1159</v>
      </c>
      <c r="D840" s="237" t="s">
        <v>190</v>
      </c>
      <c r="E840" s="238" t="s">
        <v>1156</v>
      </c>
      <c r="F840" s="239" t="s">
        <v>1157</v>
      </c>
      <c r="G840" s="240" t="s">
        <v>1152</v>
      </c>
      <c r="H840" s="241">
        <v>5</v>
      </c>
      <c r="I840" s="242"/>
      <c r="J840" s="243">
        <f>ROUND(I840*H840,2)</f>
        <v>0</v>
      </c>
      <c r="K840" s="239" t="s">
        <v>307</v>
      </c>
      <c r="L840" s="73"/>
      <c r="M840" s="244" t="s">
        <v>21</v>
      </c>
      <c r="N840" s="245" t="s">
        <v>43</v>
      </c>
      <c r="O840" s="48"/>
      <c r="P840" s="246">
        <f>O840*H840</f>
        <v>0</v>
      </c>
      <c r="Q840" s="246">
        <v>0</v>
      </c>
      <c r="R840" s="246">
        <f>Q840*H840</f>
        <v>0</v>
      </c>
      <c r="S840" s="246">
        <v>0</v>
      </c>
      <c r="T840" s="247">
        <f>S840*H840</f>
        <v>0</v>
      </c>
      <c r="AR840" s="25" t="s">
        <v>1001</v>
      </c>
      <c r="AT840" s="25" t="s">
        <v>190</v>
      </c>
      <c r="AU840" s="25" t="s">
        <v>79</v>
      </c>
      <c r="AY840" s="25" t="s">
        <v>188</v>
      </c>
      <c r="BE840" s="248">
        <f>IF(N840="základní",J840,0)</f>
        <v>0</v>
      </c>
      <c r="BF840" s="248">
        <f>IF(N840="snížená",J840,0)</f>
        <v>0</v>
      </c>
      <c r="BG840" s="248">
        <f>IF(N840="zákl. přenesená",J840,0)</f>
        <v>0</v>
      </c>
      <c r="BH840" s="248">
        <f>IF(N840="sníž. přenesená",J840,0)</f>
        <v>0</v>
      </c>
      <c r="BI840" s="248">
        <f>IF(N840="nulová",J840,0)</f>
        <v>0</v>
      </c>
      <c r="BJ840" s="25" t="s">
        <v>79</v>
      </c>
      <c r="BK840" s="248">
        <f>ROUND(I840*H840,2)</f>
        <v>0</v>
      </c>
      <c r="BL840" s="25" t="s">
        <v>1001</v>
      </c>
      <c r="BM840" s="25" t="s">
        <v>2124</v>
      </c>
    </row>
    <row r="841" s="1" customFormat="1">
      <c r="B841" s="47"/>
      <c r="C841" s="75"/>
      <c r="D841" s="249" t="s">
        <v>196</v>
      </c>
      <c r="E841" s="75"/>
      <c r="F841" s="250" t="s">
        <v>1157</v>
      </c>
      <c r="G841" s="75"/>
      <c r="H841" s="75"/>
      <c r="I841" s="205"/>
      <c r="J841" s="75"/>
      <c r="K841" s="75"/>
      <c r="L841" s="73"/>
      <c r="M841" s="251"/>
      <c r="N841" s="48"/>
      <c r="O841" s="48"/>
      <c r="P841" s="48"/>
      <c r="Q841" s="48"/>
      <c r="R841" s="48"/>
      <c r="S841" s="48"/>
      <c r="T841" s="96"/>
      <c r="AT841" s="25" t="s">
        <v>196</v>
      </c>
      <c r="AU841" s="25" t="s">
        <v>79</v>
      </c>
    </row>
    <row r="842" s="1" customFormat="1" ht="16.5" customHeight="1">
      <c r="B842" s="47"/>
      <c r="C842" s="237" t="s">
        <v>1163</v>
      </c>
      <c r="D842" s="237" t="s">
        <v>190</v>
      </c>
      <c r="E842" s="238" t="s">
        <v>1160</v>
      </c>
      <c r="F842" s="239" t="s">
        <v>1161</v>
      </c>
      <c r="G842" s="240" t="s">
        <v>1152</v>
      </c>
      <c r="H842" s="241">
        <v>20</v>
      </c>
      <c r="I842" s="242"/>
      <c r="J842" s="243">
        <f>ROUND(I842*H842,2)</f>
        <v>0</v>
      </c>
      <c r="K842" s="239" t="s">
        <v>307</v>
      </c>
      <c r="L842" s="73"/>
      <c r="M842" s="244" t="s">
        <v>21</v>
      </c>
      <c r="N842" s="245" t="s">
        <v>43</v>
      </c>
      <c r="O842" s="48"/>
      <c r="P842" s="246">
        <f>O842*H842</f>
        <v>0</v>
      </c>
      <c r="Q842" s="246">
        <v>0</v>
      </c>
      <c r="R842" s="246">
        <f>Q842*H842</f>
        <v>0</v>
      </c>
      <c r="S842" s="246">
        <v>0</v>
      </c>
      <c r="T842" s="247">
        <f>S842*H842</f>
        <v>0</v>
      </c>
      <c r="AR842" s="25" t="s">
        <v>1001</v>
      </c>
      <c r="AT842" s="25" t="s">
        <v>190</v>
      </c>
      <c r="AU842" s="25" t="s">
        <v>79</v>
      </c>
      <c r="AY842" s="25" t="s">
        <v>188</v>
      </c>
      <c r="BE842" s="248">
        <f>IF(N842="základní",J842,0)</f>
        <v>0</v>
      </c>
      <c r="BF842" s="248">
        <f>IF(N842="snížená",J842,0)</f>
        <v>0</v>
      </c>
      <c r="BG842" s="248">
        <f>IF(N842="zákl. přenesená",J842,0)</f>
        <v>0</v>
      </c>
      <c r="BH842" s="248">
        <f>IF(N842="sníž. přenesená",J842,0)</f>
        <v>0</v>
      </c>
      <c r="BI842" s="248">
        <f>IF(N842="nulová",J842,0)</f>
        <v>0</v>
      </c>
      <c r="BJ842" s="25" t="s">
        <v>79</v>
      </c>
      <c r="BK842" s="248">
        <f>ROUND(I842*H842,2)</f>
        <v>0</v>
      </c>
      <c r="BL842" s="25" t="s">
        <v>1001</v>
      </c>
      <c r="BM842" s="25" t="s">
        <v>2125</v>
      </c>
    </row>
    <row r="843" s="1" customFormat="1">
      <c r="B843" s="47"/>
      <c r="C843" s="75"/>
      <c r="D843" s="249" t="s">
        <v>196</v>
      </c>
      <c r="E843" s="75"/>
      <c r="F843" s="250" t="s">
        <v>1161</v>
      </c>
      <c r="G843" s="75"/>
      <c r="H843" s="75"/>
      <c r="I843" s="205"/>
      <c r="J843" s="75"/>
      <c r="K843" s="75"/>
      <c r="L843" s="73"/>
      <c r="M843" s="309"/>
      <c r="N843" s="310"/>
      <c r="O843" s="310"/>
      <c r="P843" s="310"/>
      <c r="Q843" s="310"/>
      <c r="R843" s="310"/>
      <c r="S843" s="310"/>
      <c r="T843" s="311"/>
      <c r="AT843" s="25" t="s">
        <v>196</v>
      </c>
      <c r="AU843" s="25" t="s">
        <v>79</v>
      </c>
    </row>
    <row r="844" s="1" customFormat="1" ht="6.96" customHeight="1">
      <c r="B844" s="68"/>
      <c r="C844" s="69"/>
      <c r="D844" s="69"/>
      <c r="E844" s="69"/>
      <c r="F844" s="69"/>
      <c r="G844" s="69"/>
      <c r="H844" s="69"/>
      <c r="I844" s="180"/>
      <c r="J844" s="69"/>
      <c r="K844" s="69"/>
      <c r="L844" s="73"/>
    </row>
  </sheetData>
  <sheetProtection sheet="1" autoFilter="0" formatColumns="0" formatRows="0" objects="1" scenarios="1" spinCount="100000" saltValue="FgraQ3ofo8ssIVIzOR/CJY+Oe/QaMMGX4mUrDmW+OcYD83uHQXsEdMwLajW5DXkZLtBMC8rZ9LzN0nFJrvE95Q==" hashValue="7j89YmssSFlvwqyv7AzeqyMnkDuHuQ76VUvwWaP1T7c5Ce/zOwrc9UbqYTWyz0Me87KybZIeW9E/MrJxKhz5JQ==" algorithmName="SHA-512" password="CC35"/>
  <autoFilter ref="C109:K843"/>
  <mergeCells count="13">
    <mergeCell ref="E7:H7"/>
    <mergeCell ref="E9:H9"/>
    <mergeCell ref="E11:H11"/>
    <mergeCell ref="E26:H26"/>
    <mergeCell ref="E47:H47"/>
    <mergeCell ref="E49:H49"/>
    <mergeCell ref="E51:H51"/>
    <mergeCell ref="J55:J56"/>
    <mergeCell ref="E98:H98"/>
    <mergeCell ref="E100:H100"/>
    <mergeCell ref="E102:H102"/>
    <mergeCell ref="G1:H1"/>
    <mergeCell ref="L2:V2"/>
  </mergeCells>
  <hyperlinks>
    <hyperlink ref="F1:G1" location="C2" display="1) Krycí list soupisu"/>
    <hyperlink ref="G1:H1" location="C58" display="2) Rekapitulace"/>
    <hyperlink ref="J1" location="C109"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101</v>
      </c>
    </row>
    <row r="3" ht="6.96" customHeight="1">
      <c r="B3" s="26"/>
      <c r="C3" s="27"/>
      <c r="D3" s="27"/>
      <c r="E3" s="27"/>
      <c r="F3" s="27"/>
      <c r="G3" s="27"/>
      <c r="H3" s="27"/>
      <c r="I3" s="155"/>
      <c r="J3" s="27"/>
      <c r="K3" s="28"/>
      <c r="AT3" s="25" t="s">
        <v>81</v>
      </c>
    </row>
    <row r="4" ht="36.96" customHeight="1">
      <c r="B4" s="29"/>
      <c r="C4" s="30"/>
      <c r="D4" s="31" t="s">
        <v>124</v>
      </c>
      <c r="E4" s="30"/>
      <c r="F4" s="30"/>
      <c r="G4" s="30"/>
      <c r="H4" s="30"/>
      <c r="I4" s="156"/>
      <c r="J4" s="30"/>
      <c r="K4" s="32"/>
      <c r="M4" s="33" t="s">
        <v>12</v>
      </c>
      <c r="AT4" s="25" t="s">
        <v>6</v>
      </c>
    </row>
    <row r="5" ht="6.96" customHeight="1">
      <c r="B5" s="29"/>
      <c r="C5" s="30"/>
      <c r="D5" s="30"/>
      <c r="E5" s="30"/>
      <c r="F5" s="30"/>
      <c r="G5" s="30"/>
      <c r="H5" s="30"/>
      <c r="I5" s="156"/>
      <c r="J5" s="30"/>
      <c r="K5" s="32"/>
    </row>
    <row r="6">
      <c r="B6" s="29"/>
      <c r="C6" s="30"/>
      <c r="D6" s="41" t="s">
        <v>18</v>
      </c>
      <c r="E6" s="30"/>
      <c r="F6" s="30"/>
      <c r="G6" s="30"/>
      <c r="H6" s="30"/>
      <c r="I6" s="156"/>
      <c r="J6" s="30"/>
      <c r="K6" s="32"/>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2126</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2127</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ROUND(J84,2)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ROUND(SUM(BE84:BE146), 2)</f>
        <v>0</v>
      </c>
      <c r="G32" s="48"/>
      <c r="H32" s="48"/>
      <c r="I32" s="172">
        <v>0.20999999999999999</v>
      </c>
      <c r="J32" s="171">
        <f>ROUND(ROUND((SUM(BE84:BE146)), 2)*I32, 2)</f>
        <v>0</v>
      </c>
      <c r="K32" s="52"/>
    </row>
    <row r="33" s="1" customFormat="1" ht="14.4" customHeight="1">
      <c r="B33" s="47"/>
      <c r="C33" s="48"/>
      <c r="D33" s="48"/>
      <c r="E33" s="56" t="s">
        <v>44</v>
      </c>
      <c r="F33" s="171">
        <f>ROUND(SUM(BF84:BF146), 2)</f>
        <v>0</v>
      </c>
      <c r="G33" s="48"/>
      <c r="H33" s="48"/>
      <c r="I33" s="172">
        <v>0.14999999999999999</v>
      </c>
      <c r="J33" s="171">
        <f>ROUND(ROUND((SUM(BF84:BF146)), 2)*I33, 2)</f>
        <v>0</v>
      </c>
      <c r="K33" s="52"/>
    </row>
    <row r="34" hidden="1" s="1" customFormat="1" ht="14.4" customHeight="1">
      <c r="B34" s="47"/>
      <c r="C34" s="48"/>
      <c r="D34" s="48"/>
      <c r="E34" s="56" t="s">
        <v>45</v>
      </c>
      <c r="F34" s="171">
        <f>ROUND(SUM(BG84:BG146), 2)</f>
        <v>0</v>
      </c>
      <c r="G34" s="48"/>
      <c r="H34" s="48"/>
      <c r="I34" s="172">
        <v>0.20999999999999999</v>
      </c>
      <c r="J34" s="171">
        <v>0</v>
      </c>
      <c r="K34" s="52"/>
    </row>
    <row r="35" hidden="1" s="1" customFormat="1" ht="14.4" customHeight="1">
      <c r="B35" s="47"/>
      <c r="C35" s="48"/>
      <c r="D35" s="48"/>
      <c r="E35" s="56" t="s">
        <v>46</v>
      </c>
      <c r="F35" s="171">
        <f>ROUND(SUM(BH84:BH146), 2)</f>
        <v>0</v>
      </c>
      <c r="G35" s="48"/>
      <c r="H35" s="48"/>
      <c r="I35" s="172">
        <v>0.14999999999999999</v>
      </c>
      <c r="J35" s="171">
        <v>0</v>
      </c>
      <c r="K35" s="52"/>
    </row>
    <row r="36" hidden="1" s="1" customFormat="1" ht="14.4" customHeight="1">
      <c r="B36" s="47"/>
      <c r="C36" s="48"/>
      <c r="D36" s="48"/>
      <c r="E36" s="56" t="s">
        <v>47</v>
      </c>
      <c r="F36" s="171">
        <f>ROUND(SUM(BI84:BI146),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2126</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D.1.4.1 - Objekt G_elektroinstalace</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J84</f>
        <v>0</v>
      </c>
      <c r="K60" s="52"/>
      <c r="AU60" s="25" t="s">
        <v>144</v>
      </c>
    </row>
    <row r="61" s="8" customFormat="1" ht="24.96" customHeight="1">
      <c r="B61" s="191"/>
      <c r="C61" s="192"/>
      <c r="D61" s="193" t="s">
        <v>2128</v>
      </c>
      <c r="E61" s="194"/>
      <c r="F61" s="194"/>
      <c r="G61" s="194"/>
      <c r="H61" s="194"/>
      <c r="I61" s="195"/>
      <c r="J61" s="196">
        <f>J85</f>
        <v>0</v>
      </c>
      <c r="K61" s="197"/>
    </row>
    <row r="62" s="8" customFormat="1" ht="24.96" customHeight="1">
      <c r="B62" s="191"/>
      <c r="C62" s="192"/>
      <c r="D62" s="193" t="s">
        <v>2129</v>
      </c>
      <c r="E62" s="194"/>
      <c r="F62" s="194"/>
      <c r="G62" s="194"/>
      <c r="H62" s="194"/>
      <c r="I62" s="195"/>
      <c r="J62" s="196">
        <f>J122</f>
        <v>0</v>
      </c>
      <c r="K62" s="197"/>
    </row>
    <row r="63" s="1" customFormat="1" ht="21.84" customHeight="1">
      <c r="B63" s="47"/>
      <c r="C63" s="48"/>
      <c r="D63" s="48"/>
      <c r="E63" s="48"/>
      <c r="F63" s="48"/>
      <c r="G63" s="48"/>
      <c r="H63" s="48"/>
      <c r="I63" s="158"/>
      <c r="J63" s="48"/>
      <c r="K63" s="52"/>
    </row>
    <row r="64" s="1" customFormat="1" ht="6.96" customHeight="1">
      <c r="B64" s="68"/>
      <c r="C64" s="69"/>
      <c r="D64" s="69"/>
      <c r="E64" s="69"/>
      <c r="F64" s="69"/>
      <c r="G64" s="69"/>
      <c r="H64" s="69"/>
      <c r="I64" s="180"/>
      <c r="J64" s="69"/>
      <c r="K64" s="70"/>
    </row>
    <row r="68" s="1" customFormat="1" ht="6.96" customHeight="1">
      <c r="B68" s="71"/>
      <c r="C68" s="72"/>
      <c r="D68" s="72"/>
      <c r="E68" s="72"/>
      <c r="F68" s="72"/>
      <c r="G68" s="72"/>
      <c r="H68" s="72"/>
      <c r="I68" s="183"/>
      <c r="J68" s="72"/>
      <c r="K68" s="72"/>
      <c r="L68" s="73"/>
    </row>
    <row r="69" s="1" customFormat="1" ht="36.96" customHeight="1">
      <c r="B69" s="47"/>
      <c r="C69" s="74" t="s">
        <v>172</v>
      </c>
      <c r="D69" s="75"/>
      <c r="E69" s="75"/>
      <c r="F69" s="75"/>
      <c r="G69" s="75"/>
      <c r="H69" s="75"/>
      <c r="I69" s="205"/>
      <c r="J69" s="75"/>
      <c r="K69" s="75"/>
      <c r="L69" s="73"/>
    </row>
    <row r="70" s="1" customFormat="1" ht="6.96" customHeight="1">
      <c r="B70" s="47"/>
      <c r="C70" s="75"/>
      <c r="D70" s="75"/>
      <c r="E70" s="75"/>
      <c r="F70" s="75"/>
      <c r="G70" s="75"/>
      <c r="H70" s="75"/>
      <c r="I70" s="205"/>
      <c r="J70" s="75"/>
      <c r="K70" s="75"/>
      <c r="L70" s="73"/>
    </row>
    <row r="71" s="1" customFormat="1" ht="14.4" customHeight="1">
      <c r="B71" s="47"/>
      <c r="C71" s="77" t="s">
        <v>18</v>
      </c>
      <c r="D71" s="75"/>
      <c r="E71" s="75"/>
      <c r="F71" s="75"/>
      <c r="G71" s="75"/>
      <c r="H71" s="75"/>
      <c r="I71" s="205"/>
      <c r="J71" s="75"/>
      <c r="K71" s="75"/>
      <c r="L71" s="73"/>
    </row>
    <row r="72" s="1" customFormat="1" ht="16.5" customHeight="1">
      <c r="B72" s="47"/>
      <c r="C72" s="75"/>
      <c r="D72" s="75"/>
      <c r="E72" s="206" t="str">
        <f>E7</f>
        <v>Snížení energetické náročnosti obj. MŠ, Čimelice č.p.303, na par.č.400</v>
      </c>
      <c r="F72" s="77"/>
      <c r="G72" s="77"/>
      <c r="H72" s="77"/>
      <c r="I72" s="205"/>
      <c r="J72" s="75"/>
      <c r="K72" s="75"/>
      <c r="L72" s="73"/>
    </row>
    <row r="73">
      <c r="B73" s="29"/>
      <c r="C73" s="77" t="s">
        <v>134</v>
      </c>
      <c r="D73" s="207"/>
      <c r="E73" s="207"/>
      <c r="F73" s="207"/>
      <c r="G73" s="207"/>
      <c r="H73" s="207"/>
      <c r="I73" s="149"/>
      <c r="J73" s="207"/>
      <c r="K73" s="207"/>
      <c r="L73" s="208"/>
    </row>
    <row r="74" s="1" customFormat="1" ht="16.5" customHeight="1">
      <c r="B74" s="47"/>
      <c r="C74" s="75"/>
      <c r="D74" s="75"/>
      <c r="E74" s="206" t="s">
        <v>2126</v>
      </c>
      <c r="F74" s="75"/>
      <c r="G74" s="75"/>
      <c r="H74" s="75"/>
      <c r="I74" s="205"/>
      <c r="J74" s="75"/>
      <c r="K74" s="75"/>
      <c r="L74" s="73"/>
    </row>
    <row r="75" s="1" customFormat="1" ht="14.4" customHeight="1">
      <c r="B75" s="47"/>
      <c r="C75" s="77" t="s">
        <v>138</v>
      </c>
      <c r="D75" s="75"/>
      <c r="E75" s="75"/>
      <c r="F75" s="75"/>
      <c r="G75" s="75"/>
      <c r="H75" s="75"/>
      <c r="I75" s="205"/>
      <c r="J75" s="75"/>
      <c r="K75" s="75"/>
      <c r="L75" s="73"/>
    </row>
    <row r="76" s="1" customFormat="1" ht="17.25" customHeight="1">
      <c r="B76" s="47"/>
      <c r="C76" s="75"/>
      <c r="D76" s="75"/>
      <c r="E76" s="83" t="str">
        <f>E11</f>
        <v>D.1.4.1 - Objekt G_elektroinstalace</v>
      </c>
      <c r="F76" s="75"/>
      <c r="G76" s="75"/>
      <c r="H76" s="75"/>
      <c r="I76" s="205"/>
      <c r="J76" s="75"/>
      <c r="K76" s="75"/>
      <c r="L76" s="73"/>
    </row>
    <row r="77" s="1" customFormat="1" ht="6.96" customHeight="1">
      <c r="B77" s="47"/>
      <c r="C77" s="75"/>
      <c r="D77" s="75"/>
      <c r="E77" s="75"/>
      <c r="F77" s="75"/>
      <c r="G77" s="75"/>
      <c r="H77" s="75"/>
      <c r="I77" s="205"/>
      <c r="J77" s="75"/>
      <c r="K77" s="75"/>
      <c r="L77" s="73"/>
    </row>
    <row r="78" s="1" customFormat="1" ht="18" customHeight="1">
      <c r="B78" s="47"/>
      <c r="C78" s="77" t="s">
        <v>23</v>
      </c>
      <c r="D78" s="75"/>
      <c r="E78" s="75"/>
      <c r="F78" s="209" t="str">
        <f>F14</f>
        <v>Čimelice 115, Čimelice</v>
      </c>
      <c r="G78" s="75"/>
      <c r="H78" s="75"/>
      <c r="I78" s="210" t="s">
        <v>25</v>
      </c>
      <c r="J78" s="86" t="str">
        <f>IF(J14="","",J14)</f>
        <v>14. 8. 2018</v>
      </c>
      <c r="K78" s="75"/>
      <c r="L78" s="73"/>
    </row>
    <row r="79" s="1" customFormat="1" ht="6.96" customHeight="1">
      <c r="B79" s="47"/>
      <c r="C79" s="75"/>
      <c r="D79" s="75"/>
      <c r="E79" s="75"/>
      <c r="F79" s="75"/>
      <c r="G79" s="75"/>
      <c r="H79" s="75"/>
      <c r="I79" s="205"/>
      <c r="J79" s="75"/>
      <c r="K79" s="75"/>
      <c r="L79" s="73"/>
    </row>
    <row r="80" s="1" customFormat="1">
      <c r="B80" s="47"/>
      <c r="C80" s="77" t="s">
        <v>27</v>
      </c>
      <c r="D80" s="75"/>
      <c r="E80" s="75"/>
      <c r="F80" s="209" t="str">
        <f>E17</f>
        <v>ZŠ a MŠ Čimelice</v>
      </c>
      <c r="G80" s="75"/>
      <c r="H80" s="75"/>
      <c r="I80" s="210" t="s">
        <v>33</v>
      </c>
      <c r="J80" s="209" t="str">
        <f>E23</f>
        <v>Ing. Jaroslav Žák</v>
      </c>
      <c r="K80" s="75"/>
      <c r="L80" s="73"/>
    </row>
    <row r="81" s="1" customFormat="1" ht="14.4" customHeight="1">
      <c r="B81" s="47"/>
      <c r="C81" s="77" t="s">
        <v>31</v>
      </c>
      <c r="D81" s="75"/>
      <c r="E81" s="75"/>
      <c r="F81" s="209" t="str">
        <f>IF(E20="","",E20)</f>
        <v/>
      </c>
      <c r="G81" s="75"/>
      <c r="H81" s="75"/>
      <c r="I81" s="205"/>
      <c r="J81" s="75"/>
      <c r="K81" s="75"/>
      <c r="L81" s="73"/>
    </row>
    <row r="82" s="1" customFormat="1" ht="10.32" customHeight="1">
      <c r="B82" s="47"/>
      <c r="C82" s="75"/>
      <c r="D82" s="75"/>
      <c r="E82" s="75"/>
      <c r="F82" s="75"/>
      <c r="G82" s="75"/>
      <c r="H82" s="75"/>
      <c r="I82" s="205"/>
      <c r="J82" s="75"/>
      <c r="K82" s="75"/>
      <c r="L82" s="73"/>
    </row>
    <row r="83" s="10" customFormat="1" ht="29.28" customHeight="1">
      <c r="B83" s="211"/>
      <c r="C83" s="212" t="s">
        <v>173</v>
      </c>
      <c r="D83" s="213" t="s">
        <v>57</v>
      </c>
      <c r="E83" s="213" t="s">
        <v>53</v>
      </c>
      <c r="F83" s="213" t="s">
        <v>174</v>
      </c>
      <c r="G83" s="213" t="s">
        <v>175</v>
      </c>
      <c r="H83" s="213" t="s">
        <v>176</v>
      </c>
      <c r="I83" s="214" t="s">
        <v>177</v>
      </c>
      <c r="J83" s="213" t="s">
        <v>142</v>
      </c>
      <c r="K83" s="215" t="s">
        <v>178</v>
      </c>
      <c r="L83" s="216"/>
      <c r="M83" s="103" t="s">
        <v>179</v>
      </c>
      <c r="N83" s="104" t="s">
        <v>42</v>
      </c>
      <c r="O83" s="104" t="s">
        <v>180</v>
      </c>
      <c r="P83" s="104" t="s">
        <v>181</v>
      </c>
      <c r="Q83" s="104" t="s">
        <v>182</v>
      </c>
      <c r="R83" s="104" t="s">
        <v>183</v>
      </c>
      <c r="S83" s="104" t="s">
        <v>184</v>
      </c>
      <c r="T83" s="105" t="s">
        <v>185</v>
      </c>
    </row>
    <row r="84" s="1" customFormat="1" ht="29.28" customHeight="1">
      <c r="B84" s="47"/>
      <c r="C84" s="109" t="s">
        <v>143</v>
      </c>
      <c r="D84" s="75"/>
      <c r="E84" s="75"/>
      <c r="F84" s="75"/>
      <c r="G84" s="75"/>
      <c r="H84" s="75"/>
      <c r="I84" s="205"/>
      <c r="J84" s="217">
        <f>BK84</f>
        <v>0</v>
      </c>
      <c r="K84" s="75"/>
      <c r="L84" s="73"/>
      <c r="M84" s="106"/>
      <c r="N84" s="107"/>
      <c r="O84" s="107"/>
      <c r="P84" s="218">
        <f>P85+P122</f>
        <v>0</v>
      </c>
      <c r="Q84" s="107"/>
      <c r="R84" s="218">
        <f>R85+R122</f>
        <v>0</v>
      </c>
      <c r="S84" s="107"/>
      <c r="T84" s="219">
        <f>T85+T122</f>
        <v>0</v>
      </c>
      <c r="AT84" s="25" t="s">
        <v>71</v>
      </c>
      <c r="AU84" s="25" t="s">
        <v>144</v>
      </c>
      <c r="BK84" s="220">
        <f>BK85+BK122</f>
        <v>0</v>
      </c>
    </row>
    <row r="85" s="11" customFormat="1" ht="37.44001" customHeight="1">
      <c r="B85" s="221"/>
      <c r="C85" s="222"/>
      <c r="D85" s="223" t="s">
        <v>71</v>
      </c>
      <c r="E85" s="224" t="s">
        <v>2130</v>
      </c>
      <c r="F85" s="224" t="s">
        <v>2131</v>
      </c>
      <c r="G85" s="222"/>
      <c r="H85" s="222"/>
      <c r="I85" s="225"/>
      <c r="J85" s="226">
        <f>BK85</f>
        <v>0</v>
      </c>
      <c r="K85" s="222"/>
      <c r="L85" s="227"/>
      <c r="M85" s="228"/>
      <c r="N85" s="229"/>
      <c r="O85" s="229"/>
      <c r="P85" s="230">
        <f>SUM(P86:P121)</f>
        <v>0</v>
      </c>
      <c r="Q85" s="229"/>
      <c r="R85" s="230">
        <f>SUM(R86:R121)</f>
        <v>0</v>
      </c>
      <c r="S85" s="229"/>
      <c r="T85" s="231">
        <f>SUM(T86:T121)</f>
        <v>0</v>
      </c>
      <c r="AR85" s="232" t="s">
        <v>79</v>
      </c>
      <c r="AT85" s="233" t="s">
        <v>71</v>
      </c>
      <c r="AU85" s="233" t="s">
        <v>72</v>
      </c>
      <c r="AY85" s="232" t="s">
        <v>188</v>
      </c>
      <c r="BK85" s="234">
        <f>SUM(BK86:BK121)</f>
        <v>0</v>
      </c>
    </row>
    <row r="86" s="1" customFormat="1" ht="16.5" customHeight="1">
      <c r="B86" s="47"/>
      <c r="C86" s="237" t="s">
        <v>79</v>
      </c>
      <c r="D86" s="237" t="s">
        <v>190</v>
      </c>
      <c r="E86" s="238" t="s">
        <v>2132</v>
      </c>
      <c r="F86" s="239" t="s">
        <v>2133</v>
      </c>
      <c r="G86" s="240" t="s">
        <v>2134</v>
      </c>
      <c r="H86" s="241">
        <v>45</v>
      </c>
      <c r="I86" s="242"/>
      <c r="J86" s="243">
        <f>ROUND(I86*H86,2)</f>
        <v>0</v>
      </c>
      <c r="K86" s="239" t="s">
        <v>307</v>
      </c>
      <c r="L86" s="73"/>
      <c r="M86" s="244" t="s">
        <v>21</v>
      </c>
      <c r="N86" s="245" t="s">
        <v>43</v>
      </c>
      <c r="O86" s="48"/>
      <c r="P86" s="246">
        <f>O86*H86</f>
        <v>0</v>
      </c>
      <c r="Q86" s="246">
        <v>0</v>
      </c>
      <c r="R86" s="246">
        <f>Q86*H86</f>
        <v>0</v>
      </c>
      <c r="S86" s="246">
        <v>0</v>
      </c>
      <c r="T86" s="247">
        <f>S86*H86</f>
        <v>0</v>
      </c>
      <c r="AR86" s="25" t="s">
        <v>194</v>
      </c>
      <c r="AT86" s="25" t="s">
        <v>190</v>
      </c>
      <c r="AU86" s="25" t="s">
        <v>79</v>
      </c>
      <c r="AY86" s="25" t="s">
        <v>188</v>
      </c>
      <c r="BE86" s="248">
        <f>IF(N86="základní",J86,0)</f>
        <v>0</v>
      </c>
      <c r="BF86" s="248">
        <f>IF(N86="snížená",J86,0)</f>
        <v>0</v>
      </c>
      <c r="BG86" s="248">
        <f>IF(N86="zákl. přenesená",J86,0)</f>
        <v>0</v>
      </c>
      <c r="BH86" s="248">
        <f>IF(N86="sníž. přenesená",J86,0)</f>
        <v>0</v>
      </c>
      <c r="BI86" s="248">
        <f>IF(N86="nulová",J86,0)</f>
        <v>0</v>
      </c>
      <c r="BJ86" s="25" t="s">
        <v>79</v>
      </c>
      <c r="BK86" s="248">
        <f>ROUND(I86*H86,2)</f>
        <v>0</v>
      </c>
      <c r="BL86" s="25" t="s">
        <v>194</v>
      </c>
      <c r="BM86" s="25" t="s">
        <v>81</v>
      </c>
    </row>
    <row r="87" s="1" customFormat="1">
      <c r="B87" s="47"/>
      <c r="C87" s="75"/>
      <c r="D87" s="249" t="s">
        <v>196</v>
      </c>
      <c r="E87" s="75"/>
      <c r="F87" s="250" t="s">
        <v>2135</v>
      </c>
      <c r="G87" s="75"/>
      <c r="H87" s="75"/>
      <c r="I87" s="205"/>
      <c r="J87" s="75"/>
      <c r="K87" s="75"/>
      <c r="L87" s="73"/>
      <c r="M87" s="251"/>
      <c r="N87" s="48"/>
      <c r="O87" s="48"/>
      <c r="P87" s="48"/>
      <c r="Q87" s="48"/>
      <c r="R87" s="48"/>
      <c r="S87" s="48"/>
      <c r="T87" s="96"/>
      <c r="AT87" s="25" t="s">
        <v>196</v>
      </c>
      <c r="AU87" s="25" t="s">
        <v>79</v>
      </c>
    </row>
    <row r="88" s="1" customFormat="1" ht="16.5" customHeight="1">
      <c r="B88" s="47"/>
      <c r="C88" s="237" t="s">
        <v>81</v>
      </c>
      <c r="D88" s="237" t="s">
        <v>190</v>
      </c>
      <c r="E88" s="238" t="s">
        <v>2136</v>
      </c>
      <c r="F88" s="239" t="s">
        <v>2137</v>
      </c>
      <c r="G88" s="240" t="s">
        <v>2134</v>
      </c>
      <c r="H88" s="241">
        <v>12</v>
      </c>
      <c r="I88" s="242"/>
      <c r="J88" s="243">
        <f>ROUND(I88*H88,2)</f>
        <v>0</v>
      </c>
      <c r="K88" s="239" t="s">
        <v>307</v>
      </c>
      <c r="L88" s="73"/>
      <c r="M88" s="244" t="s">
        <v>21</v>
      </c>
      <c r="N88" s="245" t="s">
        <v>43</v>
      </c>
      <c r="O88" s="48"/>
      <c r="P88" s="246">
        <f>O88*H88</f>
        <v>0</v>
      </c>
      <c r="Q88" s="246">
        <v>0</v>
      </c>
      <c r="R88" s="246">
        <f>Q88*H88</f>
        <v>0</v>
      </c>
      <c r="S88" s="246">
        <v>0</v>
      </c>
      <c r="T88" s="247">
        <f>S88*H88</f>
        <v>0</v>
      </c>
      <c r="AR88" s="25" t="s">
        <v>194</v>
      </c>
      <c r="AT88" s="25" t="s">
        <v>190</v>
      </c>
      <c r="AU88" s="25" t="s">
        <v>79</v>
      </c>
      <c r="AY88" s="25" t="s">
        <v>188</v>
      </c>
      <c r="BE88" s="248">
        <f>IF(N88="základní",J88,0)</f>
        <v>0</v>
      </c>
      <c r="BF88" s="248">
        <f>IF(N88="snížená",J88,0)</f>
        <v>0</v>
      </c>
      <c r="BG88" s="248">
        <f>IF(N88="zákl. přenesená",J88,0)</f>
        <v>0</v>
      </c>
      <c r="BH88" s="248">
        <f>IF(N88="sníž. přenesená",J88,0)</f>
        <v>0</v>
      </c>
      <c r="BI88" s="248">
        <f>IF(N88="nulová",J88,0)</f>
        <v>0</v>
      </c>
      <c r="BJ88" s="25" t="s">
        <v>79</v>
      </c>
      <c r="BK88" s="248">
        <f>ROUND(I88*H88,2)</f>
        <v>0</v>
      </c>
      <c r="BL88" s="25" t="s">
        <v>194</v>
      </c>
      <c r="BM88" s="25" t="s">
        <v>194</v>
      </c>
    </row>
    <row r="89" s="1" customFormat="1">
      <c r="B89" s="47"/>
      <c r="C89" s="75"/>
      <c r="D89" s="249" t="s">
        <v>196</v>
      </c>
      <c r="E89" s="75"/>
      <c r="F89" s="250" t="s">
        <v>2138</v>
      </c>
      <c r="G89" s="75"/>
      <c r="H89" s="75"/>
      <c r="I89" s="205"/>
      <c r="J89" s="75"/>
      <c r="K89" s="75"/>
      <c r="L89" s="73"/>
      <c r="M89" s="251"/>
      <c r="N89" s="48"/>
      <c r="O89" s="48"/>
      <c r="P89" s="48"/>
      <c r="Q89" s="48"/>
      <c r="R89" s="48"/>
      <c r="S89" s="48"/>
      <c r="T89" s="96"/>
      <c r="AT89" s="25" t="s">
        <v>196</v>
      </c>
      <c r="AU89" s="25" t="s">
        <v>79</v>
      </c>
    </row>
    <row r="90" s="1" customFormat="1" ht="16.5" customHeight="1">
      <c r="B90" s="47"/>
      <c r="C90" s="237" t="s">
        <v>207</v>
      </c>
      <c r="D90" s="237" t="s">
        <v>190</v>
      </c>
      <c r="E90" s="238" t="s">
        <v>2139</v>
      </c>
      <c r="F90" s="239" t="s">
        <v>2140</v>
      </c>
      <c r="G90" s="240" t="s">
        <v>2141</v>
      </c>
      <c r="H90" s="241">
        <v>16</v>
      </c>
      <c r="I90" s="242"/>
      <c r="J90" s="243">
        <f>ROUND(I90*H90,2)</f>
        <v>0</v>
      </c>
      <c r="K90" s="239" t="s">
        <v>307</v>
      </c>
      <c r="L90" s="73"/>
      <c r="M90" s="244" t="s">
        <v>21</v>
      </c>
      <c r="N90" s="245" t="s">
        <v>43</v>
      </c>
      <c r="O90" s="48"/>
      <c r="P90" s="246">
        <f>O90*H90</f>
        <v>0</v>
      </c>
      <c r="Q90" s="246">
        <v>0</v>
      </c>
      <c r="R90" s="246">
        <f>Q90*H90</f>
        <v>0</v>
      </c>
      <c r="S90" s="246">
        <v>0</v>
      </c>
      <c r="T90" s="247">
        <f>S90*H90</f>
        <v>0</v>
      </c>
      <c r="AR90" s="25" t="s">
        <v>194</v>
      </c>
      <c r="AT90" s="25" t="s">
        <v>190</v>
      </c>
      <c r="AU90" s="25" t="s">
        <v>79</v>
      </c>
      <c r="AY90" s="25" t="s">
        <v>188</v>
      </c>
      <c r="BE90" s="248">
        <f>IF(N90="základní",J90,0)</f>
        <v>0</v>
      </c>
      <c r="BF90" s="248">
        <f>IF(N90="snížená",J90,0)</f>
        <v>0</v>
      </c>
      <c r="BG90" s="248">
        <f>IF(N90="zákl. přenesená",J90,0)</f>
        <v>0</v>
      </c>
      <c r="BH90" s="248">
        <f>IF(N90="sníž. přenesená",J90,0)</f>
        <v>0</v>
      </c>
      <c r="BI90" s="248">
        <f>IF(N90="nulová",J90,0)</f>
        <v>0</v>
      </c>
      <c r="BJ90" s="25" t="s">
        <v>79</v>
      </c>
      <c r="BK90" s="248">
        <f>ROUND(I90*H90,2)</f>
        <v>0</v>
      </c>
      <c r="BL90" s="25" t="s">
        <v>194</v>
      </c>
      <c r="BM90" s="25" t="s">
        <v>229</v>
      </c>
    </row>
    <row r="91" s="1" customFormat="1">
      <c r="B91" s="47"/>
      <c r="C91" s="75"/>
      <c r="D91" s="249" t="s">
        <v>196</v>
      </c>
      <c r="E91" s="75"/>
      <c r="F91" s="250" t="s">
        <v>2140</v>
      </c>
      <c r="G91" s="75"/>
      <c r="H91" s="75"/>
      <c r="I91" s="205"/>
      <c r="J91" s="75"/>
      <c r="K91" s="75"/>
      <c r="L91" s="73"/>
      <c r="M91" s="251"/>
      <c r="N91" s="48"/>
      <c r="O91" s="48"/>
      <c r="P91" s="48"/>
      <c r="Q91" s="48"/>
      <c r="R91" s="48"/>
      <c r="S91" s="48"/>
      <c r="T91" s="96"/>
      <c r="AT91" s="25" t="s">
        <v>196</v>
      </c>
      <c r="AU91" s="25" t="s">
        <v>79</v>
      </c>
    </row>
    <row r="92" s="1" customFormat="1" ht="16.5" customHeight="1">
      <c r="B92" s="47"/>
      <c r="C92" s="237" t="s">
        <v>194</v>
      </c>
      <c r="D92" s="237" t="s">
        <v>190</v>
      </c>
      <c r="E92" s="238" t="s">
        <v>2142</v>
      </c>
      <c r="F92" s="239" t="s">
        <v>2143</v>
      </c>
      <c r="G92" s="240" t="s">
        <v>2141</v>
      </c>
      <c r="H92" s="241">
        <v>4</v>
      </c>
      <c r="I92" s="242"/>
      <c r="J92" s="243">
        <f>ROUND(I92*H92,2)</f>
        <v>0</v>
      </c>
      <c r="K92" s="239" t="s">
        <v>307</v>
      </c>
      <c r="L92" s="73"/>
      <c r="M92" s="244" t="s">
        <v>21</v>
      </c>
      <c r="N92" s="245" t="s">
        <v>43</v>
      </c>
      <c r="O92" s="48"/>
      <c r="P92" s="246">
        <f>O92*H92</f>
        <v>0</v>
      </c>
      <c r="Q92" s="246">
        <v>0</v>
      </c>
      <c r="R92" s="246">
        <f>Q92*H92</f>
        <v>0</v>
      </c>
      <c r="S92" s="246">
        <v>0</v>
      </c>
      <c r="T92" s="247">
        <f>S92*H92</f>
        <v>0</v>
      </c>
      <c r="AR92" s="25" t="s">
        <v>194</v>
      </c>
      <c r="AT92" s="25" t="s">
        <v>190</v>
      </c>
      <c r="AU92" s="25" t="s">
        <v>79</v>
      </c>
      <c r="AY92" s="25" t="s">
        <v>188</v>
      </c>
      <c r="BE92" s="248">
        <f>IF(N92="základní",J92,0)</f>
        <v>0</v>
      </c>
      <c r="BF92" s="248">
        <f>IF(N92="snížená",J92,0)</f>
        <v>0</v>
      </c>
      <c r="BG92" s="248">
        <f>IF(N92="zákl. přenesená",J92,0)</f>
        <v>0</v>
      </c>
      <c r="BH92" s="248">
        <f>IF(N92="sníž. přenesená",J92,0)</f>
        <v>0</v>
      </c>
      <c r="BI92" s="248">
        <f>IF(N92="nulová",J92,0)</f>
        <v>0</v>
      </c>
      <c r="BJ92" s="25" t="s">
        <v>79</v>
      </c>
      <c r="BK92" s="248">
        <f>ROUND(I92*H92,2)</f>
        <v>0</v>
      </c>
      <c r="BL92" s="25" t="s">
        <v>194</v>
      </c>
      <c r="BM92" s="25" t="s">
        <v>240</v>
      </c>
    </row>
    <row r="93" s="1" customFormat="1">
      <c r="B93" s="47"/>
      <c r="C93" s="75"/>
      <c r="D93" s="249" t="s">
        <v>196</v>
      </c>
      <c r="E93" s="75"/>
      <c r="F93" s="250" t="s">
        <v>2143</v>
      </c>
      <c r="G93" s="75"/>
      <c r="H93" s="75"/>
      <c r="I93" s="205"/>
      <c r="J93" s="75"/>
      <c r="K93" s="75"/>
      <c r="L93" s="73"/>
      <c r="M93" s="251"/>
      <c r="N93" s="48"/>
      <c r="O93" s="48"/>
      <c r="P93" s="48"/>
      <c r="Q93" s="48"/>
      <c r="R93" s="48"/>
      <c r="S93" s="48"/>
      <c r="T93" s="96"/>
      <c r="AT93" s="25" t="s">
        <v>196</v>
      </c>
      <c r="AU93" s="25" t="s">
        <v>79</v>
      </c>
    </row>
    <row r="94" s="1" customFormat="1" ht="16.5" customHeight="1">
      <c r="B94" s="47"/>
      <c r="C94" s="237" t="s">
        <v>220</v>
      </c>
      <c r="D94" s="237" t="s">
        <v>190</v>
      </c>
      <c r="E94" s="238" t="s">
        <v>2144</v>
      </c>
      <c r="F94" s="239" t="s">
        <v>2145</v>
      </c>
      <c r="G94" s="240" t="s">
        <v>2141</v>
      </c>
      <c r="H94" s="241">
        <v>3</v>
      </c>
      <c r="I94" s="242"/>
      <c r="J94" s="243">
        <f>ROUND(I94*H94,2)</f>
        <v>0</v>
      </c>
      <c r="K94" s="239" t="s">
        <v>307</v>
      </c>
      <c r="L94" s="73"/>
      <c r="M94" s="244" t="s">
        <v>21</v>
      </c>
      <c r="N94" s="245" t="s">
        <v>43</v>
      </c>
      <c r="O94" s="48"/>
      <c r="P94" s="246">
        <f>O94*H94</f>
        <v>0</v>
      </c>
      <c r="Q94" s="246">
        <v>0</v>
      </c>
      <c r="R94" s="246">
        <f>Q94*H94</f>
        <v>0</v>
      </c>
      <c r="S94" s="246">
        <v>0</v>
      </c>
      <c r="T94" s="247">
        <f>S94*H94</f>
        <v>0</v>
      </c>
      <c r="AR94" s="25" t="s">
        <v>194</v>
      </c>
      <c r="AT94" s="25" t="s">
        <v>190</v>
      </c>
      <c r="AU94" s="25" t="s">
        <v>79</v>
      </c>
      <c r="AY94" s="25" t="s">
        <v>188</v>
      </c>
      <c r="BE94" s="248">
        <f>IF(N94="základní",J94,0)</f>
        <v>0</v>
      </c>
      <c r="BF94" s="248">
        <f>IF(N94="snížená",J94,0)</f>
        <v>0</v>
      </c>
      <c r="BG94" s="248">
        <f>IF(N94="zákl. přenesená",J94,0)</f>
        <v>0</v>
      </c>
      <c r="BH94" s="248">
        <f>IF(N94="sníž. přenesená",J94,0)</f>
        <v>0</v>
      </c>
      <c r="BI94" s="248">
        <f>IF(N94="nulová",J94,0)</f>
        <v>0</v>
      </c>
      <c r="BJ94" s="25" t="s">
        <v>79</v>
      </c>
      <c r="BK94" s="248">
        <f>ROUND(I94*H94,2)</f>
        <v>0</v>
      </c>
      <c r="BL94" s="25" t="s">
        <v>194</v>
      </c>
      <c r="BM94" s="25" t="s">
        <v>252</v>
      </c>
    </row>
    <row r="95" s="1" customFormat="1">
      <c r="B95" s="47"/>
      <c r="C95" s="75"/>
      <c r="D95" s="249" t="s">
        <v>196</v>
      </c>
      <c r="E95" s="75"/>
      <c r="F95" s="250" t="s">
        <v>2145</v>
      </c>
      <c r="G95" s="75"/>
      <c r="H95" s="75"/>
      <c r="I95" s="205"/>
      <c r="J95" s="75"/>
      <c r="K95" s="75"/>
      <c r="L95" s="73"/>
      <c r="M95" s="251"/>
      <c r="N95" s="48"/>
      <c r="O95" s="48"/>
      <c r="P95" s="48"/>
      <c r="Q95" s="48"/>
      <c r="R95" s="48"/>
      <c r="S95" s="48"/>
      <c r="T95" s="96"/>
      <c r="AT95" s="25" t="s">
        <v>196</v>
      </c>
      <c r="AU95" s="25" t="s">
        <v>79</v>
      </c>
    </row>
    <row r="96" s="1" customFormat="1" ht="16.5" customHeight="1">
      <c r="B96" s="47"/>
      <c r="C96" s="237" t="s">
        <v>229</v>
      </c>
      <c r="D96" s="237" t="s">
        <v>190</v>
      </c>
      <c r="E96" s="238" t="s">
        <v>2146</v>
      </c>
      <c r="F96" s="239" t="s">
        <v>2147</v>
      </c>
      <c r="G96" s="240" t="s">
        <v>2141</v>
      </c>
      <c r="H96" s="241">
        <v>4</v>
      </c>
      <c r="I96" s="242"/>
      <c r="J96" s="243">
        <f>ROUND(I96*H96,2)</f>
        <v>0</v>
      </c>
      <c r="K96" s="239" t="s">
        <v>307</v>
      </c>
      <c r="L96" s="73"/>
      <c r="M96" s="244" t="s">
        <v>21</v>
      </c>
      <c r="N96" s="245" t="s">
        <v>43</v>
      </c>
      <c r="O96" s="48"/>
      <c r="P96" s="246">
        <f>O96*H96</f>
        <v>0</v>
      </c>
      <c r="Q96" s="246">
        <v>0</v>
      </c>
      <c r="R96" s="246">
        <f>Q96*H96</f>
        <v>0</v>
      </c>
      <c r="S96" s="246">
        <v>0</v>
      </c>
      <c r="T96" s="247">
        <f>S96*H96</f>
        <v>0</v>
      </c>
      <c r="AR96" s="25" t="s">
        <v>194</v>
      </c>
      <c r="AT96" s="25" t="s">
        <v>190</v>
      </c>
      <c r="AU96" s="25" t="s">
        <v>79</v>
      </c>
      <c r="AY96" s="25" t="s">
        <v>188</v>
      </c>
      <c r="BE96" s="248">
        <f>IF(N96="základní",J96,0)</f>
        <v>0</v>
      </c>
      <c r="BF96" s="248">
        <f>IF(N96="snížená",J96,0)</f>
        <v>0</v>
      </c>
      <c r="BG96" s="248">
        <f>IF(N96="zákl. přenesená",J96,0)</f>
        <v>0</v>
      </c>
      <c r="BH96" s="248">
        <f>IF(N96="sníž. přenesená",J96,0)</f>
        <v>0</v>
      </c>
      <c r="BI96" s="248">
        <f>IF(N96="nulová",J96,0)</f>
        <v>0</v>
      </c>
      <c r="BJ96" s="25" t="s">
        <v>79</v>
      </c>
      <c r="BK96" s="248">
        <f>ROUND(I96*H96,2)</f>
        <v>0</v>
      </c>
      <c r="BL96" s="25" t="s">
        <v>194</v>
      </c>
      <c r="BM96" s="25" t="s">
        <v>265</v>
      </c>
    </row>
    <row r="97" s="1" customFormat="1">
      <c r="B97" s="47"/>
      <c r="C97" s="75"/>
      <c r="D97" s="249" t="s">
        <v>196</v>
      </c>
      <c r="E97" s="75"/>
      <c r="F97" s="250" t="s">
        <v>2147</v>
      </c>
      <c r="G97" s="75"/>
      <c r="H97" s="75"/>
      <c r="I97" s="205"/>
      <c r="J97" s="75"/>
      <c r="K97" s="75"/>
      <c r="L97" s="73"/>
      <c r="M97" s="251"/>
      <c r="N97" s="48"/>
      <c r="O97" s="48"/>
      <c r="P97" s="48"/>
      <c r="Q97" s="48"/>
      <c r="R97" s="48"/>
      <c r="S97" s="48"/>
      <c r="T97" s="96"/>
      <c r="AT97" s="25" t="s">
        <v>196</v>
      </c>
      <c r="AU97" s="25" t="s">
        <v>79</v>
      </c>
    </row>
    <row r="98" s="1" customFormat="1" ht="16.5" customHeight="1">
      <c r="B98" s="47"/>
      <c r="C98" s="237" t="s">
        <v>234</v>
      </c>
      <c r="D98" s="237" t="s">
        <v>190</v>
      </c>
      <c r="E98" s="238" t="s">
        <v>2148</v>
      </c>
      <c r="F98" s="239" t="s">
        <v>2149</v>
      </c>
      <c r="G98" s="240" t="s">
        <v>2141</v>
      </c>
      <c r="H98" s="241">
        <v>4</v>
      </c>
      <c r="I98" s="242"/>
      <c r="J98" s="243">
        <f>ROUND(I98*H98,2)</f>
        <v>0</v>
      </c>
      <c r="K98" s="239" t="s">
        <v>307</v>
      </c>
      <c r="L98" s="73"/>
      <c r="M98" s="244" t="s">
        <v>21</v>
      </c>
      <c r="N98" s="245" t="s">
        <v>43</v>
      </c>
      <c r="O98" s="48"/>
      <c r="P98" s="246">
        <f>O98*H98</f>
        <v>0</v>
      </c>
      <c r="Q98" s="246">
        <v>0</v>
      </c>
      <c r="R98" s="246">
        <f>Q98*H98</f>
        <v>0</v>
      </c>
      <c r="S98" s="246">
        <v>0</v>
      </c>
      <c r="T98" s="247">
        <f>S98*H98</f>
        <v>0</v>
      </c>
      <c r="AR98" s="25" t="s">
        <v>194</v>
      </c>
      <c r="AT98" s="25" t="s">
        <v>190</v>
      </c>
      <c r="AU98" s="25" t="s">
        <v>79</v>
      </c>
      <c r="AY98" s="25" t="s">
        <v>188</v>
      </c>
      <c r="BE98" s="248">
        <f>IF(N98="základní",J98,0)</f>
        <v>0</v>
      </c>
      <c r="BF98" s="248">
        <f>IF(N98="snížená",J98,0)</f>
        <v>0</v>
      </c>
      <c r="BG98" s="248">
        <f>IF(N98="zákl. přenesená",J98,0)</f>
        <v>0</v>
      </c>
      <c r="BH98" s="248">
        <f>IF(N98="sníž. přenesená",J98,0)</f>
        <v>0</v>
      </c>
      <c r="BI98" s="248">
        <f>IF(N98="nulová",J98,0)</f>
        <v>0</v>
      </c>
      <c r="BJ98" s="25" t="s">
        <v>79</v>
      </c>
      <c r="BK98" s="248">
        <f>ROUND(I98*H98,2)</f>
        <v>0</v>
      </c>
      <c r="BL98" s="25" t="s">
        <v>194</v>
      </c>
      <c r="BM98" s="25" t="s">
        <v>278</v>
      </c>
    </row>
    <row r="99" s="1" customFormat="1">
      <c r="B99" s="47"/>
      <c r="C99" s="75"/>
      <c r="D99" s="249" t="s">
        <v>196</v>
      </c>
      <c r="E99" s="75"/>
      <c r="F99" s="250" t="s">
        <v>2149</v>
      </c>
      <c r="G99" s="75"/>
      <c r="H99" s="75"/>
      <c r="I99" s="205"/>
      <c r="J99" s="75"/>
      <c r="K99" s="75"/>
      <c r="L99" s="73"/>
      <c r="M99" s="251"/>
      <c r="N99" s="48"/>
      <c r="O99" s="48"/>
      <c r="P99" s="48"/>
      <c r="Q99" s="48"/>
      <c r="R99" s="48"/>
      <c r="S99" s="48"/>
      <c r="T99" s="96"/>
      <c r="AT99" s="25" t="s">
        <v>196</v>
      </c>
      <c r="AU99" s="25" t="s">
        <v>79</v>
      </c>
    </row>
    <row r="100" s="1" customFormat="1" ht="16.5" customHeight="1">
      <c r="B100" s="47"/>
      <c r="C100" s="237" t="s">
        <v>240</v>
      </c>
      <c r="D100" s="237" t="s">
        <v>190</v>
      </c>
      <c r="E100" s="238" t="s">
        <v>2150</v>
      </c>
      <c r="F100" s="239" t="s">
        <v>2151</v>
      </c>
      <c r="G100" s="240" t="s">
        <v>2141</v>
      </c>
      <c r="H100" s="241">
        <v>65</v>
      </c>
      <c r="I100" s="242"/>
      <c r="J100" s="243">
        <f>ROUND(I100*H100,2)</f>
        <v>0</v>
      </c>
      <c r="K100" s="239" t="s">
        <v>307</v>
      </c>
      <c r="L100" s="73"/>
      <c r="M100" s="244" t="s">
        <v>21</v>
      </c>
      <c r="N100" s="245" t="s">
        <v>43</v>
      </c>
      <c r="O100" s="48"/>
      <c r="P100" s="246">
        <f>O100*H100</f>
        <v>0</v>
      </c>
      <c r="Q100" s="246">
        <v>0</v>
      </c>
      <c r="R100" s="246">
        <f>Q100*H100</f>
        <v>0</v>
      </c>
      <c r="S100" s="246">
        <v>0</v>
      </c>
      <c r="T100" s="247">
        <f>S100*H100</f>
        <v>0</v>
      </c>
      <c r="AR100" s="25" t="s">
        <v>194</v>
      </c>
      <c r="AT100" s="25" t="s">
        <v>190</v>
      </c>
      <c r="AU100" s="25" t="s">
        <v>79</v>
      </c>
      <c r="AY100" s="25" t="s">
        <v>188</v>
      </c>
      <c r="BE100" s="248">
        <f>IF(N100="základní",J100,0)</f>
        <v>0</v>
      </c>
      <c r="BF100" s="248">
        <f>IF(N100="snížená",J100,0)</f>
        <v>0</v>
      </c>
      <c r="BG100" s="248">
        <f>IF(N100="zákl. přenesená",J100,0)</f>
        <v>0</v>
      </c>
      <c r="BH100" s="248">
        <f>IF(N100="sníž. přenesená",J100,0)</f>
        <v>0</v>
      </c>
      <c r="BI100" s="248">
        <f>IF(N100="nulová",J100,0)</f>
        <v>0</v>
      </c>
      <c r="BJ100" s="25" t="s">
        <v>79</v>
      </c>
      <c r="BK100" s="248">
        <f>ROUND(I100*H100,2)</f>
        <v>0</v>
      </c>
      <c r="BL100" s="25" t="s">
        <v>194</v>
      </c>
      <c r="BM100" s="25" t="s">
        <v>290</v>
      </c>
    </row>
    <row r="101" s="1" customFormat="1">
      <c r="B101" s="47"/>
      <c r="C101" s="75"/>
      <c r="D101" s="249" t="s">
        <v>196</v>
      </c>
      <c r="E101" s="75"/>
      <c r="F101" s="250" t="s">
        <v>2151</v>
      </c>
      <c r="G101" s="75"/>
      <c r="H101" s="75"/>
      <c r="I101" s="205"/>
      <c r="J101" s="75"/>
      <c r="K101" s="75"/>
      <c r="L101" s="73"/>
      <c r="M101" s="251"/>
      <c r="N101" s="48"/>
      <c r="O101" s="48"/>
      <c r="P101" s="48"/>
      <c r="Q101" s="48"/>
      <c r="R101" s="48"/>
      <c r="S101" s="48"/>
      <c r="T101" s="96"/>
      <c r="AT101" s="25" t="s">
        <v>196</v>
      </c>
      <c r="AU101" s="25" t="s">
        <v>79</v>
      </c>
    </row>
    <row r="102" s="1" customFormat="1" ht="16.5" customHeight="1">
      <c r="B102" s="47"/>
      <c r="C102" s="237" t="s">
        <v>246</v>
      </c>
      <c r="D102" s="237" t="s">
        <v>190</v>
      </c>
      <c r="E102" s="238" t="s">
        <v>2152</v>
      </c>
      <c r="F102" s="239" t="s">
        <v>2153</v>
      </c>
      <c r="G102" s="240" t="s">
        <v>2141</v>
      </c>
      <c r="H102" s="241">
        <v>20</v>
      </c>
      <c r="I102" s="242"/>
      <c r="J102" s="243">
        <f>ROUND(I102*H102,2)</f>
        <v>0</v>
      </c>
      <c r="K102" s="239" t="s">
        <v>307</v>
      </c>
      <c r="L102" s="73"/>
      <c r="M102" s="244" t="s">
        <v>21</v>
      </c>
      <c r="N102" s="245" t="s">
        <v>43</v>
      </c>
      <c r="O102" s="48"/>
      <c r="P102" s="246">
        <f>O102*H102</f>
        <v>0</v>
      </c>
      <c r="Q102" s="246">
        <v>0</v>
      </c>
      <c r="R102" s="246">
        <f>Q102*H102</f>
        <v>0</v>
      </c>
      <c r="S102" s="246">
        <v>0</v>
      </c>
      <c r="T102" s="247">
        <f>S102*H102</f>
        <v>0</v>
      </c>
      <c r="AR102" s="25" t="s">
        <v>194</v>
      </c>
      <c r="AT102" s="25" t="s">
        <v>190</v>
      </c>
      <c r="AU102" s="25" t="s">
        <v>79</v>
      </c>
      <c r="AY102" s="25" t="s">
        <v>188</v>
      </c>
      <c r="BE102" s="248">
        <f>IF(N102="základní",J102,0)</f>
        <v>0</v>
      </c>
      <c r="BF102" s="248">
        <f>IF(N102="snížená",J102,0)</f>
        <v>0</v>
      </c>
      <c r="BG102" s="248">
        <f>IF(N102="zákl. přenesená",J102,0)</f>
        <v>0</v>
      </c>
      <c r="BH102" s="248">
        <f>IF(N102="sníž. přenesená",J102,0)</f>
        <v>0</v>
      </c>
      <c r="BI102" s="248">
        <f>IF(N102="nulová",J102,0)</f>
        <v>0</v>
      </c>
      <c r="BJ102" s="25" t="s">
        <v>79</v>
      </c>
      <c r="BK102" s="248">
        <f>ROUND(I102*H102,2)</f>
        <v>0</v>
      </c>
      <c r="BL102" s="25" t="s">
        <v>194</v>
      </c>
      <c r="BM102" s="25" t="s">
        <v>304</v>
      </c>
    </row>
    <row r="103" s="1" customFormat="1">
      <c r="B103" s="47"/>
      <c r="C103" s="75"/>
      <c r="D103" s="249" t="s">
        <v>196</v>
      </c>
      <c r="E103" s="75"/>
      <c r="F103" s="250" t="s">
        <v>2153</v>
      </c>
      <c r="G103" s="75"/>
      <c r="H103" s="75"/>
      <c r="I103" s="205"/>
      <c r="J103" s="75"/>
      <c r="K103" s="75"/>
      <c r="L103" s="73"/>
      <c r="M103" s="251"/>
      <c r="N103" s="48"/>
      <c r="O103" s="48"/>
      <c r="P103" s="48"/>
      <c r="Q103" s="48"/>
      <c r="R103" s="48"/>
      <c r="S103" s="48"/>
      <c r="T103" s="96"/>
      <c r="AT103" s="25" t="s">
        <v>196</v>
      </c>
      <c r="AU103" s="25" t="s">
        <v>79</v>
      </c>
    </row>
    <row r="104" s="1" customFormat="1" ht="16.5" customHeight="1">
      <c r="B104" s="47"/>
      <c r="C104" s="237" t="s">
        <v>252</v>
      </c>
      <c r="D104" s="237" t="s">
        <v>190</v>
      </c>
      <c r="E104" s="238" t="s">
        <v>2154</v>
      </c>
      <c r="F104" s="239" t="s">
        <v>2155</v>
      </c>
      <c r="G104" s="240" t="s">
        <v>2141</v>
      </c>
      <c r="H104" s="241">
        <v>3</v>
      </c>
      <c r="I104" s="242"/>
      <c r="J104" s="243">
        <f>ROUND(I104*H104,2)</f>
        <v>0</v>
      </c>
      <c r="K104" s="239" t="s">
        <v>307</v>
      </c>
      <c r="L104" s="73"/>
      <c r="M104" s="244" t="s">
        <v>21</v>
      </c>
      <c r="N104" s="245" t="s">
        <v>43</v>
      </c>
      <c r="O104" s="48"/>
      <c r="P104" s="246">
        <f>O104*H104</f>
        <v>0</v>
      </c>
      <c r="Q104" s="246">
        <v>0</v>
      </c>
      <c r="R104" s="246">
        <f>Q104*H104</f>
        <v>0</v>
      </c>
      <c r="S104" s="246">
        <v>0</v>
      </c>
      <c r="T104" s="247">
        <f>S104*H104</f>
        <v>0</v>
      </c>
      <c r="AR104" s="25" t="s">
        <v>194</v>
      </c>
      <c r="AT104" s="25" t="s">
        <v>190</v>
      </c>
      <c r="AU104" s="25" t="s">
        <v>79</v>
      </c>
      <c r="AY104" s="25" t="s">
        <v>188</v>
      </c>
      <c r="BE104" s="248">
        <f>IF(N104="základní",J104,0)</f>
        <v>0</v>
      </c>
      <c r="BF104" s="248">
        <f>IF(N104="snížená",J104,0)</f>
        <v>0</v>
      </c>
      <c r="BG104" s="248">
        <f>IF(N104="zákl. přenesená",J104,0)</f>
        <v>0</v>
      </c>
      <c r="BH104" s="248">
        <f>IF(N104="sníž. přenesená",J104,0)</f>
        <v>0</v>
      </c>
      <c r="BI104" s="248">
        <f>IF(N104="nulová",J104,0)</f>
        <v>0</v>
      </c>
      <c r="BJ104" s="25" t="s">
        <v>79</v>
      </c>
      <c r="BK104" s="248">
        <f>ROUND(I104*H104,2)</f>
        <v>0</v>
      </c>
      <c r="BL104" s="25" t="s">
        <v>194</v>
      </c>
      <c r="BM104" s="25" t="s">
        <v>322</v>
      </c>
    </row>
    <row r="105" s="1" customFormat="1">
      <c r="B105" s="47"/>
      <c r="C105" s="75"/>
      <c r="D105" s="249" t="s">
        <v>196</v>
      </c>
      <c r="E105" s="75"/>
      <c r="F105" s="250" t="s">
        <v>2155</v>
      </c>
      <c r="G105" s="75"/>
      <c r="H105" s="75"/>
      <c r="I105" s="205"/>
      <c r="J105" s="75"/>
      <c r="K105" s="75"/>
      <c r="L105" s="73"/>
      <c r="M105" s="251"/>
      <c r="N105" s="48"/>
      <c r="O105" s="48"/>
      <c r="P105" s="48"/>
      <c r="Q105" s="48"/>
      <c r="R105" s="48"/>
      <c r="S105" s="48"/>
      <c r="T105" s="96"/>
      <c r="AT105" s="25" t="s">
        <v>196</v>
      </c>
      <c r="AU105" s="25" t="s">
        <v>79</v>
      </c>
    </row>
    <row r="106" s="1" customFormat="1" ht="16.5" customHeight="1">
      <c r="B106" s="47"/>
      <c r="C106" s="237" t="s">
        <v>258</v>
      </c>
      <c r="D106" s="237" t="s">
        <v>190</v>
      </c>
      <c r="E106" s="238" t="s">
        <v>2156</v>
      </c>
      <c r="F106" s="239" t="s">
        <v>2157</v>
      </c>
      <c r="G106" s="240" t="s">
        <v>2141</v>
      </c>
      <c r="H106" s="241">
        <v>3</v>
      </c>
      <c r="I106" s="242"/>
      <c r="J106" s="243">
        <f>ROUND(I106*H106,2)</f>
        <v>0</v>
      </c>
      <c r="K106" s="239" t="s">
        <v>307</v>
      </c>
      <c r="L106" s="73"/>
      <c r="M106" s="244" t="s">
        <v>21</v>
      </c>
      <c r="N106" s="245" t="s">
        <v>43</v>
      </c>
      <c r="O106" s="48"/>
      <c r="P106" s="246">
        <f>O106*H106</f>
        <v>0</v>
      </c>
      <c r="Q106" s="246">
        <v>0</v>
      </c>
      <c r="R106" s="246">
        <f>Q106*H106</f>
        <v>0</v>
      </c>
      <c r="S106" s="246">
        <v>0</v>
      </c>
      <c r="T106" s="247">
        <f>S106*H106</f>
        <v>0</v>
      </c>
      <c r="AR106" s="25" t="s">
        <v>194</v>
      </c>
      <c r="AT106" s="25" t="s">
        <v>190</v>
      </c>
      <c r="AU106" s="25" t="s">
        <v>79</v>
      </c>
      <c r="AY106" s="25" t="s">
        <v>188</v>
      </c>
      <c r="BE106" s="248">
        <f>IF(N106="základní",J106,0)</f>
        <v>0</v>
      </c>
      <c r="BF106" s="248">
        <f>IF(N106="snížená",J106,0)</f>
        <v>0</v>
      </c>
      <c r="BG106" s="248">
        <f>IF(N106="zákl. přenesená",J106,0)</f>
        <v>0</v>
      </c>
      <c r="BH106" s="248">
        <f>IF(N106="sníž. přenesená",J106,0)</f>
        <v>0</v>
      </c>
      <c r="BI106" s="248">
        <f>IF(N106="nulová",J106,0)</f>
        <v>0</v>
      </c>
      <c r="BJ106" s="25" t="s">
        <v>79</v>
      </c>
      <c r="BK106" s="248">
        <f>ROUND(I106*H106,2)</f>
        <v>0</v>
      </c>
      <c r="BL106" s="25" t="s">
        <v>194</v>
      </c>
      <c r="BM106" s="25" t="s">
        <v>330</v>
      </c>
    </row>
    <row r="107" s="1" customFormat="1">
      <c r="B107" s="47"/>
      <c r="C107" s="75"/>
      <c r="D107" s="249" t="s">
        <v>196</v>
      </c>
      <c r="E107" s="75"/>
      <c r="F107" s="250" t="s">
        <v>2157</v>
      </c>
      <c r="G107" s="75"/>
      <c r="H107" s="75"/>
      <c r="I107" s="205"/>
      <c r="J107" s="75"/>
      <c r="K107" s="75"/>
      <c r="L107" s="73"/>
      <c r="M107" s="251"/>
      <c r="N107" s="48"/>
      <c r="O107" s="48"/>
      <c r="P107" s="48"/>
      <c r="Q107" s="48"/>
      <c r="R107" s="48"/>
      <c r="S107" s="48"/>
      <c r="T107" s="96"/>
      <c r="AT107" s="25" t="s">
        <v>196</v>
      </c>
      <c r="AU107" s="25" t="s">
        <v>79</v>
      </c>
    </row>
    <row r="108" s="1" customFormat="1" ht="16.5" customHeight="1">
      <c r="B108" s="47"/>
      <c r="C108" s="237" t="s">
        <v>265</v>
      </c>
      <c r="D108" s="237" t="s">
        <v>190</v>
      </c>
      <c r="E108" s="238" t="s">
        <v>2158</v>
      </c>
      <c r="F108" s="239" t="s">
        <v>2159</v>
      </c>
      <c r="G108" s="240" t="s">
        <v>2141</v>
      </c>
      <c r="H108" s="241">
        <v>4</v>
      </c>
      <c r="I108" s="242"/>
      <c r="J108" s="243">
        <f>ROUND(I108*H108,2)</f>
        <v>0</v>
      </c>
      <c r="K108" s="239" t="s">
        <v>307</v>
      </c>
      <c r="L108" s="73"/>
      <c r="M108" s="244" t="s">
        <v>21</v>
      </c>
      <c r="N108" s="245" t="s">
        <v>43</v>
      </c>
      <c r="O108" s="48"/>
      <c r="P108" s="246">
        <f>O108*H108</f>
        <v>0</v>
      </c>
      <c r="Q108" s="246">
        <v>0</v>
      </c>
      <c r="R108" s="246">
        <f>Q108*H108</f>
        <v>0</v>
      </c>
      <c r="S108" s="246">
        <v>0</v>
      </c>
      <c r="T108" s="247">
        <f>S108*H108</f>
        <v>0</v>
      </c>
      <c r="AR108" s="25" t="s">
        <v>194</v>
      </c>
      <c r="AT108" s="25" t="s">
        <v>190</v>
      </c>
      <c r="AU108" s="25" t="s">
        <v>79</v>
      </c>
      <c r="AY108" s="25" t="s">
        <v>188</v>
      </c>
      <c r="BE108" s="248">
        <f>IF(N108="základní",J108,0)</f>
        <v>0</v>
      </c>
      <c r="BF108" s="248">
        <f>IF(N108="snížená",J108,0)</f>
        <v>0</v>
      </c>
      <c r="BG108" s="248">
        <f>IF(N108="zákl. přenesená",J108,0)</f>
        <v>0</v>
      </c>
      <c r="BH108" s="248">
        <f>IF(N108="sníž. přenesená",J108,0)</f>
        <v>0</v>
      </c>
      <c r="BI108" s="248">
        <f>IF(N108="nulová",J108,0)</f>
        <v>0</v>
      </c>
      <c r="BJ108" s="25" t="s">
        <v>79</v>
      </c>
      <c r="BK108" s="248">
        <f>ROUND(I108*H108,2)</f>
        <v>0</v>
      </c>
      <c r="BL108" s="25" t="s">
        <v>194</v>
      </c>
      <c r="BM108" s="25" t="s">
        <v>342</v>
      </c>
    </row>
    <row r="109" s="1" customFormat="1">
      <c r="B109" s="47"/>
      <c r="C109" s="75"/>
      <c r="D109" s="249" t="s">
        <v>196</v>
      </c>
      <c r="E109" s="75"/>
      <c r="F109" s="250" t="s">
        <v>2159</v>
      </c>
      <c r="G109" s="75"/>
      <c r="H109" s="75"/>
      <c r="I109" s="205"/>
      <c r="J109" s="75"/>
      <c r="K109" s="75"/>
      <c r="L109" s="73"/>
      <c r="M109" s="251"/>
      <c r="N109" s="48"/>
      <c r="O109" s="48"/>
      <c r="P109" s="48"/>
      <c r="Q109" s="48"/>
      <c r="R109" s="48"/>
      <c r="S109" s="48"/>
      <c r="T109" s="96"/>
      <c r="AT109" s="25" t="s">
        <v>196</v>
      </c>
      <c r="AU109" s="25" t="s">
        <v>79</v>
      </c>
    </row>
    <row r="110" s="1" customFormat="1" ht="16.5" customHeight="1">
      <c r="B110" s="47"/>
      <c r="C110" s="237" t="s">
        <v>272</v>
      </c>
      <c r="D110" s="237" t="s">
        <v>190</v>
      </c>
      <c r="E110" s="238" t="s">
        <v>2160</v>
      </c>
      <c r="F110" s="239" t="s">
        <v>2161</v>
      </c>
      <c r="G110" s="240" t="s">
        <v>2141</v>
      </c>
      <c r="H110" s="241">
        <v>4</v>
      </c>
      <c r="I110" s="242"/>
      <c r="J110" s="243">
        <f>ROUND(I110*H110,2)</f>
        <v>0</v>
      </c>
      <c r="K110" s="239" t="s">
        <v>307</v>
      </c>
      <c r="L110" s="73"/>
      <c r="M110" s="244" t="s">
        <v>21</v>
      </c>
      <c r="N110" s="245" t="s">
        <v>43</v>
      </c>
      <c r="O110" s="48"/>
      <c r="P110" s="246">
        <f>O110*H110</f>
        <v>0</v>
      </c>
      <c r="Q110" s="246">
        <v>0</v>
      </c>
      <c r="R110" s="246">
        <f>Q110*H110</f>
        <v>0</v>
      </c>
      <c r="S110" s="246">
        <v>0</v>
      </c>
      <c r="T110" s="247">
        <f>S110*H110</f>
        <v>0</v>
      </c>
      <c r="AR110" s="25" t="s">
        <v>194</v>
      </c>
      <c r="AT110" s="25" t="s">
        <v>190</v>
      </c>
      <c r="AU110" s="25" t="s">
        <v>79</v>
      </c>
      <c r="AY110" s="25" t="s">
        <v>188</v>
      </c>
      <c r="BE110" s="248">
        <f>IF(N110="základní",J110,0)</f>
        <v>0</v>
      </c>
      <c r="BF110" s="248">
        <f>IF(N110="snížená",J110,0)</f>
        <v>0</v>
      </c>
      <c r="BG110" s="248">
        <f>IF(N110="zákl. přenesená",J110,0)</f>
        <v>0</v>
      </c>
      <c r="BH110" s="248">
        <f>IF(N110="sníž. přenesená",J110,0)</f>
        <v>0</v>
      </c>
      <c r="BI110" s="248">
        <f>IF(N110="nulová",J110,0)</f>
        <v>0</v>
      </c>
      <c r="BJ110" s="25" t="s">
        <v>79</v>
      </c>
      <c r="BK110" s="248">
        <f>ROUND(I110*H110,2)</f>
        <v>0</v>
      </c>
      <c r="BL110" s="25" t="s">
        <v>194</v>
      </c>
      <c r="BM110" s="25" t="s">
        <v>358</v>
      </c>
    </row>
    <row r="111" s="1" customFormat="1">
      <c r="B111" s="47"/>
      <c r="C111" s="75"/>
      <c r="D111" s="249" t="s">
        <v>196</v>
      </c>
      <c r="E111" s="75"/>
      <c r="F111" s="250" t="s">
        <v>2161</v>
      </c>
      <c r="G111" s="75"/>
      <c r="H111" s="75"/>
      <c r="I111" s="205"/>
      <c r="J111" s="75"/>
      <c r="K111" s="75"/>
      <c r="L111" s="73"/>
      <c r="M111" s="251"/>
      <c r="N111" s="48"/>
      <c r="O111" s="48"/>
      <c r="P111" s="48"/>
      <c r="Q111" s="48"/>
      <c r="R111" s="48"/>
      <c r="S111" s="48"/>
      <c r="T111" s="96"/>
      <c r="AT111" s="25" t="s">
        <v>196</v>
      </c>
      <c r="AU111" s="25" t="s">
        <v>79</v>
      </c>
    </row>
    <row r="112" s="1" customFormat="1" ht="16.5" customHeight="1">
      <c r="B112" s="47"/>
      <c r="C112" s="237" t="s">
        <v>278</v>
      </c>
      <c r="D112" s="237" t="s">
        <v>190</v>
      </c>
      <c r="E112" s="238" t="s">
        <v>2162</v>
      </c>
      <c r="F112" s="239" t="s">
        <v>2163</v>
      </c>
      <c r="G112" s="240" t="s">
        <v>2141</v>
      </c>
      <c r="H112" s="241">
        <v>1</v>
      </c>
      <c r="I112" s="242"/>
      <c r="J112" s="243">
        <f>ROUND(I112*H112,2)</f>
        <v>0</v>
      </c>
      <c r="K112" s="239" t="s">
        <v>307</v>
      </c>
      <c r="L112" s="73"/>
      <c r="M112" s="244" t="s">
        <v>21</v>
      </c>
      <c r="N112" s="245" t="s">
        <v>43</v>
      </c>
      <c r="O112" s="48"/>
      <c r="P112" s="246">
        <f>O112*H112</f>
        <v>0</v>
      </c>
      <c r="Q112" s="246">
        <v>0</v>
      </c>
      <c r="R112" s="246">
        <f>Q112*H112</f>
        <v>0</v>
      </c>
      <c r="S112" s="246">
        <v>0</v>
      </c>
      <c r="T112" s="247">
        <f>S112*H112</f>
        <v>0</v>
      </c>
      <c r="AR112" s="25" t="s">
        <v>194</v>
      </c>
      <c r="AT112" s="25" t="s">
        <v>190</v>
      </c>
      <c r="AU112" s="25" t="s">
        <v>79</v>
      </c>
      <c r="AY112" s="25" t="s">
        <v>188</v>
      </c>
      <c r="BE112" s="248">
        <f>IF(N112="základní",J112,0)</f>
        <v>0</v>
      </c>
      <c r="BF112" s="248">
        <f>IF(N112="snížená",J112,0)</f>
        <v>0</v>
      </c>
      <c r="BG112" s="248">
        <f>IF(N112="zákl. přenesená",J112,0)</f>
        <v>0</v>
      </c>
      <c r="BH112" s="248">
        <f>IF(N112="sníž. přenesená",J112,0)</f>
        <v>0</v>
      </c>
      <c r="BI112" s="248">
        <f>IF(N112="nulová",J112,0)</f>
        <v>0</v>
      </c>
      <c r="BJ112" s="25" t="s">
        <v>79</v>
      </c>
      <c r="BK112" s="248">
        <f>ROUND(I112*H112,2)</f>
        <v>0</v>
      </c>
      <c r="BL112" s="25" t="s">
        <v>194</v>
      </c>
      <c r="BM112" s="25" t="s">
        <v>370</v>
      </c>
    </row>
    <row r="113" s="1" customFormat="1">
      <c r="B113" s="47"/>
      <c r="C113" s="75"/>
      <c r="D113" s="249" t="s">
        <v>196</v>
      </c>
      <c r="E113" s="75"/>
      <c r="F113" s="250" t="s">
        <v>2163</v>
      </c>
      <c r="G113" s="75"/>
      <c r="H113" s="75"/>
      <c r="I113" s="205"/>
      <c r="J113" s="75"/>
      <c r="K113" s="75"/>
      <c r="L113" s="73"/>
      <c r="M113" s="251"/>
      <c r="N113" s="48"/>
      <c r="O113" s="48"/>
      <c r="P113" s="48"/>
      <c r="Q113" s="48"/>
      <c r="R113" s="48"/>
      <c r="S113" s="48"/>
      <c r="T113" s="96"/>
      <c r="AT113" s="25" t="s">
        <v>196</v>
      </c>
      <c r="AU113" s="25" t="s">
        <v>79</v>
      </c>
    </row>
    <row r="114" s="1" customFormat="1" ht="16.5" customHeight="1">
      <c r="B114" s="47"/>
      <c r="C114" s="237" t="s">
        <v>10</v>
      </c>
      <c r="D114" s="237" t="s">
        <v>190</v>
      </c>
      <c r="E114" s="238" t="s">
        <v>2164</v>
      </c>
      <c r="F114" s="239" t="s">
        <v>2165</v>
      </c>
      <c r="G114" s="240" t="s">
        <v>2166</v>
      </c>
      <c r="H114" s="241">
        <v>16</v>
      </c>
      <c r="I114" s="242"/>
      <c r="J114" s="243">
        <f>ROUND(I114*H114,2)</f>
        <v>0</v>
      </c>
      <c r="K114" s="239" t="s">
        <v>307</v>
      </c>
      <c r="L114" s="73"/>
      <c r="M114" s="244" t="s">
        <v>21</v>
      </c>
      <c r="N114" s="245" t="s">
        <v>43</v>
      </c>
      <c r="O114" s="48"/>
      <c r="P114" s="246">
        <f>O114*H114</f>
        <v>0</v>
      </c>
      <c r="Q114" s="246">
        <v>0</v>
      </c>
      <c r="R114" s="246">
        <f>Q114*H114</f>
        <v>0</v>
      </c>
      <c r="S114" s="246">
        <v>0</v>
      </c>
      <c r="T114" s="247">
        <f>S114*H114</f>
        <v>0</v>
      </c>
      <c r="AR114" s="25" t="s">
        <v>194</v>
      </c>
      <c r="AT114" s="25" t="s">
        <v>190</v>
      </c>
      <c r="AU114" s="25" t="s">
        <v>79</v>
      </c>
      <c r="AY114" s="25" t="s">
        <v>188</v>
      </c>
      <c r="BE114" s="248">
        <f>IF(N114="základní",J114,0)</f>
        <v>0</v>
      </c>
      <c r="BF114" s="248">
        <f>IF(N114="snížená",J114,0)</f>
        <v>0</v>
      </c>
      <c r="BG114" s="248">
        <f>IF(N114="zákl. přenesená",J114,0)</f>
        <v>0</v>
      </c>
      <c r="BH114" s="248">
        <f>IF(N114="sníž. přenesená",J114,0)</f>
        <v>0</v>
      </c>
      <c r="BI114" s="248">
        <f>IF(N114="nulová",J114,0)</f>
        <v>0</v>
      </c>
      <c r="BJ114" s="25" t="s">
        <v>79</v>
      </c>
      <c r="BK114" s="248">
        <f>ROUND(I114*H114,2)</f>
        <v>0</v>
      </c>
      <c r="BL114" s="25" t="s">
        <v>194</v>
      </c>
      <c r="BM114" s="25" t="s">
        <v>395</v>
      </c>
    </row>
    <row r="115" s="1" customFormat="1">
      <c r="B115" s="47"/>
      <c r="C115" s="75"/>
      <c r="D115" s="249" t="s">
        <v>196</v>
      </c>
      <c r="E115" s="75"/>
      <c r="F115" s="250" t="s">
        <v>2165</v>
      </c>
      <c r="G115" s="75"/>
      <c r="H115" s="75"/>
      <c r="I115" s="205"/>
      <c r="J115" s="75"/>
      <c r="K115" s="75"/>
      <c r="L115" s="73"/>
      <c r="M115" s="251"/>
      <c r="N115" s="48"/>
      <c r="O115" s="48"/>
      <c r="P115" s="48"/>
      <c r="Q115" s="48"/>
      <c r="R115" s="48"/>
      <c r="S115" s="48"/>
      <c r="T115" s="96"/>
      <c r="AT115" s="25" t="s">
        <v>196</v>
      </c>
      <c r="AU115" s="25" t="s">
        <v>79</v>
      </c>
    </row>
    <row r="116" s="1" customFormat="1" ht="16.5" customHeight="1">
      <c r="B116" s="47"/>
      <c r="C116" s="237" t="s">
        <v>290</v>
      </c>
      <c r="D116" s="237" t="s">
        <v>190</v>
      </c>
      <c r="E116" s="238" t="s">
        <v>2167</v>
      </c>
      <c r="F116" s="239" t="s">
        <v>2168</v>
      </c>
      <c r="G116" s="240" t="s">
        <v>2141</v>
      </c>
      <c r="H116" s="241">
        <v>1</v>
      </c>
      <c r="I116" s="242"/>
      <c r="J116" s="243">
        <f>ROUND(I116*H116,2)</f>
        <v>0</v>
      </c>
      <c r="K116" s="239" t="s">
        <v>307</v>
      </c>
      <c r="L116" s="73"/>
      <c r="M116" s="244" t="s">
        <v>21</v>
      </c>
      <c r="N116" s="245" t="s">
        <v>43</v>
      </c>
      <c r="O116" s="48"/>
      <c r="P116" s="246">
        <f>O116*H116</f>
        <v>0</v>
      </c>
      <c r="Q116" s="246">
        <v>0</v>
      </c>
      <c r="R116" s="246">
        <f>Q116*H116</f>
        <v>0</v>
      </c>
      <c r="S116" s="246">
        <v>0</v>
      </c>
      <c r="T116" s="247">
        <f>S116*H116</f>
        <v>0</v>
      </c>
      <c r="AR116" s="25" t="s">
        <v>194</v>
      </c>
      <c r="AT116" s="25" t="s">
        <v>190</v>
      </c>
      <c r="AU116" s="25" t="s">
        <v>79</v>
      </c>
      <c r="AY116" s="25" t="s">
        <v>188</v>
      </c>
      <c r="BE116" s="248">
        <f>IF(N116="základní",J116,0)</f>
        <v>0</v>
      </c>
      <c r="BF116" s="248">
        <f>IF(N116="snížená",J116,0)</f>
        <v>0</v>
      </c>
      <c r="BG116" s="248">
        <f>IF(N116="zákl. přenesená",J116,0)</f>
        <v>0</v>
      </c>
      <c r="BH116" s="248">
        <f>IF(N116="sníž. přenesená",J116,0)</f>
        <v>0</v>
      </c>
      <c r="BI116" s="248">
        <f>IF(N116="nulová",J116,0)</f>
        <v>0</v>
      </c>
      <c r="BJ116" s="25" t="s">
        <v>79</v>
      </c>
      <c r="BK116" s="248">
        <f>ROUND(I116*H116,2)</f>
        <v>0</v>
      </c>
      <c r="BL116" s="25" t="s">
        <v>194</v>
      </c>
      <c r="BM116" s="25" t="s">
        <v>405</v>
      </c>
    </row>
    <row r="117" s="1" customFormat="1">
      <c r="B117" s="47"/>
      <c r="C117" s="75"/>
      <c r="D117" s="249" t="s">
        <v>196</v>
      </c>
      <c r="E117" s="75"/>
      <c r="F117" s="250" t="s">
        <v>2168</v>
      </c>
      <c r="G117" s="75"/>
      <c r="H117" s="75"/>
      <c r="I117" s="205"/>
      <c r="J117" s="75"/>
      <c r="K117" s="75"/>
      <c r="L117" s="73"/>
      <c r="M117" s="251"/>
      <c r="N117" s="48"/>
      <c r="O117" s="48"/>
      <c r="P117" s="48"/>
      <c r="Q117" s="48"/>
      <c r="R117" s="48"/>
      <c r="S117" s="48"/>
      <c r="T117" s="96"/>
      <c r="AT117" s="25" t="s">
        <v>196</v>
      </c>
      <c r="AU117" s="25" t="s">
        <v>79</v>
      </c>
    </row>
    <row r="118" s="1" customFormat="1" ht="16.5" customHeight="1">
      <c r="B118" s="47"/>
      <c r="C118" s="237" t="s">
        <v>296</v>
      </c>
      <c r="D118" s="237" t="s">
        <v>190</v>
      </c>
      <c r="E118" s="238" t="s">
        <v>2169</v>
      </c>
      <c r="F118" s="239" t="s">
        <v>2170</v>
      </c>
      <c r="G118" s="240" t="s">
        <v>2141</v>
      </c>
      <c r="H118" s="241">
        <v>1</v>
      </c>
      <c r="I118" s="242"/>
      <c r="J118" s="243">
        <f>ROUND(I118*H118,2)</f>
        <v>0</v>
      </c>
      <c r="K118" s="239" t="s">
        <v>307</v>
      </c>
      <c r="L118" s="73"/>
      <c r="M118" s="244" t="s">
        <v>21</v>
      </c>
      <c r="N118" s="245" t="s">
        <v>43</v>
      </c>
      <c r="O118" s="48"/>
      <c r="P118" s="246">
        <f>O118*H118</f>
        <v>0</v>
      </c>
      <c r="Q118" s="246">
        <v>0</v>
      </c>
      <c r="R118" s="246">
        <f>Q118*H118</f>
        <v>0</v>
      </c>
      <c r="S118" s="246">
        <v>0</v>
      </c>
      <c r="T118" s="247">
        <f>S118*H118</f>
        <v>0</v>
      </c>
      <c r="AR118" s="25" t="s">
        <v>194</v>
      </c>
      <c r="AT118" s="25" t="s">
        <v>190</v>
      </c>
      <c r="AU118" s="25" t="s">
        <v>79</v>
      </c>
      <c r="AY118" s="25" t="s">
        <v>188</v>
      </c>
      <c r="BE118" s="248">
        <f>IF(N118="základní",J118,0)</f>
        <v>0</v>
      </c>
      <c r="BF118" s="248">
        <f>IF(N118="snížená",J118,0)</f>
        <v>0</v>
      </c>
      <c r="BG118" s="248">
        <f>IF(N118="zákl. přenesená",J118,0)</f>
        <v>0</v>
      </c>
      <c r="BH118" s="248">
        <f>IF(N118="sníž. přenesená",J118,0)</f>
        <v>0</v>
      </c>
      <c r="BI118" s="248">
        <f>IF(N118="nulová",J118,0)</f>
        <v>0</v>
      </c>
      <c r="BJ118" s="25" t="s">
        <v>79</v>
      </c>
      <c r="BK118" s="248">
        <f>ROUND(I118*H118,2)</f>
        <v>0</v>
      </c>
      <c r="BL118" s="25" t="s">
        <v>194</v>
      </c>
      <c r="BM118" s="25" t="s">
        <v>415</v>
      </c>
    </row>
    <row r="119" s="1" customFormat="1">
      <c r="B119" s="47"/>
      <c r="C119" s="75"/>
      <c r="D119" s="249" t="s">
        <v>196</v>
      </c>
      <c r="E119" s="75"/>
      <c r="F119" s="250" t="s">
        <v>2170</v>
      </c>
      <c r="G119" s="75"/>
      <c r="H119" s="75"/>
      <c r="I119" s="205"/>
      <c r="J119" s="75"/>
      <c r="K119" s="75"/>
      <c r="L119" s="73"/>
      <c r="M119" s="251"/>
      <c r="N119" s="48"/>
      <c r="O119" s="48"/>
      <c r="P119" s="48"/>
      <c r="Q119" s="48"/>
      <c r="R119" s="48"/>
      <c r="S119" s="48"/>
      <c r="T119" s="96"/>
      <c r="AT119" s="25" t="s">
        <v>196</v>
      </c>
      <c r="AU119" s="25" t="s">
        <v>79</v>
      </c>
    </row>
    <row r="120" s="1" customFormat="1" ht="16.5" customHeight="1">
      <c r="B120" s="47"/>
      <c r="C120" s="237" t="s">
        <v>304</v>
      </c>
      <c r="D120" s="237" t="s">
        <v>190</v>
      </c>
      <c r="E120" s="238" t="s">
        <v>2171</v>
      </c>
      <c r="F120" s="239" t="s">
        <v>2172</v>
      </c>
      <c r="G120" s="240" t="s">
        <v>2141</v>
      </c>
      <c r="H120" s="241">
        <v>1</v>
      </c>
      <c r="I120" s="242"/>
      <c r="J120" s="243">
        <f>ROUND(I120*H120,2)</f>
        <v>0</v>
      </c>
      <c r="K120" s="239" t="s">
        <v>307</v>
      </c>
      <c r="L120" s="73"/>
      <c r="M120" s="244" t="s">
        <v>21</v>
      </c>
      <c r="N120" s="245" t="s">
        <v>43</v>
      </c>
      <c r="O120" s="48"/>
      <c r="P120" s="246">
        <f>O120*H120</f>
        <v>0</v>
      </c>
      <c r="Q120" s="246">
        <v>0</v>
      </c>
      <c r="R120" s="246">
        <f>Q120*H120</f>
        <v>0</v>
      </c>
      <c r="S120" s="246">
        <v>0</v>
      </c>
      <c r="T120" s="247">
        <f>S120*H120</f>
        <v>0</v>
      </c>
      <c r="AR120" s="25" t="s">
        <v>194</v>
      </c>
      <c r="AT120" s="25" t="s">
        <v>190</v>
      </c>
      <c r="AU120" s="25" t="s">
        <v>79</v>
      </c>
      <c r="AY120" s="25" t="s">
        <v>188</v>
      </c>
      <c r="BE120" s="248">
        <f>IF(N120="základní",J120,0)</f>
        <v>0</v>
      </c>
      <c r="BF120" s="248">
        <f>IF(N120="snížená",J120,0)</f>
        <v>0</v>
      </c>
      <c r="BG120" s="248">
        <f>IF(N120="zákl. přenesená",J120,0)</f>
        <v>0</v>
      </c>
      <c r="BH120" s="248">
        <f>IF(N120="sníž. přenesená",J120,0)</f>
        <v>0</v>
      </c>
      <c r="BI120" s="248">
        <f>IF(N120="nulová",J120,0)</f>
        <v>0</v>
      </c>
      <c r="BJ120" s="25" t="s">
        <v>79</v>
      </c>
      <c r="BK120" s="248">
        <f>ROUND(I120*H120,2)</f>
        <v>0</v>
      </c>
      <c r="BL120" s="25" t="s">
        <v>194</v>
      </c>
      <c r="BM120" s="25" t="s">
        <v>428</v>
      </c>
    </row>
    <row r="121" s="1" customFormat="1">
      <c r="B121" s="47"/>
      <c r="C121" s="75"/>
      <c r="D121" s="249" t="s">
        <v>196</v>
      </c>
      <c r="E121" s="75"/>
      <c r="F121" s="250" t="s">
        <v>2172</v>
      </c>
      <c r="G121" s="75"/>
      <c r="H121" s="75"/>
      <c r="I121" s="205"/>
      <c r="J121" s="75"/>
      <c r="K121" s="75"/>
      <c r="L121" s="73"/>
      <c r="M121" s="251"/>
      <c r="N121" s="48"/>
      <c r="O121" s="48"/>
      <c r="P121" s="48"/>
      <c r="Q121" s="48"/>
      <c r="R121" s="48"/>
      <c r="S121" s="48"/>
      <c r="T121" s="96"/>
      <c r="AT121" s="25" t="s">
        <v>196</v>
      </c>
      <c r="AU121" s="25" t="s">
        <v>79</v>
      </c>
    </row>
    <row r="122" s="11" customFormat="1" ht="37.44001" customHeight="1">
      <c r="B122" s="221"/>
      <c r="C122" s="222"/>
      <c r="D122" s="223" t="s">
        <v>71</v>
      </c>
      <c r="E122" s="224" t="s">
        <v>2173</v>
      </c>
      <c r="F122" s="224" t="s">
        <v>2174</v>
      </c>
      <c r="G122" s="222"/>
      <c r="H122" s="222"/>
      <c r="I122" s="225"/>
      <c r="J122" s="226">
        <f>BK122</f>
        <v>0</v>
      </c>
      <c r="K122" s="222"/>
      <c r="L122" s="227"/>
      <c r="M122" s="228"/>
      <c r="N122" s="229"/>
      <c r="O122" s="229"/>
      <c r="P122" s="230">
        <f>SUM(P123:P146)</f>
        <v>0</v>
      </c>
      <c r="Q122" s="229"/>
      <c r="R122" s="230">
        <f>SUM(R123:R146)</f>
        <v>0</v>
      </c>
      <c r="S122" s="229"/>
      <c r="T122" s="231">
        <f>SUM(T123:T146)</f>
        <v>0</v>
      </c>
      <c r="AR122" s="232" t="s">
        <v>79</v>
      </c>
      <c r="AT122" s="233" t="s">
        <v>71</v>
      </c>
      <c r="AU122" s="233" t="s">
        <v>72</v>
      </c>
      <c r="AY122" s="232" t="s">
        <v>188</v>
      </c>
      <c r="BK122" s="234">
        <f>SUM(BK123:BK146)</f>
        <v>0</v>
      </c>
    </row>
    <row r="123" s="1" customFormat="1" ht="16.5" customHeight="1">
      <c r="B123" s="47"/>
      <c r="C123" s="237" t="s">
        <v>315</v>
      </c>
      <c r="D123" s="237" t="s">
        <v>190</v>
      </c>
      <c r="E123" s="238" t="s">
        <v>2175</v>
      </c>
      <c r="F123" s="239" t="s">
        <v>2176</v>
      </c>
      <c r="G123" s="240" t="s">
        <v>378</v>
      </c>
      <c r="H123" s="241">
        <v>380</v>
      </c>
      <c r="I123" s="242"/>
      <c r="J123" s="243">
        <f>ROUND(I123*H123,2)</f>
        <v>0</v>
      </c>
      <c r="K123" s="239" t="s">
        <v>307</v>
      </c>
      <c r="L123" s="73"/>
      <c r="M123" s="244" t="s">
        <v>21</v>
      </c>
      <c r="N123" s="245" t="s">
        <v>43</v>
      </c>
      <c r="O123" s="48"/>
      <c r="P123" s="246">
        <f>O123*H123</f>
        <v>0</v>
      </c>
      <c r="Q123" s="246">
        <v>0</v>
      </c>
      <c r="R123" s="246">
        <f>Q123*H123</f>
        <v>0</v>
      </c>
      <c r="S123" s="246">
        <v>0</v>
      </c>
      <c r="T123" s="247">
        <f>S123*H123</f>
        <v>0</v>
      </c>
      <c r="AR123" s="25" t="s">
        <v>194</v>
      </c>
      <c r="AT123" s="25" t="s">
        <v>190</v>
      </c>
      <c r="AU123" s="25" t="s">
        <v>79</v>
      </c>
      <c r="AY123" s="25" t="s">
        <v>188</v>
      </c>
      <c r="BE123" s="248">
        <f>IF(N123="základní",J123,0)</f>
        <v>0</v>
      </c>
      <c r="BF123" s="248">
        <f>IF(N123="snížená",J123,0)</f>
        <v>0</v>
      </c>
      <c r="BG123" s="248">
        <f>IF(N123="zákl. přenesená",J123,0)</f>
        <v>0</v>
      </c>
      <c r="BH123" s="248">
        <f>IF(N123="sníž. přenesená",J123,0)</f>
        <v>0</v>
      </c>
      <c r="BI123" s="248">
        <f>IF(N123="nulová",J123,0)</f>
        <v>0</v>
      </c>
      <c r="BJ123" s="25" t="s">
        <v>79</v>
      </c>
      <c r="BK123" s="248">
        <f>ROUND(I123*H123,2)</f>
        <v>0</v>
      </c>
      <c r="BL123" s="25" t="s">
        <v>194</v>
      </c>
      <c r="BM123" s="25" t="s">
        <v>440</v>
      </c>
    </row>
    <row r="124" s="1" customFormat="1">
      <c r="B124" s="47"/>
      <c r="C124" s="75"/>
      <c r="D124" s="249" t="s">
        <v>196</v>
      </c>
      <c r="E124" s="75"/>
      <c r="F124" s="250" t="s">
        <v>2176</v>
      </c>
      <c r="G124" s="75"/>
      <c r="H124" s="75"/>
      <c r="I124" s="205"/>
      <c r="J124" s="75"/>
      <c r="K124" s="75"/>
      <c r="L124" s="73"/>
      <c r="M124" s="251"/>
      <c r="N124" s="48"/>
      <c r="O124" s="48"/>
      <c r="P124" s="48"/>
      <c r="Q124" s="48"/>
      <c r="R124" s="48"/>
      <c r="S124" s="48"/>
      <c r="T124" s="96"/>
      <c r="AT124" s="25" t="s">
        <v>196</v>
      </c>
      <c r="AU124" s="25" t="s">
        <v>79</v>
      </c>
    </row>
    <row r="125" s="1" customFormat="1" ht="16.5" customHeight="1">
      <c r="B125" s="47"/>
      <c r="C125" s="237" t="s">
        <v>322</v>
      </c>
      <c r="D125" s="237" t="s">
        <v>190</v>
      </c>
      <c r="E125" s="238" t="s">
        <v>2177</v>
      </c>
      <c r="F125" s="239" t="s">
        <v>2178</v>
      </c>
      <c r="G125" s="240" t="s">
        <v>378</v>
      </c>
      <c r="H125" s="241">
        <v>225</v>
      </c>
      <c r="I125" s="242"/>
      <c r="J125" s="243">
        <f>ROUND(I125*H125,2)</f>
        <v>0</v>
      </c>
      <c r="K125" s="239" t="s">
        <v>307</v>
      </c>
      <c r="L125" s="73"/>
      <c r="M125" s="244" t="s">
        <v>21</v>
      </c>
      <c r="N125" s="245" t="s">
        <v>43</v>
      </c>
      <c r="O125" s="48"/>
      <c r="P125" s="246">
        <f>O125*H125</f>
        <v>0</v>
      </c>
      <c r="Q125" s="246">
        <v>0</v>
      </c>
      <c r="R125" s="246">
        <f>Q125*H125</f>
        <v>0</v>
      </c>
      <c r="S125" s="246">
        <v>0</v>
      </c>
      <c r="T125" s="247">
        <f>S125*H125</f>
        <v>0</v>
      </c>
      <c r="AR125" s="25" t="s">
        <v>194</v>
      </c>
      <c r="AT125" s="25" t="s">
        <v>190</v>
      </c>
      <c r="AU125" s="25" t="s">
        <v>79</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453</v>
      </c>
    </row>
    <row r="126" s="1" customFormat="1">
      <c r="B126" s="47"/>
      <c r="C126" s="75"/>
      <c r="D126" s="249" t="s">
        <v>196</v>
      </c>
      <c r="E126" s="75"/>
      <c r="F126" s="250" t="s">
        <v>2178</v>
      </c>
      <c r="G126" s="75"/>
      <c r="H126" s="75"/>
      <c r="I126" s="205"/>
      <c r="J126" s="75"/>
      <c r="K126" s="75"/>
      <c r="L126" s="73"/>
      <c r="M126" s="251"/>
      <c r="N126" s="48"/>
      <c r="O126" s="48"/>
      <c r="P126" s="48"/>
      <c r="Q126" s="48"/>
      <c r="R126" s="48"/>
      <c r="S126" s="48"/>
      <c r="T126" s="96"/>
      <c r="AT126" s="25" t="s">
        <v>196</v>
      </c>
      <c r="AU126" s="25" t="s">
        <v>79</v>
      </c>
    </row>
    <row r="127" s="1" customFormat="1" ht="25.5" customHeight="1">
      <c r="B127" s="47"/>
      <c r="C127" s="237" t="s">
        <v>9</v>
      </c>
      <c r="D127" s="237" t="s">
        <v>190</v>
      </c>
      <c r="E127" s="238" t="s">
        <v>2179</v>
      </c>
      <c r="F127" s="239" t="s">
        <v>2180</v>
      </c>
      <c r="G127" s="240" t="s">
        <v>378</v>
      </c>
      <c r="H127" s="241">
        <v>185</v>
      </c>
      <c r="I127" s="242"/>
      <c r="J127" s="243">
        <f>ROUND(I127*H127,2)</f>
        <v>0</v>
      </c>
      <c r="K127" s="239" t="s">
        <v>307</v>
      </c>
      <c r="L127" s="73"/>
      <c r="M127" s="244" t="s">
        <v>21</v>
      </c>
      <c r="N127" s="245" t="s">
        <v>43</v>
      </c>
      <c r="O127" s="48"/>
      <c r="P127" s="246">
        <f>O127*H127</f>
        <v>0</v>
      </c>
      <c r="Q127" s="246">
        <v>0</v>
      </c>
      <c r="R127" s="246">
        <f>Q127*H127</f>
        <v>0</v>
      </c>
      <c r="S127" s="246">
        <v>0</v>
      </c>
      <c r="T127" s="247">
        <f>S127*H127</f>
        <v>0</v>
      </c>
      <c r="AR127" s="25" t="s">
        <v>194</v>
      </c>
      <c r="AT127" s="25" t="s">
        <v>190</v>
      </c>
      <c r="AU127" s="25" t="s">
        <v>79</v>
      </c>
      <c r="AY127" s="25" t="s">
        <v>188</v>
      </c>
      <c r="BE127" s="248">
        <f>IF(N127="základní",J127,0)</f>
        <v>0</v>
      </c>
      <c r="BF127" s="248">
        <f>IF(N127="snížená",J127,0)</f>
        <v>0</v>
      </c>
      <c r="BG127" s="248">
        <f>IF(N127="zákl. přenesená",J127,0)</f>
        <v>0</v>
      </c>
      <c r="BH127" s="248">
        <f>IF(N127="sníž. přenesená",J127,0)</f>
        <v>0</v>
      </c>
      <c r="BI127" s="248">
        <f>IF(N127="nulová",J127,0)</f>
        <v>0</v>
      </c>
      <c r="BJ127" s="25" t="s">
        <v>79</v>
      </c>
      <c r="BK127" s="248">
        <f>ROUND(I127*H127,2)</f>
        <v>0</v>
      </c>
      <c r="BL127" s="25" t="s">
        <v>194</v>
      </c>
      <c r="BM127" s="25" t="s">
        <v>466</v>
      </c>
    </row>
    <row r="128" s="1" customFormat="1">
      <c r="B128" s="47"/>
      <c r="C128" s="75"/>
      <c r="D128" s="249" t="s">
        <v>196</v>
      </c>
      <c r="E128" s="75"/>
      <c r="F128" s="250" t="s">
        <v>2180</v>
      </c>
      <c r="G128" s="75"/>
      <c r="H128" s="75"/>
      <c r="I128" s="205"/>
      <c r="J128" s="75"/>
      <c r="K128" s="75"/>
      <c r="L128" s="73"/>
      <c r="M128" s="251"/>
      <c r="N128" s="48"/>
      <c r="O128" s="48"/>
      <c r="P128" s="48"/>
      <c r="Q128" s="48"/>
      <c r="R128" s="48"/>
      <c r="S128" s="48"/>
      <c r="T128" s="96"/>
      <c r="AT128" s="25" t="s">
        <v>196</v>
      </c>
      <c r="AU128" s="25" t="s">
        <v>79</v>
      </c>
    </row>
    <row r="129" s="1" customFormat="1" ht="16.5" customHeight="1">
      <c r="B129" s="47"/>
      <c r="C129" s="237" t="s">
        <v>330</v>
      </c>
      <c r="D129" s="237" t="s">
        <v>190</v>
      </c>
      <c r="E129" s="238" t="s">
        <v>2181</v>
      </c>
      <c r="F129" s="239" t="s">
        <v>2182</v>
      </c>
      <c r="G129" s="240" t="s">
        <v>2141</v>
      </c>
      <c r="H129" s="241">
        <v>25</v>
      </c>
      <c r="I129" s="242"/>
      <c r="J129" s="243">
        <f>ROUND(I129*H129,2)</f>
        <v>0</v>
      </c>
      <c r="K129" s="239" t="s">
        <v>307</v>
      </c>
      <c r="L129" s="73"/>
      <c r="M129" s="244" t="s">
        <v>21</v>
      </c>
      <c r="N129" s="245" t="s">
        <v>43</v>
      </c>
      <c r="O129" s="48"/>
      <c r="P129" s="246">
        <f>O129*H129</f>
        <v>0</v>
      </c>
      <c r="Q129" s="246">
        <v>0</v>
      </c>
      <c r="R129" s="246">
        <f>Q129*H129</f>
        <v>0</v>
      </c>
      <c r="S129" s="246">
        <v>0</v>
      </c>
      <c r="T129" s="247">
        <f>S129*H129</f>
        <v>0</v>
      </c>
      <c r="AR129" s="25" t="s">
        <v>194</v>
      </c>
      <c r="AT129" s="25" t="s">
        <v>190</v>
      </c>
      <c r="AU129" s="25" t="s">
        <v>79</v>
      </c>
      <c r="AY129" s="25" t="s">
        <v>188</v>
      </c>
      <c r="BE129" s="248">
        <f>IF(N129="základní",J129,0)</f>
        <v>0</v>
      </c>
      <c r="BF129" s="248">
        <f>IF(N129="snížená",J129,0)</f>
        <v>0</v>
      </c>
      <c r="BG129" s="248">
        <f>IF(N129="zákl. přenesená",J129,0)</f>
        <v>0</v>
      </c>
      <c r="BH129" s="248">
        <f>IF(N129="sníž. přenesená",J129,0)</f>
        <v>0</v>
      </c>
      <c r="BI129" s="248">
        <f>IF(N129="nulová",J129,0)</f>
        <v>0</v>
      </c>
      <c r="BJ129" s="25" t="s">
        <v>79</v>
      </c>
      <c r="BK129" s="248">
        <f>ROUND(I129*H129,2)</f>
        <v>0</v>
      </c>
      <c r="BL129" s="25" t="s">
        <v>194</v>
      </c>
      <c r="BM129" s="25" t="s">
        <v>478</v>
      </c>
    </row>
    <row r="130" s="1" customFormat="1">
      <c r="B130" s="47"/>
      <c r="C130" s="75"/>
      <c r="D130" s="249" t="s">
        <v>196</v>
      </c>
      <c r="E130" s="75"/>
      <c r="F130" s="250" t="s">
        <v>2183</v>
      </c>
      <c r="G130" s="75"/>
      <c r="H130" s="75"/>
      <c r="I130" s="205"/>
      <c r="J130" s="75"/>
      <c r="K130" s="75"/>
      <c r="L130" s="73"/>
      <c r="M130" s="251"/>
      <c r="N130" s="48"/>
      <c r="O130" s="48"/>
      <c r="P130" s="48"/>
      <c r="Q130" s="48"/>
      <c r="R130" s="48"/>
      <c r="S130" s="48"/>
      <c r="T130" s="96"/>
      <c r="AT130" s="25" t="s">
        <v>196</v>
      </c>
      <c r="AU130" s="25" t="s">
        <v>79</v>
      </c>
    </row>
    <row r="131" s="1" customFormat="1" ht="16.5" customHeight="1">
      <c r="B131" s="47"/>
      <c r="C131" s="237" t="s">
        <v>335</v>
      </c>
      <c r="D131" s="237" t="s">
        <v>190</v>
      </c>
      <c r="E131" s="238" t="s">
        <v>2184</v>
      </c>
      <c r="F131" s="239" t="s">
        <v>2185</v>
      </c>
      <c r="G131" s="240" t="s">
        <v>2141</v>
      </c>
      <c r="H131" s="241">
        <v>25</v>
      </c>
      <c r="I131" s="242"/>
      <c r="J131" s="243">
        <f>ROUND(I131*H131,2)</f>
        <v>0</v>
      </c>
      <c r="K131" s="239" t="s">
        <v>307</v>
      </c>
      <c r="L131" s="73"/>
      <c r="M131" s="244" t="s">
        <v>21</v>
      </c>
      <c r="N131" s="245" t="s">
        <v>43</v>
      </c>
      <c r="O131" s="48"/>
      <c r="P131" s="246">
        <f>O131*H131</f>
        <v>0</v>
      </c>
      <c r="Q131" s="246">
        <v>0</v>
      </c>
      <c r="R131" s="246">
        <f>Q131*H131</f>
        <v>0</v>
      </c>
      <c r="S131" s="246">
        <v>0</v>
      </c>
      <c r="T131" s="247">
        <f>S131*H131</f>
        <v>0</v>
      </c>
      <c r="AR131" s="25" t="s">
        <v>194</v>
      </c>
      <c r="AT131" s="25" t="s">
        <v>190</v>
      </c>
      <c r="AU131" s="25" t="s">
        <v>79</v>
      </c>
      <c r="AY131" s="25" t="s">
        <v>188</v>
      </c>
      <c r="BE131" s="248">
        <f>IF(N131="základní",J131,0)</f>
        <v>0</v>
      </c>
      <c r="BF131" s="248">
        <f>IF(N131="snížená",J131,0)</f>
        <v>0</v>
      </c>
      <c r="BG131" s="248">
        <f>IF(N131="zákl. přenesená",J131,0)</f>
        <v>0</v>
      </c>
      <c r="BH131" s="248">
        <f>IF(N131="sníž. přenesená",J131,0)</f>
        <v>0</v>
      </c>
      <c r="BI131" s="248">
        <f>IF(N131="nulová",J131,0)</f>
        <v>0</v>
      </c>
      <c r="BJ131" s="25" t="s">
        <v>79</v>
      </c>
      <c r="BK131" s="248">
        <f>ROUND(I131*H131,2)</f>
        <v>0</v>
      </c>
      <c r="BL131" s="25" t="s">
        <v>194</v>
      </c>
      <c r="BM131" s="25" t="s">
        <v>490</v>
      </c>
    </row>
    <row r="132" s="1" customFormat="1">
      <c r="B132" s="47"/>
      <c r="C132" s="75"/>
      <c r="D132" s="249" t="s">
        <v>196</v>
      </c>
      <c r="E132" s="75"/>
      <c r="F132" s="250" t="s">
        <v>2186</v>
      </c>
      <c r="G132" s="75"/>
      <c r="H132" s="75"/>
      <c r="I132" s="205"/>
      <c r="J132" s="75"/>
      <c r="K132" s="75"/>
      <c r="L132" s="73"/>
      <c r="M132" s="251"/>
      <c r="N132" s="48"/>
      <c r="O132" s="48"/>
      <c r="P132" s="48"/>
      <c r="Q132" s="48"/>
      <c r="R132" s="48"/>
      <c r="S132" s="48"/>
      <c r="T132" s="96"/>
      <c r="AT132" s="25" t="s">
        <v>196</v>
      </c>
      <c r="AU132" s="25" t="s">
        <v>79</v>
      </c>
    </row>
    <row r="133" s="1" customFormat="1" ht="16.5" customHeight="1">
      <c r="B133" s="47"/>
      <c r="C133" s="237" t="s">
        <v>342</v>
      </c>
      <c r="D133" s="237" t="s">
        <v>190</v>
      </c>
      <c r="E133" s="238" t="s">
        <v>2187</v>
      </c>
      <c r="F133" s="239" t="s">
        <v>2188</v>
      </c>
      <c r="G133" s="240" t="s">
        <v>2141</v>
      </c>
      <c r="H133" s="241">
        <v>1</v>
      </c>
      <c r="I133" s="242"/>
      <c r="J133" s="243">
        <f>ROUND(I133*H133,2)</f>
        <v>0</v>
      </c>
      <c r="K133" s="239" t="s">
        <v>307</v>
      </c>
      <c r="L133" s="73"/>
      <c r="M133" s="244" t="s">
        <v>21</v>
      </c>
      <c r="N133" s="245" t="s">
        <v>43</v>
      </c>
      <c r="O133" s="48"/>
      <c r="P133" s="246">
        <f>O133*H133</f>
        <v>0</v>
      </c>
      <c r="Q133" s="246">
        <v>0</v>
      </c>
      <c r="R133" s="246">
        <f>Q133*H133</f>
        <v>0</v>
      </c>
      <c r="S133" s="246">
        <v>0</v>
      </c>
      <c r="T133" s="247">
        <f>S133*H133</f>
        <v>0</v>
      </c>
      <c r="AR133" s="25" t="s">
        <v>194</v>
      </c>
      <c r="AT133" s="25" t="s">
        <v>190</v>
      </c>
      <c r="AU133" s="25" t="s">
        <v>79</v>
      </c>
      <c r="AY133" s="25" t="s">
        <v>188</v>
      </c>
      <c r="BE133" s="248">
        <f>IF(N133="základní",J133,0)</f>
        <v>0</v>
      </c>
      <c r="BF133" s="248">
        <f>IF(N133="snížená",J133,0)</f>
        <v>0</v>
      </c>
      <c r="BG133" s="248">
        <f>IF(N133="zákl. přenesená",J133,0)</f>
        <v>0</v>
      </c>
      <c r="BH133" s="248">
        <f>IF(N133="sníž. přenesená",J133,0)</f>
        <v>0</v>
      </c>
      <c r="BI133" s="248">
        <f>IF(N133="nulová",J133,0)</f>
        <v>0</v>
      </c>
      <c r="BJ133" s="25" t="s">
        <v>79</v>
      </c>
      <c r="BK133" s="248">
        <f>ROUND(I133*H133,2)</f>
        <v>0</v>
      </c>
      <c r="BL133" s="25" t="s">
        <v>194</v>
      </c>
      <c r="BM133" s="25" t="s">
        <v>518</v>
      </c>
    </row>
    <row r="134" s="1" customFormat="1">
      <c r="B134" s="47"/>
      <c r="C134" s="75"/>
      <c r="D134" s="249" t="s">
        <v>196</v>
      </c>
      <c r="E134" s="75"/>
      <c r="F134" s="250" t="s">
        <v>2188</v>
      </c>
      <c r="G134" s="75"/>
      <c r="H134" s="75"/>
      <c r="I134" s="205"/>
      <c r="J134" s="75"/>
      <c r="K134" s="75"/>
      <c r="L134" s="73"/>
      <c r="M134" s="251"/>
      <c r="N134" s="48"/>
      <c r="O134" s="48"/>
      <c r="P134" s="48"/>
      <c r="Q134" s="48"/>
      <c r="R134" s="48"/>
      <c r="S134" s="48"/>
      <c r="T134" s="96"/>
      <c r="AT134" s="25" t="s">
        <v>196</v>
      </c>
      <c r="AU134" s="25" t="s">
        <v>79</v>
      </c>
    </row>
    <row r="135" s="1" customFormat="1" ht="16.5" customHeight="1">
      <c r="B135" s="47"/>
      <c r="C135" s="237" t="s">
        <v>347</v>
      </c>
      <c r="D135" s="237" t="s">
        <v>190</v>
      </c>
      <c r="E135" s="238" t="s">
        <v>2189</v>
      </c>
      <c r="F135" s="239" t="s">
        <v>2190</v>
      </c>
      <c r="G135" s="240" t="s">
        <v>2141</v>
      </c>
      <c r="H135" s="241">
        <v>1</v>
      </c>
      <c r="I135" s="242"/>
      <c r="J135" s="243">
        <f>ROUND(I135*H135,2)</f>
        <v>0</v>
      </c>
      <c r="K135" s="239" t="s">
        <v>307</v>
      </c>
      <c r="L135" s="73"/>
      <c r="M135" s="244" t="s">
        <v>21</v>
      </c>
      <c r="N135" s="245" t="s">
        <v>43</v>
      </c>
      <c r="O135" s="48"/>
      <c r="P135" s="246">
        <f>O135*H135</f>
        <v>0</v>
      </c>
      <c r="Q135" s="246">
        <v>0</v>
      </c>
      <c r="R135" s="246">
        <f>Q135*H135</f>
        <v>0</v>
      </c>
      <c r="S135" s="246">
        <v>0</v>
      </c>
      <c r="T135" s="247">
        <f>S135*H135</f>
        <v>0</v>
      </c>
      <c r="AR135" s="25" t="s">
        <v>194</v>
      </c>
      <c r="AT135" s="25" t="s">
        <v>190</v>
      </c>
      <c r="AU135" s="25" t="s">
        <v>79</v>
      </c>
      <c r="AY135" s="25" t="s">
        <v>188</v>
      </c>
      <c r="BE135" s="248">
        <f>IF(N135="základní",J135,0)</f>
        <v>0</v>
      </c>
      <c r="BF135" s="248">
        <f>IF(N135="snížená",J135,0)</f>
        <v>0</v>
      </c>
      <c r="BG135" s="248">
        <f>IF(N135="zákl. přenesená",J135,0)</f>
        <v>0</v>
      </c>
      <c r="BH135" s="248">
        <f>IF(N135="sníž. přenesená",J135,0)</f>
        <v>0</v>
      </c>
      <c r="BI135" s="248">
        <f>IF(N135="nulová",J135,0)</f>
        <v>0</v>
      </c>
      <c r="BJ135" s="25" t="s">
        <v>79</v>
      </c>
      <c r="BK135" s="248">
        <f>ROUND(I135*H135,2)</f>
        <v>0</v>
      </c>
      <c r="BL135" s="25" t="s">
        <v>194</v>
      </c>
      <c r="BM135" s="25" t="s">
        <v>533</v>
      </c>
    </row>
    <row r="136" s="1" customFormat="1">
      <c r="B136" s="47"/>
      <c r="C136" s="75"/>
      <c r="D136" s="249" t="s">
        <v>196</v>
      </c>
      <c r="E136" s="75"/>
      <c r="F136" s="250" t="s">
        <v>2190</v>
      </c>
      <c r="G136" s="75"/>
      <c r="H136" s="75"/>
      <c r="I136" s="205"/>
      <c r="J136" s="75"/>
      <c r="K136" s="75"/>
      <c r="L136" s="73"/>
      <c r="M136" s="251"/>
      <c r="N136" s="48"/>
      <c r="O136" s="48"/>
      <c r="P136" s="48"/>
      <c r="Q136" s="48"/>
      <c r="R136" s="48"/>
      <c r="S136" s="48"/>
      <c r="T136" s="96"/>
      <c r="AT136" s="25" t="s">
        <v>196</v>
      </c>
      <c r="AU136" s="25" t="s">
        <v>79</v>
      </c>
    </row>
    <row r="137" s="1" customFormat="1" ht="16.5" customHeight="1">
      <c r="B137" s="47"/>
      <c r="C137" s="237" t="s">
        <v>358</v>
      </c>
      <c r="D137" s="237" t="s">
        <v>190</v>
      </c>
      <c r="E137" s="238" t="s">
        <v>2191</v>
      </c>
      <c r="F137" s="239" t="s">
        <v>2192</v>
      </c>
      <c r="G137" s="240" t="s">
        <v>2141</v>
      </c>
      <c r="H137" s="241">
        <v>1</v>
      </c>
      <c r="I137" s="242"/>
      <c r="J137" s="243">
        <f>ROUND(I137*H137,2)</f>
        <v>0</v>
      </c>
      <c r="K137" s="239" t="s">
        <v>307</v>
      </c>
      <c r="L137" s="73"/>
      <c r="M137" s="244" t="s">
        <v>21</v>
      </c>
      <c r="N137" s="245" t="s">
        <v>43</v>
      </c>
      <c r="O137" s="48"/>
      <c r="P137" s="246">
        <f>O137*H137</f>
        <v>0</v>
      </c>
      <c r="Q137" s="246">
        <v>0</v>
      </c>
      <c r="R137" s="246">
        <f>Q137*H137</f>
        <v>0</v>
      </c>
      <c r="S137" s="246">
        <v>0</v>
      </c>
      <c r="T137" s="247">
        <f>S137*H137</f>
        <v>0</v>
      </c>
      <c r="AR137" s="25" t="s">
        <v>194</v>
      </c>
      <c r="AT137" s="25" t="s">
        <v>190</v>
      </c>
      <c r="AU137" s="25" t="s">
        <v>79</v>
      </c>
      <c r="AY137" s="25" t="s">
        <v>188</v>
      </c>
      <c r="BE137" s="248">
        <f>IF(N137="základní",J137,0)</f>
        <v>0</v>
      </c>
      <c r="BF137" s="248">
        <f>IF(N137="snížená",J137,0)</f>
        <v>0</v>
      </c>
      <c r="BG137" s="248">
        <f>IF(N137="zákl. přenesená",J137,0)</f>
        <v>0</v>
      </c>
      <c r="BH137" s="248">
        <f>IF(N137="sníž. přenesená",J137,0)</f>
        <v>0</v>
      </c>
      <c r="BI137" s="248">
        <f>IF(N137="nulová",J137,0)</f>
        <v>0</v>
      </c>
      <c r="BJ137" s="25" t="s">
        <v>79</v>
      </c>
      <c r="BK137" s="248">
        <f>ROUND(I137*H137,2)</f>
        <v>0</v>
      </c>
      <c r="BL137" s="25" t="s">
        <v>194</v>
      </c>
      <c r="BM137" s="25" t="s">
        <v>547</v>
      </c>
    </row>
    <row r="138" s="1" customFormat="1">
      <c r="B138" s="47"/>
      <c r="C138" s="75"/>
      <c r="D138" s="249" t="s">
        <v>196</v>
      </c>
      <c r="E138" s="75"/>
      <c r="F138" s="250" t="s">
        <v>2192</v>
      </c>
      <c r="G138" s="75"/>
      <c r="H138" s="75"/>
      <c r="I138" s="205"/>
      <c r="J138" s="75"/>
      <c r="K138" s="75"/>
      <c r="L138" s="73"/>
      <c r="M138" s="251"/>
      <c r="N138" s="48"/>
      <c r="O138" s="48"/>
      <c r="P138" s="48"/>
      <c r="Q138" s="48"/>
      <c r="R138" s="48"/>
      <c r="S138" s="48"/>
      <c r="T138" s="96"/>
      <c r="AT138" s="25" t="s">
        <v>196</v>
      </c>
      <c r="AU138" s="25" t="s">
        <v>79</v>
      </c>
    </row>
    <row r="139" s="1" customFormat="1" ht="16.5" customHeight="1">
      <c r="B139" s="47"/>
      <c r="C139" s="237" t="s">
        <v>363</v>
      </c>
      <c r="D139" s="237" t="s">
        <v>190</v>
      </c>
      <c r="E139" s="238" t="s">
        <v>2193</v>
      </c>
      <c r="F139" s="239" t="s">
        <v>2194</v>
      </c>
      <c r="G139" s="240" t="s">
        <v>2166</v>
      </c>
      <c r="H139" s="241">
        <v>40</v>
      </c>
      <c r="I139" s="242"/>
      <c r="J139" s="243">
        <f>ROUND(I139*H139,2)</f>
        <v>0</v>
      </c>
      <c r="K139" s="239" t="s">
        <v>307</v>
      </c>
      <c r="L139" s="73"/>
      <c r="M139" s="244" t="s">
        <v>21</v>
      </c>
      <c r="N139" s="245" t="s">
        <v>43</v>
      </c>
      <c r="O139" s="48"/>
      <c r="P139" s="246">
        <f>O139*H139</f>
        <v>0</v>
      </c>
      <c r="Q139" s="246">
        <v>0</v>
      </c>
      <c r="R139" s="246">
        <f>Q139*H139</f>
        <v>0</v>
      </c>
      <c r="S139" s="246">
        <v>0</v>
      </c>
      <c r="T139" s="247">
        <f>S139*H139</f>
        <v>0</v>
      </c>
      <c r="AR139" s="25" t="s">
        <v>194</v>
      </c>
      <c r="AT139" s="25" t="s">
        <v>190</v>
      </c>
      <c r="AU139" s="25" t="s">
        <v>79</v>
      </c>
      <c r="AY139" s="25" t="s">
        <v>188</v>
      </c>
      <c r="BE139" s="248">
        <f>IF(N139="základní",J139,0)</f>
        <v>0</v>
      </c>
      <c r="BF139" s="248">
        <f>IF(N139="snížená",J139,0)</f>
        <v>0</v>
      </c>
      <c r="BG139" s="248">
        <f>IF(N139="zákl. přenesená",J139,0)</f>
        <v>0</v>
      </c>
      <c r="BH139" s="248">
        <f>IF(N139="sníž. přenesená",J139,0)</f>
        <v>0</v>
      </c>
      <c r="BI139" s="248">
        <f>IF(N139="nulová",J139,0)</f>
        <v>0</v>
      </c>
      <c r="BJ139" s="25" t="s">
        <v>79</v>
      </c>
      <c r="BK139" s="248">
        <f>ROUND(I139*H139,2)</f>
        <v>0</v>
      </c>
      <c r="BL139" s="25" t="s">
        <v>194</v>
      </c>
      <c r="BM139" s="25" t="s">
        <v>562</v>
      </c>
    </row>
    <row r="140" s="1" customFormat="1">
      <c r="B140" s="47"/>
      <c r="C140" s="75"/>
      <c r="D140" s="249" t="s">
        <v>196</v>
      </c>
      <c r="E140" s="75"/>
      <c r="F140" s="250" t="s">
        <v>2194</v>
      </c>
      <c r="G140" s="75"/>
      <c r="H140" s="75"/>
      <c r="I140" s="205"/>
      <c r="J140" s="75"/>
      <c r="K140" s="75"/>
      <c r="L140" s="73"/>
      <c r="M140" s="251"/>
      <c r="N140" s="48"/>
      <c r="O140" s="48"/>
      <c r="P140" s="48"/>
      <c r="Q140" s="48"/>
      <c r="R140" s="48"/>
      <c r="S140" s="48"/>
      <c r="T140" s="96"/>
      <c r="AT140" s="25" t="s">
        <v>196</v>
      </c>
      <c r="AU140" s="25" t="s">
        <v>79</v>
      </c>
    </row>
    <row r="141" s="1" customFormat="1" ht="16.5" customHeight="1">
      <c r="B141" s="47"/>
      <c r="C141" s="237" t="s">
        <v>370</v>
      </c>
      <c r="D141" s="237" t="s">
        <v>190</v>
      </c>
      <c r="E141" s="238" t="s">
        <v>2195</v>
      </c>
      <c r="F141" s="239" t="s">
        <v>2168</v>
      </c>
      <c r="G141" s="240" t="s">
        <v>2141</v>
      </c>
      <c r="H141" s="241">
        <v>1</v>
      </c>
      <c r="I141" s="242"/>
      <c r="J141" s="243">
        <f>ROUND(I141*H141,2)</f>
        <v>0</v>
      </c>
      <c r="K141" s="239" t="s">
        <v>307</v>
      </c>
      <c r="L141" s="73"/>
      <c r="M141" s="244" t="s">
        <v>21</v>
      </c>
      <c r="N141" s="245" t="s">
        <v>43</v>
      </c>
      <c r="O141" s="48"/>
      <c r="P141" s="246">
        <f>O141*H141</f>
        <v>0</v>
      </c>
      <c r="Q141" s="246">
        <v>0</v>
      </c>
      <c r="R141" s="246">
        <f>Q141*H141</f>
        <v>0</v>
      </c>
      <c r="S141" s="246">
        <v>0</v>
      </c>
      <c r="T141" s="247">
        <f>S141*H141</f>
        <v>0</v>
      </c>
      <c r="AR141" s="25" t="s">
        <v>194</v>
      </c>
      <c r="AT141" s="25" t="s">
        <v>190</v>
      </c>
      <c r="AU141" s="25" t="s">
        <v>79</v>
      </c>
      <c r="AY141" s="25" t="s">
        <v>188</v>
      </c>
      <c r="BE141" s="248">
        <f>IF(N141="základní",J141,0)</f>
        <v>0</v>
      </c>
      <c r="BF141" s="248">
        <f>IF(N141="snížená",J141,0)</f>
        <v>0</v>
      </c>
      <c r="BG141" s="248">
        <f>IF(N141="zákl. přenesená",J141,0)</f>
        <v>0</v>
      </c>
      <c r="BH141" s="248">
        <f>IF(N141="sníž. přenesená",J141,0)</f>
        <v>0</v>
      </c>
      <c r="BI141" s="248">
        <f>IF(N141="nulová",J141,0)</f>
        <v>0</v>
      </c>
      <c r="BJ141" s="25" t="s">
        <v>79</v>
      </c>
      <c r="BK141" s="248">
        <f>ROUND(I141*H141,2)</f>
        <v>0</v>
      </c>
      <c r="BL141" s="25" t="s">
        <v>194</v>
      </c>
      <c r="BM141" s="25" t="s">
        <v>574</v>
      </c>
    </row>
    <row r="142" s="1" customFormat="1">
      <c r="B142" s="47"/>
      <c r="C142" s="75"/>
      <c r="D142" s="249" t="s">
        <v>196</v>
      </c>
      <c r="E142" s="75"/>
      <c r="F142" s="250" t="s">
        <v>2168</v>
      </c>
      <c r="G142" s="75"/>
      <c r="H142" s="75"/>
      <c r="I142" s="205"/>
      <c r="J142" s="75"/>
      <c r="K142" s="75"/>
      <c r="L142" s="73"/>
      <c r="M142" s="251"/>
      <c r="N142" s="48"/>
      <c r="O142" s="48"/>
      <c r="P142" s="48"/>
      <c r="Q142" s="48"/>
      <c r="R142" s="48"/>
      <c r="S142" s="48"/>
      <c r="T142" s="96"/>
      <c r="AT142" s="25" t="s">
        <v>196</v>
      </c>
      <c r="AU142" s="25" t="s">
        <v>79</v>
      </c>
    </row>
    <row r="143" s="1" customFormat="1" ht="16.5" customHeight="1">
      <c r="B143" s="47"/>
      <c r="C143" s="237" t="s">
        <v>375</v>
      </c>
      <c r="D143" s="237" t="s">
        <v>190</v>
      </c>
      <c r="E143" s="238" t="s">
        <v>2196</v>
      </c>
      <c r="F143" s="239" t="s">
        <v>2170</v>
      </c>
      <c r="G143" s="240" t="s">
        <v>2141</v>
      </c>
      <c r="H143" s="241">
        <v>1</v>
      </c>
      <c r="I143" s="242"/>
      <c r="J143" s="243">
        <f>ROUND(I143*H143,2)</f>
        <v>0</v>
      </c>
      <c r="K143" s="239" t="s">
        <v>307</v>
      </c>
      <c r="L143" s="73"/>
      <c r="M143" s="244" t="s">
        <v>21</v>
      </c>
      <c r="N143" s="245" t="s">
        <v>43</v>
      </c>
      <c r="O143" s="48"/>
      <c r="P143" s="246">
        <f>O143*H143</f>
        <v>0</v>
      </c>
      <c r="Q143" s="246">
        <v>0</v>
      </c>
      <c r="R143" s="246">
        <f>Q143*H143</f>
        <v>0</v>
      </c>
      <c r="S143" s="246">
        <v>0</v>
      </c>
      <c r="T143" s="247">
        <f>S143*H143</f>
        <v>0</v>
      </c>
      <c r="AR143" s="25" t="s">
        <v>194</v>
      </c>
      <c r="AT143" s="25" t="s">
        <v>190</v>
      </c>
      <c r="AU143" s="25" t="s">
        <v>79</v>
      </c>
      <c r="AY143" s="25" t="s">
        <v>188</v>
      </c>
      <c r="BE143" s="248">
        <f>IF(N143="základní",J143,0)</f>
        <v>0</v>
      </c>
      <c r="BF143" s="248">
        <f>IF(N143="snížená",J143,0)</f>
        <v>0</v>
      </c>
      <c r="BG143" s="248">
        <f>IF(N143="zákl. přenesená",J143,0)</f>
        <v>0</v>
      </c>
      <c r="BH143" s="248">
        <f>IF(N143="sníž. přenesená",J143,0)</f>
        <v>0</v>
      </c>
      <c r="BI143" s="248">
        <f>IF(N143="nulová",J143,0)</f>
        <v>0</v>
      </c>
      <c r="BJ143" s="25" t="s">
        <v>79</v>
      </c>
      <c r="BK143" s="248">
        <f>ROUND(I143*H143,2)</f>
        <v>0</v>
      </c>
      <c r="BL143" s="25" t="s">
        <v>194</v>
      </c>
      <c r="BM143" s="25" t="s">
        <v>586</v>
      </c>
    </row>
    <row r="144" s="1" customFormat="1">
      <c r="B144" s="47"/>
      <c r="C144" s="75"/>
      <c r="D144" s="249" t="s">
        <v>196</v>
      </c>
      <c r="E144" s="75"/>
      <c r="F144" s="250" t="s">
        <v>2170</v>
      </c>
      <c r="G144" s="75"/>
      <c r="H144" s="75"/>
      <c r="I144" s="205"/>
      <c r="J144" s="75"/>
      <c r="K144" s="75"/>
      <c r="L144" s="73"/>
      <c r="M144" s="251"/>
      <c r="N144" s="48"/>
      <c r="O144" s="48"/>
      <c r="P144" s="48"/>
      <c r="Q144" s="48"/>
      <c r="R144" s="48"/>
      <c r="S144" s="48"/>
      <c r="T144" s="96"/>
      <c r="AT144" s="25" t="s">
        <v>196</v>
      </c>
      <c r="AU144" s="25" t="s">
        <v>79</v>
      </c>
    </row>
    <row r="145" s="1" customFormat="1" ht="16.5" customHeight="1">
      <c r="B145" s="47"/>
      <c r="C145" s="237" t="s">
        <v>395</v>
      </c>
      <c r="D145" s="237" t="s">
        <v>190</v>
      </c>
      <c r="E145" s="238" t="s">
        <v>2171</v>
      </c>
      <c r="F145" s="239" t="s">
        <v>2172</v>
      </c>
      <c r="G145" s="240" t="s">
        <v>2141</v>
      </c>
      <c r="H145" s="241">
        <v>1</v>
      </c>
      <c r="I145" s="242"/>
      <c r="J145" s="243">
        <f>ROUND(I145*H145,2)</f>
        <v>0</v>
      </c>
      <c r="K145" s="239" t="s">
        <v>307</v>
      </c>
      <c r="L145" s="73"/>
      <c r="M145" s="244" t="s">
        <v>21</v>
      </c>
      <c r="N145" s="245" t="s">
        <v>43</v>
      </c>
      <c r="O145" s="48"/>
      <c r="P145" s="246">
        <f>O145*H145</f>
        <v>0</v>
      </c>
      <c r="Q145" s="246">
        <v>0</v>
      </c>
      <c r="R145" s="246">
        <f>Q145*H145</f>
        <v>0</v>
      </c>
      <c r="S145" s="246">
        <v>0</v>
      </c>
      <c r="T145" s="247">
        <f>S145*H145</f>
        <v>0</v>
      </c>
      <c r="AR145" s="25" t="s">
        <v>194</v>
      </c>
      <c r="AT145" s="25" t="s">
        <v>190</v>
      </c>
      <c r="AU145" s="25" t="s">
        <v>79</v>
      </c>
      <c r="AY145" s="25" t="s">
        <v>188</v>
      </c>
      <c r="BE145" s="248">
        <f>IF(N145="základní",J145,0)</f>
        <v>0</v>
      </c>
      <c r="BF145" s="248">
        <f>IF(N145="snížená",J145,0)</f>
        <v>0</v>
      </c>
      <c r="BG145" s="248">
        <f>IF(N145="zákl. přenesená",J145,0)</f>
        <v>0</v>
      </c>
      <c r="BH145" s="248">
        <f>IF(N145="sníž. přenesená",J145,0)</f>
        <v>0</v>
      </c>
      <c r="BI145" s="248">
        <f>IF(N145="nulová",J145,0)</f>
        <v>0</v>
      </c>
      <c r="BJ145" s="25" t="s">
        <v>79</v>
      </c>
      <c r="BK145" s="248">
        <f>ROUND(I145*H145,2)</f>
        <v>0</v>
      </c>
      <c r="BL145" s="25" t="s">
        <v>194</v>
      </c>
      <c r="BM145" s="25" t="s">
        <v>600</v>
      </c>
    </row>
    <row r="146" s="1" customFormat="1">
      <c r="B146" s="47"/>
      <c r="C146" s="75"/>
      <c r="D146" s="249" t="s">
        <v>196</v>
      </c>
      <c r="E146" s="75"/>
      <c r="F146" s="250" t="s">
        <v>2172</v>
      </c>
      <c r="G146" s="75"/>
      <c r="H146" s="75"/>
      <c r="I146" s="205"/>
      <c r="J146" s="75"/>
      <c r="K146" s="75"/>
      <c r="L146" s="73"/>
      <c r="M146" s="309"/>
      <c r="N146" s="310"/>
      <c r="O146" s="310"/>
      <c r="P146" s="310"/>
      <c r="Q146" s="310"/>
      <c r="R146" s="310"/>
      <c r="S146" s="310"/>
      <c r="T146" s="311"/>
      <c r="AT146" s="25" t="s">
        <v>196</v>
      </c>
      <c r="AU146" s="25" t="s">
        <v>79</v>
      </c>
    </row>
    <row r="147" s="1" customFormat="1" ht="6.96" customHeight="1">
      <c r="B147" s="68"/>
      <c r="C147" s="69"/>
      <c r="D147" s="69"/>
      <c r="E147" s="69"/>
      <c r="F147" s="69"/>
      <c r="G147" s="69"/>
      <c r="H147" s="69"/>
      <c r="I147" s="180"/>
      <c r="J147" s="69"/>
      <c r="K147" s="69"/>
      <c r="L147" s="73"/>
    </row>
  </sheetData>
  <sheetProtection sheet="1" autoFilter="0" formatColumns="0" formatRows="0" objects="1" scenarios="1" spinCount="100000" saltValue="NE4vBRZ58oLB78Cynt0RPs+zQbMkOwOSAiYq0L3h41EfeYht944Z4xo/9i1b+Q+gTyyiNQYx9pgcllU0soDCqg==" hashValue="hZzi2lLlotMrSgRPPdsxFM010pnRMiMPF1l7AwKhkLjd8U3/WOH1uUID34OHOsdYv1rlzyi3DXGQYA4ibiwd8g==" algorithmName="SHA-512" password="CC35"/>
  <autoFilter ref="C83:K146"/>
  <mergeCells count="13">
    <mergeCell ref="E7:H7"/>
    <mergeCell ref="E9:H9"/>
    <mergeCell ref="E11:H11"/>
    <mergeCell ref="E26:H26"/>
    <mergeCell ref="E47:H47"/>
    <mergeCell ref="E49:H49"/>
    <mergeCell ref="E51:H51"/>
    <mergeCell ref="J55:J56"/>
    <mergeCell ref="E72:H72"/>
    <mergeCell ref="E74:H74"/>
    <mergeCell ref="E76:H76"/>
    <mergeCell ref="G1:H1"/>
    <mergeCell ref="L2:V2"/>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104</v>
      </c>
    </row>
    <row r="3" ht="6.96" customHeight="1">
      <c r="B3" s="26"/>
      <c r="C3" s="27"/>
      <c r="D3" s="27"/>
      <c r="E3" s="27"/>
      <c r="F3" s="27"/>
      <c r="G3" s="27"/>
      <c r="H3" s="27"/>
      <c r="I3" s="155"/>
      <c r="J3" s="27"/>
      <c r="K3" s="28"/>
      <c r="AT3" s="25" t="s">
        <v>81</v>
      </c>
    </row>
    <row r="4" ht="36.96" customHeight="1">
      <c r="B4" s="29"/>
      <c r="C4" s="30"/>
      <c r="D4" s="31" t="s">
        <v>124</v>
      </c>
      <c r="E4" s="30"/>
      <c r="F4" s="30"/>
      <c r="G4" s="30"/>
      <c r="H4" s="30"/>
      <c r="I4" s="156"/>
      <c r="J4" s="30"/>
      <c r="K4" s="32"/>
      <c r="M4" s="33" t="s">
        <v>12</v>
      </c>
      <c r="AT4" s="25" t="s">
        <v>6</v>
      </c>
    </row>
    <row r="5" ht="6.96" customHeight="1">
      <c r="B5" s="29"/>
      <c r="C5" s="30"/>
      <c r="D5" s="30"/>
      <c r="E5" s="30"/>
      <c r="F5" s="30"/>
      <c r="G5" s="30"/>
      <c r="H5" s="30"/>
      <c r="I5" s="156"/>
      <c r="J5" s="30"/>
      <c r="K5" s="32"/>
    </row>
    <row r="6">
      <c r="B6" s="29"/>
      <c r="C6" s="30"/>
      <c r="D6" s="41" t="s">
        <v>18</v>
      </c>
      <c r="E6" s="30"/>
      <c r="F6" s="30"/>
      <c r="G6" s="30"/>
      <c r="H6" s="30"/>
      <c r="I6" s="156"/>
      <c r="J6" s="30"/>
      <c r="K6" s="32"/>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2126</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2197</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ROUND(J84,2)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ROUND(SUM(BE84:BE142), 2)</f>
        <v>0</v>
      </c>
      <c r="G32" s="48"/>
      <c r="H32" s="48"/>
      <c r="I32" s="172">
        <v>0.20999999999999999</v>
      </c>
      <c r="J32" s="171">
        <f>ROUND(ROUND((SUM(BE84:BE142)), 2)*I32, 2)</f>
        <v>0</v>
      </c>
      <c r="K32" s="52"/>
    </row>
    <row r="33" s="1" customFormat="1" ht="14.4" customHeight="1">
      <c r="B33" s="47"/>
      <c r="C33" s="48"/>
      <c r="D33" s="48"/>
      <c r="E33" s="56" t="s">
        <v>44</v>
      </c>
      <c r="F33" s="171">
        <f>ROUND(SUM(BF84:BF142), 2)</f>
        <v>0</v>
      </c>
      <c r="G33" s="48"/>
      <c r="H33" s="48"/>
      <c r="I33" s="172">
        <v>0.14999999999999999</v>
      </c>
      <c r="J33" s="171">
        <f>ROUND(ROUND((SUM(BF84:BF142)), 2)*I33, 2)</f>
        <v>0</v>
      </c>
      <c r="K33" s="52"/>
    </row>
    <row r="34" hidden="1" s="1" customFormat="1" ht="14.4" customHeight="1">
      <c r="B34" s="47"/>
      <c r="C34" s="48"/>
      <c r="D34" s="48"/>
      <c r="E34" s="56" t="s">
        <v>45</v>
      </c>
      <c r="F34" s="171">
        <f>ROUND(SUM(BG84:BG142), 2)</f>
        <v>0</v>
      </c>
      <c r="G34" s="48"/>
      <c r="H34" s="48"/>
      <c r="I34" s="172">
        <v>0.20999999999999999</v>
      </c>
      <c r="J34" s="171">
        <v>0</v>
      </c>
      <c r="K34" s="52"/>
    </row>
    <row r="35" hidden="1" s="1" customFormat="1" ht="14.4" customHeight="1">
      <c r="B35" s="47"/>
      <c r="C35" s="48"/>
      <c r="D35" s="48"/>
      <c r="E35" s="56" t="s">
        <v>46</v>
      </c>
      <c r="F35" s="171">
        <f>ROUND(SUM(BH84:BH142), 2)</f>
        <v>0</v>
      </c>
      <c r="G35" s="48"/>
      <c r="H35" s="48"/>
      <c r="I35" s="172">
        <v>0.14999999999999999</v>
      </c>
      <c r="J35" s="171">
        <v>0</v>
      </c>
      <c r="K35" s="52"/>
    </row>
    <row r="36" hidden="1" s="1" customFormat="1" ht="14.4" customHeight="1">
      <c r="B36" s="47"/>
      <c r="C36" s="48"/>
      <c r="D36" s="48"/>
      <c r="E36" s="56" t="s">
        <v>47</v>
      </c>
      <c r="F36" s="171">
        <f>ROUND(SUM(BI84:BI142),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2126</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 xml:space="preserve">D.1.4.2 - Objekt H_elektroinstalace </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J84</f>
        <v>0</v>
      </c>
      <c r="K60" s="52"/>
      <c r="AU60" s="25" t="s">
        <v>144</v>
      </c>
    </row>
    <row r="61" s="8" customFormat="1" ht="24.96" customHeight="1">
      <c r="B61" s="191"/>
      <c r="C61" s="192"/>
      <c r="D61" s="193" t="s">
        <v>2128</v>
      </c>
      <c r="E61" s="194"/>
      <c r="F61" s="194"/>
      <c r="G61" s="194"/>
      <c r="H61" s="194"/>
      <c r="I61" s="195"/>
      <c r="J61" s="196">
        <f>J85</f>
        <v>0</v>
      </c>
      <c r="K61" s="197"/>
    </row>
    <row r="62" s="8" customFormat="1" ht="24.96" customHeight="1">
      <c r="B62" s="191"/>
      <c r="C62" s="192"/>
      <c r="D62" s="193" t="s">
        <v>2129</v>
      </c>
      <c r="E62" s="194"/>
      <c r="F62" s="194"/>
      <c r="G62" s="194"/>
      <c r="H62" s="194"/>
      <c r="I62" s="195"/>
      <c r="J62" s="196">
        <f>J118</f>
        <v>0</v>
      </c>
      <c r="K62" s="197"/>
    </row>
    <row r="63" s="1" customFormat="1" ht="21.84" customHeight="1">
      <c r="B63" s="47"/>
      <c r="C63" s="48"/>
      <c r="D63" s="48"/>
      <c r="E63" s="48"/>
      <c r="F63" s="48"/>
      <c r="G63" s="48"/>
      <c r="H63" s="48"/>
      <c r="I63" s="158"/>
      <c r="J63" s="48"/>
      <c r="K63" s="52"/>
    </row>
    <row r="64" s="1" customFormat="1" ht="6.96" customHeight="1">
      <c r="B64" s="68"/>
      <c r="C64" s="69"/>
      <c r="D64" s="69"/>
      <c r="E64" s="69"/>
      <c r="F64" s="69"/>
      <c r="G64" s="69"/>
      <c r="H64" s="69"/>
      <c r="I64" s="180"/>
      <c r="J64" s="69"/>
      <c r="K64" s="70"/>
    </row>
    <row r="68" s="1" customFormat="1" ht="6.96" customHeight="1">
      <c r="B68" s="71"/>
      <c r="C68" s="72"/>
      <c r="D68" s="72"/>
      <c r="E68" s="72"/>
      <c r="F68" s="72"/>
      <c r="G68" s="72"/>
      <c r="H68" s="72"/>
      <c r="I68" s="183"/>
      <c r="J68" s="72"/>
      <c r="K68" s="72"/>
      <c r="L68" s="73"/>
    </row>
    <row r="69" s="1" customFormat="1" ht="36.96" customHeight="1">
      <c r="B69" s="47"/>
      <c r="C69" s="74" t="s">
        <v>172</v>
      </c>
      <c r="D69" s="75"/>
      <c r="E69" s="75"/>
      <c r="F69" s="75"/>
      <c r="G69" s="75"/>
      <c r="H69" s="75"/>
      <c r="I69" s="205"/>
      <c r="J69" s="75"/>
      <c r="K69" s="75"/>
      <c r="L69" s="73"/>
    </row>
    <row r="70" s="1" customFormat="1" ht="6.96" customHeight="1">
      <c r="B70" s="47"/>
      <c r="C70" s="75"/>
      <c r="D70" s="75"/>
      <c r="E70" s="75"/>
      <c r="F70" s="75"/>
      <c r="G70" s="75"/>
      <c r="H70" s="75"/>
      <c r="I70" s="205"/>
      <c r="J70" s="75"/>
      <c r="K70" s="75"/>
      <c r="L70" s="73"/>
    </row>
    <row r="71" s="1" customFormat="1" ht="14.4" customHeight="1">
      <c r="B71" s="47"/>
      <c r="C71" s="77" t="s">
        <v>18</v>
      </c>
      <c r="D71" s="75"/>
      <c r="E71" s="75"/>
      <c r="F71" s="75"/>
      <c r="G71" s="75"/>
      <c r="H71" s="75"/>
      <c r="I71" s="205"/>
      <c r="J71" s="75"/>
      <c r="K71" s="75"/>
      <c r="L71" s="73"/>
    </row>
    <row r="72" s="1" customFormat="1" ht="16.5" customHeight="1">
      <c r="B72" s="47"/>
      <c r="C72" s="75"/>
      <c r="D72" s="75"/>
      <c r="E72" s="206" t="str">
        <f>E7</f>
        <v>Snížení energetické náročnosti obj. MŠ, Čimelice č.p.303, na par.č.400</v>
      </c>
      <c r="F72" s="77"/>
      <c r="G72" s="77"/>
      <c r="H72" s="77"/>
      <c r="I72" s="205"/>
      <c r="J72" s="75"/>
      <c r="K72" s="75"/>
      <c r="L72" s="73"/>
    </row>
    <row r="73">
      <c r="B73" s="29"/>
      <c r="C73" s="77" t="s">
        <v>134</v>
      </c>
      <c r="D73" s="207"/>
      <c r="E73" s="207"/>
      <c r="F73" s="207"/>
      <c r="G73" s="207"/>
      <c r="H73" s="207"/>
      <c r="I73" s="149"/>
      <c r="J73" s="207"/>
      <c r="K73" s="207"/>
      <c r="L73" s="208"/>
    </row>
    <row r="74" s="1" customFormat="1" ht="16.5" customHeight="1">
      <c r="B74" s="47"/>
      <c r="C74" s="75"/>
      <c r="D74" s="75"/>
      <c r="E74" s="206" t="s">
        <v>2126</v>
      </c>
      <c r="F74" s="75"/>
      <c r="G74" s="75"/>
      <c r="H74" s="75"/>
      <c r="I74" s="205"/>
      <c r="J74" s="75"/>
      <c r="K74" s="75"/>
      <c r="L74" s="73"/>
    </row>
    <row r="75" s="1" customFormat="1" ht="14.4" customHeight="1">
      <c r="B75" s="47"/>
      <c r="C75" s="77" t="s">
        <v>138</v>
      </c>
      <c r="D75" s="75"/>
      <c r="E75" s="75"/>
      <c r="F75" s="75"/>
      <c r="G75" s="75"/>
      <c r="H75" s="75"/>
      <c r="I75" s="205"/>
      <c r="J75" s="75"/>
      <c r="K75" s="75"/>
      <c r="L75" s="73"/>
    </row>
    <row r="76" s="1" customFormat="1" ht="17.25" customHeight="1">
      <c r="B76" s="47"/>
      <c r="C76" s="75"/>
      <c r="D76" s="75"/>
      <c r="E76" s="83" t="str">
        <f>E11</f>
        <v xml:space="preserve">D.1.4.2 - Objekt H_elektroinstalace </v>
      </c>
      <c r="F76" s="75"/>
      <c r="G76" s="75"/>
      <c r="H76" s="75"/>
      <c r="I76" s="205"/>
      <c r="J76" s="75"/>
      <c r="K76" s="75"/>
      <c r="L76" s="73"/>
    </row>
    <row r="77" s="1" customFormat="1" ht="6.96" customHeight="1">
      <c r="B77" s="47"/>
      <c r="C77" s="75"/>
      <c r="D77" s="75"/>
      <c r="E77" s="75"/>
      <c r="F77" s="75"/>
      <c r="G77" s="75"/>
      <c r="H77" s="75"/>
      <c r="I77" s="205"/>
      <c r="J77" s="75"/>
      <c r="K77" s="75"/>
      <c r="L77" s="73"/>
    </row>
    <row r="78" s="1" customFormat="1" ht="18" customHeight="1">
      <c r="B78" s="47"/>
      <c r="C78" s="77" t="s">
        <v>23</v>
      </c>
      <c r="D78" s="75"/>
      <c r="E78" s="75"/>
      <c r="F78" s="209" t="str">
        <f>F14</f>
        <v>Čimelice 115, Čimelice</v>
      </c>
      <c r="G78" s="75"/>
      <c r="H78" s="75"/>
      <c r="I78" s="210" t="s">
        <v>25</v>
      </c>
      <c r="J78" s="86" t="str">
        <f>IF(J14="","",J14)</f>
        <v>14. 8. 2018</v>
      </c>
      <c r="K78" s="75"/>
      <c r="L78" s="73"/>
    </row>
    <row r="79" s="1" customFormat="1" ht="6.96" customHeight="1">
      <c r="B79" s="47"/>
      <c r="C79" s="75"/>
      <c r="D79" s="75"/>
      <c r="E79" s="75"/>
      <c r="F79" s="75"/>
      <c r="G79" s="75"/>
      <c r="H79" s="75"/>
      <c r="I79" s="205"/>
      <c r="J79" s="75"/>
      <c r="K79" s="75"/>
      <c r="L79" s="73"/>
    </row>
    <row r="80" s="1" customFormat="1">
      <c r="B80" s="47"/>
      <c r="C80" s="77" t="s">
        <v>27</v>
      </c>
      <c r="D80" s="75"/>
      <c r="E80" s="75"/>
      <c r="F80" s="209" t="str">
        <f>E17</f>
        <v>ZŠ a MŠ Čimelice</v>
      </c>
      <c r="G80" s="75"/>
      <c r="H80" s="75"/>
      <c r="I80" s="210" t="s">
        <v>33</v>
      </c>
      <c r="J80" s="209" t="str">
        <f>E23</f>
        <v>Ing. Jaroslav Žák</v>
      </c>
      <c r="K80" s="75"/>
      <c r="L80" s="73"/>
    </row>
    <row r="81" s="1" customFormat="1" ht="14.4" customHeight="1">
      <c r="B81" s="47"/>
      <c r="C81" s="77" t="s">
        <v>31</v>
      </c>
      <c r="D81" s="75"/>
      <c r="E81" s="75"/>
      <c r="F81" s="209" t="str">
        <f>IF(E20="","",E20)</f>
        <v/>
      </c>
      <c r="G81" s="75"/>
      <c r="H81" s="75"/>
      <c r="I81" s="205"/>
      <c r="J81" s="75"/>
      <c r="K81" s="75"/>
      <c r="L81" s="73"/>
    </row>
    <row r="82" s="1" customFormat="1" ht="10.32" customHeight="1">
      <c r="B82" s="47"/>
      <c r="C82" s="75"/>
      <c r="D82" s="75"/>
      <c r="E82" s="75"/>
      <c r="F82" s="75"/>
      <c r="G82" s="75"/>
      <c r="H82" s="75"/>
      <c r="I82" s="205"/>
      <c r="J82" s="75"/>
      <c r="K82" s="75"/>
      <c r="L82" s="73"/>
    </row>
    <row r="83" s="10" customFormat="1" ht="29.28" customHeight="1">
      <c r="B83" s="211"/>
      <c r="C83" s="212" t="s">
        <v>173</v>
      </c>
      <c r="D83" s="213" t="s">
        <v>57</v>
      </c>
      <c r="E83" s="213" t="s">
        <v>53</v>
      </c>
      <c r="F83" s="213" t="s">
        <v>174</v>
      </c>
      <c r="G83" s="213" t="s">
        <v>175</v>
      </c>
      <c r="H83" s="213" t="s">
        <v>176</v>
      </c>
      <c r="I83" s="214" t="s">
        <v>177</v>
      </c>
      <c r="J83" s="213" t="s">
        <v>142</v>
      </c>
      <c r="K83" s="215" t="s">
        <v>178</v>
      </c>
      <c r="L83" s="216"/>
      <c r="M83" s="103" t="s">
        <v>179</v>
      </c>
      <c r="N83" s="104" t="s">
        <v>42</v>
      </c>
      <c r="O83" s="104" t="s">
        <v>180</v>
      </c>
      <c r="P83" s="104" t="s">
        <v>181</v>
      </c>
      <c r="Q83" s="104" t="s">
        <v>182</v>
      </c>
      <c r="R83" s="104" t="s">
        <v>183</v>
      </c>
      <c r="S83" s="104" t="s">
        <v>184</v>
      </c>
      <c r="T83" s="105" t="s">
        <v>185</v>
      </c>
    </row>
    <row r="84" s="1" customFormat="1" ht="29.28" customHeight="1">
      <c r="B84" s="47"/>
      <c r="C84" s="109" t="s">
        <v>143</v>
      </c>
      <c r="D84" s="75"/>
      <c r="E84" s="75"/>
      <c r="F84" s="75"/>
      <c r="G84" s="75"/>
      <c r="H84" s="75"/>
      <c r="I84" s="205"/>
      <c r="J84" s="217">
        <f>BK84</f>
        <v>0</v>
      </c>
      <c r="K84" s="75"/>
      <c r="L84" s="73"/>
      <c r="M84" s="106"/>
      <c r="N84" s="107"/>
      <c r="O84" s="107"/>
      <c r="P84" s="218">
        <f>P85+P118</f>
        <v>0</v>
      </c>
      <c r="Q84" s="107"/>
      <c r="R84" s="218">
        <f>R85+R118</f>
        <v>0</v>
      </c>
      <c r="S84" s="107"/>
      <c r="T84" s="219">
        <f>T85+T118</f>
        <v>0</v>
      </c>
      <c r="AT84" s="25" t="s">
        <v>71</v>
      </c>
      <c r="AU84" s="25" t="s">
        <v>144</v>
      </c>
      <c r="BK84" s="220">
        <f>BK85+BK118</f>
        <v>0</v>
      </c>
    </row>
    <row r="85" s="11" customFormat="1" ht="37.44001" customHeight="1">
      <c r="B85" s="221"/>
      <c r="C85" s="222"/>
      <c r="D85" s="223" t="s">
        <v>71</v>
      </c>
      <c r="E85" s="224" t="s">
        <v>2130</v>
      </c>
      <c r="F85" s="224" t="s">
        <v>2131</v>
      </c>
      <c r="G85" s="222"/>
      <c r="H85" s="222"/>
      <c r="I85" s="225"/>
      <c r="J85" s="226">
        <f>BK85</f>
        <v>0</v>
      </c>
      <c r="K85" s="222"/>
      <c r="L85" s="227"/>
      <c r="M85" s="228"/>
      <c r="N85" s="229"/>
      <c r="O85" s="229"/>
      <c r="P85" s="230">
        <f>SUM(P86:P117)</f>
        <v>0</v>
      </c>
      <c r="Q85" s="229"/>
      <c r="R85" s="230">
        <f>SUM(R86:R117)</f>
        <v>0</v>
      </c>
      <c r="S85" s="229"/>
      <c r="T85" s="231">
        <f>SUM(T86:T117)</f>
        <v>0</v>
      </c>
      <c r="AR85" s="232" t="s">
        <v>79</v>
      </c>
      <c r="AT85" s="233" t="s">
        <v>71</v>
      </c>
      <c r="AU85" s="233" t="s">
        <v>72</v>
      </c>
      <c r="AY85" s="232" t="s">
        <v>188</v>
      </c>
      <c r="BK85" s="234">
        <f>SUM(BK86:BK117)</f>
        <v>0</v>
      </c>
    </row>
    <row r="86" s="1" customFormat="1" ht="16.5" customHeight="1">
      <c r="B86" s="47"/>
      <c r="C86" s="237" t="s">
        <v>79</v>
      </c>
      <c r="D86" s="237" t="s">
        <v>190</v>
      </c>
      <c r="E86" s="238" t="s">
        <v>2198</v>
      </c>
      <c r="F86" s="239" t="s">
        <v>2199</v>
      </c>
      <c r="G86" s="240" t="s">
        <v>2134</v>
      </c>
      <c r="H86" s="241">
        <v>44</v>
      </c>
      <c r="I86" s="242"/>
      <c r="J86" s="243">
        <f>ROUND(I86*H86,2)</f>
        <v>0</v>
      </c>
      <c r="K86" s="239" t="s">
        <v>307</v>
      </c>
      <c r="L86" s="73"/>
      <c r="M86" s="244" t="s">
        <v>21</v>
      </c>
      <c r="N86" s="245" t="s">
        <v>43</v>
      </c>
      <c r="O86" s="48"/>
      <c r="P86" s="246">
        <f>O86*H86</f>
        <v>0</v>
      </c>
      <c r="Q86" s="246">
        <v>0</v>
      </c>
      <c r="R86" s="246">
        <f>Q86*H86</f>
        <v>0</v>
      </c>
      <c r="S86" s="246">
        <v>0</v>
      </c>
      <c r="T86" s="247">
        <f>S86*H86</f>
        <v>0</v>
      </c>
      <c r="AR86" s="25" t="s">
        <v>194</v>
      </c>
      <c r="AT86" s="25" t="s">
        <v>190</v>
      </c>
      <c r="AU86" s="25" t="s">
        <v>79</v>
      </c>
      <c r="AY86" s="25" t="s">
        <v>188</v>
      </c>
      <c r="BE86" s="248">
        <f>IF(N86="základní",J86,0)</f>
        <v>0</v>
      </c>
      <c r="BF86" s="248">
        <f>IF(N86="snížená",J86,0)</f>
        <v>0</v>
      </c>
      <c r="BG86" s="248">
        <f>IF(N86="zákl. přenesená",J86,0)</f>
        <v>0</v>
      </c>
      <c r="BH86" s="248">
        <f>IF(N86="sníž. přenesená",J86,0)</f>
        <v>0</v>
      </c>
      <c r="BI86" s="248">
        <f>IF(N86="nulová",J86,0)</f>
        <v>0</v>
      </c>
      <c r="BJ86" s="25" t="s">
        <v>79</v>
      </c>
      <c r="BK86" s="248">
        <f>ROUND(I86*H86,2)</f>
        <v>0</v>
      </c>
      <c r="BL86" s="25" t="s">
        <v>194</v>
      </c>
      <c r="BM86" s="25" t="s">
        <v>81</v>
      </c>
    </row>
    <row r="87" s="1" customFormat="1">
      <c r="B87" s="47"/>
      <c r="C87" s="75"/>
      <c r="D87" s="249" t="s">
        <v>196</v>
      </c>
      <c r="E87" s="75"/>
      <c r="F87" s="250" t="s">
        <v>2200</v>
      </c>
      <c r="G87" s="75"/>
      <c r="H87" s="75"/>
      <c r="I87" s="205"/>
      <c r="J87" s="75"/>
      <c r="K87" s="75"/>
      <c r="L87" s="73"/>
      <c r="M87" s="251"/>
      <c r="N87" s="48"/>
      <c r="O87" s="48"/>
      <c r="P87" s="48"/>
      <c r="Q87" s="48"/>
      <c r="R87" s="48"/>
      <c r="S87" s="48"/>
      <c r="T87" s="96"/>
      <c r="AT87" s="25" t="s">
        <v>196</v>
      </c>
      <c r="AU87" s="25" t="s">
        <v>79</v>
      </c>
    </row>
    <row r="88" s="1" customFormat="1" ht="16.5" customHeight="1">
      <c r="B88" s="47"/>
      <c r="C88" s="237" t="s">
        <v>81</v>
      </c>
      <c r="D88" s="237" t="s">
        <v>190</v>
      </c>
      <c r="E88" s="238" t="s">
        <v>2136</v>
      </c>
      <c r="F88" s="239" t="s">
        <v>2137</v>
      </c>
      <c r="G88" s="240" t="s">
        <v>2134</v>
      </c>
      <c r="H88" s="241">
        <v>12</v>
      </c>
      <c r="I88" s="242"/>
      <c r="J88" s="243">
        <f>ROUND(I88*H88,2)</f>
        <v>0</v>
      </c>
      <c r="K88" s="239" t="s">
        <v>307</v>
      </c>
      <c r="L88" s="73"/>
      <c r="M88" s="244" t="s">
        <v>21</v>
      </c>
      <c r="N88" s="245" t="s">
        <v>43</v>
      </c>
      <c r="O88" s="48"/>
      <c r="P88" s="246">
        <f>O88*H88</f>
        <v>0</v>
      </c>
      <c r="Q88" s="246">
        <v>0</v>
      </c>
      <c r="R88" s="246">
        <f>Q88*H88</f>
        <v>0</v>
      </c>
      <c r="S88" s="246">
        <v>0</v>
      </c>
      <c r="T88" s="247">
        <f>S88*H88</f>
        <v>0</v>
      </c>
      <c r="AR88" s="25" t="s">
        <v>194</v>
      </c>
      <c r="AT88" s="25" t="s">
        <v>190</v>
      </c>
      <c r="AU88" s="25" t="s">
        <v>79</v>
      </c>
      <c r="AY88" s="25" t="s">
        <v>188</v>
      </c>
      <c r="BE88" s="248">
        <f>IF(N88="základní",J88,0)</f>
        <v>0</v>
      </c>
      <c r="BF88" s="248">
        <f>IF(N88="snížená",J88,0)</f>
        <v>0</v>
      </c>
      <c r="BG88" s="248">
        <f>IF(N88="zákl. přenesená",J88,0)</f>
        <v>0</v>
      </c>
      <c r="BH88" s="248">
        <f>IF(N88="sníž. přenesená",J88,0)</f>
        <v>0</v>
      </c>
      <c r="BI88" s="248">
        <f>IF(N88="nulová",J88,0)</f>
        <v>0</v>
      </c>
      <c r="BJ88" s="25" t="s">
        <v>79</v>
      </c>
      <c r="BK88" s="248">
        <f>ROUND(I88*H88,2)</f>
        <v>0</v>
      </c>
      <c r="BL88" s="25" t="s">
        <v>194</v>
      </c>
      <c r="BM88" s="25" t="s">
        <v>194</v>
      </c>
    </row>
    <row r="89" s="1" customFormat="1">
      <c r="B89" s="47"/>
      <c r="C89" s="75"/>
      <c r="D89" s="249" t="s">
        <v>196</v>
      </c>
      <c r="E89" s="75"/>
      <c r="F89" s="250" t="s">
        <v>2138</v>
      </c>
      <c r="G89" s="75"/>
      <c r="H89" s="75"/>
      <c r="I89" s="205"/>
      <c r="J89" s="75"/>
      <c r="K89" s="75"/>
      <c r="L89" s="73"/>
      <c r="M89" s="251"/>
      <c r="N89" s="48"/>
      <c r="O89" s="48"/>
      <c r="P89" s="48"/>
      <c r="Q89" s="48"/>
      <c r="R89" s="48"/>
      <c r="S89" s="48"/>
      <c r="T89" s="96"/>
      <c r="AT89" s="25" t="s">
        <v>196</v>
      </c>
      <c r="AU89" s="25" t="s">
        <v>79</v>
      </c>
    </row>
    <row r="90" s="1" customFormat="1" ht="16.5" customHeight="1">
      <c r="B90" s="47"/>
      <c r="C90" s="237" t="s">
        <v>207</v>
      </c>
      <c r="D90" s="237" t="s">
        <v>190</v>
      </c>
      <c r="E90" s="238" t="s">
        <v>2139</v>
      </c>
      <c r="F90" s="239" t="s">
        <v>2140</v>
      </c>
      <c r="G90" s="240" t="s">
        <v>2141</v>
      </c>
      <c r="H90" s="241">
        <v>16</v>
      </c>
      <c r="I90" s="242"/>
      <c r="J90" s="243">
        <f>ROUND(I90*H90,2)</f>
        <v>0</v>
      </c>
      <c r="K90" s="239" t="s">
        <v>307</v>
      </c>
      <c r="L90" s="73"/>
      <c r="M90" s="244" t="s">
        <v>21</v>
      </c>
      <c r="N90" s="245" t="s">
        <v>43</v>
      </c>
      <c r="O90" s="48"/>
      <c r="P90" s="246">
        <f>O90*H90</f>
        <v>0</v>
      </c>
      <c r="Q90" s="246">
        <v>0</v>
      </c>
      <c r="R90" s="246">
        <f>Q90*H90</f>
        <v>0</v>
      </c>
      <c r="S90" s="246">
        <v>0</v>
      </c>
      <c r="T90" s="247">
        <f>S90*H90</f>
        <v>0</v>
      </c>
      <c r="AR90" s="25" t="s">
        <v>194</v>
      </c>
      <c r="AT90" s="25" t="s">
        <v>190</v>
      </c>
      <c r="AU90" s="25" t="s">
        <v>79</v>
      </c>
      <c r="AY90" s="25" t="s">
        <v>188</v>
      </c>
      <c r="BE90" s="248">
        <f>IF(N90="základní",J90,0)</f>
        <v>0</v>
      </c>
      <c r="BF90" s="248">
        <f>IF(N90="snížená",J90,0)</f>
        <v>0</v>
      </c>
      <c r="BG90" s="248">
        <f>IF(N90="zákl. přenesená",J90,0)</f>
        <v>0</v>
      </c>
      <c r="BH90" s="248">
        <f>IF(N90="sníž. přenesená",J90,0)</f>
        <v>0</v>
      </c>
      <c r="BI90" s="248">
        <f>IF(N90="nulová",J90,0)</f>
        <v>0</v>
      </c>
      <c r="BJ90" s="25" t="s">
        <v>79</v>
      </c>
      <c r="BK90" s="248">
        <f>ROUND(I90*H90,2)</f>
        <v>0</v>
      </c>
      <c r="BL90" s="25" t="s">
        <v>194</v>
      </c>
      <c r="BM90" s="25" t="s">
        <v>229</v>
      </c>
    </row>
    <row r="91" s="1" customFormat="1">
      <c r="B91" s="47"/>
      <c r="C91" s="75"/>
      <c r="D91" s="249" t="s">
        <v>196</v>
      </c>
      <c r="E91" s="75"/>
      <c r="F91" s="250" t="s">
        <v>2140</v>
      </c>
      <c r="G91" s="75"/>
      <c r="H91" s="75"/>
      <c r="I91" s="205"/>
      <c r="J91" s="75"/>
      <c r="K91" s="75"/>
      <c r="L91" s="73"/>
      <c r="M91" s="251"/>
      <c r="N91" s="48"/>
      <c r="O91" s="48"/>
      <c r="P91" s="48"/>
      <c r="Q91" s="48"/>
      <c r="R91" s="48"/>
      <c r="S91" s="48"/>
      <c r="T91" s="96"/>
      <c r="AT91" s="25" t="s">
        <v>196</v>
      </c>
      <c r="AU91" s="25" t="s">
        <v>79</v>
      </c>
    </row>
    <row r="92" s="1" customFormat="1" ht="16.5" customHeight="1">
      <c r="B92" s="47"/>
      <c r="C92" s="237" t="s">
        <v>194</v>
      </c>
      <c r="D92" s="237" t="s">
        <v>190</v>
      </c>
      <c r="E92" s="238" t="s">
        <v>2142</v>
      </c>
      <c r="F92" s="239" t="s">
        <v>2143</v>
      </c>
      <c r="G92" s="240" t="s">
        <v>2141</v>
      </c>
      <c r="H92" s="241">
        <v>4</v>
      </c>
      <c r="I92" s="242"/>
      <c r="J92" s="243">
        <f>ROUND(I92*H92,2)</f>
        <v>0</v>
      </c>
      <c r="K92" s="239" t="s">
        <v>307</v>
      </c>
      <c r="L92" s="73"/>
      <c r="M92" s="244" t="s">
        <v>21</v>
      </c>
      <c r="N92" s="245" t="s">
        <v>43</v>
      </c>
      <c r="O92" s="48"/>
      <c r="P92" s="246">
        <f>O92*H92</f>
        <v>0</v>
      </c>
      <c r="Q92" s="246">
        <v>0</v>
      </c>
      <c r="R92" s="246">
        <f>Q92*H92</f>
        <v>0</v>
      </c>
      <c r="S92" s="246">
        <v>0</v>
      </c>
      <c r="T92" s="247">
        <f>S92*H92</f>
        <v>0</v>
      </c>
      <c r="AR92" s="25" t="s">
        <v>194</v>
      </c>
      <c r="AT92" s="25" t="s">
        <v>190</v>
      </c>
      <c r="AU92" s="25" t="s">
        <v>79</v>
      </c>
      <c r="AY92" s="25" t="s">
        <v>188</v>
      </c>
      <c r="BE92" s="248">
        <f>IF(N92="základní",J92,0)</f>
        <v>0</v>
      </c>
      <c r="BF92" s="248">
        <f>IF(N92="snížená",J92,0)</f>
        <v>0</v>
      </c>
      <c r="BG92" s="248">
        <f>IF(N92="zákl. přenesená",J92,0)</f>
        <v>0</v>
      </c>
      <c r="BH92" s="248">
        <f>IF(N92="sníž. přenesená",J92,0)</f>
        <v>0</v>
      </c>
      <c r="BI92" s="248">
        <f>IF(N92="nulová",J92,0)</f>
        <v>0</v>
      </c>
      <c r="BJ92" s="25" t="s">
        <v>79</v>
      </c>
      <c r="BK92" s="248">
        <f>ROUND(I92*H92,2)</f>
        <v>0</v>
      </c>
      <c r="BL92" s="25" t="s">
        <v>194</v>
      </c>
      <c r="BM92" s="25" t="s">
        <v>240</v>
      </c>
    </row>
    <row r="93" s="1" customFormat="1">
      <c r="B93" s="47"/>
      <c r="C93" s="75"/>
      <c r="D93" s="249" t="s">
        <v>196</v>
      </c>
      <c r="E93" s="75"/>
      <c r="F93" s="250" t="s">
        <v>2143</v>
      </c>
      <c r="G93" s="75"/>
      <c r="H93" s="75"/>
      <c r="I93" s="205"/>
      <c r="J93" s="75"/>
      <c r="K93" s="75"/>
      <c r="L93" s="73"/>
      <c r="M93" s="251"/>
      <c r="N93" s="48"/>
      <c r="O93" s="48"/>
      <c r="P93" s="48"/>
      <c r="Q93" s="48"/>
      <c r="R93" s="48"/>
      <c r="S93" s="48"/>
      <c r="T93" s="96"/>
      <c r="AT93" s="25" t="s">
        <v>196</v>
      </c>
      <c r="AU93" s="25" t="s">
        <v>79</v>
      </c>
    </row>
    <row r="94" s="1" customFormat="1" ht="16.5" customHeight="1">
      <c r="B94" s="47"/>
      <c r="C94" s="237" t="s">
        <v>220</v>
      </c>
      <c r="D94" s="237" t="s">
        <v>190</v>
      </c>
      <c r="E94" s="238" t="s">
        <v>2144</v>
      </c>
      <c r="F94" s="239" t="s">
        <v>2145</v>
      </c>
      <c r="G94" s="240" t="s">
        <v>2141</v>
      </c>
      <c r="H94" s="241">
        <v>3</v>
      </c>
      <c r="I94" s="242"/>
      <c r="J94" s="243">
        <f>ROUND(I94*H94,2)</f>
        <v>0</v>
      </c>
      <c r="K94" s="239" t="s">
        <v>307</v>
      </c>
      <c r="L94" s="73"/>
      <c r="M94" s="244" t="s">
        <v>21</v>
      </c>
      <c r="N94" s="245" t="s">
        <v>43</v>
      </c>
      <c r="O94" s="48"/>
      <c r="P94" s="246">
        <f>O94*H94</f>
        <v>0</v>
      </c>
      <c r="Q94" s="246">
        <v>0</v>
      </c>
      <c r="R94" s="246">
        <f>Q94*H94</f>
        <v>0</v>
      </c>
      <c r="S94" s="246">
        <v>0</v>
      </c>
      <c r="T94" s="247">
        <f>S94*H94</f>
        <v>0</v>
      </c>
      <c r="AR94" s="25" t="s">
        <v>194</v>
      </c>
      <c r="AT94" s="25" t="s">
        <v>190</v>
      </c>
      <c r="AU94" s="25" t="s">
        <v>79</v>
      </c>
      <c r="AY94" s="25" t="s">
        <v>188</v>
      </c>
      <c r="BE94" s="248">
        <f>IF(N94="základní",J94,0)</f>
        <v>0</v>
      </c>
      <c r="BF94" s="248">
        <f>IF(N94="snížená",J94,0)</f>
        <v>0</v>
      </c>
      <c r="BG94" s="248">
        <f>IF(N94="zákl. přenesená",J94,0)</f>
        <v>0</v>
      </c>
      <c r="BH94" s="248">
        <f>IF(N94="sníž. přenesená",J94,0)</f>
        <v>0</v>
      </c>
      <c r="BI94" s="248">
        <f>IF(N94="nulová",J94,0)</f>
        <v>0</v>
      </c>
      <c r="BJ94" s="25" t="s">
        <v>79</v>
      </c>
      <c r="BK94" s="248">
        <f>ROUND(I94*H94,2)</f>
        <v>0</v>
      </c>
      <c r="BL94" s="25" t="s">
        <v>194</v>
      </c>
      <c r="BM94" s="25" t="s">
        <v>252</v>
      </c>
    </row>
    <row r="95" s="1" customFormat="1">
      <c r="B95" s="47"/>
      <c r="C95" s="75"/>
      <c r="D95" s="249" t="s">
        <v>196</v>
      </c>
      <c r="E95" s="75"/>
      <c r="F95" s="250" t="s">
        <v>2145</v>
      </c>
      <c r="G95" s="75"/>
      <c r="H95" s="75"/>
      <c r="I95" s="205"/>
      <c r="J95" s="75"/>
      <c r="K95" s="75"/>
      <c r="L95" s="73"/>
      <c r="M95" s="251"/>
      <c r="N95" s="48"/>
      <c r="O95" s="48"/>
      <c r="P95" s="48"/>
      <c r="Q95" s="48"/>
      <c r="R95" s="48"/>
      <c r="S95" s="48"/>
      <c r="T95" s="96"/>
      <c r="AT95" s="25" t="s">
        <v>196</v>
      </c>
      <c r="AU95" s="25" t="s">
        <v>79</v>
      </c>
    </row>
    <row r="96" s="1" customFormat="1" ht="16.5" customHeight="1">
      <c r="B96" s="47"/>
      <c r="C96" s="237" t="s">
        <v>229</v>
      </c>
      <c r="D96" s="237" t="s">
        <v>190</v>
      </c>
      <c r="E96" s="238" t="s">
        <v>2146</v>
      </c>
      <c r="F96" s="239" t="s">
        <v>2147</v>
      </c>
      <c r="G96" s="240" t="s">
        <v>2141</v>
      </c>
      <c r="H96" s="241">
        <v>4</v>
      </c>
      <c r="I96" s="242"/>
      <c r="J96" s="243">
        <f>ROUND(I96*H96,2)</f>
        <v>0</v>
      </c>
      <c r="K96" s="239" t="s">
        <v>307</v>
      </c>
      <c r="L96" s="73"/>
      <c r="M96" s="244" t="s">
        <v>21</v>
      </c>
      <c r="N96" s="245" t="s">
        <v>43</v>
      </c>
      <c r="O96" s="48"/>
      <c r="P96" s="246">
        <f>O96*H96</f>
        <v>0</v>
      </c>
      <c r="Q96" s="246">
        <v>0</v>
      </c>
      <c r="R96" s="246">
        <f>Q96*H96</f>
        <v>0</v>
      </c>
      <c r="S96" s="246">
        <v>0</v>
      </c>
      <c r="T96" s="247">
        <f>S96*H96</f>
        <v>0</v>
      </c>
      <c r="AR96" s="25" t="s">
        <v>194</v>
      </c>
      <c r="AT96" s="25" t="s">
        <v>190</v>
      </c>
      <c r="AU96" s="25" t="s">
        <v>79</v>
      </c>
      <c r="AY96" s="25" t="s">
        <v>188</v>
      </c>
      <c r="BE96" s="248">
        <f>IF(N96="základní",J96,0)</f>
        <v>0</v>
      </c>
      <c r="BF96" s="248">
        <f>IF(N96="snížená",J96,0)</f>
        <v>0</v>
      </c>
      <c r="BG96" s="248">
        <f>IF(N96="zákl. přenesená",J96,0)</f>
        <v>0</v>
      </c>
      <c r="BH96" s="248">
        <f>IF(N96="sníž. přenesená",J96,0)</f>
        <v>0</v>
      </c>
      <c r="BI96" s="248">
        <f>IF(N96="nulová",J96,0)</f>
        <v>0</v>
      </c>
      <c r="BJ96" s="25" t="s">
        <v>79</v>
      </c>
      <c r="BK96" s="248">
        <f>ROUND(I96*H96,2)</f>
        <v>0</v>
      </c>
      <c r="BL96" s="25" t="s">
        <v>194</v>
      </c>
      <c r="BM96" s="25" t="s">
        <v>265</v>
      </c>
    </row>
    <row r="97" s="1" customFormat="1">
      <c r="B97" s="47"/>
      <c r="C97" s="75"/>
      <c r="D97" s="249" t="s">
        <v>196</v>
      </c>
      <c r="E97" s="75"/>
      <c r="F97" s="250" t="s">
        <v>2147</v>
      </c>
      <c r="G97" s="75"/>
      <c r="H97" s="75"/>
      <c r="I97" s="205"/>
      <c r="J97" s="75"/>
      <c r="K97" s="75"/>
      <c r="L97" s="73"/>
      <c r="M97" s="251"/>
      <c r="N97" s="48"/>
      <c r="O97" s="48"/>
      <c r="P97" s="48"/>
      <c r="Q97" s="48"/>
      <c r="R97" s="48"/>
      <c r="S97" s="48"/>
      <c r="T97" s="96"/>
      <c r="AT97" s="25" t="s">
        <v>196</v>
      </c>
      <c r="AU97" s="25" t="s">
        <v>79</v>
      </c>
    </row>
    <row r="98" s="1" customFormat="1" ht="16.5" customHeight="1">
      <c r="B98" s="47"/>
      <c r="C98" s="237" t="s">
        <v>234</v>
      </c>
      <c r="D98" s="237" t="s">
        <v>190</v>
      </c>
      <c r="E98" s="238" t="s">
        <v>2148</v>
      </c>
      <c r="F98" s="239" t="s">
        <v>2149</v>
      </c>
      <c r="G98" s="240" t="s">
        <v>2141</v>
      </c>
      <c r="H98" s="241">
        <v>4</v>
      </c>
      <c r="I98" s="242"/>
      <c r="J98" s="243">
        <f>ROUND(I98*H98,2)</f>
        <v>0</v>
      </c>
      <c r="K98" s="239" t="s">
        <v>307</v>
      </c>
      <c r="L98" s="73"/>
      <c r="M98" s="244" t="s">
        <v>21</v>
      </c>
      <c r="N98" s="245" t="s">
        <v>43</v>
      </c>
      <c r="O98" s="48"/>
      <c r="P98" s="246">
        <f>O98*H98</f>
        <v>0</v>
      </c>
      <c r="Q98" s="246">
        <v>0</v>
      </c>
      <c r="R98" s="246">
        <f>Q98*H98</f>
        <v>0</v>
      </c>
      <c r="S98" s="246">
        <v>0</v>
      </c>
      <c r="T98" s="247">
        <f>S98*H98</f>
        <v>0</v>
      </c>
      <c r="AR98" s="25" t="s">
        <v>194</v>
      </c>
      <c r="AT98" s="25" t="s">
        <v>190</v>
      </c>
      <c r="AU98" s="25" t="s">
        <v>79</v>
      </c>
      <c r="AY98" s="25" t="s">
        <v>188</v>
      </c>
      <c r="BE98" s="248">
        <f>IF(N98="základní",J98,0)</f>
        <v>0</v>
      </c>
      <c r="BF98" s="248">
        <f>IF(N98="snížená",J98,0)</f>
        <v>0</v>
      </c>
      <c r="BG98" s="248">
        <f>IF(N98="zákl. přenesená",J98,0)</f>
        <v>0</v>
      </c>
      <c r="BH98" s="248">
        <f>IF(N98="sníž. přenesená",J98,0)</f>
        <v>0</v>
      </c>
      <c r="BI98" s="248">
        <f>IF(N98="nulová",J98,0)</f>
        <v>0</v>
      </c>
      <c r="BJ98" s="25" t="s">
        <v>79</v>
      </c>
      <c r="BK98" s="248">
        <f>ROUND(I98*H98,2)</f>
        <v>0</v>
      </c>
      <c r="BL98" s="25" t="s">
        <v>194</v>
      </c>
      <c r="BM98" s="25" t="s">
        <v>278</v>
      </c>
    </row>
    <row r="99" s="1" customFormat="1">
      <c r="B99" s="47"/>
      <c r="C99" s="75"/>
      <c r="D99" s="249" t="s">
        <v>196</v>
      </c>
      <c r="E99" s="75"/>
      <c r="F99" s="250" t="s">
        <v>2149</v>
      </c>
      <c r="G99" s="75"/>
      <c r="H99" s="75"/>
      <c r="I99" s="205"/>
      <c r="J99" s="75"/>
      <c r="K99" s="75"/>
      <c r="L99" s="73"/>
      <c r="M99" s="251"/>
      <c r="N99" s="48"/>
      <c r="O99" s="48"/>
      <c r="P99" s="48"/>
      <c r="Q99" s="48"/>
      <c r="R99" s="48"/>
      <c r="S99" s="48"/>
      <c r="T99" s="96"/>
      <c r="AT99" s="25" t="s">
        <v>196</v>
      </c>
      <c r="AU99" s="25" t="s">
        <v>79</v>
      </c>
    </row>
    <row r="100" s="1" customFormat="1" ht="16.5" customHeight="1">
      <c r="B100" s="47"/>
      <c r="C100" s="237" t="s">
        <v>240</v>
      </c>
      <c r="D100" s="237" t="s">
        <v>190</v>
      </c>
      <c r="E100" s="238" t="s">
        <v>2150</v>
      </c>
      <c r="F100" s="239" t="s">
        <v>2151</v>
      </c>
      <c r="G100" s="240" t="s">
        <v>2141</v>
      </c>
      <c r="H100" s="241">
        <v>65</v>
      </c>
      <c r="I100" s="242"/>
      <c r="J100" s="243">
        <f>ROUND(I100*H100,2)</f>
        <v>0</v>
      </c>
      <c r="K100" s="239" t="s">
        <v>307</v>
      </c>
      <c r="L100" s="73"/>
      <c r="M100" s="244" t="s">
        <v>21</v>
      </c>
      <c r="N100" s="245" t="s">
        <v>43</v>
      </c>
      <c r="O100" s="48"/>
      <c r="P100" s="246">
        <f>O100*H100</f>
        <v>0</v>
      </c>
      <c r="Q100" s="246">
        <v>0</v>
      </c>
      <c r="R100" s="246">
        <f>Q100*H100</f>
        <v>0</v>
      </c>
      <c r="S100" s="246">
        <v>0</v>
      </c>
      <c r="T100" s="247">
        <f>S100*H100</f>
        <v>0</v>
      </c>
      <c r="AR100" s="25" t="s">
        <v>194</v>
      </c>
      <c r="AT100" s="25" t="s">
        <v>190</v>
      </c>
      <c r="AU100" s="25" t="s">
        <v>79</v>
      </c>
      <c r="AY100" s="25" t="s">
        <v>188</v>
      </c>
      <c r="BE100" s="248">
        <f>IF(N100="základní",J100,0)</f>
        <v>0</v>
      </c>
      <c r="BF100" s="248">
        <f>IF(N100="snížená",J100,0)</f>
        <v>0</v>
      </c>
      <c r="BG100" s="248">
        <f>IF(N100="zákl. přenesená",J100,0)</f>
        <v>0</v>
      </c>
      <c r="BH100" s="248">
        <f>IF(N100="sníž. přenesená",J100,0)</f>
        <v>0</v>
      </c>
      <c r="BI100" s="248">
        <f>IF(N100="nulová",J100,0)</f>
        <v>0</v>
      </c>
      <c r="BJ100" s="25" t="s">
        <v>79</v>
      </c>
      <c r="BK100" s="248">
        <f>ROUND(I100*H100,2)</f>
        <v>0</v>
      </c>
      <c r="BL100" s="25" t="s">
        <v>194</v>
      </c>
      <c r="BM100" s="25" t="s">
        <v>290</v>
      </c>
    </row>
    <row r="101" s="1" customFormat="1">
      <c r="B101" s="47"/>
      <c r="C101" s="75"/>
      <c r="D101" s="249" t="s">
        <v>196</v>
      </c>
      <c r="E101" s="75"/>
      <c r="F101" s="250" t="s">
        <v>2151</v>
      </c>
      <c r="G101" s="75"/>
      <c r="H101" s="75"/>
      <c r="I101" s="205"/>
      <c r="J101" s="75"/>
      <c r="K101" s="75"/>
      <c r="L101" s="73"/>
      <c r="M101" s="251"/>
      <c r="N101" s="48"/>
      <c r="O101" s="48"/>
      <c r="P101" s="48"/>
      <c r="Q101" s="48"/>
      <c r="R101" s="48"/>
      <c r="S101" s="48"/>
      <c r="T101" s="96"/>
      <c r="AT101" s="25" t="s">
        <v>196</v>
      </c>
      <c r="AU101" s="25" t="s">
        <v>79</v>
      </c>
    </row>
    <row r="102" s="1" customFormat="1" ht="16.5" customHeight="1">
      <c r="B102" s="47"/>
      <c r="C102" s="237" t="s">
        <v>246</v>
      </c>
      <c r="D102" s="237" t="s">
        <v>190</v>
      </c>
      <c r="E102" s="238" t="s">
        <v>2152</v>
      </c>
      <c r="F102" s="239" t="s">
        <v>2153</v>
      </c>
      <c r="G102" s="240" t="s">
        <v>2141</v>
      </c>
      <c r="H102" s="241">
        <v>20</v>
      </c>
      <c r="I102" s="242"/>
      <c r="J102" s="243">
        <f>ROUND(I102*H102,2)</f>
        <v>0</v>
      </c>
      <c r="K102" s="239" t="s">
        <v>307</v>
      </c>
      <c r="L102" s="73"/>
      <c r="M102" s="244" t="s">
        <v>21</v>
      </c>
      <c r="N102" s="245" t="s">
        <v>43</v>
      </c>
      <c r="O102" s="48"/>
      <c r="P102" s="246">
        <f>O102*H102</f>
        <v>0</v>
      </c>
      <c r="Q102" s="246">
        <v>0</v>
      </c>
      <c r="R102" s="246">
        <f>Q102*H102</f>
        <v>0</v>
      </c>
      <c r="S102" s="246">
        <v>0</v>
      </c>
      <c r="T102" s="247">
        <f>S102*H102</f>
        <v>0</v>
      </c>
      <c r="AR102" s="25" t="s">
        <v>194</v>
      </c>
      <c r="AT102" s="25" t="s">
        <v>190</v>
      </c>
      <c r="AU102" s="25" t="s">
        <v>79</v>
      </c>
      <c r="AY102" s="25" t="s">
        <v>188</v>
      </c>
      <c r="BE102" s="248">
        <f>IF(N102="základní",J102,0)</f>
        <v>0</v>
      </c>
      <c r="BF102" s="248">
        <f>IF(N102="snížená",J102,0)</f>
        <v>0</v>
      </c>
      <c r="BG102" s="248">
        <f>IF(N102="zákl. přenesená",J102,0)</f>
        <v>0</v>
      </c>
      <c r="BH102" s="248">
        <f>IF(N102="sníž. přenesená",J102,0)</f>
        <v>0</v>
      </c>
      <c r="BI102" s="248">
        <f>IF(N102="nulová",J102,0)</f>
        <v>0</v>
      </c>
      <c r="BJ102" s="25" t="s">
        <v>79</v>
      </c>
      <c r="BK102" s="248">
        <f>ROUND(I102*H102,2)</f>
        <v>0</v>
      </c>
      <c r="BL102" s="25" t="s">
        <v>194</v>
      </c>
      <c r="BM102" s="25" t="s">
        <v>304</v>
      </c>
    </row>
    <row r="103" s="1" customFormat="1">
      <c r="B103" s="47"/>
      <c r="C103" s="75"/>
      <c r="D103" s="249" t="s">
        <v>196</v>
      </c>
      <c r="E103" s="75"/>
      <c r="F103" s="250" t="s">
        <v>2153</v>
      </c>
      <c r="G103" s="75"/>
      <c r="H103" s="75"/>
      <c r="I103" s="205"/>
      <c r="J103" s="75"/>
      <c r="K103" s="75"/>
      <c r="L103" s="73"/>
      <c r="M103" s="251"/>
      <c r="N103" s="48"/>
      <c r="O103" s="48"/>
      <c r="P103" s="48"/>
      <c r="Q103" s="48"/>
      <c r="R103" s="48"/>
      <c r="S103" s="48"/>
      <c r="T103" s="96"/>
      <c r="AT103" s="25" t="s">
        <v>196</v>
      </c>
      <c r="AU103" s="25" t="s">
        <v>79</v>
      </c>
    </row>
    <row r="104" s="1" customFormat="1" ht="16.5" customHeight="1">
      <c r="B104" s="47"/>
      <c r="C104" s="237" t="s">
        <v>252</v>
      </c>
      <c r="D104" s="237" t="s">
        <v>190</v>
      </c>
      <c r="E104" s="238" t="s">
        <v>2158</v>
      </c>
      <c r="F104" s="239" t="s">
        <v>2159</v>
      </c>
      <c r="G104" s="240" t="s">
        <v>2141</v>
      </c>
      <c r="H104" s="241">
        <v>4</v>
      </c>
      <c r="I104" s="242"/>
      <c r="J104" s="243">
        <f>ROUND(I104*H104,2)</f>
        <v>0</v>
      </c>
      <c r="K104" s="239" t="s">
        <v>307</v>
      </c>
      <c r="L104" s="73"/>
      <c r="M104" s="244" t="s">
        <v>21</v>
      </c>
      <c r="N104" s="245" t="s">
        <v>43</v>
      </c>
      <c r="O104" s="48"/>
      <c r="P104" s="246">
        <f>O104*H104</f>
        <v>0</v>
      </c>
      <c r="Q104" s="246">
        <v>0</v>
      </c>
      <c r="R104" s="246">
        <f>Q104*H104</f>
        <v>0</v>
      </c>
      <c r="S104" s="246">
        <v>0</v>
      </c>
      <c r="T104" s="247">
        <f>S104*H104</f>
        <v>0</v>
      </c>
      <c r="AR104" s="25" t="s">
        <v>194</v>
      </c>
      <c r="AT104" s="25" t="s">
        <v>190</v>
      </c>
      <c r="AU104" s="25" t="s">
        <v>79</v>
      </c>
      <c r="AY104" s="25" t="s">
        <v>188</v>
      </c>
      <c r="BE104" s="248">
        <f>IF(N104="základní",J104,0)</f>
        <v>0</v>
      </c>
      <c r="BF104" s="248">
        <f>IF(N104="snížená",J104,0)</f>
        <v>0</v>
      </c>
      <c r="BG104" s="248">
        <f>IF(N104="zákl. přenesená",J104,0)</f>
        <v>0</v>
      </c>
      <c r="BH104" s="248">
        <f>IF(N104="sníž. přenesená",J104,0)</f>
        <v>0</v>
      </c>
      <c r="BI104" s="248">
        <f>IF(N104="nulová",J104,0)</f>
        <v>0</v>
      </c>
      <c r="BJ104" s="25" t="s">
        <v>79</v>
      </c>
      <c r="BK104" s="248">
        <f>ROUND(I104*H104,2)</f>
        <v>0</v>
      </c>
      <c r="BL104" s="25" t="s">
        <v>194</v>
      </c>
      <c r="BM104" s="25" t="s">
        <v>322</v>
      </c>
    </row>
    <row r="105" s="1" customFormat="1">
      <c r="B105" s="47"/>
      <c r="C105" s="75"/>
      <c r="D105" s="249" t="s">
        <v>196</v>
      </c>
      <c r="E105" s="75"/>
      <c r="F105" s="250" t="s">
        <v>2159</v>
      </c>
      <c r="G105" s="75"/>
      <c r="H105" s="75"/>
      <c r="I105" s="205"/>
      <c r="J105" s="75"/>
      <c r="K105" s="75"/>
      <c r="L105" s="73"/>
      <c r="M105" s="251"/>
      <c r="N105" s="48"/>
      <c r="O105" s="48"/>
      <c r="P105" s="48"/>
      <c r="Q105" s="48"/>
      <c r="R105" s="48"/>
      <c r="S105" s="48"/>
      <c r="T105" s="96"/>
      <c r="AT105" s="25" t="s">
        <v>196</v>
      </c>
      <c r="AU105" s="25" t="s">
        <v>79</v>
      </c>
    </row>
    <row r="106" s="1" customFormat="1" ht="16.5" customHeight="1">
      <c r="B106" s="47"/>
      <c r="C106" s="237" t="s">
        <v>258</v>
      </c>
      <c r="D106" s="237" t="s">
        <v>190</v>
      </c>
      <c r="E106" s="238" t="s">
        <v>2160</v>
      </c>
      <c r="F106" s="239" t="s">
        <v>2161</v>
      </c>
      <c r="G106" s="240" t="s">
        <v>2141</v>
      </c>
      <c r="H106" s="241">
        <v>4</v>
      </c>
      <c r="I106" s="242"/>
      <c r="J106" s="243">
        <f>ROUND(I106*H106,2)</f>
        <v>0</v>
      </c>
      <c r="K106" s="239" t="s">
        <v>307</v>
      </c>
      <c r="L106" s="73"/>
      <c r="M106" s="244" t="s">
        <v>21</v>
      </c>
      <c r="N106" s="245" t="s">
        <v>43</v>
      </c>
      <c r="O106" s="48"/>
      <c r="P106" s="246">
        <f>O106*H106</f>
        <v>0</v>
      </c>
      <c r="Q106" s="246">
        <v>0</v>
      </c>
      <c r="R106" s="246">
        <f>Q106*H106</f>
        <v>0</v>
      </c>
      <c r="S106" s="246">
        <v>0</v>
      </c>
      <c r="T106" s="247">
        <f>S106*H106</f>
        <v>0</v>
      </c>
      <c r="AR106" s="25" t="s">
        <v>194</v>
      </c>
      <c r="AT106" s="25" t="s">
        <v>190</v>
      </c>
      <c r="AU106" s="25" t="s">
        <v>79</v>
      </c>
      <c r="AY106" s="25" t="s">
        <v>188</v>
      </c>
      <c r="BE106" s="248">
        <f>IF(N106="základní",J106,0)</f>
        <v>0</v>
      </c>
      <c r="BF106" s="248">
        <f>IF(N106="snížená",J106,0)</f>
        <v>0</v>
      </c>
      <c r="BG106" s="248">
        <f>IF(N106="zákl. přenesená",J106,0)</f>
        <v>0</v>
      </c>
      <c r="BH106" s="248">
        <f>IF(N106="sníž. přenesená",J106,0)</f>
        <v>0</v>
      </c>
      <c r="BI106" s="248">
        <f>IF(N106="nulová",J106,0)</f>
        <v>0</v>
      </c>
      <c r="BJ106" s="25" t="s">
        <v>79</v>
      </c>
      <c r="BK106" s="248">
        <f>ROUND(I106*H106,2)</f>
        <v>0</v>
      </c>
      <c r="BL106" s="25" t="s">
        <v>194</v>
      </c>
      <c r="BM106" s="25" t="s">
        <v>330</v>
      </c>
    </row>
    <row r="107" s="1" customFormat="1">
      <c r="B107" s="47"/>
      <c r="C107" s="75"/>
      <c r="D107" s="249" t="s">
        <v>196</v>
      </c>
      <c r="E107" s="75"/>
      <c r="F107" s="250" t="s">
        <v>2161</v>
      </c>
      <c r="G107" s="75"/>
      <c r="H107" s="75"/>
      <c r="I107" s="205"/>
      <c r="J107" s="75"/>
      <c r="K107" s="75"/>
      <c r="L107" s="73"/>
      <c r="M107" s="251"/>
      <c r="N107" s="48"/>
      <c r="O107" s="48"/>
      <c r="P107" s="48"/>
      <c r="Q107" s="48"/>
      <c r="R107" s="48"/>
      <c r="S107" s="48"/>
      <c r="T107" s="96"/>
      <c r="AT107" s="25" t="s">
        <v>196</v>
      </c>
      <c r="AU107" s="25" t="s">
        <v>79</v>
      </c>
    </row>
    <row r="108" s="1" customFormat="1" ht="16.5" customHeight="1">
      <c r="B108" s="47"/>
      <c r="C108" s="237" t="s">
        <v>265</v>
      </c>
      <c r="D108" s="237" t="s">
        <v>190</v>
      </c>
      <c r="E108" s="238" t="s">
        <v>2162</v>
      </c>
      <c r="F108" s="239" t="s">
        <v>2163</v>
      </c>
      <c r="G108" s="240" t="s">
        <v>2141</v>
      </c>
      <c r="H108" s="241">
        <v>1</v>
      </c>
      <c r="I108" s="242"/>
      <c r="J108" s="243">
        <f>ROUND(I108*H108,2)</f>
        <v>0</v>
      </c>
      <c r="K108" s="239" t="s">
        <v>307</v>
      </c>
      <c r="L108" s="73"/>
      <c r="M108" s="244" t="s">
        <v>21</v>
      </c>
      <c r="N108" s="245" t="s">
        <v>43</v>
      </c>
      <c r="O108" s="48"/>
      <c r="P108" s="246">
        <f>O108*H108</f>
        <v>0</v>
      </c>
      <c r="Q108" s="246">
        <v>0</v>
      </c>
      <c r="R108" s="246">
        <f>Q108*H108</f>
        <v>0</v>
      </c>
      <c r="S108" s="246">
        <v>0</v>
      </c>
      <c r="T108" s="247">
        <f>S108*H108</f>
        <v>0</v>
      </c>
      <c r="AR108" s="25" t="s">
        <v>194</v>
      </c>
      <c r="AT108" s="25" t="s">
        <v>190</v>
      </c>
      <c r="AU108" s="25" t="s">
        <v>79</v>
      </c>
      <c r="AY108" s="25" t="s">
        <v>188</v>
      </c>
      <c r="BE108" s="248">
        <f>IF(N108="základní",J108,0)</f>
        <v>0</v>
      </c>
      <c r="BF108" s="248">
        <f>IF(N108="snížená",J108,0)</f>
        <v>0</v>
      </c>
      <c r="BG108" s="248">
        <f>IF(N108="zákl. přenesená",J108,0)</f>
        <v>0</v>
      </c>
      <c r="BH108" s="248">
        <f>IF(N108="sníž. přenesená",J108,0)</f>
        <v>0</v>
      </c>
      <c r="BI108" s="248">
        <f>IF(N108="nulová",J108,0)</f>
        <v>0</v>
      </c>
      <c r="BJ108" s="25" t="s">
        <v>79</v>
      </c>
      <c r="BK108" s="248">
        <f>ROUND(I108*H108,2)</f>
        <v>0</v>
      </c>
      <c r="BL108" s="25" t="s">
        <v>194</v>
      </c>
      <c r="BM108" s="25" t="s">
        <v>342</v>
      </c>
    </row>
    <row r="109" s="1" customFormat="1">
      <c r="B109" s="47"/>
      <c r="C109" s="75"/>
      <c r="D109" s="249" t="s">
        <v>196</v>
      </c>
      <c r="E109" s="75"/>
      <c r="F109" s="250" t="s">
        <v>2163</v>
      </c>
      <c r="G109" s="75"/>
      <c r="H109" s="75"/>
      <c r="I109" s="205"/>
      <c r="J109" s="75"/>
      <c r="K109" s="75"/>
      <c r="L109" s="73"/>
      <c r="M109" s="251"/>
      <c r="N109" s="48"/>
      <c r="O109" s="48"/>
      <c r="P109" s="48"/>
      <c r="Q109" s="48"/>
      <c r="R109" s="48"/>
      <c r="S109" s="48"/>
      <c r="T109" s="96"/>
      <c r="AT109" s="25" t="s">
        <v>196</v>
      </c>
      <c r="AU109" s="25" t="s">
        <v>79</v>
      </c>
    </row>
    <row r="110" s="1" customFormat="1" ht="16.5" customHeight="1">
      <c r="B110" s="47"/>
      <c r="C110" s="237" t="s">
        <v>272</v>
      </c>
      <c r="D110" s="237" t="s">
        <v>190</v>
      </c>
      <c r="E110" s="238" t="s">
        <v>2164</v>
      </c>
      <c r="F110" s="239" t="s">
        <v>2165</v>
      </c>
      <c r="G110" s="240" t="s">
        <v>2166</v>
      </c>
      <c r="H110" s="241">
        <v>16</v>
      </c>
      <c r="I110" s="242"/>
      <c r="J110" s="243">
        <f>ROUND(I110*H110,2)</f>
        <v>0</v>
      </c>
      <c r="K110" s="239" t="s">
        <v>307</v>
      </c>
      <c r="L110" s="73"/>
      <c r="M110" s="244" t="s">
        <v>21</v>
      </c>
      <c r="N110" s="245" t="s">
        <v>43</v>
      </c>
      <c r="O110" s="48"/>
      <c r="P110" s="246">
        <f>O110*H110</f>
        <v>0</v>
      </c>
      <c r="Q110" s="246">
        <v>0</v>
      </c>
      <c r="R110" s="246">
        <f>Q110*H110</f>
        <v>0</v>
      </c>
      <c r="S110" s="246">
        <v>0</v>
      </c>
      <c r="T110" s="247">
        <f>S110*H110</f>
        <v>0</v>
      </c>
      <c r="AR110" s="25" t="s">
        <v>194</v>
      </c>
      <c r="AT110" s="25" t="s">
        <v>190</v>
      </c>
      <c r="AU110" s="25" t="s">
        <v>79</v>
      </c>
      <c r="AY110" s="25" t="s">
        <v>188</v>
      </c>
      <c r="BE110" s="248">
        <f>IF(N110="základní",J110,0)</f>
        <v>0</v>
      </c>
      <c r="BF110" s="248">
        <f>IF(N110="snížená",J110,0)</f>
        <v>0</v>
      </c>
      <c r="BG110" s="248">
        <f>IF(N110="zákl. přenesená",J110,0)</f>
        <v>0</v>
      </c>
      <c r="BH110" s="248">
        <f>IF(N110="sníž. přenesená",J110,0)</f>
        <v>0</v>
      </c>
      <c r="BI110" s="248">
        <f>IF(N110="nulová",J110,0)</f>
        <v>0</v>
      </c>
      <c r="BJ110" s="25" t="s">
        <v>79</v>
      </c>
      <c r="BK110" s="248">
        <f>ROUND(I110*H110,2)</f>
        <v>0</v>
      </c>
      <c r="BL110" s="25" t="s">
        <v>194</v>
      </c>
      <c r="BM110" s="25" t="s">
        <v>358</v>
      </c>
    </row>
    <row r="111" s="1" customFormat="1">
      <c r="B111" s="47"/>
      <c r="C111" s="75"/>
      <c r="D111" s="249" t="s">
        <v>196</v>
      </c>
      <c r="E111" s="75"/>
      <c r="F111" s="250" t="s">
        <v>2165</v>
      </c>
      <c r="G111" s="75"/>
      <c r="H111" s="75"/>
      <c r="I111" s="205"/>
      <c r="J111" s="75"/>
      <c r="K111" s="75"/>
      <c r="L111" s="73"/>
      <c r="M111" s="251"/>
      <c r="N111" s="48"/>
      <c r="O111" s="48"/>
      <c r="P111" s="48"/>
      <c r="Q111" s="48"/>
      <c r="R111" s="48"/>
      <c r="S111" s="48"/>
      <c r="T111" s="96"/>
      <c r="AT111" s="25" t="s">
        <v>196</v>
      </c>
      <c r="AU111" s="25" t="s">
        <v>79</v>
      </c>
    </row>
    <row r="112" s="1" customFormat="1" ht="16.5" customHeight="1">
      <c r="B112" s="47"/>
      <c r="C112" s="237" t="s">
        <v>278</v>
      </c>
      <c r="D112" s="237" t="s">
        <v>190</v>
      </c>
      <c r="E112" s="238" t="s">
        <v>2167</v>
      </c>
      <c r="F112" s="239" t="s">
        <v>2168</v>
      </c>
      <c r="G112" s="240" t="s">
        <v>2141</v>
      </c>
      <c r="H112" s="241">
        <v>1</v>
      </c>
      <c r="I112" s="242"/>
      <c r="J112" s="243">
        <f>ROUND(I112*H112,2)</f>
        <v>0</v>
      </c>
      <c r="K112" s="239" t="s">
        <v>307</v>
      </c>
      <c r="L112" s="73"/>
      <c r="M112" s="244" t="s">
        <v>21</v>
      </c>
      <c r="N112" s="245" t="s">
        <v>43</v>
      </c>
      <c r="O112" s="48"/>
      <c r="P112" s="246">
        <f>O112*H112</f>
        <v>0</v>
      </c>
      <c r="Q112" s="246">
        <v>0</v>
      </c>
      <c r="R112" s="246">
        <f>Q112*H112</f>
        <v>0</v>
      </c>
      <c r="S112" s="246">
        <v>0</v>
      </c>
      <c r="T112" s="247">
        <f>S112*H112</f>
        <v>0</v>
      </c>
      <c r="AR112" s="25" t="s">
        <v>194</v>
      </c>
      <c r="AT112" s="25" t="s">
        <v>190</v>
      </c>
      <c r="AU112" s="25" t="s">
        <v>79</v>
      </c>
      <c r="AY112" s="25" t="s">
        <v>188</v>
      </c>
      <c r="BE112" s="248">
        <f>IF(N112="základní",J112,0)</f>
        <v>0</v>
      </c>
      <c r="BF112" s="248">
        <f>IF(N112="snížená",J112,0)</f>
        <v>0</v>
      </c>
      <c r="BG112" s="248">
        <f>IF(N112="zákl. přenesená",J112,0)</f>
        <v>0</v>
      </c>
      <c r="BH112" s="248">
        <f>IF(N112="sníž. přenesená",J112,0)</f>
        <v>0</v>
      </c>
      <c r="BI112" s="248">
        <f>IF(N112="nulová",J112,0)</f>
        <v>0</v>
      </c>
      <c r="BJ112" s="25" t="s">
        <v>79</v>
      </c>
      <c r="BK112" s="248">
        <f>ROUND(I112*H112,2)</f>
        <v>0</v>
      </c>
      <c r="BL112" s="25" t="s">
        <v>194</v>
      </c>
      <c r="BM112" s="25" t="s">
        <v>370</v>
      </c>
    </row>
    <row r="113" s="1" customFormat="1">
      <c r="B113" s="47"/>
      <c r="C113" s="75"/>
      <c r="D113" s="249" t="s">
        <v>196</v>
      </c>
      <c r="E113" s="75"/>
      <c r="F113" s="250" t="s">
        <v>2168</v>
      </c>
      <c r="G113" s="75"/>
      <c r="H113" s="75"/>
      <c r="I113" s="205"/>
      <c r="J113" s="75"/>
      <c r="K113" s="75"/>
      <c r="L113" s="73"/>
      <c r="M113" s="251"/>
      <c r="N113" s="48"/>
      <c r="O113" s="48"/>
      <c r="P113" s="48"/>
      <c r="Q113" s="48"/>
      <c r="R113" s="48"/>
      <c r="S113" s="48"/>
      <c r="T113" s="96"/>
      <c r="AT113" s="25" t="s">
        <v>196</v>
      </c>
      <c r="AU113" s="25" t="s">
        <v>79</v>
      </c>
    </row>
    <row r="114" s="1" customFormat="1" ht="16.5" customHeight="1">
      <c r="B114" s="47"/>
      <c r="C114" s="237" t="s">
        <v>10</v>
      </c>
      <c r="D114" s="237" t="s">
        <v>190</v>
      </c>
      <c r="E114" s="238" t="s">
        <v>2169</v>
      </c>
      <c r="F114" s="239" t="s">
        <v>2170</v>
      </c>
      <c r="G114" s="240" t="s">
        <v>2141</v>
      </c>
      <c r="H114" s="241">
        <v>1</v>
      </c>
      <c r="I114" s="242"/>
      <c r="J114" s="243">
        <f>ROUND(I114*H114,2)</f>
        <v>0</v>
      </c>
      <c r="K114" s="239" t="s">
        <v>307</v>
      </c>
      <c r="L114" s="73"/>
      <c r="M114" s="244" t="s">
        <v>21</v>
      </c>
      <c r="N114" s="245" t="s">
        <v>43</v>
      </c>
      <c r="O114" s="48"/>
      <c r="P114" s="246">
        <f>O114*H114</f>
        <v>0</v>
      </c>
      <c r="Q114" s="246">
        <v>0</v>
      </c>
      <c r="R114" s="246">
        <f>Q114*H114</f>
        <v>0</v>
      </c>
      <c r="S114" s="246">
        <v>0</v>
      </c>
      <c r="T114" s="247">
        <f>S114*H114</f>
        <v>0</v>
      </c>
      <c r="AR114" s="25" t="s">
        <v>194</v>
      </c>
      <c r="AT114" s="25" t="s">
        <v>190</v>
      </c>
      <c r="AU114" s="25" t="s">
        <v>79</v>
      </c>
      <c r="AY114" s="25" t="s">
        <v>188</v>
      </c>
      <c r="BE114" s="248">
        <f>IF(N114="základní",J114,0)</f>
        <v>0</v>
      </c>
      <c r="BF114" s="248">
        <f>IF(N114="snížená",J114,0)</f>
        <v>0</v>
      </c>
      <c r="BG114" s="248">
        <f>IF(N114="zákl. přenesená",J114,0)</f>
        <v>0</v>
      </c>
      <c r="BH114" s="248">
        <f>IF(N114="sníž. přenesená",J114,0)</f>
        <v>0</v>
      </c>
      <c r="BI114" s="248">
        <f>IF(N114="nulová",J114,0)</f>
        <v>0</v>
      </c>
      <c r="BJ114" s="25" t="s">
        <v>79</v>
      </c>
      <c r="BK114" s="248">
        <f>ROUND(I114*H114,2)</f>
        <v>0</v>
      </c>
      <c r="BL114" s="25" t="s">
        <v>194</v>
      </c>
      <c r="BM114" s="25" t="s">
        <v>395</v>
      </c>
    </row>
    <row r="115" s="1" customFormat="1">
      <c r="B115" s="47"/>
      <c r="C115" s="75"/>
      <c r="D115" s="249" t="s">
        <v>196</v>
      </c>
      <c r="E115" s="75"/>
      <c r="F115" s="250" t="s">
        <v>2170</v>
      </c>
      <c r="G115" s="75"/>
      <c r="H115" s="75"/>
      <c r="I115" s="205"/>
      <c r="J115" s="75"/>
      <c r="K115" s="75"/>
      <c r="L115" s="73"/>
      <c r="M115" s="251"/>
      <c r="N115" s="48"/>
      <c r="O115" s="48"/>
      <c r="P115" s="48"/>
      <c r="Q115" s="48"/>
      <c r="R115" s="48"/>
      <c r="S115" s="48"/>
      <c r="T115" s="96"/>
      <c r="AT115" s="25" t="s">
        <v>196</v>
      </c>
      <c r="AU115" s="25" t="s">
        <v>79</v>
      </c>
    </row>
    <row r="116" s="1" customFormat="1" ht="16.5" customHeight="1">
      <c r="B116" s="47"/>
      <c r="C116" s="237" t="s">
        <v>290</v>
      </c>
      <c r="D116" s="237" t="s">
        <v>190</v>
      </c>
      <c r="E116" s="238" t="s">
        <v>2171</v>
      </c>
      <c r="F116" s="239" t="s">
        <v>2172</v>
      </c>
      <c r="G116" s="240" t="s">
        <v>2141</v>
      </c>
      <c r="H116" s="241">
        <v>1</v>
      </c>
      <c r="I116" s="242"/>
      <c r="J116" s="243">
        <f>ROUND(I116*H116,2)</f>
        <v>0</v>
      </c>
      <c r="K116" s="239" t="s">
        <v>307</v>
      </c>
      <c r="L116" s="73"/>
      <c r="M116" s="244" t="s">
        <v>21</v>
      </c>
      <c r="N116" s="245" t="s">
        <v>43</v>
      </c>
      <c r="O116" s="48"/>
      <c r="P116" s="246">
        <f>O116*H116</f>
        <v>0</v>
      </c>
      <c r="Q116" s="246">
        <v>0</v>
      </c>
      <c r="R116" s="246">
        <f>Q116*H116</f>
        <v>0</v>
      </c>
      <c r="S116" s="246">
        <v>0</v>
      </c>
      <c r="T116" s="247">
        <f>S116*H116</f>
        <v>0</v>
      </c>
      <c r="AR116" s="25" t="s">
        <v>194</v>
      </c>
      <c r="AT116" s="25" t="s">
        <v>190</v>
      </c>
      <c r="AU116" s="25" t="s">
        <v>79</v>
      </c>
      <c r="AY116" s="25" t="s">
        <v>188</v>
      </c>
      <c r="BE116" s="248">
        <f>IF(N116="základní",J116,0)</f>
        <v>0</v>
      </c>
      <c r="BF116" s="248">
        <f>IF(N116="snížená",J116,0)</f>
        <v>0</v>
      </c>
      <c r="BG116" s="248">
        <f>IF(N116="zákl. přenesená",J116,0)</f>
        <v>0</v>
      </c>
      <c r="BH116" s="248">
        <f>IF(N116="sníž. přenesená",J116,0)</f>
        <v>0</v>
      </c>
      <c r="BI116" s="248">
        <f>IF(N116="nulová",J116,0)</f>
        <v>0</v>
      </c>
      <c r="BJ116" s="25" t="s">
        <v>79</v>
      </c>
      <c r="BK116" s="248">
        <f>ROUND(I116*H116,2)</f>
        <v>0</v>
      </c>
      <c r="BL116" s="25" t="s">
        <v>194</v>
      </c>
      <c r="BM116" s="25" t="s">
        <v>405</v>
      </c>
    </row>
    <row r="117" s="1" customFormat="1">
      <c r="B117" s="47"/>
      <c r="C117" s="75"/>
      <c r="D117" s="249" t="s">
        <v>196</v>
      </c>
      <c r="E117" s="75"/>
      <c r="F117" s="250" t="s">
        <v>2172</v>
      </c>
      <c r="G117" s="75"/>
      <c r="H117" s="75"/>
      <c r="I117" s="205"/>
      <c r="J117" s="75"/>
      <c r="K117" s="75"/>
      <c r="L117" s="73"/>
      <c r="M117" s="251"/>
      <c r="N117" s="48"/>
      <c r="O117" s="48"/>
      <c r="P117" s="48"/>
      <c r="Q117" s="48"/>
      <c r="R117" s="48"/>
      <c r="S117" s="48"/>
      <c r="T117" s="96"/>
      <c r="AT117" s="25" t="s">
        <v>196</v>
      </c>
      <c r="AU117" s="25" t="s">
        <v>79</v>
      </c>
    </row>
    <row r="118" s="11" customFormat="1" ht="37.44001" customHeight="1">
      <c r="B118" s="221"/>
      <c r="C118" s="222"/>
      <c r="D118" s="223" t="s">
        <v>71</v>
      </c>
      <c r="E118" s="224" t="s">
        <v>2173</v>
      </c>
      <c r="F118" s="224" t="s">
        <v>2174</v>
      </c>
      <c r="G118" s="222"/>
      <c r="H118" s="222"/>
      <c r="I118" s="225"/>
      <c r="J118" s="226">
        <f>BK118</f>
        <v>0</v>
      </c>
      <c r="K118" s="222"/>
      <c r="L118" s="227"/>
      <c r="M118" s="228"/>
      <c r="N118" s="229"/>
      <c r="O118" s="229"/>
      <c r="P118" s="230">
        <f>SUM(P119:P142)</f>
        <v>0</v>
      </c>
      <c r="Q118" s="229"/>
      <c r="R118" s="230">
        <f>SUM(R119:R142)</f>
        <v>0</v>
      </c>
      <c r="S118" s="229"/>
      <c r="T118" s="231">
        <f>SUM(T119:T142)</f>
        <v>0</v>
      </c>
      <c r="AR118" s="232" t="s">
        <v>79</v>
      </c>
      <c r="AT118" s="233" t="s">
        <v>71</v>
      </c>
      <c r="AU118" s="233" t="s">
        <v>72</v>
      </c>
      <c r="AY118" s="232" t="s">
        <v>188</v>
      </c>
      <c r="BK118" s="234">
        <f>SUM(BK119:BK142)</f>
        <v>0</v>
      </c>
    </row>
    <row r="119" s="1" customFormat="1" ht="16.5" customHeight="1">
      <c r="B119" s="47"/>
      <c r="C119" s="237" t="s">
        <v>296</v>
      </c>
      <c r="D119" s="237" t="s">
        <v>190</v>
      </c>
      <c r="E119" s="238" t="s">
        <v>2175</v>
      </c>
      <c r="F119" s="239" t="s">
        <v>2176</v>
      </c>
      <c r="G119" s="240" t="s">
        <v>378</v>
      </c>
      <c r="H119" s="241">
        <v>190</v>
      </c>
      <c r="I119" s="242"/>
      <c r="J119" s="243">
        <f>ROUND(I119*H119,2)</f>
        <v>0</v>
      </c>
      <c r="K119" s="239" t="s">
        <v>307</v>
      </c>
      <c r="L119" s="73"/>
      <c r="M119" s="244" t="s">
        <v>21</v>
      </c>
      <c r="N119" s="245" t="s">
        <v>43</v>
      </c>
      <c r="O119" s="48"/>
      <c r="P119" s="246">
        <f>O119*H119</f>
        <v>0</v>
      </c>
      <c r="Q119" s="246">
        <v>0</v>
      </c>
      <c r="R119" s="246">
        <f>Q119*H119</f>
        <v>0</v>
      </c>
      <c r="S119" s="246">
        <v>0</v>
      </c>
      <c r="T119" s="247">
        <f>S119*H119</f>
        <v>0</v>
      </c>
      <c r="AR119" s="25" t="s">
        <v>194</v>
      </c>
      <c r="AT119" s="25" t="s">
        <v>190</v>
      </c>
      <c r="AU119" s="25" t="s">
        <v>79</v>
      </c>
      <c r="AY119" s="25" t="s">
        <v>188</v>
      </c>
      <c r="BE119" s="248">
        <f>IF(N119="základní",J119,0)</f>
        <v>0</v>
      </c>
      <c r="BF119" s="248">
        <f>IF(N119="snížená",J119,0)</f>
        <v>0</v>
      </c>
      <c r="BG119" s="248">
        <f>IF(N119="zákl. přenesená",J119,0)</f>
        <v>0</v>
      </c>
      <c r="BH119" s="248">
        <f>IF(N119="sníž. přenesená",J119,0)</f>
        <v>0</v>
      </c>
      <c r="BI119" s="248">
        <f>IF(N119="nulová",J119,0)</f>
        <v>0</v>
      </c>
      <c r="BJ119" s="25" t="s">
        <v>79</v>
      </c>
      <c r="BK119" s="248">
        <f>ROUND(I119*H119,2)</f>
        <v>0</v>
      </c>
      <c r="BL119" s="25" t="s">
        <v>194</v>
      </c>
      <c r="BM119" s="25" t="s">
        <v>415</v>
      </c>
    </row>
    <row r="120" s="1" customFormat="1">
      <c r="B120" s="47"/>
      <c r="C120" s="75"/>
      <c r="D120" s="249" t="s">
        <v>196</v>
      </c>
      <c r="E120" s="75"/>
      <c r="F120" s="250" t="s">
        <v>2176</v>
      </c>
      <c r="G120" s="75"/>
      <c r="H120" s="75"/>
      <c r="I120" s="205"/>
      <c r="J120" s="75"/>
      <c r="K120" s="75"/>
      <c r="L120" s="73"/>
      <c r="M120" s="251"/>
      <c r="N120" s="48"/>
      <c r="O120" s="48"/>
      <c r="P120" s="48"/>
      <c r="Q120" s="48"/>
      <c r="R120" s="48"/>
      <c r="S120" s="48"/>
      <c r="T120" s="96"/>
      <c r="AT120" s="25" t="s">
        <v>196</v>
      </c>
      <c r="AU120" s="25" t="s">
        <v>79</v>
      </c>
    </row>
    <row r="121" s="1" customFormat="1" ht="16.5" customHeight="1">
      <c r="B121" s="47"/>
      <c r="C121" s="237" t="s">
        <v>304</v>
      </c>
      <c r="D121" s="237" t="s">
        <v>190</v>
      </c>
      <c r="E121" s="238" t="s">
        <v>2177</v>
      </c>
      <c r="F121" s="239" t="s">
        <v>2178</v>
      </c>
      <c r="G121" s="240" t="s">
        <v>378</v>
      </c>
      <c r="H121" s="241">
        <v>155</v>
      </c>
      <c r="I121" s="242"/>
      <c r="J121" s="243">
        <f>ROUND(I121*H121,2)</f>
        <v>0</v>
      </c>
      <c r="K121" s="239" t="s">
        <v>307</v>
      </c>
      <c r="L121" s="73"/>
      <c r="M121" s="244" t="s">
        <v>21</v>
      </c>
      <c r="N121" s="245" t="s">
        <v>43</v>
      </c>
      <c r="O121" s="48"/>
      <c r="P121" s="246">
        <f>O121*H121</f>
        <v>0</v>
      </c>
      <c r="Q121" s="246">
        <v>0</v>
      </c>
      <c r="R121" s="246">
        <f>Q121*H121</f>
        <v>0</v>
      </c>
      <c r="S121" s="246">
        <v>0</v>
      </c>
      <c r="T121" s="247">
        <f>S121*H121</f>
        <v>0</v>
      </c>
      <c r="AR121" s="25" t="s">
        <v>194</v>
      </c>
      <c r="AT121" s="25" t="s">
        <v>190</v>
      </c>
      <c r="AU121" s="25" t="s">
        <v>79</v>
      </c>
      <c r="AY121" s="25" t="s">
        <v>188</v>
      </c>
      <c r="BE121" s="248">
        <f>IF(N121="základní",J121,0)</f>
        <v>0</v>
      </c>
      <c r="BF121" s="248">
        <f>IF(N121="snížená",J121,0)</f>
        <v>0</v>
      </c>
      <c r="BG121" s="248">
        <f>IF(N121="zákl. přenesená",J121,0)</f>
        <v>0</v>
      </c>
      <c r="BH121" s="248">
        <f>IF(N121="sníž. přenesená",J121,0)</f>
        <v>0</v>
      </c>
      <c r="BI121" s="248">
        <f>IF(N121="nulová",J121,0)</f>
        <v>0</v>
      </c>
      <c r="BJ121" s="25" t="s">
        <v>79</v>
      </c>
      <c r="BK121" s="248">
        <f>ROUND(I121*H121,2)</f>
        <v>0</v>
      </c>
      <c r="BL121" s="25" t="s">
        <v>194</v>
      </c>
      <c r="BM121" s="25" t="s">
        <v>428</v>
      </c>
    </row>
    <row r="122" s="1" customFormat="1">
      <c r="B122" s="47"/>
      <c r="C122" s="75"/>
      <c r="D122" s="249" t="s">
        <v>196</v>
      </c>
      <c r="E122" s="75"/>
      <c r="F122" s="250" t="s">
        <v>2178</v>
      </c>
      <c r="G122" s="75"/>
      <c r="H122" s="75"/>
      <c r="I122" s="205"/>
      <c r="J122" s="75"/>
      <c r="K122" s="75"/>
      <c r="L122" s="73"/>
      <c r="M122" s="251"/>
      <c r="N122" s="48"/>
      <c r="O122" s="48"/>
      <c r="P122" s="48"/>
      <c r="Q122" s="48"/>
      <c r="R122" s="48"/>
      <c r="S122" s="48"/>
      <c r="T122" s="96"/>
      <c r="AT122" s="25" t="s">
        <v>196</v>
      </c>
      <c r="AU122" s="25" t="s">
        <v>79</v>
      </c>
    </row>
    <row r="123" s="1" customFormat="1" ht="25.5" customHeight="1">
      <c r="B123" s="47"/>
      <c r="C123" s="237" t="s">
        <v>315</v>
      </c>
      <c r="D123" s="237" t="s">
        <v>190</v>
      </c>
      <c r="E123" s="238" t="s">
        <v>2179</v>
      </c>
      <c r="F123" s="239" t="s">
        <v>2180</v>
      </c>
      <c r="G123" s="240" t="s">
        <v>378</v>
      </c>
      <c r="H123" s="241">
        <v>130</v>
      </c>
      <c r="I123" s="242"/>
      <c r="J123" s="243">
        <f>ROUND(I123*H123,2)</f>
        <v>0</v>
      </c>
      <c r="K123" s="239" t="s">
        <v>307</v>
      </c>
      <c r="L123" s="73"/>
      <c r="M123" s="244" t="s">
        <v>21</v>
      </c>
      <c r="N123" s="245" t="s">
        <v>43</v>
      </c>
      <c r="O123" s="48"/>
      <c r="P123" s="246">
        <f>O123*H123</f>
        <v>0</v>
      </c>
      <c r="Q123" s="246">
        <v>0</v>
      </c>
      <c r="R123" s="246">
        <f>Q123*H123</f>
        <v>0</v>
      </c>
      <c r="S123" s="246">
        <v>0</v>
      </c>
      <c r="T123" s="247">
        <f>S123*H123</f>
        <v>0</v>
      </c>
      <c r="AR123" s="25" t="s">
        <v>194</v>
      </c>
      <c r="AT123" s="25" t="s">
        <v>190</v>
      </c>
      <c r="AU123" s="25" t="s">
        <v>79</v>
      </c>
      <c r="AY123" s="25" t="s">
        <v>188</v>
      </c>
      <c r="BE123" s="248">
        <f>IF(N123="základní",J123,0)</f>
        <v>0</v>
      </c>
      <c r="BF123" s="248">
        <f>IF(N123="snížená",J123,0)</f>
        <v>0</v>
      </c>
      <c r="BG123" s="248">
        <f>IF(N123="zákl. přenesená",J123,0)</f>
        <v>0</v>
      </c>
      <c r="BH123" s="248">
        <f>IF(N123="sníž. přenesená",J123,0)</f>
        <v>0</v>
      </c>
      <c r="BI123" s="248">
        <f>IF(N123="nulová",J123,0)</f>
        <v>0</v>
      </c>
      <c r="BJ123" s="25" t="s">
        <v>79</v>
      </c>
      <c r="BK123" s="248">
        <f>ROUND(I123*H123,2)</f>
        <v>0</v>
      </c>
      <c r="BL123" s="25" t="s">
        <v>194</v>
      </c>
      <c r="BM123" s="25" t="s">
        <v>440</v>
      </c>
    </row>
    <row r="124" s="1" customFormat="1">
      <c r="B124" s="47"/>
      <c r="C124" s="75"/>
      <c r="D124" s="249" t="s">
        <v>196</v>
      </c>
      <c r="E124" s="75"/>
      <c r="F124" s="250" t="s">
        <v>2180</v>
      </c>
      <c r="G124" s="75"/>
      <c r="H124" s="75"/>
      <c r="I124" s="205"/>
      <c r="J124" s="75"/>
      <c r="K124" s="75"/>
      <c r="L124" s="73"/>
      <c r="M124" s="251"/>
      <c r="N124" s="48"/>
      <c r="O124" s="48"/>
      <c r="P124" s="48"/>
      <c r="Q124" s="48"/>
      <c r="R124" s="48"/>
      <c r="S124" s="48"/>
      <c r="T124" s="96"/>
      <c r="AT124" s="25" t="s">
        <v>196</v>
      </c>
      <c r="AU124" s="25" t="s">
        <v>79</v>
      </c>
    </row>
    <row r="125" s="1" customFormat="1" ht="16.5" customHeight="1">
      <c r="B125" s="47"/>
      <c r="C125" s="237" t="s">
        <v>322</v>
      </c>
      <c r="D125" s="237" t="s">
        <v>190</v>
      </c>
      <c r="E125" s="238" t="s">
        <v>2181</v>
      </c>
      <c r="F125" s="239" t="s">
        <v>2182</v>
      </c>
      <c r="G125" s="240" t="s">
        <v>2141</v>
      </c>
      <c r="H125" s="241">
        <v>25</v>
      </c>
      <c r="I125" s="242"/>
      <c r="J125" s="243">
        <f>ROUND(I125*H125,2)</f>
        <v>0</v>
      </c>
      <c r="K125" s="239" t="s">
        <v>307</v>
      </c>
      <c r="L125" s="73"/>
      <c r="M125" s="244" t="s">
        <v>21</v>
      </c>
      <c r="N125" s="245" t="s">
        <v>43</v>
      </c>
      <c r="O125" s="48"/>
      <c r="P125" s="246">
        <f>O125*H125</f>
        <v>0</v>
      </c>
      <c r="Q125" s="246">
        <v>0</v>
      </c>
      <c r="R125" s="246">
        <f>Q125*H125</f>
        <v>0</v>
      </c>
      <c r="S125" s="246">
        <v>0</v>
      </c>
      <c r="T125" s="247">
        <f>S125*H125</f>
        <v>0</v>
      </c>
      <c r="AR125" s="25" t="s">
        <v>194</v>
      </c>
      <c r="AT125" s="25" t="s">
        <v>190</v>
      </c>
      <c r="AU125" s="25" t="s">
        <v>79</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453</v>
      </c>
    </row>
    <row r="126" s="1" customFormat="1">
      <c r="B126" s="47"/>
      <c r="C126" s="75"/>
      <c r="D126" s="249" t="s">
        <v>196</v>
      </c>
      <c r="E126" s="75"/>
      <c r="F126" s="250" t="s">
        <v>2183</v>
      </c>
      <c r="G126" s="75"/>
      <c r="H126" s="75"/>
      <c r="I126" s="205"/>
      <c r="J126" s="75"/>
      <c r="K126" s="75"/>
      <c r="L126" s="73"/>
      <c r="M126" s="251"/>
      <c r="N126" s="48"/>
      <c r="O126" s="48"/>
      <c r="P126" s="48"/>
      <c r="Q126" s="48"/>
      <c r="R126" s="48"/>
      <c r="S126" s="48"/>
      <c r="T126" s="96"/>
      <c r="AT126" s="25" t="s">
        <v>196</v>
      </c>
      <c r="AU126" s="25" t="s">
        <v>79</v>
      </c>
    </row>
    <row r="127" s="1" customFormat="1" ht="16.5" customHeight="1">
      <c r="B127" s="47"/>
      <c r="C127" s="237" t="s">
        <v>9</v>
      </c>
      <c r="D127" s="237" t="s">
        <v>190</v>
      </c>
      <c r="E127" s="238" t="s">
        <v>2184</v>
      </c>
      <c r="F127" s="239" t="s">
        <v>2185</v>
      </c>
      <c r="G127" s="240" t="s">
        <v>2141</v>
      </c>
      <c r="H127" s="241">
        <v>25</v>
      </c>
      <c r="I127" s="242"/>
      <c r="J127" s="243">
        <f>ROUND(I127*H127,2)</f>
        <v>0</v>
      </c>
      <c r="K127" s="239" t="s">
        <v>307</v>
      </c>
      <c r="L127" s="73"/>
      <c r="M127" s="244" t="s">
        <v>21</v>
      </c>
      <c r="N127" s="245" t="s">
        <v>43</v>
      </c>
      <c r="O127" s="48"/>
      <c r="P127" s="246">
        <f>O127*H127</f>
        <v>0</v>
      </c>
      <c r="Q127" s="246">
        <v>0</v>
      </c>
      <c r="R127" s="246">
        <f>Q127*H127</f>
        <v>0</v>
      </c>
      <c r="S127" s="246">
        <v>0</v>
      </c>
      <c r="T127" s="247">
        <f>S127*H127</f>
        <v>0</v>
      </c>
      <c r="AR127" s="25" t="s">
        <v>194</v>
      </c>
      <c r="AT127" s="25" t="s">
        <v>190</v>
      </c>
      <c r="AU127" s="25" t="s">
        <v>79</v>
      </c>
      <c r="AY127" s="25" t="s">
        <v>188</v>
      </c>
      <c r="BE127" s="248">
        <f>IF(N127="základní",J127,0)</f>
        <v>0</v>
      </c>
      <c r="BF127" s="248">
        <f>IF(N127="snížená",J127,0)</f>
        <v>0</v>
      </c>
      <c r="BG127" s="248">
        <f>IF(N127="zákl. přenesená",J127,0)</f>
        <v>0</v>
      </c>
      <c r="BH127" s="248">
        <f>IF(N127="sníž. přenesená",J127,0)</f>
        <v>0</v>
      </c>
      <c r="BI127" s="248">
        <f>IF(N127="nulová",J127,0)</f>
        <v>0</v>
      </c>
      <c r="BJ127" s="25" t="s">
        <v>79</v>
      </c>
      <c r="BK127" s="248">
        <f>ROUND(I127*H127,2)</f>
        <v>0</v>
      </c>
      <c r="BL127" s="25" t="s">
        <v>194</v>
      </c>
      <c r="BM127" s="25" t="s">
        <v>466</v>
      </c>
    </row>
    <row r="128" s="1" customFormat="1">
      <c r="B128" s="47"/>
      <c r="C128" s="75"/>
      <c r="D128" s="249" t="s">
        <v>196</v>
      </c>
      <c r="E128" s="75"/>
      <c r="F128" s="250" t="s">
        <v>2186</v>
      </c>
      <c r="G128" s="75"/>
      <c r="H128" s="75"/>
      <c r="I128" s="205"/>
      <c r="J128" s="75"/>
      <c r="K128" s="75"/>
      <c r="L128" s="73"/>
      <c r="M128" s="251"/>
      <c r="N128" s="48"/>
      <c r="O128" s="48"/>
      <c r="P128" s="48"/>
      <c r="Q128" s="48"/>
      <c r="R128" s="48"/>
      <c r="S128" s="48"/>
      <c r="T128" s="96"/>
      <c r="AT128" s="25" t="s">
        <v>196</v>
      </c>
      <c r="AU128" s="25" t="s">
        <v>79</v>
      </c>
    </row>
    <row r="129" s="1" customFormat="1" ht="16.5" customHeight="1">
      <c r="B129" s="47"/>
      <c r="C129" s="237" t="s">
        <v>330</v>
      </c>
      <c r="D129" s="237" t="s">
        <v>190</v>
      </c>
      <c r="E129" s="238" t="s">
        <v>2201</v>
      </c>
      <c r="F129" s="239" t="s">
        <v>2202</v>
      </c>
      <c r="G129" s="240" t="s">
        <v>2141</v>
      </c>
      <c r="H129" s="241">
        <v>1</v>
      </c>
      <c r="I129" s="242"/>
      <c r="J129" s="243">
        <f>ROUND(I129*H129,2)</f>
        <v>0</v>
      </c>
      <c r="K129" s="239" t="s">
        <v>307</v>
      </c>
      <c r="L129" s="73"/>
      <c r="M129" s="244" t="s">
        <v>21</v>
      </c>
      <c r="N129" s="245" t="s">
        <v>43</v>
      </c>
      <c r="O129" s="48"/>
      <c r="P129" s="246">
        <f>O129*H129</f>
        <v>0</v>
      </c>
      <c r="Q129" s="246">
        <v>0</v>
      </c>
      <c r="R129" s="246">
        <f>Q129*H129</f>
        <v>0</v>
      </c>
      <c r="S129" s="246">
        <v>0</v>
      </c>
      <c r="T129" s="247">
        <f>S129*H129</f>
        <v>0</v>
      </c>
      <c r="AR129" s="25" t="s">
        <v>194</v>
      </c>
      <c r="AT129" s="25" t="s">
        <v>190</v>
      </c>
      <c r="AU129" s="25" t="s">
        <v>79</v>
      </c>
      <c r="AY129" s="25" t="s">
        <v>188</v>
      </c>
      <c r="BE129" s="248">
        <f>IF(N129="základní",J129,0)</f>
        <v>0</v>
      </c>
      <c r="BF129" s="248">
        <f>IF(N129="snížená",J129,0)</f>
        <v>0</v>
      </c>
      <c r="BG129" s="248">
        <f>IF(N129="zákl. přenesená",J129,0)</f>
        <v>0</v>
      </c>
      <c r="BH129" s="248">
        <f>IF(N129="sníž. přenesená",J129,0)</f>
        <v>0</v>
      </c>
      <c r="BI129" s="248">
        <f>IF(N129="nulová",J129,0)</f>
        <v>0</v>
      </c>
      <c r="BJ129" s="25" t="s">
        <v>79</v>
      </c>
      <c r="BK129" s="248">
        <f>ROUND(I129*H129,2)</f>
        <v>0</v>
      </c>
      <c r="BL129" s="25" t="s">
        <v>194</v>
      </c>
      <c r="BM129" s="25" t="s">
        <v>478</v>
      </c>
    </row>
    <row r="130" s="1" customFormat="1">
      <c r="B130" s="47"/>
      <c r="C130" s="75"/>
      <c r="D130" s="249" t="s">
        <v>196</v>
      </c>
      <c r="E130" s="75"/>
      <c r="F130" s="250" t="s">
        <v>2202</v>
      </c>
      <c r="G130" s="75"/>
      <c r="H130" s="75"/>
      <c r="I130" s="205"/>
      <c r="J130" s="75"/>
      <c r="K130" s="75"/>
      <c r="L130" s="73"/>
      <c r="M130" s="251"/>
      <c r="N130" s="48"/>
      <c r="O130" s="48"/>
      <c r="P130" s="48"/>
      <c r="Q130" s="48"/>
      <c r="R130" s="48"/>
      <c r="S130" s="48"/>
      <c r="T130" s="96"/>
      <c r="AT130" s="25" t="s">
        <v>196</v>
      </c>
      <c r="AU130" s="25" t="s">
        <v>79</v>
      </c>
    </row>
    <row r="131" s="1" customFormat="1" ht="16.5" customHeight="1">
      <c r="B131" s="47"/>
      <c r="C131" s="237" t="s">
        <v>335</v>
      </c>
      <c r="D131" s="237" t="s">
        <v>190</v>
      </c>
      <c r="E131" s="238" t="s">
        <v>2203</v>
      </c>
      <c r="F131" s="239" t="s">
        <v>2190</v>
      </c>
      <c r="G131" s="240" t="s">
        <v>2141</v>
      </c>
      <c r="H131" s="241">
        <v>1</v>
      </c>
      <c r="I131" s="242"/>
      <c r="J131" s="243">
        <f>ROUND(I131*H131,2)</f>
        <v>0</v>
      </c>
      <c r="K131" s="239" t="s">
        <v>307</v>
      </c>
      <c r="L131" s="73"/>
      <c r="M131" s="244" t="s">
        <v>21</v>
      </c>
      <c r="N131" s="245" t="s">
        <v>43</v>
      </c>
      <c r="O131" s="48"/>
      <c r="P131" s="246">
        <f>O131*H131</f>
        <v>0</v>
      </c>
      <c r="Q131" s="246">
        <v>0</v>
      </c>
      <c r="R131" s="246">
        <f>Q131*H131</f>
        <v>0</v>
      </c>
      <c r="S131" s="246">
        <v>0</v>
      </c>
      <c r="T131" s="247">
        <f>S131*H131</f>
        <v>0</v>
      </c>
      <c r="AR131" s="25" t="s">
        <v>194</v>
      </c>
      <c r="AT131" s="25" t="s">
        <v>190</v>
      </c>
      <c r="AU131" s="25" t="s">
        <v>79</v>
      </c>
      <c r="AY131" s="25" t="s">
        <v>188</v>
      </c>
      <c r="BE131" s="248">
        <f>IF(N131="základní",J131,0)</f>
        <v>0</v>
      </c>
      <c r="BF131" s="248">
        <f>IF(N131="snížená",J131,0)</f>
        <v>0</v>
      </c>
      <c r="BG131" s="248">
        <f>IF(N131="zákl. přenesená",J131,0)</f>
        <v>0</v>
      </c>
      <c r="BH131" s="248">
        <f>IF(N131="sníž. přenesená",J131,0)</f>
        <v>0</v>
      </c>
      <c r="BI131" s="248">
        <f>IF(N131="nulová",J131,0)</f>
        <v>0</v>
      </c>
      <c r="BJ131" s="25" t="s">
        <v>79</v>
      </c>
      <c r="BK131" s="248">
        <f>ROUND(I131*H131,2)</f>
        <v>0</v>
      </c>
      <c r="BL131" s="25" t="s">
        <v>194</v>
      </c>
      <c r="BM131" s="25" t="s">
        <v>490</v>
      </c>
    </row>
    <row r="132" s="1" customFormat="1">
      <c r="B132" s="47"/>
      <c r="C132" s="75"/>
      <c r="D132" s="249" t="s">
        <v>196</v>
      </c>
      <c r="E132" s="75"/>
      <c r="F132" s="250" t="s">
        <v>2190</v>
      </c>
      <c r="G132" s="75"/>
      <c r="H132" s="75"/>
      <c r="I132" s="205"/>
      <c r="J132" s="75"/>
      <c r="K132" s="75"/>
      <c r="L132" s="73"/>
      <c r="M132" s="251"/>
      <c r="N132" s="48"/>
      <c r="O132" s="48"/>
      <c r="P132" s="48"/>
      <c r="Q132" s="48"/>
      <c r="R132" s="48"/>
      <c r="S132" s="48"/>
      <c r="T132" s="96"/>
      <c r="AT132" s="25" t="s">
        <v>196</v>
      </c>
      <c r="AU132" s="25" t="s">
        <v>79</v>
      </c>
    </row>
    <row r="133" s="1" customFormat="1" ht="16.5" customHeight="1">
      <c r="B133" s="47"/>
      <c r="C133" s="237" t="s">
        <v>342</v>
      </c>
      <c r="D133" s="237" t="s">
        <v>190</v>
      </c>
      <c r="E133" s="238" t="s">
        <v>2204</v>
      </c>
      <c r="F133" s="239" t="s">
        <v>2192</v>
      </c>
      <c r="G133" s="240" t="s">
        <v>2141</v>
      </c>
      <c r="H133" s="241">
        <v>1</v>
      </c>
      <c r="I133" s="242"/>
      <c r="J133" s="243">
        <f>ROUND(I133*H133,2)</f>
        <v>0</v>
      </c>
      <c r="K133" s="239" t="s">
        <v>307</v>
      </c>
      <c r="L133" s="73"/>
      <c r="M133" s="244" t="s">
        <v>21</v>
      </c>
      <c r="N133" s="245" t="s">
        <v>43</v>
      </c>
      <c r="O133" s="48"/>
      <c r="P133" s="246">
        <f>O133*H133</f>
        <v>0</v>
      </c>
      <c r="Q133" s="246">
        <v>0</v>
      </c>
      <c r="R133" s="246">
        <f>Q133*H133</f>
        <v>0</v>
      </c>
      <c r="S133" s="246">
        <v>0</v>
      </c>
      <c r="T133" s="247">
        <f>S133*H133</f>
        <v>0</v>
      </c>
      <c r="AR133" s="25" t="s">
        <v>194</v>
      </c>
      <c r="AT133" s="25" t="s">
        <v>190</v>
      </c>
      <c r="AU133" s="25" t="s">
        <v>79</v>
      </c>
      <c r="AY133" s="25" t="s">
        <v>188</v>
      </c>
      <c r="BE133" s="248">
        <f>IF(N133="základní",J133,0)</f>
        <v>0</v>
      </c>
      <c r="BF133" s="248">
        <f>IF(N133="snížená",J133,0)</f>
        <v>0</v>
      </c>
      <c r="BG133" s="248">
        <f>IF(N133="zákl. přenesená",J133,0)</f>
        <v>0</v>
      </c>
      <c r="BH133" s="248">
        <f>IF(N133="sníž. přenesená",J133,0)</f>
        <v>0</v>
      </c>
      <c r="BI133" s="248">
        <f>IF(N133="nulová",J133,0)</f>
        <v>0</v>
      </c>
      <c r="BJ133" s="25" t="s">
        <v>79</v>
      </c>
      <c r="BK133" s="248">
        <f>ROUND(I133*H133,2)</f>
        <v>0</v>
      </c>
      <c r="BL133" s="25" t="s">
        <v>194</v>
      </c>
      <c r="BM133" s="25" t="s">
        <v>518</v>
      </c>
    </row>
    <row r="134" s="1" customFormat="1">
      <c r="B134" s="47"/>
      <c r="C134" s="75"/>
      <c r="D134" s="249" t="s">
        <v>196</v>
      </c>
      <c r="E134" s="75"/>
      <c r="F134" s="250" t="s">
        <v>2192</v>
      </c>
      <c r="G134" s="75"/>
      <c r="H134" s="75"/>
      <c r="I134" s="205"/>
      <c r="J134" s="75"/>
      <c r="K134" s="75"/>
      <c r="L134" s="73"/>
      <c r="M134" s="251"/>
      <c r="N134" s="48"/>
      <c r="O134" s="48"/>
      <c r="P134" s="48"/>
      <c r="Q134" s="48"/>
      <c r="R134" s="48"/>
      <c r="S134" s="48"/>
      <c r="T134" s="96"/>
      <c r="AT134" s="25" t="s">
        <v>196</v>
      </c>
      <c r="AU134" s="25" t="s">
        <v>79</v>
      </c>
    </row>
    <row r="135" s="1" customFormat="1" ht="16.5" customHeight="1">
      <c r="B135" s="47"/>
      <c r="C135" s="237" t="s">
        <v>347</v>
      </c>
      <c r="D135" s="237" t="s">
        <v>190</v>
      </c>
      <c r="E135" s="238" t="s">
        <v>2193</v>
      </c>
      <c r="F135" s="239" t="s">
        <v>2194</v>
      </c>
      <c r="G135" s="240" t="s">
        <v>2166</v>
      </c>
      <c r="H135" s="241">
        <v>32</v>
      </c>
      <c r="I135" s="242"/>
      <c r="J135" s="243">
        <f>ROUND(I135*H135,2)</f>
        <v>0</v>
      </c>
      <c r="K135" s="239" t="s">
        <v>307</v>
      </c>
      <c r="L135" s="73"/>
      <c r="M135" s="244" t="s">
        <v>21</v>
      </c>
      <c r="N135" s="245" t="s">
        <v>43</v>
      </c>
      <c r="O135" s="48"/>
      <c r="P135" s="246">
        <f>O135*H135</f>
        <v>0</v>
      </c>
      <c r="Q135" s="246">
        <v>0</v>
      </c>
      <c r="R135" s="246">
        <f>Q135*H135</f>
        <v>0</v>
      </c>
      <c r="S135" s="246">
        <v>0</v>
      </c>
      <c r="T135" s="247">
        <f>S135*H135</f>
        <v>0</v>
      </c>
      <c r="AR135" s="25" t="s">
        <v>194</v>
      </c>
      <c r="AT135" s="25" t="s">
        <v>190</v>
      </c>
      <c r="AU135" s="25" t="s">
        <v>79</v>
      </c>
      <c r="AY135" s="25" t="s">
        <v>188</v>
      </c>
      <c r="BE135" s="248">
        <f>IF(N135="základní",J135,0)</f>
        <v>0</v>
      </c>
      <c r="BF135" s="248">
        <f>IF(N135="snížená",J135,0)</f>
        <v>0</v>
      </c>
      <c r="BG135" s="248">
        <f>IF(N135="zákl. přenesená",J135,0)</f>
        <v>0</v>
      </c>
      <c r="BH135" s="248">
        <f>IF(N135="sníž. přenesená",J135,0)</f>
        <v>0</v>
      </c>
      <c r="BI135" s="248">
        <f>IF(N135="nulová",J135,0)</f>
        <v>0</v>
      </c>
      <c r="BJ135" s="25" t="s">
        <v>79</v>
      </c>
      <c r="BK135" s="248">
        <f>ROUND(I135*H135,2)</f>
        <v>0</v>
      </c>
      <c r="BL135" s="25" t="s">
        <v>194</v>
      </c>
      <c r="BM135" s="25" t="s">
        <v>533</v>
      </c>
    </row>
    <row r="136" s="1" customFormat="1">
      <c r="B136" s="47"/>
      <c r="C136" s="75"/>
      <c r="D136" s="249" t="s">
        <v>196</v>
      </c>
      <c r="E136" s="75"/>
      <c r="F136" s="250" t="s">
        <v>2194</v>
      </c>
      <c r="G136" s="75"/>
      <c r="H136" s="75"/>
      <c r="I136" s="205"/>
      <c r="J136" s="75"/>
      <c r="K136" s="75"/>
      <c r="L136" s="73"/>
      <c r="M136" s="251"/>
      <c r="N136" s="48"/>
      <c r="O136" s="48"/>
      <c r="P136" s="48"/>
      <c r="Q136" s="48"/>
      <c r="R136" s="48"/>
      <c r="S136" s="48"/>
      <c r="T136" s="96"/>
      <c r="AT136" s="25" t="s">
        <v>196</v>
      </c>
      <c r="AU136" s="25" t="s">
        <v>79</v>
      </c>
    </row>
    <row r="137" s="1" customFormat="1" ht="16.5" customHeight="1">
      <c r="B137" s="47"/>
      <c r="C137" s="237" t="s">
        <v>358</v>
      </c>
      <c r="D137" s="237" t="s">
        <v>190</v>
      </c>
      <c r="E137" s="238" t="s">
        <v>2195</v>
      </c>
      <c r="F137" s="239" t="s">
        <v>2168</v>
      </c>
      <c r="G137" s="240" t="s">
        <v>2141</v>
      </c>
      <c r="H137" s="241">
        <v>1</v>
      </c>
      <c r="I137" s="242"/>
      <c r="J137" s="243">
        <f>ROUND(I137*H137,2)</f>
        <v>0</v>
      </c>
      <c r="K137" s="239" t="s">
        <v>307</v>
      </c>
      <c r="L137" s="73"/>
      <c r="M137" s="244" t="s">
        <v>21</v>
      </c>
      <c r="N137" s="245" t="s">
        <v>43</v>
      </c>
      <c r="O137" s="48"/>
      <c r="P137" s="246">
        <f>O137*H137</f>
        <v>0</v>
      </c>
      <c r="Q137" s="246">
        <v>0</v>
      </c>
      <c r="R137" s="246">
        <f>Q137*H137</f>
        <v>0</v>
      </c>
      <c r="S137" s="246">
        <v>0</v>
      </c>
      <c r="T137" s="247">
        <f>S137*H137</f>
        <v>0</v>
      </c>
      <c r="AR137" s="25" t="s">
        <v>194</v>
      </c>
      <c r="AT137" s="25" t="s">
        <v>190</v>
      </c>
      <c r="AU137" s="25" t="s">
        <v>79</v>
      </c>
      <c r="AY137" s="25" t="s">
        <v>188</v>
      </c>
      <c r="BE137" s="248">
        <f>IF(N137="základní",J137,0)</f>
        <v>0</v>
      </c>
      <c r="BF137" s="248">
        <f>IF(N137="snížená",J137,0)</f>
        <v>0</v>
      </c>
      <c r="BG137" s="248">
        <f>IF(N137="zákl. přenesená",J137,0)</f>
        <v>0</v>
      </c>
      <c r="BH137" s="248">
        <f>IF(N137="sníž. přenesená",J137,0)</f>
        <v>0</v>
      </c>
      <c r="BI137" s="248">
        <f>IF(N137="nulová",J137,0)</f>
        <v>0</v>
      </c>
      <c r="BJ137" s="25" t="s">
        <v>79</v>
      </c>
      <c r="BK137" s="248">
        <f>ROUND(I137*H137,2)</f>
        <v>0</v>
      </c>
      <c r="BL137" s="25" t="s">
        <v>194</v>
      </c>
      <c r="BM137" s="25" t="s">
        <v>547</v>
      </c>
    </row>
    <row r="138" s="1" customFormat="1">
      <c r="B138" s="47"/>
      <c r="C138" s="75"/>
      <c r="D138" s="249" t="s">
        <v>196</v>
      </c>
      <c r="E138" s="75"/>
      <c r="F138" s="250" t="s">
        <v>2168</v>
      </c>
      <c r="G138" s="75"/>
      <c r="H138" s="75"/>
      <c r="I138" s="205"/>
      <c r="J138" s="75"/>
      <c r="K138" s="75"/>
      <c r="L138" s="73"/>
      <c r="M138" s="251"/>
      <c r="N138" s="48"/>
      <c r="O138" s="48"/>
      <c r="P138" s="48"/>
      <c r="Q138" s="48"/>
      <c r="R138" s="48"/>
      <c r="S138" s="48"/>
      <c r="T138" s="96"/>
      <c r="AT138" s="25" t="s">
        <v>196</v>
      </c>
      <c r="AU138" s="25" t="s">
        <v>79</v>
      </c>
    </row>
    <row r="139" s="1" customFormat="1" ht="16.5" customHeight="1">
      <c r="B139" s="47"/>
      <c r="C139" s="237" t="s">
        <v>363</v>
      </c>
      <c r="D139" s="237" t="s">
        <v>190</v>
      </c>
      <c r="E139" s="238" t="s">
        <v>2196</v>
      </c>
      <c r="F139" s="239" t="s">
        <v>2170</v>
      </c>
      <c r="G139" s="240" t="s">
        <v>2141</v>
      </c>
      <c r="H139" s="241">
        <v>1</v>
      </c>
      <c r="I139" s="242"/>
      <c r="J139" s="243">
        <f>ROUND(I139*H139,2)</f>
        <v>0</v>
      </c>
      <c r="K139" s="239" t="s">
        <v>307</v>
      </c>
      <c r="L139" s="73"/>
      <c r="M139" s="244" t="s">
        <v>21</v>
      </c>
      <c r="N139" s="245" t="s">
        <v>43</v>
      </c>
      <c r="O139" s="48"/>
      <c r="P139" s="246">
        <f>O139*H139</f>
        <v>0</v>
      </c>
      <c r="Q139" s="246">
        <v>0</v>
      </c>
      <c r="R139" s="246">
        <f>Q139*H139</f>
        <v>0</v>
      </c>
      <c r="S139" s="246">
        <v>0</v>
      </c>
      <c r="T139" s="247">
        <f>S139*H139</f>
        <v>0</v>
      </c>
      <c r="AR139" s="25" t="s">
        <v>194</v>
      </c>
      <c r="AT139" s="25" t="s">
        <v>190</v>
      </c>
      <c r="AU139" s="25" t="s">
        <v>79</v>
      </c>
      <c r="AY139" s="25" t="s">
        <v>188</v>
      </c>
      <c r="BE139" s="248">
        <f>IF(N139="základní",J139,0)</f>
        <v>0</v>
      </c>
      <c r="BF139" s="248">
        <f>IF(N139="snížená",J139,0)</f>
        <v>0</v>
      </c>
      <c r="BG139" s="248">
        <f>IF(N139="zákl. přenesená",J139,0)</f>
        <v>0</v>
      </c>
      <c r="BH139" s="248">
        <f>IF(N139="sníž. přenesená",J139,0)</f>
        <v>0</v>
      </c>
      <c r="BI139" s="248">
        <f>IF(N139="nulová",J139,0)</f>
        <v>0</v>
      </c>
      <c r="BJ139" s="25" t="s">
        <v>79</v>
      </c>
      <c r="BK139" s="248">
        <f>ROUND(I139*H139,2)</f>
        <v>0</v>
      </c>
      <c r="BL139" s="25" t="s">
        <v>194</v>
      </c>
      <c r="BM139" s="25" t="s">
        <v>562</v>
      </c>
    </row>
    <row r="140" s="1" customFormat="1">
      <c r="B140" s="47"/>
      <c r="C140" s="75"/>
      <c r="D140" s="249" t="s">
        <v>196</v>
      </c>
      <c r="E140" s="75"/>
      <c r="F140" s="250" t="s">
        <v>2170</v>
      </c>
      <c r="G140" s="75"/>
      <c r="H140" s="75"/>
      <c r="I140" s="205"/>
      <c r="J140" s="75"/>
      <c r="K140" s="75"/>
      <c r="L140" s="73"/>
      <c r="M140" s="251"/>
      <c r="N140" s="48"/>
      <c r="O140" s="48"/>
      <c r="P140" s="48"/>
      <c r="Q140" s="48"/>
      <c r="R140" s="48"/>
      <c r="S140" s="48"/>
      <c r="T140" s="96"/>
      <c r="AT140" s="25" t="s">
        <v>196</v>
      </c>
      <c r="AU140" s="25" t="s">
        <v>79</v>
      </c>
    </row>
    <row r="141" s="1" customFormat="1" ht="16.5" customHeight="1">
      <c r="B141" s="47"/>
      <c r="C141" s="237" t="s">
        <v>370</v>
      </c>
      <c r="D141" s="237" t="s">
        <v>190</v>
      </c>
      <c r="E141" s="238" t="s">
        <v>2205</v>
      </c>
      <c r="F141" s="239" t="s">
        <v>2172</v>
      </c>
      <c r="G141" s="240" t="s">
        <v>2141</v>
      </c>
      <c r="H141" s="241">
        <v>1</v>
      </c>
      <c r="I141" s="242"/>
      <c r="J141" s="243">
        <f>ROUND(I141*H141,2)</f>
        <v>0</v>
      </c>
      <c r="K141" s="239" t="s">
        <v>307</v>
      </c>
      <c r="L141" s="73"/>
      <c r="M141" s="244" t="s">
        <v>21</v>
      </c>
      <c r="N141" s="245" t="s">
        <v>43</v>
      </c>
      <c r="O141" s="48"/>
      <c r="P141" s="246">
        <f>O141*H141</f>
        <v>0</v>
      </c>
      <c r="Q141" s="246">
        <v>0</v>
      </c>
      <c r="R141" s="246">
        <f>Q141*H141</f>
        <v>0</v>
      </c>
      <c r="S141" s="246">
        <v>0</v>
      </c>
      <c r="T141" s="247">
        <f>S141*H141</f>
        <v>0</v>
      </c>
      <c r="AR141" s="25" t="s">
        <v>194</v>
      </c>
      <c r="AT141" s="25" t="s">
        <v>190</v>
      </c>
      <c r="AU141" s="25" t="s">
        <v>79</v>
      </c>
      <c r="AY141" s="25" t="s">
        <v>188</v>
      </c>
      <c r="BE141" s="248">
        <f>IF(N141="základní",J141,0)</f>
        <v>0</v>
      </c>
      <c r="BF141" s="248">
        <f>IF(N141="snížená",J141,0)</f>
        <v>0</v>
      </c>
      <c r="BG141" s="248">
        <f>IF(N141="zákl. přenesená",J141,0)</f>
        <v>0</v>
      </c>
      <c r="BH141" s="248">
        <f>IF(N141="sníž. přenesená",J141,0)</f>
        <v>0</v>
      </c>
      <c r="BI141" s="248">
        <f>IF(N141="nulová",J141,0)</f>
        <v>0</v>
      </c>
      <c r="BJ141" s="25" t="s">
        <v>79</v>
      </c>
      <c r="BK141" s="248">
        <f>ROUND(I141*H141,2)</f>
        <v>0</v>
      </c>
      <c r="BL141" s="25" t="s">
        <v>194</v>
      </c>
      <c r="BM141" s="25" t="s">
        <v>574</v>
      </c>
    </row>
    <row r="142" s="1" customFormat="1">
      <c r="B142" s="47"/>
      <c r="C142" s="75"/>
      <c r="D142" s="249" t="s">
        <v>196</v>
      </c>
      <c r="E142" s="75"/>
      <c r="F142" s="250" t="s">
        <v>2172</v>
      </c>
      <c r="G142" s="75"/>
      <c r="H142" s="75"/>
      <c r="I142" s="205"/>
      <c r="J142" s="75"/>
      <c r="K142" s="75"/>
      <c r="L142" s="73"/>
      <c r="M142" s="309"/>
      <c r="N142" s="310"/>
      <c r="O142" s="310"/>
      <c r="P142" s="310"/>
      <c r="Q142" s="310"/>
      <c r="R142" s="310"/>
      <c r="S142" s="310"/>
      <c r="T142" s="311"/>
      <c r="AT142" s="25" t="s">
        <v>196</v>
      </c>
      <c r="AU142" s="25" t="s">
        <v>79</v>
      </c>
    </row>
    <row r="143" s="1" customFormat="1" ht="6.96" customHeight="1">
      <c r="B143" s="68"/>
      <c r="C143" s="69"/>
      <c r="D143" s="69"/>
      <c r="E143" s="69"/>
      <c r="F143" s="69"/>
      <c r="G143" s="69"/>
      <c r="H143" s="69"/>
      <c r="I143" s="180"/>
      <c r="J143" s="69"/>
      <c r="K143" s="69"/>
      <c r="L143" s="73"/>
    </row>
  </sheetData>
  <sheetProtection sheet="1" autoFilter="0" formatColumns="0" formatRows="0" objects="1" scenarios="1" spinCount="100000" saltValue="XWPlxsbMI8n7xbyly/3L9D5liQFKfmw8GO8rlybQn20h1xS5+JDLUTO2QTZram94LqjnA7QqHykBVgZVm+52Hw==" hashValue="727nLw/0/et+M7qHVo+ujLr1wAJQKU/OsyHXymlZbYiBa8kH3dR/Wg4qMy3goJpnHnVhG1UofAY+Rb1ENuIhAg==" algorithmName="SHA-512" password="CC35"/>
  <autoFilter ref="C83:K142"/>
  <mergeCells count="13">
    <mergeCell ref="E7:H7"/>
    <mergeCell ref="E9:H9"/>
    <mergeCell ref="E11:H11"/>
    <mergeCell ref="E26:H26"/>
    <mergeCell ref="E47:H47"/>
    <mergeCell ref="E49:H49"/>
    <mergeCell ref="E51:H51"/>
    <mergeCell ref="J55:J56"/>
    <mergeCell ref="E72:H72"/>
    <mergeCell ref="E74:H74"/>
    <mergeCell ref="E76:H76"/>
    <mergeCell ref="G1:H1"/>
    <mergeCell ref="L2:V2"/>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107</v>
      </c>
    </row>
    <row r="3" ht="6.96" customHeight="1">
      <c r="B3" s="26"/>
      <c r="C3" s="27"/>
      <c r="D3" s="27"/>
      <c r="E3" s="27"/>
      <c r="F3" s="27"/>
      <c r="G3" s="27"/>
      <c r="H3" s="27"/>
      <c r="I3" s="155"/>
      <c r="J3" s="27"/>
      <c r="K3" s="28"/>
      <c r="AT3" s="25" t="s">
        <v>81</v>
      </c>
    </row>
    <row r="4" ht="36.96" customHeight="1">
      <c r="B4" s="29"/>
      <c r="C4" s="30"/>
      <c r="D4" s="31" t="s">
        <v>124</v>
      </c>
      <c r="E4" s="30"/>
      <c r="F4" s="30"/>
      <c r="G4" s="30"/>
      <c r="H4" s="30"/>
      <c r="I4" s="156"/>
      <c r="J4" s="30"/>
      <c r="K4" s="32"/>
      <c r="M4" s="33" t="s">
        <v>12</v>
      </c>
      <c r="AT4" s="25" t="s">
        <v>6</v>
      </c>
    </row>
    <row r="5" ht="6.96" customHeight="1">
      <c r="B5" s="29"/>
      <c r="C5" s="30"/>
      <c r="D5" s="30"/>
      <c r="E5" s="30"/>
      <c r="F5" s="30"/>
      <c r="G5" s="30"/>
      <c r="H5" s="30"/>
      <c r="I5" s="156"/>
      <c r="J5" s="30"/>
      <c r="K5" s="32"/>
    </row>
    <row r="6">
      <c r="B6" s="29"/>
      <c r="C6" s="30"/>
      <c r="D6" s="41" t="s">
        <v>18</v>
      </c>
      <c r="E6" s="30"/>
      <c r="F6" s="30"/>
      <c r="G6" s="30"/>
      <c r="H6" s="30"/>
      <c r="I6" s="156"/>
      <c r="J6" s="30"/>
      <c r="K6" s="32"/>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2126</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2206</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ROUND(J84,2)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ROUND(SUM(BE84:BE132), 2)</f>
        <v>0</v>
      </c>
      <c r="G32" s="48"/>
      <c r="H32" s="48"/>
      <c r="I32" s="172">
        <v>0.20999999999999999</v>
      </c>
      <c r="J32" s="171">
        <f>ROUND(ROUND((SUM(BE84:BE132)), 2)*I32, 2)</f>
        <v>0</v>
      </c>
      <c r="K32" s="52"/>
    </row>
    <row r="33" s="1" customFormat="1" ht="14.4" customHeight="1">
      <c r="B33" s="47"/>
      <c r="C33" s="48"/>
      <c r="D33" s="48"/>
      <c r="E33" s="56" t="s">
        <v>44</v>
      </c>
      <c r="F33" s="171">
        <f>ROUND(SUM(BF84:BF132), 2)</f>
        <v>0</v>
      </c>
      <c r="G33" s="48"/>
      <c r="H33" s="48"/>
      <c r="I33" s="172">
        <v>0.14999999999999999</v>
      </c>
      <c r="J33" s="171">
        <f>ROUND(ROUND((SUM(BF84:BF132)), 2)*I33, 2)</f>
        <v>0</v>
      </c>
      <c r="K33" s="52"/>
    </row>
    <row r="34" hidden="1" s="1" customFormat="1" ht="14.4" customHeight="1">
      <c r="B34" s="47"/>
      <c r="C34" s="48"/>
      <c r="D34" s="48"/>
      <c r="E34" s="56" t="s">
        <v>45</v>
      </c>
      <c r="F34" s="171">
        <f>ROUND(SUM(BG84:BG132), 2)</f>
        <v>0</v>
      </c>
      <c r="G34" s="48"/>
      <c r="H34" s="48"/>
      <c r="I34" s="172">
        <v>0.20999999999999999</v>
      </c>
      <c r="J34" s="171">
        <v>0</v>
      </c>
      <c r="K34" s="52"/>
    </row>
    <row r="35" hidden="1" s="1" customFormat="1" ht="14.4" customHeight="1">
      <c r="B35" s="47"/>
      <c r="C35" s="48"/>
      <c r="D35" s="48"/>
      <c r="E35" s="56" t="s">
        <v>46</v>
      </c>
      <c r="F35" s="171">
        <f>ROUND(SUM(BH84:BH132), 2)</f>
        <v>0</v>
      </c>
      <c r="G35" s="48"/>
      <c r="H35" s="48"/>
      <c r="I35" s="172">
        <v>0.14999999999999999</v>
      </c>
      <c r="J35" s="171">
        <v>0</v>
      </c>
      <c r="K35" s="52"/>
    </row>
    <row r="36" hidden="1" s="1" customFormat="1" ht="14.4" customHeight="1">
      <c r="B36" s="47"/>
      <c r="C36" s="48"/>
      <c r="D36" s="48"/>
      <c r="E36" s="56" t="s">
        <v>47</v>
      </c>
      <c r="F36" s="171">
        <f>ROUND(SUM(BI84:BI132),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2126</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 xml:space="preserve">D.1.4.3 - Spojovací chodba C_elektroinstalace </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J84</f>
        <v>0</v>
      </c>
      <c r="K60" s="52"/>
      <c r="AU60" s="25" t="s">
        <v>144</v>
      </c>
    </row>
    <row r="61" s="8" customFormat="1" ht="24.96" customHeight="1">
      <c r="B61" s="191"/>
      <c r="C61" s="192"/>
      <c r="D61" s="193" t="s">
        <v>2128</v>
      </c>
      <c r="E61" s="194"/>
      <c r="F61" s="194"/>
      <c r="G61" s="194"/>
      <c r="H61" s="194"/>
      <c r="I61" s="195"/>
      <c r="J61" s="196">
        <f>J85</f>
        <v>0</v>
      </c>
      <c r="K61" s="197"/>
    </row>
    <row r="62" s="8" customFormat="1" ht="24.96" customHeight="1">
      <c r="B62" s="191"/>
      <c r="C62" s="192"/>
      <c r="D62" s="193" t="s">
        <v>2129</v>
      </c>
      <c r="E62" s="194"/>
      <c r="F62" s="194"/>
      <c r="G62" s="194"/>
      <c r="H62" s="194"/>
      <c r="I62" s="195"/>
      <c r="J62" s="196">
        <f>J108</f>
        <v>0</v>
      </c>
      <c r="K62" s="197"/>
    </row>
    <row r="63" s="1" customFormat="1" ht="21.84" customHeight="1">
      <c r="B63" s="47"/>
      <c r="C63" s="48"/>
      <c r="D63" s="48"/>
      <c r="E63" s="48"/>
      <c r="F63" s="48"/>
      <c r="G63" s="48"/>
      <c r="H63" s="48"/>
      <c r="I63" s="158"/>
      <c r="J63" s="48"/>
      <c r="K63" s="52"/>
    </row>
    <row r="64" s="1" customFormat="1" ht="6.96" customHeight="1">
      <c r="B64" s="68"/>
      <c r="C64" s="69"/>
      <c r="D64" s="69"/>
      <c r="E64" s="69"/>
      <c r="F64" s="69"/>
      <c r="G64" s="69"/>
      <c r="H64" s="69"/>
      <c r="I64" s="180"/>
      <c r="J64" s="69"/>
      <c r="K64" s="70"/>
    </row>
    <row r="68" s="1" customFormat="1" ht="6.96" customHeight="1">
      <c r="B68" s="71"/>
      <c r="C68" s="72"/>
      <c r="D68" s="72"/>
      <c r="E68" s="72"/>
      <c r="F68" s="72"/>
      <c r="G68" s="72"/>
      <c r="H68" s="72"/>
      <c r="I68" s="183"/>
      <c r="J68" s="72"/>
      <c r="K68" s="72"/>
      <c r="L68" s="73"/>
    </row>
    <row r="69" s="1" customFormat="1" ht="36.96" customHeight="1">
      <c r="B69" s="47"/>
      <c r="C69" s="74" t="s">
        <v>172</v>
      </c>
      <c r="D69" s="75"/>
      <c r="E69" s="75"/>
      <c r="F69" s="75"/>
      <c r="G69" s="75"/>
      <c r="H69" s="75"/>
      <c r="I69" s="205"/>
      <c r="J69" s="75"/>
      <c r="K69" s="75"/>
      <c r="L69" s="73"/>
    </row>
    <row r="70" s="1" customFormat="1" ht="6.96" customHeight="1">
      <c r="B70" s="47"/>
      <c r="C70" s="75"/>
      <c r="D70" s="75"/>
      <c r="E70" s="75"/>
      <c r="F70" s="75"/>
      <c r="G70" s="75"/>
      <c r="H70" s="75"/>
      <c r="I70" s="205"/>
      <c r="J70" s="75"/>
      <c r="K70" s="75"/>
      <c r="L70" s="73"/>
    </row>
    <row r="71" s="1" customFormat="1" ht="14.4" customHeight="1">
      <c r="B71" s="47"/>
      <c r="C71" s="77" t="s">
        <v>18</v>
      </c>
      <c r="D71" s="75"/>
      <c r="E71" s="75"/>
      <c r="F71" s="75"/>
      <c r="G71" s="75"/>
      <c r="H71" s="75"/>
      <c r="I71" s="205"/>
      <c r="J71" s="75"/>
      <c r="K71" s="75"/>
      <c r="L71" s="73"/>
    </row>
    <row r="72" s="1" customFormat="1" ht="16.5" customHeight="1">
      <c r="B72" s="47"/>
      <c r="C72" s="75"/>
      <c r="D72" s="75"/>
      <c r="E72" s="206" t="str">
        <f>E7</f>
        <v>Snížení energetické náročnosti obj. MŠ, Čimelice č.p.303, na par.č.400</v>
      </c>
      <c r="F72" s="77"/>
      <c r="G72" s="77"/>
      <c r="H72" s="77"/>
      <c r="I72" s="205"/>
      <c r="J72" s="75"/>
      <c r="K72" s="75"/>
      <c r="L72" s="73"/>
    </row>
    <row r="73">
      <c r="B73" s="29"/>
      <c r="C73" s="77" t="s">
        <v>134</v>
      </c>
      <c r="D73" s="207"/>
      <c r="E73" s="207"/>
      <c r="F73" s="207"/>
      <c r="G73" s="207"/>
      <c r="H73" s="207"/>
      <c r="I73" s="149"/>
      <c r="J73" s="207"/>
      <c r="K73" s="207"/>
      <c r="L73" s="208"/>
    </row>
    <row r="74" s="1" customFormat="1" ht="16.5" customHeight="1">
      <c r="B74" s="47"/>
      <c r="C74" s="75"/>
      <c r="D74" s="75"/>
      <c r="E74" s="206" t="s">
        <v>2126</v>
      </c>
      <c r="F74" s="75"/>
      <c r="G74" s="75"/>
      <c r="H74" s="75"/>
      <c r="I74" s="205"/>
      <c r="J74" s="75"/>
      <c r="K74" s="75"/>
      <c r="L74" s="73"/>
    </row>
    <row r="75" s="1" customFormat="1" ht="14.4" customHeight="1">
      <c r="B75" s="47"/>
      <c r="C75" s="77" t="s">
        <v>138</v>
      </c>
      <c r="D75" s="75"/>
      <c r="E75" s="75"/>
      <c r="F75" s="75"/>
      <c r="G75" s="75"/>
      <c r="H75" s="75"/>
      <c r="I75" s="205"/>
      <c r="J75" s="75"/>
      <c r="K75" s="75"/>
      <c r="L75" s="73"/>
    </row>
    <row r="76" s="1" customFormat="1" ht="17.25" customHeight="1">
      <c r="B76" s="47"/>
      <c r="C76" s="75"/>
      <c r="D76" s="75"/>
      <c r="E76" s="83" t="str">
        <f>E11</f>
        <v xml:space="preserve">D.1.4.3 - Spojovací chodba C_elektroinstalace </v>
      </c>
      <c r="F76" s="75"/>
      <c r="G76" s="75"/>
      <c r="H76" s="75"/>
      <c r="I76" s="205"/>
      <c r="J76" s="75"/>
      <c r="K76" s="75"/>
      <c r="L76" s="73"/>
    </row>
    <row r="77" s="1" customFormat="1" ht="6.96" customHeight="1">
      <c r="B77" s="47"/>
      <c r="C77" s="75"/>
      <c r="D77" s="75"/>
      <c r="E77" s="75"/>
      <c r="F77" s="75"/>
      <c r="G77" s="75"/>
      <c r="H77" s="75"/>
      <c r="I77" s="205"/>
      <c r="J77" s="75"/>
      <c r="K77" s="75"/>
      <c r="L77" s="73"/>
    </row>
    <row r="78" s="1" customFormat="1" ht="18" customHeight="1">
      <c r="B78" s="47"/>
      <c r="C78" s="77" t="s">
        <v>23</v>
      </c>
      <c r="D78" s="75"/>
      <c r="E78" s="75"/>
      <c r="F78" s="209" t="str">
        <f>F14</f>
        <v>Čimelice 115, Čimelice</v>
      </c>
      <c r="G78" s="75"/>
      <c r="H78" s="75"/>
      <c r="I78" s="210" t="s">
        <v>25</v>
      </c>
      <c r="J78" s="86" t="str">
        <f>IF(J14="","",J14)</f>
        <v>14. 8. 2018</v>
      </c>
      <c r="K78" s="75"/>
      <c r="L78" s="73"/>
    </row>
    <row r="79" s="1" customFormat="1" ht="6.96" customHeight="1">
      <c r="B79" s="47"/>
      <c r="C79" s="75"/>
      <c r="D79" s="75"/>
      <c r="E79" s="75"/>
      <c r="F79" s="75"/>
      <c r="G79" s="75"/>
      <c r="H79" s="75"/>
      <c r="I79" s="205"/>
      <c r="J79" s="75"/>
      <c r="K79" s="75"/>
      <c r="L79" s="73"/>
    </row>
    <row r="80" s="1" customFormat="1">
      <c r="B80" s="47"/>
      <c r="C80" s="77" t="s">
        <v>27</v>
      </c>
      <c r="D80" s="75"/>
      <c r="E80" s="75"/>
      <c r="F80" s="209" t="str">
        <f>E17</f>
        <v>ZŠ a MŠ Čimelice</v>
      </c>
      <c r="G80" s="75"/>
      <c r="H80" s="75"/>
      <c r="I80" s="210" t="s">
        <v>33</v>
      </c>
      <c r="J80" s="209" t="str">
        <f>E23</f>
        <v>Ing. Jaroslav Žák</v>
      </c>
      <c r="K80" s="75"/>
      <c r="L80" s="73"/>
    </row>
    <row r="81" s="1" customFormat="1" ht="14.4" customHeight="1">
      <c r="B81" s="47"/>
      <c r="C81" s="77" t="s">
        <v>31</v>
      </c>
      <c r="D81" s="75"/>
      <c r="E81" s="75"/>
      <c r="F81" s="209" t="str">
        <f>IF(E20="","",E20)</f>
        <v/>
      </c>
      <c r="G81" s="75"/>
      <c r="H81" s="75"/>
      <c r="I81" s="205"/>
      <c r="J81" s="75"/>
      <c r="K81" s="75"/>
      <c r="L81" s="73"/>
    </row>
    <row r="82" s="1" customFormat="1" ht="10.32" customHeight="1">
      <c r="B82" s="47"/>
      <c r="C82" s="75"/>
      <c r="D82" s="75"/>
      <c r="E82" s="75"/>
      <c r="F82" s="75"/>
      <c r="G82" s="75"/>
      <c r="H82" s="75"/>
      <c r="I82" s="205"/>
      <c r="J82" s="75"/>
      <c r="K82" s="75"/>
      <c r="L82" s="73"/>
    </row>
    <row r="83" s="10" customFormat="1" ht="29.28" customHeight="1">
      <c r="B83" s="211"/>
      <c r="C83" s="212" t="s">
        <v>173</v>
      </c>
      <c r="D83" s="213" t="s">
        <v>57</v>
      </c>
      <c r="E83" s="213" t="s">
        <v>53</v>
      </c>
      <c r="F83" s="213" t="s">
        <v>174</v>
      </c>
      <c r="G83" s="213" t="s">
        <v>175</v>
      </c>
      <c r="H83" s="213" t="s">
        <v>176</v>
      </c>
      <c r="I83" s="214" t="s">
        <v>177</v>
      </c>
      <c r="J83" s="213" t="s">
        <v>142</v>
      </c>
      <c r="K83" s="215" t="s">
        <v>178</v>
      </c>
      <c r="L83" s="216"/>
      <c r="M83" s="103" t="s">
        <v>179</v>
      </c>
      <c r="N83" s="104" t="s">
        <v>42</v>
      </c>
      <c r="O83" s="104" t="s">
        <v>180</v>
      </c>
      <c r="P83" s="104" t="s">
        <v>181</v>
      </c>
      <c r="Q83" s="104" t="s">
        <v>182</v>
      </c>
      <c r="R83" s="104" t="s">
        <v>183</v>
      </c>
      <c r="S83" s="104" t="s">
        <v>184</v>
      </c>
      <c r="T83" s="105" t="s">
        <v>185</v>
      </c>
    </row>
    <row r="84" s="1" customFormat="1" ht="29.28" customHeight="1">
      <c r="B84" s="47"/>
      <c r="C84" s="109" t="s">
        <v>143</v>
      </c>
      <c r="D84" s="75"/>
      <c r="E84" s="75"/>
      <c r="F84" s="75"/>
      <c r="G84" s="75"/>
      <c r="H84" s="75"/>
      <c r="I84" s="205"/>
      <c r="J84" s="217">
        <f>BK84</f>
        <v>0</v>
      </c>
      <c r="K84" s="75"/>
      <c r="L84" s="73"/>
      <c r="M84" s="106"/>
      <c r="N84" s="107"/>
      <c r="O84" s="107"/>
      <c r="P84" s="218">
        <f>P85+P108</f>
        <v>0</v>
      </c>
      <c r="Q84" s="107"/>
      <c r="R84" s="218">
        <f>R85+R108</f>
        <v>0</v>
      </c>
      <c r="S84" s="107"/>
      <c r="T84" s="219">
        <f>T85+T108</f>
        <v>0</v>
      </c>
      <c r="AT84" s="25" t="s">
        <v>71</v>
      </c>
      <c r="AU84" s="25" t="s">
        <v>144</v>
      </c>
      <c r="BK84" s="220">
        <f>BK85+BK108</f>
        <v>0</v>
      </c>
    </row>
    <row r="85" s="11" customFormat="1" ht="37.44001" customHeight="1">
      <c r="B85" s="221"/>
      <c r="C85" s="222"/>
      <c r="D85" s="223" t="s">
        <v>71</v>
      </c>
      <c r="E85" s="224" t="s">
        <v>2130</v>
      </c>
      <c r="F85" s="224" t="s">
        <v>2131</v>
      </c>
      <c r="G85" s="222"/>
      <c r="H85" s="222"/>
      <c r="I85" s="225"/>
      <c r="J85" s="226">
        <f>BK85</f>
        <v>0</v>
      </c>
      <c r="K85" s="222"/>
      <c r="L85" s="227"/>
      <c r="M85" s="228"/>
      <c r="N85" s="229"/>
      <c r="O85" s="229"/>
      <c r="P85" s="230">
        <f>SUM(P86:P107)</f>
        <v>0</v>
      </c>
      <c r="Q85" s="229"/>
      <c r="R85" s="230">
        <f>SUM(R86:R107)</f>
        <v>0</v>
      </c>
      <c r="S85" s="229"/>
      <c r="T85" s="231">
        <f>SUM(T86:T107)</f>
        <v>0</v>
      </c>
      <c r="AR85" s="232" t="s">
        <v>79</v>
      </c>
      <c r="AT85" s="233" t="s">
        <v>71</v>
      </c>
      <c r="AU85" s="233" t="s">
        <v>72</v>
      </c>
      <c r="AY85" s="232" t="s">
        <v>188</v>
      </c>
      <c r="BK85" s="234">
        <f>SUM(BK86:BK107)</f>
        <v>0</v>
      </c>
    </row>
    <row r="86" s="1" customFormat="1" ht="16.5" customHeight="1">
      <c r="B86" s="47"/>
      <c r="C86" s="237" t="s">
        <v>79</v>
      </c>
      <c r="D86" s="237" t="s">
        <v>190</v>
      </c>
      <c r="E86" s="238" t="s">
        <v>2207</v>
      </c>
      <c r="F86" s="239" t="s">
        <v>2208</v>
      </c>
      <c r="G86" s="240" t="s">
        <v>2134</v>
      </c>
      <c r="H86" s="241">
        <v>16</v>
      </c>
      <c r="I86" s="242"/>
      <c r="J86" s="243">
        <f>ROUND(I86*H86,2)</f>
        <v>0</v>
      </c>
      <c r="K86" s="239" t="s">
        <v>307</v>
      </c>
      <c r="L86" s="73"/>
      <c r="M86" s="244" t="s">
        <v>21</v>
      </c>
      <c r="N86" s="245" t="s">
        <v>43</v>
      </c>
      <c r="O86" s="48"/>
      <c r="P86" s="246">
        <f>O86*H86</f>
        <v>0</v>
      </c>
      <c r="Q86" s="246">
        <v>0</v>
      </c>
      <c r="R86" s="246">
        <f>Q86*H86</f>
        <v>0</v>
      </c>
      <c r="S86" s="246">
        <v>0</v>
      </c>
      <c r="T86" s="247">
        <f>S86*H86</f>
        <v>0</v>
      </c>
      <c r="AR86" s="25" t="s">
        <v>194</v>
      </c>
      <c r="AT86" s="25" t="s">
        <v>190</v>
      </c>
      <c r="AU86" s="25" t="s">
        <v>79</v>
      </c>
      <c r="AY86" s="25" t="s">
        <v>188</v>
      </c>
      <c r="BE86" s="248">
        <f>IF(N86="základní",J86,0)</f>
        <v>0</v>
      </c>
      <c r="BF86" s="248">
        <f>IF(N86="snížená",J86,0)</f>
        <v>0</v>
      </c>
      <c r="BG86" s="248">
        <f>IF(N86="zákl. přenesená",J86,0)</f>
        <v>0</v>
      </c>
      <c r="BH86" s="248">
        <f>IF(N86="sníž. přenesená",J86,0)</f>
        <v>0</v>
      </c>
      <c r="BI86" s="248">
        <f>IF(N86="nulová",J86,0)</f>
        <v>0</v>
      </c>
      <c r="BJ86" s="25" t="s">
        <v>79</v>
      </c>
      <c r="BK86" s="248">
        <f>ROUND(I86*H86,2)</f>
        <v>0</v>
      </c>
      <c r="BL86" s="25" t="s">
        <v>194</v>
      </c>
      <c r="BM86" s="25" t="s">
        <v>81</v>
      </c>
    </row>
    <row r="87" s="1" customFormat="1">
      <c r="B87" s="47"/>
      <c r="C87" s="75"/>
      <c r="D87" s="249" t="s">
        <v>196</v>
      </c>
      <c r="E87" s="75"/>
      <c r="F87" s="250" t="s">
        <v>2209</v>
      </c>
      <c r="G87" s="75"/>
      <c r="H87" s="75"/>
      <c r="I87" s="205"/>
      <c r="J87" s="75"/>
      <c r="K87" s="75"/>
      <c r="L87" s="73"/>
      <c r="M87" s="251"/>
      <c r="N87" s="48"/>
      <c r="O87" s="48"/>
      <c r="P87" s="48"/>
      <c r="Q87" s="48"/>
      <c r="R87" s="48"/>
      <c r="S87" s="48"/>
      <c r="T87" s="96"/>
      <c r="AT87" s="25" t="s">
        <v>196</v>
      </c>
      <c r="AU87" s="25" t="s">
        <v>79</v>
      </c>
    </row>
    <row r="88" s="1" customFormat="1" ht="16.5" customHeight="1">
      <c r="B88" s="47"/>
      <c r="C88" s="237" t="s">
        <v>81</v>
      </c>
      <c r="D88" s="237" t="s">
        <v>190</v>
      </c>
      <c r="E88" s="238" t="s">
        <v>2139</v>
      </c>
      <c r="F88" s="239" t="s">
        <v>2140</v>
      </c>
      <c r="G88" s="240" t="s">
        <v>2141</v>
      </c>
      <c r="H88" s="241">
        <v>24</v>
      </c>
      <c r="I88" s="242"/>
      <c r="J88" s="243">
        <f>ROUND(I88*H88,2)</f>
        <v>0</v>
      </c>
      <c r="K88" s="239" t="s">
        <v>307</v>
      </c>
      <c r="L88" s="73"/>
      <c r="M88" s="244" t="s">
        <v>21</v>
      </c>
      <c r="N88" s="245" t="s">
        <v>43</v>
      </c>
      <c r="O88" s="48"/>
      <c r="P88" s="246">
        <f>O88*H88</f>
        <v>0</v>
      </c>
      <c r="Q88" s="246">
        <v>0</v>
      </c>
      <c r="R88" s="246">
        <f>Q88*H88</f>
        <v>0</v>
      </c>
      <c r="S88" s="246">
        <v>0</v>
      </c>
      <c r="T88" s="247">
        <f>S88*H88</f>
        <v>0</v>
      </c>
      <c r="AR88" s="25" t="s">
        <v>194</v>
      </c>
      <c r="AT88" s="25" t="s">
        <v>190</v>
      </c>
      <c r="AU88" s="25" t="s">
        <v>79</v>
      </c>
      <c r="AY88" s="25" t="s">
        <v>188</v>
      </c>
      <c r="BE88" s="248">
        <f>IF(N88="základní",J88,0)</f>
        <v>0</v>
      </c>
      <c r="BF88" s="248">
        <f>IF(N88="snížená",J88,0)</f>
        <v>0</v>
      </c>
      <c r="BG88" s="248">
        <f>IF(N88="zákl. přenesená",J88,0)</f>
        <v>0</v>
      </c>
      <c r="BH88" s="248">
        <f>IF(N88="sníž. přenesená",J88,0)</f>
        <v>0</v>
      </c>
      <c r="BI88" s="248">
        <f>IF(N88="nulová",J88,0)</f>
        <v>0</v>
      </c>
      <c r="BJ88" s="25" t="s">
        <v>79</v>
      </c>
      <c r="BK88" s="248">
        <f>ROUND(I88*H88,2)</f>
        <v>0</v>
      </c>
      <c r="BL88" s="25" t="s">
        <v>194</v>
      </c>
      <c r="BM88" s="25" t="s">
        <v>194</v>
      </c>
    </row>
    <row r="89" s="1" customFormat="1">
      <c r="B89" s="47"/>
      <c r="C89" s="75"/>
      <c r="D89" s="249" t="s">
        <v>196</v>
      </c>
      <c r="E89" s="75"/>
      <c r="F89" s="250" t="s">
        <v>2140</v>
      </c>
      <c r="G89" s="75"/>
      <c r="H89" s="75"/>
      <c r="I89" s="205"/>
      <c r="J89" s="75"/>
      <c r="K89" s="75"/>
      <c r="L89" s="73"/>
      <c r="M89" s="251"/>
      <c r="N89" s="48"/>
      <c r="O89" s="48"/>
      <c r="P89" s="48"/>
      <c r="Q89" s="48"/>
      <c r="R89" s="48"/>
      <c r="S89" s="48"/>
      <c r="T89" s="96"/>
      <c r="AT89" s="25" t="s">
        <v>196</v>
      </c>
      <c r="AU89" s="25" t="s">
        <v>79</v>
      </c>
    </row>
    <row r="90" s="1" customFormat="1" ht="16.5" customHeight="1">
      <c r="B90" s="47"/>
      <c r="C90" s="237" t="s">
        <v>207</v>
      </c>
      <c r="D90" s="237" t="s">
        <v>190</v>
      </c>
      <c r="E90" s="238" t="s">
        <v>2142</v>
      </c>
      <c r="F90" s="239" t="s">
        <v>2143</v>
      </c>
      <c r="G90" s="240" t="s">
        <v>2141</v>
      </c>
      <c r="H90" s="241">
        <v>6</v>
      </c>
      <c r="I90" s="242"/>
      <c r="J90" s="243">
        <f>ROUND(I90*H90,2)</f>
        <v>0</v>
      </c>
      <c r="K90" s="239" t="s">
        <v>307</v>
      </c>
      <c r="L90" s="73"/>
      <c r="M90" s="244" t="s">
        <v>21</v>
      </c>
      <c r="N90" s="245" t="s">
        <v>43</v>
      </c>
      <c r="O90" s="48"/>
      <c r="P90" s="246">
        <f>O90*H90</f>
        <v>0</v>
      </c>
      <c r="Q90" s="246">
        <v>0</v>
      </c>
      <c r="R90" s="246">
        <f>Q90*H90</f>
        <v>0</v>
      </c>
      <c r="S90" s="246">
        <v>0</v>
      </c>
      <c r="T90" s="247">
        <f>S90*H90</f>
        <v>0</v>
      </c>
      <c r="AR90" s="25" t="s">
        <v>194</v>
      </c>
      <c r="AT90" s="25" t="s">
        <v>190</v>
      </c>
      <c r="AU90" s="25" t="s">
        <v>79</v>
      </c>
      <c r="AY90" s="25" t="s">
        <v>188</v>
      </c>
      <c r="BE90" s="248">
        <f>IF(N90="základní",J90,0)</f>
        <v>0</v>
      </c>
      <c r="BF90" s="248">
        <f>IF(N90="snížená",J90,0)</f>
        <v>0</v>
      </c>
      <c r="BG90" s="248">
        <f>IF(N90="zákl. přenesená",J90,0)</f>
        <v>0</v>
      </c>
      <c r="BH90" s="248">
        <f>IF(N90="sníž. přenesená",J90,0)</f>
        <v>0</v>
      </c>
      <c r="BI90" s="248">
        <f>IF(N90="nulová",J90,0)</f>
        <v>0</v>
      </c>
      <c r="BJ90" s="25" t="s">
        <v>79</v>
      </c>
      <c r="BK90" s="248">
        <f>ROUND(I90*H90,2)</f>
        <v>0</v>
      </c>
      <c r="BL90" s="25" t="s">
        <v>194</v>
      </c>
      <c r="BM90" s="25" t="s">
        <v>229</v>
      </c>
    </row>
    <row r="91" s="1" customFormat="1">
      <c r="B91" s="47"/>
      <c r="C91" s="75"/>
      <c r="D91" s="249" t="s">
        <v>196</v>
      </c>
      <c r="E91" s="75"/>
      <c r="F91" s="250" t="s">
        <v>2143</v>
      </c>
      <c r="G91" s="75"/>
      <c r="H91" s="75"/>
      <c r="I91" s="205"/>
      <c r="J91" s="75"/>
      <c r="K91" s="75"/>
      <c r="L91" s="73"/>
      <c r="M91" s="251"/>
      <c r="N91" s="48"/>
      <c r="O91" s="48"/>
      <c r="P91" s="48"/>
      <c r="Q91" s="48"/>
      <c r="R91" s="48"/>
      <c r="S91" s="48"/>
      <c r="T91" s="96"/>
      <c r="AT91" s="25" t="s">
        <v>196</v>
      </c>
      <c r="AU91" s="25" t="s">
        <v>79</v>
      </c>
    </row>
    <row r="92" s="1" customFormat="1" ht="16.5" customHeight="1">
      <c r="B92" s="47"/>
      <c r="C92" s="237" t="s">
        <v>194</v>
      </c>
      <c r="D92" s="237" t="s">
        <v>190</v>
      </c>
      <c r="E92" s="238" t="s">
        <v>2144</v>
      </c>
      <c r="F92" s="239" t="s">
        <v>2145</v>
      </c>
      <c r="G92" s="240" t="s">
        <v>2141</v>
      </c>
      <c r="H92" s="241">
        <v>3</v>
      </c>
      <c r="I92" s="242"/>
      <c r="J92" s="243">
        <f>ROUND(I92*H92,2)</f>
        <v>0</v>
      </c>
      <c r="K92" s="239" t="s">
        <v>307</v>
      </c>
      <c r="L92" s="73"/>
      <c r="M92" s="244" t="s">
        <v>21</v>
      </c>
      <c r="N92" s="245" t="s">
        <v>43</v>
      </c>
      <c r="O92" s="48"/>
      <c r="P92" s="246">
        <f>O92*H92</f>
        <v>0</v>
      </c>
      <c r="Q92" s="246">
        <v>0</v>
      </c>
      <c r="R92" s="246">
        <f>Q92*H92</f>
        <v>0</v>
      </c>
      <c r="S92" s="246">
        <v>0</v>
      </c>
      <c r="T92" s="247">
        <f>S92*H92</f>
        <v>0</v>
      </c>
      <c r="AR92" s="25" t="s">
        <v>194</v>
      </c>
      <c r="AT92" s="25" t="s">
        <v>190</v>
      </c>
      <c r="AU92" s="25" t="s">
        <v>79</v>
      </c>
      <c r="AY92" s="25" t="s">
        <v>188</v>
      </c>
      <c r="BE92" s="248">
        <f>IF(N92="základní",J92,0)</f>
        <v>0</v>
      </c>
      <c r="BF92" s="248">
        <f>IF(N92="snížená",J92,0)</f>
        <v>0</v>
      </c>
      <c r="BG92" s="248">
        <f>IF(N92="zákl. přenesená",J92,0)</f>
        <v>0</v>
      </c>
      <c r="BH92" s="248">
        <f>IF(N92="sníž. přenesená",J92,0)</f>
        <v>0</v>
      </c>
      <c r="BI92" s="248">
        <f>IF(N92="nulová",J92,0)</f>
        <v>0</v>
      </c>
      <c r="BJ92" s="25" t="s">
        <v>79</v>
      </c>
      <c r="BK92" s="248">
        <f>ROUND(I92*H92,2)</f>
        <v>0</v>
      </c>
      <c r="BL92" s="25" t="s">
        <v>194</v>
      </c>
      <c r="BM92" s="25" t="s">
        <v>240</v>
      </c>
    </row>
    <row r="93" s="1" customFormat="1">
      <c r="B93" s="47"/>
      <c r="C93" s="75"/>
      <c r="D93" s="249" t="s">
        <v>196</v>
      </c>
      <c r="E93" s="75"/>
      <c r="F93" s="250" t="s">
        <v>2145</v>
      </c>
      <c r="G93" s="75"/>
      <c r="H93" s="75"/>
      <c r="I93" s="205"/>
      <c r="J93" s="75"/>
      <c r="K93" s="75"/>
      <c r="L93" s="73"/>
      <c r="M93" s="251"/>
      <c r="N93" s="48"/>
      <c r="O93" s="48"/>
      <c r="P93" s="48"/>
      <c r="Q93" s="48"/>
      <c r="R93" s="48"/>
      <c r="S93" s="48"/>
      <c r="T93" s="96"/>
      <c r="AT93" s="25" t="s">
        <v>196</v>
      </c>
      <c r="AU93" s="25" t="s">
        <v>79</v>
      </c>
    </row>
    <row r="94" s="1" customFormat="1" ht="16.5" customHeight="1">
      <c r="B94" s="47"/>
      <c r="C94" s="237" t="s">
        <v>220</v>
      </c>
      <c r="D94" s="237" t="s">
        <v>190</v>
      </c>
      <c r="E94" s="238" t="s">
        <v>2146</v>
      </c>
      <c r="F94" s="239" t="s">
        <v>2147</v>
      </c>
      <c r="G94" s="240" t="s">
        <v>2141</v>
      </c>
      <c r="H94" s="241">
        <v>4</v>
      </c>
      <c r="I94" s="242"/>
      <c r="J94" s="243">
        <f>ROUND(I94*H94,2)</f>
        <v>0</v>
      </c>
      <c r="K94" s="239" t="s">
        <v>307</v>
      </c>
      <c r="L94" s="73"/>
      <c r="M94" s="244" t="s">
        <v>21</v>
      </c>
      <c r="N94" s="245" t="s">
        <v>43</v>
      </c>
      <c r="O94" s="48"/>
      <c r="P94" s="246">
        <f>O94*H94</f>
        <v>0</v>
      </c>
      <c r="Q94" s="246">
        <v>0</v>
      </c>
      <c r="R94" s="246">
        <f>Q94*H94</f>
        <v>0</v>
      </c>
      <c r="S94" s="246">
        <v>0</v>
      </c>
      <c r="T94" s="247">
        <f>S94*H94</f>
        <v>0</v>
      </c>
      <c r="AR94" s="25" t="s">
        <v>194</v>
      </c>
      <c r="AT94" s="25" t="s">
        <v>190</v>
      </c>
      <c r="AU94" s="25" t="s">
        <v>79</v>
      </c>
      <c r="AY94" s="25" t="s">
        <v>188</v>
      </c>
      <c r="BE94" s="248">
        <f>IF(N94="základní",J94,0)</f>
        <v>0</v>
      </c>
      <c r="BF94" s="248">
        <f>IF(N94="snížená",J94,0)</f>
        <v>0</v>
      </c>
      <c r="BG94" s="248">
        <f>IF(N94="zákl. přenesená",J94,0)</f>
        <v>0</v>
      </c>
      <c r="BH94" s="248">
        <f>IF(N94="sníž. přenesená",J94,0)</f>
        <v>0</v>
      </c>
      <c r="BI94" s="248">
        <f>IF(N94="nulová",J94,0)</f>
        <v>0</v>
      </c>
      <c r="BJ94" s="25" t="s">
        <v>79</v>
      </c>
      <c r="BK94" s="248">
        <f>ROUND(I94*H94,2)</f>
        <v>0</v>
      </c>
      <c r="BL94" s="25" t="s">
        <v>194</v>
      </c>
      <c r="BM94" s="25" t="s">
        <v>252</v>
      </c>
    </row>
    <row r="95" s="1" customFormat="1">
      <c r="B95" s="47"/>
      <c r="C95" s="75"/>
      <c r="D95" s="249" t="s">
        <v>196</v>
      </c>
      <c r="E95" s="75"/>
      <c r="F95" s="250" t="s">
        <v>2147</v>
      </c>
      <c r="G95" s="75"/>
      <c r="H95" s="75"/>
      <c r="I95" s="205"/>
      <c r="J95" s="75"/>
      <c r="K95" s="75"/>
      <c r="L95" s="73"/>
      <c r="M95" s="251"/>
      <c r="N95" s="48"/>
      <c r="O95" s="48"/>
      <c r="P95" s="48"/>
      <c r="Q95" s="48"/>
      <c r="R95" s="48"/>
      <c r="S95" s="48"/>
      <c r="T95" s="96"/>
      <c r="AT95" s="25" t="s">
        <v>196</v>
      </c>
      <c r="AU95" s="25" t="s">
        <v>79</v>
      </c>
    </row>
    <row r="96" s="1" customFormat="1" ht="16.5" customHeight="1">
      <c r="B96" s="47"/>
      <c r="C96" s="237" t="s">
        <v>229</v>
      </c>
      <c r="D96" s="237" t="s">
        <v>190</v>
      </c>
      <c r="E96" s="238" t="s">
        <v>2150</v>
      </c>
      <c r="F96" s="239" t="s">
        <v>2151</v>
      </c>
      <c r="G96" s="240" t="s">
        <v>2141</v>
      </c>
      <c r="H96" s="241">
        <v>40</v>
      </c>
      <c r="I96" s="242"/>
      <c r="J96" s="243">
        <f>ROUND(I96*H96,2)</f>
        <v>0</v>
      </c>
      <c r="K96" s="239" t="s">
        <v>307</v>
      </c>
      <c r="L96" s="73"/>
      <c r="M96" s="244" t="s">
        <v>21</v>
      </c>
      <c r="N96" s="245" t="s">
        <v>43</v>
      </c>
      <c r="O96" s="48"/>
      <c r="P96" s="246">
        <f>O96*H96</f>
        <v>0</v>
      </c>
      <c r="Q96" s="246">
        <v>0</v>
      </c>
      <c r="R96" s="246">
        <f>Q96*H96</f>
        <v>0</v>
      </c>
      <c r="S96" s="246">
        <v>0</v>
      </c>
      <c r="T96" s="247">
        <f>S96*H96</f>
        <v>0</v>
      </c>
      <c r="AR96" s="25" t="s">
        <v>194</v>
      </c>
      <c r="AT96" s="25" t="s">
        <v>190</v>
      </c>
      <c r="AU96" s="25" t="s">
        <v>79</v>
      </c>
      <c r="AY96" s="25" t="s">
        <v>188</v>
      </c>
      <c r="BE96" s="248">
        <f>IF(N96="základní",J96,0)</f>
        <v>0</v>
      </c>
      <c r="BF96" s="248">
        <f>IF(N96="snížená",J96,0)</f>
        <v>0</v>
      </c>
      <c r="BG96" s="248">
        <f>IF(N96="zákl. přenesená",J96,0)</f>
        <v>0</v>
      </c>
      <c r="BH96" s="248">
        <f>IF(N96="sníž. přenesená",J96,0)</f>
        <v>0</v>
      </c>
      <c r="BI96" s="248">
        <f>IF(N96="nulová",J96,0)</f>
        <v>0</v>
      </c>
      <c r="BJ96" s="25" t="s">
        <v>79</v>
      </c>
      <c r="BK96" s="248">
        <f>ROUND(I96*H96,2)</f>
        <v>0</v>
      </c>
      <c r="BL96" s="25" t="s">
        <v>194</v>
      </c>
      <c r="BM96" s="25" t="s">
        <v>265</v>
      </c>
    </row>
    <row r="97" s="1" customFormat="1">
      <c r="B97" s="47"/>
      <c r="C97" s="75"/>
      <c r="D97" s="249" t="s">
        <v>196</v>
      </c>
      <c r="E97" s="75"/>
      <c r="F97" s="250" t="s">
        <v>2151</v>
      </c>
      <c r="G97" s="75"/>
      <c r="H97" s="75"/>
      <c r="I97" s="205"/>
      <c r="J97" s="75"/>
      <c r="K97" s="75"/>
      <c r="L97" s="73"/>
      <c r="M97" s="251"/>
      <c r="N97" s="48"/>
      <c r="O97" s="48"/>
      <c r="P97" s="48"/>
      <c r="Q97" s="48"/>
      <c r="R97" s="48"/>
      <c r="S97" s="48"/>
      <c r="T97" s="96"/>
      <c r="AT97" s="25" t="s">
        <v>196</v>
      </c>
      <c r="AU97" s="25" t="s">
        <v>79</v>
      </c>
    </row>
    <row r="98" s="1" customFormat="1" ht="16.5" customHeight="1">
      <c r="B98" s="47"/>
      <c r="C98" s="237" t="s">
        <v>234</v>
      </c>
      <c r="D98" s="237" t="s">
        <v>190</v>
      </c>
      <c r="E98" s="238" t="s">
        <v>2162</v>
      </c>
      <c r="F98" s="239" t="s">
        <v>2163</v>
      </c>
      <c r="G98" s="240" t="s">
        <v>2141</v>
      </c>
      <c r="H98" s="241">
        <v>1</v>
      </c>
      <c r="I98" s="242"/>
      <c r="J98" s="243">
        <f>ROUND(I98*H98,2)</f>
        <v>0</v>
      </c>
      <c r="K98" s="239" t="s">
        <v>307</v>
      </c>
      <c r="L98" s="73"/>
      <c r="M98" s="244" t="s">
        <v>21</v>
      </c>
      <c r="N98" s="245" t="s">
        <v>43</v>
      </c>
      <c r="O98" s="48"/>
      <c r="P98" s="246">
        <f>O98*H98</f>
        <v>0</v>
      </c>
      <c r="Q98" s="246">
        <v>0</v>
      </c>
      <c r="R98" s="246">
        <f>Q98*H98</f>
        <v>0</v>
      </c>
      <c r="S98" s="246">
        <v>0</v>
      </c>
      <c r="T98" s="247">
        <f>S98*H98</f>
        <v>0</v>
      </c>
      <c r="AR98" s="25" t="s">
        <v>194</v>
      </c>
      <c r="AT98" s="25" t="s">
        <v>190</v>
      </c>
      <c r="AU98" s="25" t="s">
        <v>79</v>
      </c>
      <c r="AY98" s="25" t="s">
        <v>188</v>
      </c>
      <c r="BE98" s="248">
        <f>IF(N98="základní",J98,0)</f>
        <v>0</v>
      </c>
      <c r="BF98" s="248">
        <f>IF(N98="snížená",J98,0)</f>
        <v>0</v>
      </c>
      <c r="BG98" s="248">
        <f>IF(N98="zákl. přenesená",J98,0)</f>
        <v>0</v>
      </c>
      <c r="BH98" s="248">
        <f>IF(N98="sníž. přenesená",J98,0)</f>
        <v>0</v>
      </c>
      <c r="BI98" s="248">
        <f>IF(N98="nulová",J98,0)</f>
        <v>0</v>
      </c>
      <c r="BJ98" s="25" t="s">
        <v>79</v>
      </c>
      <c r="BK98" s="248">
        <f>ROUND(I98*H98,2)</f>
        <v>0</v>
      </c>
      <c r="BL98" s="25" t="s">
        <v>194</v>
      </c>
      <c r="BM98" s="25" t="s">
        <v>278</v>
      </c>
    </row>
    <row r="99" s="1" customFormat="1">
      <c r="B99" s="47"/>
      <c r="C99" s="75"/>
      <c r="D99" s="249" t="s">
        <v>196</v>
      </c>
      <c r="E99" s="75"/>
      <c r="F99" s="250" t="s">
        <v>2163</v>
      </c>
      <c r="G99" s="75"/>
      <c r="H99" s="75"/>
      <c r="I99" s="205"/>
      <c r="J99" s="75"/>
      <c r="K99" s="75"/>
      <c r="L99" s="73"/>
      <c r="M99" s="251"/>
      <c r="N99" s="48"/>
      <c r="O99" s="48"/>
      <c r="P99" s="48"/>
      <c r="Q99" s="48"/>
      <c r="R99" s="48"/>
      <c r="S99" s="48"/>
      <c r="T99" s="96"/>
      <c r="AT99" s="25" t="s">
        <v>196</v>
      </c>
      <c r="AU99" s="25" t="s">
        <v>79</v>
      </c>
    </row>
    <row r="100" s="1" customFormat="1" ht="16.5" customHeight="1">
      <c r="B100" s="47"/>
      <c r="C100" s="237" t="s">
        <v>240</v>
      </c>
      <c r="D100" s="237" t="s">
        <v>190</v>
      </c>
      <c r="E100" s="238" t="s">
        <v>2164</v>
      </c>
      <c r="F100" s="239" t="s">
        <v>2165</v>
      </c>
      <c r="G100" s="240" t="s">
        <v>2166</v>
      </c>
      <c r="H100" s="241">
        <v>12</v>
      </c>
      <c r="I100" s="242"/>
      <c r="J100" s="243">
        <f>ROUND(I100*H100,2)</f>
        <v>0</v>
      </c>
      <c r="K100" s="239" t="s">
        <v>307</v>
      </c>
      <c r="L100" s="73"/>
      <c r="M100" s="244" t="s">
        <v>21</v>
      </c>
      <c r="N100" s="245" t="s">
        <v>43</v>
      </c>
      <c r="O100" s="48"/>
      <c r="P100" s="246">
        <f>O100*H100</f>
        <v>0</v>
      </c>
      <c r="Q100" s="246">
        <v>0</v>
      </c>
      <c r="R100" s="246">
        <f>Q100*H100</f>
        <v>0</v>
      </c>
      <c r="S100" s="246">
        <v>0</v>
      </c>
      <c r="T100" s="247">
        <f>S100*H100</f>
        <v>0</v>
      </c>
      <c r="AR100" s="25" t="s">
        <v>194</v>
      </c>
      <c r="AT100" s="25" t="s">
        <v>190</v>
      </c>
      <c r="AU100" s="25" t="s">
        <v>79</v>
      </c>
      <c r="AY100" s="25" t="s">
        <v>188</v>
      </c>
      <c r="BE100" s="248">
        <f>IF(N100="základní",J100,0)</f>
        <v>0</v>
      </c>
      <c r="BF100" s="248">
        <f>IF(N100="snížená",J100,0)</f>
        <v>0</v>
      </c>
      <c r="BG100" s="248">
        <f>IF(N100="zákl. přenesená",J100,0)</f>
        <v>0</v>
      </c>
      <c r="BH100" s="248">
        <f>IF(N100="sníž. přenesená",J100,0)</f>
        <v>0</v>
      </c>
      <c r="BI100" s="248">
        <f>IF(N100="nulová",J100,0)</f>
        <v>0</v>
      </c>
      <c r="BJ100" s="25" t="s">
        <v>79</v>
      </c>
      <c r="BK100" s="248">
        <f>ROUND(I100*H100,2)</f>
        <v>0</v>
      </c>
      <c r="BL100" s="25" t="s">
        <v>194</v>
      </c>
      <c r="BM100" s="25" t="s">
        <v>290</v>
      </c>
    </row>
    <row r="101" s="1" customFormat="1">
      <c r="B101" s="47"/>
      <c r="C101" s="75"/>
      <c r="D101" s="249" t="s">
        <v>196</v>
      </c>
      <c r="E101" s="75"/>
      <c r="F101" s="250" t="s">
        <v>2165</v>
      </c>
      <c r="G101" s="75"/>
      <c r="H101" s="75"/>
      <c r="I101" s="205"/>
      <c r="J101" s="75"/>
      <c r="K101" s="75"/>
      <c r="L101" s="73"/>
      <c r="M101" s="251"/>
      <c r="N101" s="48"/>
      <c r="O101" s="48"/>
      <c r="P101" s="48"/>
      <c r="Q101" s="48"/>
      <c r="R101" s="48"/>
      <c r="S101" s="48"/>
      <c r="T101" s="96"/>
      <c r="AT101" s="25" t="s">
        <v>196</v>
      </c>
      <c r="AU101" s="25" t="s">
        <v>79</v>
      </c>
    </row>
    <row r="102" s="1" customFormat="1" ht="16.5" customHeight="1">
      <c r="B102" s="47"/>
      <c r="C102" s="237" t="s">
        <v>246</v>
      </c>
      <c r="D102" s="237" t="s">
        <v>190</v>
      </c>
      <c r="E102" s="238" t="s">
        <v>2195</v>
      </c>
      <c r="F102" s="239" t="s">
        <v>2168</v>
      </c>
      <c r="G102" s="240" t="s">
        <v>2141</v>
      </c>
      <c r="H102" s="241">
        <v>1</v>
      </c>
      <c r="I102" s="242"/>
      <c r="J102" s="243">
        <f>ROUND(I102*H102,2)</f>
        <v>0</v>
      </c>
      <c r="K102" s="239" t="s">
        <v>307</v>
      </c>
      <c r="L102" s="73"/>
      <c r="M102" s="244" t="s">
        <v>21</v>
      </c>
      <c r="N102" s="245" t="s">
        <v>43</v>
      </c>
      <c r="O102" s="48"/>
      <c r="P102" s="246">
        <f>O102*H102</f>
        <v>0</v>
      </c>
      <c r="Q102" s="246">
        <v>0</v>
      </c>
      <c r="R102" s="246">
        <f>Q102*H102</f>
        <v>0</v>
      </c>
      <c r="S102" s="246">
        <v>0</v>
      </c>
      <c r="T102" s="247">
        <f>S102*H102</f>
        <v>0</v>
      </c>
      <c r="AR102" s="25" t="s">
        <v>194</v>
      </c>
      <c r="AT102" s="25" t="s">
        <v>190</v>
      </c>
      <c r="AU102" s="25" t="s">
        <v>79</v>
      </c>
      <c r="AY102" s="25" t="s">
        <v>188</v>
      </c>
      <c r="BE102" s="248">
        <f>IF(N102="základní",J102,0)</f>
        <v>0</v>
      </c>
      <c r="BF102" s="248">
        <f>IF(N102="snížená",J102,0)</f>
        <v>0</v>
      </c>
      <c r="BG102" s="248">
        <f>IF(N102="zákl. přenesená",J102,0)</f>
        <v>0</v>
      </c>
      <c r="BH102" s="248">
        <f>IF(N102="sníž. přenesená",J102,0)</f>
        <v>0</v>
      </c>
      <c r="BI102" s="248">
        <f>IF(N102="nulová",J102,0)</f>
        <v>0</v>
      </c>
      <c r="BJ102" s="25" t="s">
        <v>79</v>
      </c>
      <c r="BK102" s="248">
        <f>ROUND(I102*H102,2)</f>
        <v>0</v>
      </c>
      <c r="BL102" s="25" t="s">
        <v>194</v>
      </c>
      <c r="BM102" s="25" t="s">
        <v>304</v>
      </c>
    </row>
    <row r="103" s="1" customFormat="1">
      <c r="B103" s="47"/>
      <c r="C103" s="75"/>
      <c r="D103" s="249" t="s">
        <v>196</v>
      </c>
      <c r="E103" s="75"/>
      <c r="F103" s="250" t="s">
        <v>2168</v>
      </c>
      <c r="G103" s="75"/>
      <c r="H103" s="75"/>
      <c r="I103" s="205"/>
      <c r="J103" s="75"/>
      <c r="K103" s="75"/>
      <c r="L103" s="73"/>
      <c r="M103" s="251"/>
      <c r="N103" s="48"/>
      <c r="O103" s="48"/>
      <c r="P103" s="48"/>
      <c r="Q103" s="48"/>
      <c r="R103" s="48"/>
      <c r="S103" s="48"/>
      <c r="T103" s="96"/>
      <c r="AT103" s="25" t="s">
        <v>196</v>
      </c>
      <c r="AU103" s="25" t="s">
        <v>79</v>
      </c>
    </row>
    <row r="104" s="1" customFormat="1" ht="16.5" customHeight="1">
      <c r="B104" s="47"/>
      <c r="C104" s="237" t="s">
        <v>252</v>
      </c>
      <c r="D104" s="237" t="s">
        <v>190</v>
      </c>
      <c r="E104" s="238" t="s">
        <v>2169</v>
      </c>
      <c r="F104" s="239" t="s">
        <v>2170</v>
      </c>
      <c r="G104" s="240" t="s">
        <v>2141</v>
      </c>
      <c r="H104" s="241">
        <v>1</v>
      </c>
      <c r="I104" s="242"/>
      <c r="J104" s="243">
        <f>ROUND(I104*H104,2)</f>
        <v>0</v>
      </c>
      <c r="K104" s="239" t="s">
        <v>307</v>
      </c>
      <c r="L104" s="73"/>
      <c r="M104" s="244" t="s">
        <v>21</v>
      </c>
      <c r="N104" s="245" t="s">
        <v>43</v>
      </c>
      <c r="O104" s="48"/>
      <c r="P104" s="246">
        <f>O104*H104</f>
        <v>0</v>
      </c>
      <c r="Q104" s="246">
        <v>0</v>
      </c>
      <c r="R104" s="246">
        <f>Q104*H104</f>
        <v>0</v>
      </c>
      <c r="S104" s="246">
        <v>0</v>
      </c>
      <c r="T104" s="247">
        <f>S104*H104</f>
        <v>0</v>
      </c>
      <c r="AR104" s="25" t="s">
        <v>194</v>
      </c>
      <c r="AT104" s="25" t="s">
        <v>190</v>
      </c>
      <c r="AU104" s="25" t="s">
        <v>79</v>
      </c>
      <c r="AY104" s="25" t="s">
        <v>188</v>
      </c>
      <c r="BE104" s="248">
        <f>IF(N104="základní",J104,0)</f>
        <v>0</v>
      </c>
      <c r="BF104" s="248">
        <f>IF(N104="snížená",J104,0)</f>
        <v>0</v>
      </c>
      <c r="BG104" s="248">
        <f>IF(N104="zákl. přenesená",J104,0)</f>
        <v>0</v>
      </c>
      <c r="BH104" s="248">
        <f>IF(N104="sníž. přenesená",J104,0)</f>
        <v>0</v>
      </c>
      <c r="BI104" s="248">
        <f>IF(N104="nulová",J104,0)</f>
        <v>0</v>
      </c>
      <c r="BJ104" s="25" t="s">
        <v>79</v>
      </c>
      <c r="BK104" s="248">
        <f>ROUND(I104*H104,2)</f>
        <v>0</v>
      </c>
      <c r="BL104" s="25" t="s">
        <v>194</v>
      </c>
      <c r="BM104" s="25" t="s">
        <v>322</v>
      </c>
    </row>
    <row r="105" s="1" customFormat="1">
      <c r="B105" s="47"/>
      <c r="C105" s="75"/>
      <c r="D105" s="249" t="s">
        <v>196</v>
      </c>
      <c r="E105" s="75"/>
      <c r="F105" s="250" t="s">
        <v>2170</v>
      </c>
      <c r="G105" s="75"/>
      <c r="H105" s="75"/>
      <c r="I105" s="205"/>
      <c r="J105" s="75"/>
      <c r="K105" s="75"/>
      <c r="L105" s="73"/>
      <c r="M105" s="251"/>
      <c r="N105" s="48"/>
      <c r="O105" s="48"/>
      <c r="P105" s="48"/>
      <c r="Q105" s="48"/>
      <c r="R105" s="48"/>
      <c r="S105" s="48"/>
      <c r="T105" s="96"/>
      <c r="AT105" s="25" t="s">
        <v>196</v>
      </c>
      <c r="AU105" s="25" t="s">
        <v>79</v>
      </c>
    </row>
    <row r="106" s="1" customFormat="1" ht="16.5" customHeight="1">
      <c r="B106" s="47"/>
      <c r="C106" s="237" t="s">
        <v>258</v>
      </c>
      <c r="D106" s="237" t="s">
        <v>190</v>
      </c>
      <c r="E106" s="238" t="s">
        <v>2205</v>
      </c>
      <c r="F106" s="239" t="s">
        <v>2172</v>
      </c>
      <c r="G106" s="240" t="s">
        <v>2141</v>
      </c>
      <c r="H106" s="241">
        <v>1</v>
      </c>
      <c r="I106" s="242"/>
      <c r="J106" s="243">
        <f>ROUND(I106*H106,2)</f>
        <v>0</v>
      </c>
      <c r="K106" s="239" t="s">
        <v>307</v>
      </c>
      <c r="L106" s="73"/>
      <c r="M106" s="244" t="s">
        <v>21</v>
      </c>
      <c r="N106" s="245" t="s">
        <v>43</v>
      </c>
      <c r="O106" s="48"/>
      <c r="P106" s="246">
        <f>O106*H106</f>
        <v>0</v>
      </c>
      <c r="Q106" s="246">
        <v>0</v>
      </c>
      <c r="R106" s="246">
        <f>Q106*H106</f>
        <v>0</v>
      </c>
      <c r="S106" s="246">
        <v>0</v>
      </c>
      <c r="T106" s="247">
        <f>S106*H106</f>
        <v>0</v>
      </c>
      <c r="AR106" s="25" t="s">
        <v>194</v>
      </c>
      <c r="AT106" s="25" t="s">
        <v>190</v>
      </c>
      <c r="AU106" s="25" t="s">
        <v>79</v>
      </c>
      <c r="AY106" s="25" t="s">
        <v>188</v>
      </c>
      <c r="BE106" s="248">
        <f>IF(N106="základní",J106,0)</f>
        <v>0</v>
      </c>
      <c r="BF106" s="248">
        <f>IF(N106="snížená",J106,0)</f>
        <v>0</v>
      </c>
      <c r="BG106" s="248">
        <f>IF(N106="zákl. přenesená",J106,0)</f>
        <v>0</v>
      </c>
      <c r="BH106" s="248">
        <f>IF(N106="sníž. přenesená",J106,0)</f>
        <v>0</v>
      </c>
      <c r="BI106" s="248">
        <f>IF(N106="nulová",J106,0)</f>
        <v>0</v>
      </c>
      <c r="BJ106" s="25" t="s">
        <v>79</v>
      </c>
      <c r="BK106" s="248">
        <f>ROUND(I106*H106,2)</f>
        <v>0</v>
      </c>
      <c r="BL106" s="25" t="s">
        <v>194</v>
      </c>
      <c r="BM106" s="25" t="s">
        <v>330</v>
      </c>
    </row>
    <row r="107" s="1" customFormat="1">
      <c r="B107" s="47"/>
      <c r="C107" s="75"/>
      <c r="D107" s="249" t="s">
        <v>196</v>
      </c>
      <c r="E107" s="75"/>
      <c r="F107" s="250" t="s">
        <v>2172</v>
      </c>
      <c r="G107" s="75"/>
      <c r="H107" s="75"/>
      <c r="I107" s="205"/>
      <c r="J107" s="75"/>
      <c r="K107" s="75"/>
      <c r="L107" s="73"/>
      <c r="M107" s="251"/>
      <c r="N107" s="48"/>
      <c r="O107" s="48"/>
      <c r="P107" s="48"/>
      <c r="Q107" s="48"/>
      <c r="R107" s="48"/>
      <c r="S107" s="48"/>
      <c r="T107" s="96"/>
      <c r="AT107" s="25" t="s">
        <v>196</v>
      </c>
      <c r="AU107" s="25" t="s">
        <v>79</v>
      </c>
    </row>
    <row r="108" s="11" customFormat="1" ht="37.44001" customHeight="1">
      <c r="B108" s="221"/>
      <c r="C108" s="222"/>
      <c r="D108" s="223" t="s">
        <v>71</v>
      </c>
      <c r="E108" s="224" t="s">
        <v>2173</v>
      </c>
      <c r="F108" s="224" t="s">
        <v>2174</v>
      </c>
      <c r="G108" s="222"/>
      <c r="H108" s="222"/>
      <c r="I108" s="225"/>
      <c r="J108" s="226">
        <f>BK108</f>
        <v>0</v>
      </c>
      <c r="K108" s="222"/>
      <c r="L108" s="227"/>
      <c r="M108" s="228"/>
      <c r="N108" s="229"/>
      <c r="O108" s="229"/>
      <c r="P108" s="230">
        <f>SUM(P109:P132)</f>
        <v>0</v>
      </c>
      <c r="Q108" s="229"/>
      <c r="R108" s="230">
        <f>SUM(R109:R132)</f>
        <v>0</v>
      </c>
      <c r="S108" s="229"/>
      <c r="T108" s="231">
        <f>SUM(T109:T132)</f>
        <v>0</v>
      </c>
      <c r="AR108" s="232" t="s">
        <v>79</v>
      </c>
      <c r="AT108" s="233" t="s">
        <v>71</v>
      </c>
      <c r="AU108" s="233" t="s">
        <v>72</v>
      </c>
      <c r="AY108" s="232" t="s">
        <v>188</v>
      </c>
      <c r="BK108" s="234">
        <f>SUM(BK109:BK132)</f>
        <v>0</v>
      </c>
    </row>
    <row r="109" s="1" customFormat="1" ht="16.5" customHeight="1">
      <c r="B109" s="47"/>
      <c r="C109" s="237" t="s">
        <v>265</v>
      </c>
      <c r="D109" s="237" t="s">
        <v>190</v>
      </c>
      <c r="E109" s="238" t="s">
        <v>2175</v>
      </c>
      <c r="F109" s="239" t="s">
        <v>2176</v>
      </c>
      <c r="G109" s="240" t="s">
        <v>378</v>
      </c>
      <c r="H109" s="241">
        <v>195</v>
      </c>
      <c r="I109" s="242"/>
      <c r="J109" s="243">
        <f>ROUND(I109*H109,2)</f>
        <v>0</v>
      </c>
      <c r="K109" s="239" t="s">
        <v>307</v>
      </c>
      <c r="L109" s="73"/>
      <c r="M109" s="244" t="s">
        <v>21</v>
      </c>
      <c r="N109" s="245" t="s">
        <v>43</v>
      </c>
      <c r="O109" s="48"/>
      <c r="P109" s="246">
        <f>O109*H109</f>
        <v>0</v>
      </c>
      <c r="Q109" s="246">
        <v>0</v>
      </c>
      <c r="R109" s="246">
        <f>Q109*H109</f>
        <v>0</v>
      </c>
      <c r="S109" s="246">
        <v>0</v>
      </c>
      <c r="T109" s="247">
        <f>S109*H109</f>
        <v>0</v>
      </c>
      <c r="AR109" s="25" t="s">
        <v>194</v>
      </c>
      <c r="AT109" s="25" t="s">
        <v>190</v>
      </c>
      <c r="AU109" s="25" t="s">
        <v>79</v>
      </c>
      <c r="AY109" s="25" t="s">
        <v>188</v>
      </c>
      <c r="BE109" s="248">
        <f>IF(N109="základní",J109,0)</f>
        <v>0</v>
      </c>
      <c r="BF109" s="248">
        <f>IF(N109="snížená",J109,0)</f>
        <v>0</v>
      </c>
      <c r="BG109" s="248">
        <f>IF(N109="zákl. přenesená",J109,0)</f>
        <v>0</v>
      </c>
      <c r="BH109" s="248">
        <f>IF(N109="sníž. přenesená",J109,0)</f>
        <v>0</v>
      </c>
      <c r="BI109" s="248">
        <f>IF(N109="nulová",J109,0)</f>
        <v>0</v>
      </c>
      <c r="BJ109" s="25" t="s">
        <v>79</v>
      </c>
      <c r="BK109" s="248">
        <f>ROUND(I109*H109,2)</f>
        <v>0</v>
      </c>
      <c r="BL109" s="25" t="s">
        <v>194</v>
      </c>
      <c r="BM109" s="25" t="s">
        <v>342</v>
      </c>
    </row>
    <row r="110" s="1" customFormat="1">
      <c r="B110" s="47"/>
      <c r="C110" s="75"/>
      <c r="D110" s="249" t="s">
        <v>196</v>
      </c>
      <c r="E110" s="75"/>
      <c r="F110" s="250" t="s">
        <v>2176</v>
      </c>
      <c r="G110" s="75"/>
      <c r="H110" s="75"/>
      <c r="I110" s="205"/>
      <c r="J110" s="75"/>
      <c r="K110" s="75"/>
      <c r="L110" s="73"/>
      <c r="M110" s="251"/>
      <c r="N110" s="48"/>
      <c r="O110" s="48"/>
      <c r="P110" s="48"/>
      <c r="Q110" s="48"/>
      <c r="R110" s="48"/>
      <c r="S110" s="48"/>
      <c r="T110" s="96"/>
      <c r="AT110" s="25" t="s">
        <v>196</v>
      </c>
      <c r="AU110" s="25" t="s">
        <v>79</v>
      </c>
    </row>
    <row r="111" s="1" customFormat="1" ht="16.5" customHeight="1">
      <c r="B111" s="47"/>
      <c r="C111" s="237" t="s">
        <v>272</v>
      </c>
      <c r="D111" s="237" t="s">
        <v>190</v>
      </c>
      <c r="E111" s="238" t="s">
        <v>2177</v>
      </c>
      <c r="F111" s="239" t="s">
        <v>2178</v>
      </c>
      <c r="G111" s="240" t="s">
        <v>378</v>
      </c>
      <c r="H111" s="241">
        <v>145</v>
      </c>
      <c r="I111" s="242"/>
      <c r="J111" s="243">
        <f>ROUND(I111*H111,2)</f>
        <v>0</v>
      </c>
      <c r="K111" s="239" t="s">
        <v>307</v>
      </c>
      <c r="L111" s="73"/>
      <c r="M111" s="244" t="s">
        <v>21</v>
      </c>
      <c r="N111" s="245" t="s">
        <v>43</v>
      </c>
      <c r="O111" s="48"/>
      <c r="P111" s="246">
        <f>O111*H111</f>
        <v>0</v>
      </c>
      <c r="Q111" s="246">
        <v>0</v>
      </c>
      <c r="R111" s="246">
        <f>Q111*H111</f>
        <v>0</v>
      </c>
      <c r="S111" s="246">
        <v>0</v>
      </c>
      <c r="T111" s="247">
        <f>S111*H111</f>
        <v>0</v>
      </c>
      <c r="AR111" s="25" t="s">
        <v>194</v>
      </c>
      <c r="AT111" s="25" t="s">
        <v>190</v>
      </c>
      <c r="AU111" s="25" t="s">
        <v>79</v>
      </c>
      <c r="AY111" s="25" t="s">
        <v>188</v>
      </c>
      <c r="BE111" s="248">
        <f>IF(N111="základní",J111,0)</f>
        <v>0</v>
      </c>
      <c r="BF111" s="248">
        <f>IF(N111="snížená",J111,0)</f>
        <v>0</v>
      </c>
      <c r="BG111" s="248">
        <f>IF(N111="zákl. přenesená",J111,0)</f>
        <v>0</v>
      </c>
      <c r="BH111" s="248">
        <f>IF(N111="sníž. přenesená",J111,0)</f>
        <v>0</v>
      </c>
      <c r="BI111" s="248">
        <f>IF(N111="nulová",J111,0)</f>
        <v>0</v>
      </c>
      <c r="BJ111" s="25" t="s">
        <v>79</v>
      </c>
      <c r="BK111" s="248">
        <f>ROUND(I111*H111,2)</f>
        <v>0</v>
      </c>
      <c r="BL111" s="25" t="s">
        <v>194</v>
      </c>
      <c r="BM111" s="25" t="s">
        <v>358</v>
      </c>
    </row>
    <row r="112" s="1" customFormat="1">
      <c r="B112" s="47"/>
      <c r="C112" s="75"/>
      <c r="D112" s="249" t="s">
        <v>196</v>
      </c>
      <c r="E112" s="75"/>
      <c r="F112" s="250" t="s">
        <v>2178</v>
      </c>
      <c r="G112" s="75"/>
      <c r="H112" s="75"/>
      <c r="I112" s="205"/>
      <c r="J112" s="75"/>
      <c r="K112" s="75"/>
      <c r="L112" s="73"/>
      <c r="M112" s="251"/>
      <c r="N112" s="48"/>
      <c r="O112" s="48"/>
      <c r="P112" s="48"/>
      <c r="Q112" s="48"/>
      <c r="R112" s="48"/>
      <c r="S112" s="48"/>
      <c r="T112" s="96"/>
      <c r="AT112" s="25" t="s">
        <v>196</v>
      </c>
      <c r="AU112" s="25" t="s">
        <v>79</v>
      </c>
    </row>
    <row r="113" s="1" customFormat="1" ht="25.5" customHeight="1">
      <c r="B113" s="47"/>
      <c r="C113" s="237" t="s">
        <v>278</v>
      </c>
      <c r="D113" s="237" t="s">
        <v>190</v>
      </c>
      <c r="E113" s="238" t="s">
        <v>2179</v>
      </c>
      <c r="F113" s="239" t="s">
        <v>2180</v>
      </c>
      <c r="G113" s="240" t="s">
        <v>378</v>
      </c>
      <c r="H113" s="241">
        <v>135</v>
      </c>
      <c r="I113" s="242"/>
      <c r="J113" s="243">
        <f>ROUND(I113*H113,2)</f>
        <v>0</v>
      </c>
      <c r="K113" s="239" t="s">
        <v>307</v>
      </c>
      <c r="L113" s="73"/>
      <c r="M113" s="244" t="s">
        <v>21</v>
      </c>
      <c r="N113" s="245" t="s">
        <v>43</v>
      </c>
      <c r="O113" s="48"/>
      <c r="P113" s="246">
        <f>O113*H113</f>
        <v>0</v>
      </c>
      <c r="Q113" s="246">
        <v>0</v>
      </c>
      <c r="R113" s="246">
        <f>Q113*H113</f>
        <v>0</v>
      </c>
      <c r="S113" s="246">
        <v>0</v>
      </c>
      <c r="T113" s="247">
        <f>S113*H113</f>
        <v>0</v>
      </c>
      <c r="AR113" s="25" t="s">
        <v>194</v>
      </c>
      <c r="AT113" s="25" t="s">
        <v>190</v>
      </c>
      <c r="AU113" s="25" t="s">
        <v>79</v>
      </c>
      <c r="AY113" s="25" t="s">
        <v>188</v>
      </c>
      <c r="BE113" s="248">
        <f>IF(N113="základní",J113,0)</f>
        <v>0</v>
      </c>
      <c r="BF113" s="248">
        <f>IF(N113="snížená",J113,0)</f>
        <v>0</v>
      </c>
      <c r="BG113" s="248">
        <f>IF(N113="zákl. přenesená",J113,0)</f>
        <v>0</v>
      </c>
      <c r="BH113" s="248">
        <f>IF(N113="sníž. přenesená",J113,0)</f>
        <v>0</v>
      </c>
      <c r="BI113" s="248">
        <f>IF(N113="nulová",J113,0)</f>
        <v>0</v>
      </c>
      <c r="BJ113" s="25" t="s">
        <v>79</v>
      </c>
      <c r="BK113" s="248">
        <f>ROUND(I113*H113,2)</f>
        <v>0</v>
      </c>
      <c r="BL113" s="25" t="s">
        <v>194</v>
      </c>
      <c r="BM113" s="25" t="s">
        <v>370</v>
      </c>
    </row>
    <row r="114" s="1" customFormat="1">
      <c r="B114" s="47"/>
      <c r="C114" s="75"/>
      <c r="D114" s="249" t="s">
        <v>196</v>
      </c>
      <c r="E114" s="75"/>
      <c r="F114" s="250" t="s">
        <v>2180</v>
      </c>
      <c r="G114" s="75"/>
      <c r="H114" s="75"/>
      <c r="I114" s="205"/>
      <c r="J114" s="75"/>
      <c r="K114" s="75"/>
      <c r="L114" s="73"/>
      <c r="M114" s="251"/>
      <c r="N114" s="48"/>
      <c r="O114" s="48"/>
      <c r="P114" s="48"/>
      <c r="Q114" s="48"/>
      <c r="R114" s="48"/>
      <c r="S114" s="48"/>
      <c r="T114" s="96"/>
      <c r="AT114" s="25" t="s">
        <v>196</v>
      </c>
      <c r="AU114" s="25" t="s">
        <v>79</v>
      </c>
    </row>
    <row r="115" s="1" customFormat="1" ht="16.5" customHeight="1">
      <c r="B115" s="47"/>
      <c r="C115" s="237" t="s">
        <v>10</v>
      </c>
      <c r="D115" s="237" t="s">
        <v>190</v>
      </c>
      <c r="E115" s="238" t="s">
        <v>2181</v>
      </c>
      <c r="F115" s="239" t="s">
        <v>2182</v>
      </c>
      <c r="G115" s="240" t="s">
        <v>2141</v>
      </c>
      <c r="H115" s="241">
        <v>25</v>
      </c>
      <c r="I115" s="242"/>
      <c r="J115" s="243">
        <f>ROUND(I115*H115,2)</f>
        <v>0</v>
      </c>
      <c r="K115" s="239" t="s">
        <v>307</v>
      </c>
      <c r="L115" s="73"/>
      <c r="M115" s="244" t="s">
        <v>21</v>
      </c>
      <c r="N115" s="245" t="s">
        <v>43</v>
      </c>
      <c r="O115" s="48"/>
      <c r="P115" s="246">
        <f>O115*H115</f>
        <v>0</v>
      </c>
      <c r="Q115" s="246">
        <v>0</v>
      </c>
      <c r="R115" s="246">
        <f>Q115*H115</f>
        <v>0</v>
      </c>
      <c r="S115" s="246">
        <v>0</v>
      </c>
      <c r="T115" s="247">
        <f>S115*H115</f>
        <v>0</v>
      </c>
      <c r="AR115" s="25" t="s">
        <v>194</v>
      </c>
      <c r="AT115" s="25" t="s">
        <v>190</v>
      </c>
      <c r="AU115" s="25" t="s">
        <v>79</v>
      </c>
      <c r="AY115" s="25" t="s">
        <v>188</v>
      </c>
      <c r="BE115" s="248">
        <f>IF(N115="základní",J115,0)</f>
        <v>0</v>
      </c>
      <c r="BF115" s="248">
        <f>IF(N115="snížená",J115,0)</f>
        <v>0</v>
      </c>
      <c r="BG115" s="248">
        <f>IF(N115="zákl. přenesená",J115,0)</f>
        <v>0</v>
      </c>
      <c r="BH115" s="248">
        <f>IF(N115="sníž. přenesená",J115,0)</f>
        <v>0</v>
      </c>
      <c r="BI115" s="248">
        <f>IF(N115="nulová",J115,0)</f>
        <v>0</v>
      </c>
      <c r="BJ115" s="25" t="s">
        <v>79</v>
      </c>
      <c r="BK115" s="248">
        <f>ROUND(I115*H115,2)</f>
        <v>0</v>
      </c>
      <c r="BL115" s="25" t="s">
        <v>194</v>
      </c>
      <c r="BM115" s="25" t="s">
        <v>395</v>
      </c>
    </row>
    <row r="116" s="1" customFormat="1">
      <c r="B116" s="47"/>
      <c r="C116" s="75"/>
      <c r="D116" s="249" t="s">
        <v>196</v>
      </c>
      <c r="E116" s="75"/>
      <c r="F116" s="250" t="s">
        <v>2183</v>
      </c>
      <c r="G116" s="75"/>
      <c r="H116" s="75"/>
      <c r="I116" s="205"/>
      <c r="J116" s="75"/>
      <c r="K116" s="75"/>
      <c r="L116" s="73"/>
      <c r="M116" s="251"/>
      <c r="N116" s="48"/>
      <c r="O116" s="48"/>
      <c r="P116" s="48"/>
      <c r="Q116" s="48"/>
      <c r="R116" s="48"/>
      <c r="S116" s="48"/>
      <c r="T116" s="96"/>
      <c r="AT116" s="25" t="s">
        <v>196</v>
      </c>
      <c r="AU116" s="25" t="s">
        <v>79</v>
      </c>
    </row>
    <row r="117" s="1" customFormat="1" ht="16.5" customHeight="1">
      <c r="B117" s="47"/>
      <c r="C117" s="237" t="s">
        <v>290</v>
      </c>
      <c r="D117" s="237" t="s">
        <v>190</v>
      </c>
      <c r="E117" s="238" t="s">
        <v>2184</v>
      </c>
      <c r="F117" s="239" t="s">
        <v>2185</v>
      </c>
      <c r="G117" s="240" t="s">
        <v>2141</v>
      </c>
      <c r="H117" s="241">
        <v>25</v>
      </c>
      <c r="I117" s="242"/>
      <c r="J117" s="243">
        <f>ROUND(I117*H117,2)</f>
        <v>0</v>
      </c>
      <c r="K117" s="239" t="s">
        <v>307</v>
      </c>
      <c r="L117" s="73"/>
      <c r="M117" s="244" t="s">
        <v>21</v>
      </c>
      <c r="N117" s="245" t="s">
        <v>43</v>
      </c>
      <c r="O117" s="48"/>
      <c r="P117" s="246">
        <f>O117*H117</f>
        <v>0</v>
      </c>
      <c r="Q117" s="246">
        <v>0</v>
      </c>
      <c r="R117" s="246">
        <f>Q117*H117</f>
        <v>0</v>
      </c>
      <c r="S117" s="246">
        <v>0</v>
      </c>
      <c r="T117" s="247">
        <f>S117*H117</f>
        <v>0</v>
      </c>
      <c r="AR117" s="25" t="s">
        <v>194</v>
      </c>
      <c r="AT117" s="25" t="s">
        <v>190</v>
      </c>
      <c r="AU117" s="25" t="s">
        <v>79</v>
      </c>
      <c r="AY117" s="25" t="s">
        <v>188</v>
      </c>
      <c r="BE117" s="248">
        <f>IF(N117="základní",J117,0)</f>
        <v>0</v>
      </c>
      <c r="BF117" s="248">
        <f>IF(N117="snížená",J117,0)</f>
        <v>0</v>
      </c>
      <c r="BG117" s="248">
        <f>IF(N117="zákl. přenesená",J117,0)</f>
        <v>0</v>
      </c>
      <c r="BH117" s="248">
        <f>IF(N117="sníž. přenesená",J117,0)</f>
        <v>0</v>
      </c>
      <c r="BI117" s="248">
        <f>IF(N117="nulová",J117,0)</f>
        <v>0</v>
      </c>
      <c r="BJ117" s="25" t="s">
        <v>79</v>
      </c>
      <c r="BK117" s="248">
        <f>ROUND(I117*H117,2)</f>
        <v>0</v>
      </c>
      <c r="BL117" s="25" t="s">
        <v>194</v>
      </c>
      <c r="BM117" s="25" t="s">
        <v>405</v>
      </c>
    </row>
    <row r="118" s="1" customFormat="1">
      <c r="B118" s="47"/>
      <c r="C118" s="75"/>
      <c r="D118" s="249" t="s">
        <v>196</v>
      </c>
      <c r="E118" s="75"/>
      <c r="F118" s="250" t="s">
        <v>2186</v>
      </c>
      <c r="G118" s="75"/>
      <c r="H118" s="75"/>
      <c r="I118" s="205"/>
      <c r="J118" s="75"/>
      <c r="K118" s="75"/>
      <c r="L118" s="73"/>
      <c r="M118" s="251"/>
      <c r="N118" s="48"/>
      <c r="O118" s="48"/>
      <c r="P118" s="48"/>
      <c r="Q118" s="48"/>
      <c r="R118" s="48"/>
      <c r="S118" s="48"/>
      <c r="T118" s="96"/>
      <c r="AT118" s="25" t="s">
        <v>196</v>
      </c>
      <c r="AU118" s="25" t="s">
        <v>79</v>
      </c>
    </row>
    <row r="119" s="1" customFormat="1" ht="16.5" customHeight="1">
      <c r="B119" s="47"/>
      <c r="C119" s="237" t="s">
        <v>296</v>
      </c>
      <c r="D119" s="237" t="s">
        <v>190</v>
      </c>
      <c r="E119" s="238" t="s">
        <v>2210</v>
      </c>
      <c r="F119" s="239" t="s">
        <v>2211</v>
      </c>
      <c r="G119" s="240" t="s">
        <v>2141</v>
      </c>
      <c r="H119" s="241">
        <v>1</v>
      </c>
      <c r="I119" s="242"/>
      <c r="J119" s="243">
        <f>ROUND(I119*H119,2)</f>
        <v>0</v>
      </c>
      <c r="K119" s="239" t="s">
        <v>307</v>
      </c>
      <c r="L119" s="73"/>
      <c r="M119" s="244" t="s">
        <v>21</v>
      </c>
      <c r="N119" s="245" t="s">
        <v>43</v>
      </c>
      <c r="O119" s="48"/>
      <c r="P119" s="246">
        <f>O119*H119</f>
        <v>0</v>
      </c>
      <c r="Q119" s="246">
        <v>0</v>
      </c>
      <c r="R119" s="246">
        <f>Q119*H119</f>
        <v>0</v>
      </c>
      <c r="S119" s="246">
        <v>0</v>
      </c>
      <c r="T119" s="247">
        <f>S119*H119</f>
        <v>0</v>
      </c>
      <c r="AR119" s="25" t="s">
        <v>194</v>
      </c>
      <c r="AT119" s="25" t="s">
        <v>190</v>
      </c>
      <c r="AU119" s="25" t="s">
        <v>79</v>
      </c>
      <c r="AY119" s="25" t="s">
        <v>188</v>
      </c>
      <c r="BE119" s="248">
        <f>IF(N119="základní",J119,0)</f>
        <v>0</v>
      </c>
      <c r="BF119" s="248">
        <f>IF(N119="snížená",J119,0)</f>
        <v>0</v>
      </c>
      <c r="BG119" s="248">
        <f>IF(N119="zákl. přenesená",J119,0)</f>
        <v>0</v>
      </c>
      <c r="BH119" s="248">
        <f>IF(N119="sníž. přenesená",J119,0)</f>
        <v>0</v>
      </c>
      <c r="BI119" s="248">
        <f>IF(N119="nulová",J119,0)</f>
        <v>0</v>
      </c>
      <c r="BJ119" s="25" t="s">
        <v>79</v>
      </c>
      <c r="BK119" s="248">
        <f>ROUND(I119*H119,2)</f>
        <v>0</v>
      </c>
      <c r="BL119" s="25" t="s">
        <v>194</v>
      </c>
      <c r="BM119" s="25" t="s">
        <v>415</v>
      </c>
    </row>
    <row r="120" s="1" customFormat="1">
      <c r="B120" s="47"/>
      <c r="C120" s="75"/>
      <c r="D120" s="249" t="s">
        <v>196</v>
      </c>
      <c r="E120" s="75"/>
      <c r="F120" s="250" t="s">
        <v>2211</v>
      </c>
      <c r="G120" s="75"/>
      <c r="H120" s="75"/>
      <c r="I120" s="205"/>
      <c r="J120" s="75"/>
      <c r="K120" s="75"/>
      <c r="L120" s="73"/>
      <c r="M120" s="251"/>
      <c r="N120" s="48"/>
      <c r="O120" s="48"/>
      <c r="P120" s="48"/>
      <c r="Q120" s="48"/>
      <c r="R120" s="48"/>
      <c r="S120" s="48"/>
      <c r="T120" s="96"/>
      <c r="AT120" s="25" t="s">
        <v>196</v>
      </c>
      <c r="AU120" s="25" t="s">
        <v>79</v>
      </c>
    </row>
    <row r="121" s="1" customFormat="1" ht="16.5" customHeight="1">
      <c r="B121" s="47"/>
      <c r="C121" s="237" t="s">
        <v>304</v>
      </c>
      <c r="D121" s="237" t="s">
        <v>190</v>
      </c>
      <c r="E121" s="238" t="s">
        <v>2189</v>
      </c>
      <c r="F121" s="239" t="s">
        <v>2190</v>
      </c>
      <c r="G121" s="240" t="s">
        <v>2141</v>
      </c>
      <c r="H121" s="241">
        <v>1</v>
      </c>
      <c r="I121" s="242"/>
      <c r="J121" s="243">
        <f>ROUND(I121*H121,2)</f>
        <v>0</v>
      </c>
      <c r="K121" s="239" t="s">
        <v>307</v>
      </c>
      <c r="L121" s="73"/>
      <c r="M121" s="244" t="s">
        <v>21</v>
      </c>
      <c r="N121" s="245" t="s">
        <v>43</v>
      </c>
      <c r="O121" s="48"/>
      <c r="P121" s="246">
        <f>O121*H121</f>
        <v>0</v>
      </c>
      <c r="Q121" s="246">
        <v>0</v>
      </c>
      <c r="R121" s="246">
        <f>Q121*H121</f>
        <v>0</v>
      </c>
      <c r="S121" s="246">
        <v>0</v>
      </c>
      <c r="T121" s="247">
        <f>S121*H121</f>
        <v>0</v>
      </c>
      <c r="AR121" s="25" t="s">
        <v>194</v>
      </c>
      <c r="AT121" s="25" t="s">
        <v>190</v>
      </c>
      <c r="AU121" s="25" t="s">
        <v>79</v>
      </c>
      <c r="AY121" s="25" t="s">
        <v>188</v>
      </c>
      <c r="BE121" s="248">
        <f>IF(N121="základní",J121,0)</f>
        <v>0</v>
      </c>
      <c r="BF121" s="248">
        <f>IF(N121="snížená",J121,0)</f>
        <v>0</v>
      </c>
      <c r="BG121" s="248">
        <f>IF(N121="zákl. přenesená",J121,0)</f>
        <v>0</v>
      </c>
      <c r="BH121" s="248">
        <f>IF(N121="sníž. přenesená",J121,0)</f>
        <v>0</v>
      </c>
      <c r="BI121" s="248">
        <f>IF(N121="nulová",J121,0)</f>
        <v>0</v>
      </c>
      <c r="BJ121" s="25" t="s">
        <v>79</v>
      </c>
      <c r="BK121" s="248">
        <f>ROUND(I121*H121,2)</f>
        <v>0</v>
      </c>
      <c r="BL121" s="25" t="s">
        <v>194</v>
      </c>
      <c r="BM121" s="25" t="s">
        <v>428</v>
      </c>
    </row>
    <row r="122" s="1" customFormat="1">
      <c r="B122" s="47"/>
      <c r="C122" s="75"/>
      <c r="D122" s="249" t="s">
        <v>196</v>
      </c>
      <c r="E122" s="75"/>
      <c r="F122" s="250" t="s">
        <v>2190</v>
      </c>
      <c r="G122" s="75"/>
      <c r="H122" s="75"/>
      <c r="I122" s="205"/>
      <c r="J122" s="75"/>
      <c r="K122" s="75"/>
      <c r="L122" s="73"/>
      <c r="M122" s="251"/>
      <c r="N122" s="48"/>
      <c r="O122" s="48"/>
      <c r="P122" s="48"/>
      <c r="Q122" s="48"/>
      <c r="R122" s="48"/>
      <c r="S122" s="48"/>
      <c r="T122" s="96"/>
      <c r="AT122" s="25" t="s">
        <v>196</v>
      </c>
      <c r="AU122" s="25" t="s">
        <v>79</v>
      </c>
    </row>
    <row r="123" s="1" customFormat="1" ht="16.5" customHeight="1">
      <c r="B123" s="47"/>
      <c r="C123" s="237" t="s">
        <v>315</v>
      </c>
      <c r="D123" s="237" t="s">
        <v>190</v>
      </c>
      <c r="E123" s="238" t="s">
        <v>2204</v>
      </c>
      <c r="F123" s="239" t="s">
        <v>2192</v>
      </c>
      <c r="G123" s="240" t="s">
        <v>2141</v>
      </c>
      <c r="H123" s="241">
        <v>1</v>
      </c>
      <c r="I123" s="242"/>
      <c r="J123" s="243">
        <f>ROUND(I123*H123,2)</f>
        <v>0</v>
      </c>
      <c r="K123" s="239" t="s">
        <v>307</v>
      </c>
      <c r="L123" s="73"/>
      <c r="M123" s="244" t="s">
        <v>21</v>
      </c>
      <c r="N123" s="245" t="s">
        <v>43</v>
      </c>
      <c r="O123" s="48"/>
      <c r="P123" s="246">
        <f>O123*H123</f>
        <v>0</v>
      </c>
      <c r="Q123" s="246">
        <v>0</v>
      </c>
      <c r="R123" s="246">
        <f>Q123*H123</f>
        <v>0</v>
      </c>
      <c r="S123" s="246">
        <v>0</v>
      </c>
      <c r="T123" s="247">
        <f>S123*H123</f>
        <v>0</v>
      </c>
      <c r="AR123" s="25" t="s">
        <v>194</v>
      </c>
      <c r="AT123" s="25" t="s">
        <v>190</v>
      </c>
      <c r="AU123" s="25" t="s">
        <v>79</v>
      </c>
      <c r="AY123" s="25" t="s">
        <v>188</v>
      </c>
      <c r="BE123" s="248">
        <f>IF(N123="základní",J123,0)</f>
        <v>0</v>
      </c>
      <c r="BF123" s="248">
        <f>IF(N123="snížená",J123,0)</f>
        <v>0</v>
      </c>
      <c r="BG123" s="248">
        <f>IF(N123="zákl. přenesená",J123,0)</f>
        <v>0</v>
      </c>
      <c r="BH123" s="248">
        <f>IF(N123="sníž. přenesená",J123,0)</f>
        <v>0</v>
      </c>
      <c r="BI123" s="248">
        <f>IF(N123="nulová",J123,0)</f>
        <v>0</v>
      </c>
      <c r="BJ123" s="25" t="s">
        <v>79</v>
      </c>
      <c r="BK123" s="248">
        <f>ROUND(I123*H123,2)</f>
        <v>0</v>
      </c>
      <c r="BL123" s="25" t="s">
        <v>194</v>
      </c>
      <c r="BM123" s="25" t="s">
        <v>440</v>
      </c>
    </row>
    <row r="124" s="1" customFormat="1">
      <c r="B124" s="47"/>
      <c r="C124" s="75"/>
      <c r="D124" s="249" t="s">
        <v>196</v>
      </c>
      <c r="E124" s="75"/>
      <c r="F124" s="250" t="s">
        <v>2192</v>
      </c>
      <c r="G124" s="75"/>
      <c r="H124" s="75"/>
      <c r="I124" s="205"/>
      <c r="J124" s="75"/>
      <c r="K124" s="75"/>
      <c r="L124" s="73"/>
      <c r="M124" s="251"/>
      <c r="N124" s="48"/>
      <c r="O124" s="48"/>
      <c r="P124" s="48"/>
      <c r="Q124" s="48"/>
      <c r="R124" s="48"/>
      <c r="S124" s="48"/>
      <c r="T124" s="96"/>
      <c r="AT124" s="25" t="s">
        <v>196</v>
      </c>
      <c r="AU124" s="25" t="s">
        <v>79</v>
      </c>
    </row>
    <row r="125" s="1" customFormat="1" ht="16.5" customHeight="1">
      <c r="B125" s="47"/>
      <c r="C125" s="237" t="s">
        <v>322</v>
      </c>
      <c r="D125" s="237" t="s">
        <v>190</v>
      </c>
      <c r="E125" s="238" t="s">
        <v>2193</v>
      </c>
      <c r="F125" s="239" t="s">
        <v>2194</v>
      </c>
      <c r="G125" s="240" t="s">
        <v>2166</v>
      </c>
      <c r="H125" s="241">
        <v>32</v>
      </c>
      <c r="I125" s="242"/>
      <c r="J125" s="243">
        <f>ROUND(I125*H125,2)</f>
        <v>0</v>
      </c>
      <c r="K125" s="239" t="s">
        <v>307</v>
      </c>
      <c r="L125" s="73"/>
      <c r="M125" s="244" t="s">
        <v>21</v>
      </c>
      <c r="N125" s="245" t="s">
        <v>43</v>
      </c>
      <c r="O125" s="48"/>
      <c r="P125" s="246">
        <f>O125*H125</f>
        <v>0</v>
      </c>
      <c r="Q125" s="246">
        <v>0</v>
      </c>
      <c r="R125" s="246">
        <f>Q125*H125</f>
        <v>0</v>
      </c>
      <c r="S125" s="246">
        <v>0</v>
      </c>
      <c r="T125" s="247">
        <f>S125*H125</f>
        <v>0</v>
      </c>
      <c r="AR125" s="25" t="s">
        <v>194</v>
      </c>
      <c r="AT125" s="25" t="s">
        <v>190</v>
      </c>
      <c r="AU125" s="25" t="s">
        <v>79</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453</v>
      </c>
    </row>
    <row r="126" s="1" customFormat="1">
      <c r="B126" s="47"/>
      <c r="C126" s="75"/>
      <c r="D126" s="249" t="s">
        <v>196</v>
      </c>
      <c r="E126" s="75"/>
      <c r="F126" s="250" t="s">
        <v>2194</v>
      </c>
      <c r="G126" s="75"/>
      <c r="H126" s="75"/>
      <c r="I126" s="205"/>
      <c r="J126" s="75"/>
      <c r="K126" s="75"/>
      <c r="L126" s="73"/>
      <c r="M126" s="251"/>
      <c r="N126" s="48"/>
      <c r="O126" s="48"/>
      <c r="P126" s="48"/>
      <c r="Q126" s="48"/>
      <c r="R126" s="48"/>
      <c r="S126" s="48"/>
      <c r="T126" s="96"/>
      <c r="AT126" s="25" t="s">
        <v>196</v>
      </c>
      <c r="AU126" s="25" t="s">
        <v>79</v>
      </c>
    </row>
    <row r="127" s="1" customFormat="1" ht="16.5" customHeight="1">
      <c r="B127" s="47"/>
      <c r="C127" s="237" t="s">
        <v>9</v>
      </c>
      <c r="D127" s="237" t="s">
        <v>190</v>
      </c>
      <c r="E127" s="238" t="s">
        <v>2195</v>
      </c>
      <c r="F127" s="239" t="s">
        <v>2168</v>
      </c>
      <c r="G127" s="240" t="s">
        <v>2141</v>
      </c>
      <c r="H127" s="241">
        <v>1</v>
      </c>
      <c r="I127" s="242"/>
      <c r="J127" s="243">
        <f>ROUND(I127*H127,2)</f>
        <v>0</v>
      </c>
      <c r="K127" s="239" t="s">
        <v>307</v>
      </c>
      <c r="L127" s="73"/>
      <c r="M127" s="244" t="s">
        <v>21</v>
      </c>
      <c r="N127" s="245" t="s">
        <v>43</v>
      </c>
      <c r="O127" s="48"/>
      <c r="P127" s="246">
        <f>O127*H127</f>
        <v>0</v>
      </c>
      <c r="Q127" s="246">
        <v>0</v>
      </c>
      <c r="R127" s="246">
        <f>Q127*H127</f>
        <v>0</v>
      </c>
      <c r="S127" s="246">
        <v>0</v>
      </c>
      <c r="T127" s="247">
        <f>S127*H127</f>
        <v>0</v>
      </c>
      <c r="AR127" s="25" t="s">
        <v>194</v>
      </c>
      <c r="AT127" s="25" t="s">
        <v>190</v>
      </c>
      <c r="AU127" s="25" t="s">
        <v>79</v>
      </c>
      <c r="AY127" s="25" t="s">
        <v>188</v>
      </c>
      <c r="BE127" s="248">
        <f>IF(N127="základní",J127,0)</f>
        <v>0</v>
      </c>
      <c r="BF127" s="248">
        <f>IF(N127="snížená",J127,0)</f>
        <v>0</v>
      </c>
      <c r="BG127" s="248">
        <f>IF(N127="zákl. přenesená",J127,0)</f>
        <v>0</v>
      </c>
      <c r="BH127" s="248">
        <f>IF(N127="sníž. přenesená",J127,0)</f>
        <v>0</v>
      </c>
      <c r="BI127" s="248">
        <f>IF(N127="nulová",J127,0)</f>
        <v>0</v>
      </c>
      <c r="BJ127" s="25" t="s">
        <v>79</v>
      </c>
      <c r="BK127" s="248">
        <f>ROUND(I127*H127,2)</f>
        <v>0</v>
      </c>
      <c r="BL127" s="25" t="s">
        <v>194</v>
      </c>
      <c r="BM127" s="25" t="s">
        <v>466</v>
      </c>
    </row>
    <row r="128" s="1" customFormat="1">
      <c r="B128" s="47"/>
      <c r="C128" s="75"/>
      <c r="D128" s="249" t="s">
        <v>196</v>
      </c>
      <c r="E128" s="75"/>
      <c r="F128" s="250" t="s">
        <v>2168</v>
      </c>
      <c r="G128" s="75"/>
      <c r="H128" s="75"/>
      <c r="I128" s="205"/>
      <c r="J128" s="75"/>
      <c r="K128" s="75"/>
      <c r="L128" s="73"/>
      <c r="M128" s="251"/>
      <c r="N128" s="48"/>
      <c r="O128" s="48"/>
      <c r="P128" s="48"/>
      <c r="Q128" s="48"/>
      <c r="R128" s="48"/>
      <c r="S128" s="48"/>
      <c r="T128" s="96"/>
      <c r="AT128" s="25" t="s">
        <v>196</v>
      </c>
      <c r="AU128" s="25" t="s">
        <v>79</v>
      </c>
    </row>
    <row r="129" s="1" customFormat="1" ht="16.5" customHeight="1">
      <c r="B129" s="47"/>
      <c r="C129" s="237" t="s">
        <v>330</v>
      </c>
      <c r="D129" s="237" t="s">
        <v>190</v>
      </c>
      <c r="E129" s="238" t="s">
        <v>2196</v>
      </c>
      <c r="F129" s="239" t="s">
        <v>2170</v>
      </c>
      <c r="G129" s="240" t="s">
        <v>2141</v>
      </c>
      <c r="H129" s="241">
        <v>1</v>
      </c>
      <c r="I129" s="242"/>
      <c r="J129" s="243">
        <f>ROUND(I129*H129,2)</f>
        <v>0</v>
      </c>
      <c r="K129" s="239" t="s">
        <v>307</v>
      </c>
      <c r="L129" s="73"/>
      <c r="M129" s="244" t="s">
        <v>21</v>
      </c>
      <c r="N129" s="245" t="s">
        <v>43</v>
      </c>
      <c r="O129" s="48"/>
      <c r="P129" s="246">
        <f>O129*H129</f>
        <v>0</v>
      </c>
      <c r="Q129" s="246">
        <v>0</v>
      </c>
      <c r="R129" s="246">
        <f>Q129*H129</f>
        <v>0</v>
      </c>
      <c r="S129" s="246">
        <v>0</v>
      </c>
      <c r="T129" s="247">
        <f>S129*H129</f>
        <v>0</v>
      </c>
      <c r="AR129" s="25" t="s">
        <v>194</v>
      </c>
      <c r="AT129" s="25" t="s">
        <v>190</v>
      </c>
      <c r="AU129" s="25" t="s">
        <v>79</v>
      </c>
      <c r="AY129" s="25" t="s">
        <v>188</v>
      </c>
      <c r="BE129" s="248">
        <f>IF(N129="základní",J129,0)</f>
        <v>0</v>
      </c>
      <c r="BF129" s="248">
        <f>IF(N129="snížená",J129,0)</f>
        <v>0</v>
      </c>
      <c r="BG129" s="248">
        <f>IF(N129="zákl. přenesená",J129,0)</f>
        <v>0</v>
      </c>
      <c r="BH129" s="248">
        <f>IF(N129="sníž. přenesená",J129,0)</f>
        <v>0</v>
      </c>
      <c r="BI129" s="248">
        <f>IF(N129="nulová",J129,0)</f>
        <v>0</v>
      </c>
      <c r="BJ129" s="25" t="s">
        <v>79</v>
      </c>
      <c r="BK129" s="248">
        <f>ROUND(I129*H129,2)</f>
        <v>0</v>
      </c>
      <c r="BL129" s="25" t="s">
        <v>194</v>
      </c>
      <c r="BM129" s="25" t="s">
        <v>478</v>
      </c>
    </row>
    <row r="130" s="1" customFormat="1">
      <c r="B130" s="47"/>
      <c r="C130" s="75"/>
      <c r="D130" s="249" t="s">
        <v>196</v>
      </c>
      <c r="E130" s="75"/>
      <c r="F130" s="250" t="s">
        <v>2170</v>
      </c>
      <c r="G130" s="75"/>
      <c r="H130" s="75"/>
      <c r="I130" s="205"/>
      <c r="J130" s="75"/>
      <c r="K130" s="75"/>
      <c r="L130" s="73"/>
      <c r="M130" s="251"/>
      <c r="N130" s="48"/>
      <c r="O130" s="48"/>
      <c r="P130" s="48"/>
      <c r="Q130" s="48"/>
      <c r="R130" s="48"/>
      <c r="S130" s="48"/>
      <c r="T130" s="96"/>
      <c r="AT130" s="25" t="s">
        <v>196</v>
      </c>
      <c r="AU130" s="25" t="s">
        <v>79</v>
      </c>
    </row>
    <row r="131" s="1" customFormat="1" ht="16.5" customHeight="1">
      <c r="B131" s="47"/>
      <c r="C131" s="237" t="s">
        <v>335</v>
      </c>
      <c r="D131" s="237" t="s">
        <v>190</v>
      </c>
      <c r="E131" s="238" t="s">
        <v>2171</v>
      </c>
      <c r="F131" s="239" t="s">
        <v>2172</v>
      </c>
      <c r="G131" s="240" t="s">
        <v>2141</v>
      </c>
      <c r="H131" s="241">
        <v>1</v>
      </c>
      <c r="I131" s="242"/>
      <c r="J131" s="243">
        <f>ROUND(I131*H131,2)</f>
        <v>0</v>
      </c>
      <c r="K131" s="239" t="s">
        <v>307</v>
      </c>
      <c r="L131" s="73"/>
      <c r="M131" s="244" t="s">
        <v>21</v>
      </c>
      <c r="N131" s="245" t="s">
        <v>43</v>
      </c>
      <c r="O131" s="48"/>
      <c r="P131" s="246">
        <f>O131*H131</f>
        <v>0</v>
      </c>
      <c r="Q131" s="246">
        <v>0</v>
      </c>
      <c r="R131" s="246">
        <f>Q131*H131</f>
        <v>0</v>
      </c>
      <c r="S131" s="246">
        <v>0</v>
      </c>
      <c r="T131" s="247">
        <f>S131*H131</f>
        <v>0</v>
      </c>
      <c r="AR131" s="25" t="s">
        <v>194</v>
      </c>
      <c r="AT131" s="25" t="s">
        <v>190</v>
      </c>
      <c r="AU131" s="25" t="s">
        <v>79</v>
      </c>
      <c r="AY131" s="25" t="s">
        <v>188</v>
      </c>
      <c r="BE131" s="248">
        <f>IF(N131="základní",J131,0)</f>
        <v>0</v>
      </c>
      <c r="BF131" s="248">
        <f>IF(N131="snížená",J131,0)</f>
        <v>0</v>
      </c>
      <c r="BG131" s="248">
        <f>IF(N131="zákl. přenesená",J131,0)</f>
        <v>0</v>
      </c>
      <c r="BH131" s="248">
        <f>IF(N131="sníž. přenesená",J131,0)</f>
        <v>0</v>
      </c>
      <c r="BI131" s="248">
        <f>IF(N131="nulová",J131,0)</f>
        <v>0</v>
      </c>
      <c r="BJ131" s="25" t="s">
        <v>79</v>
      </c>
      <c r="BK131" s="248">
        <f>ROUND(I131*H131,2)</f>
        <v>0</v>
      </c>
      <c r="BL131" s="25" t="s">
        <v>194</v>
      </c>
      <c r="BM131" s="25" t="s">
        <v>490</v>
      </c>
    </row>
    <row r="132" s="1" customFormat="1">
      <c r="B132" s="47"/>
      <c r="C132" s="75"/>
      <c r="D132" s="249" t="s">
        <v>196</v>
      </c>
      <c r="E132" s="75"/>
      <c r="F132" s="250" t="s">
        <v>2172</v>
      </c>
      <c r="G132" s="75"/>
      <c r="H132" s="75"/>
      <c r="I132" s="205"/>
      <c r="J132" s="75"/>
      <c r="K132" s="75"/>
      <c r="L132" s="73"/>
      <c r="M132" s="309"/>
      <c r="N132" s="310"/>
      <c r="O132" s="310"/>
      <c r="P132" s="310"/>
      <c r="Q132" s="310"/>
      <c r="R132" s="310"/>
      <c r="S132" s="310"/>
      <c r="T132" s="311"/>
      <c r="AT132" s="25" t="s">
        <v>196</v>
      </c>
      <c r="AU132" s="25" t="s">
        <v>79</v>
      </c>
    </row>
    <row r="133" s="1" customFormat="1" ht="6.96" customHeight="1">
      <c r="B133" s="68"/>
      <c r="C133" s="69"/>
      <c r="D133" s="69"/>
      <c r="E133" s="69"/>
      <c r="F133" s="69"/>
      <c r="G133" s="69"/>
      <c r="H133" s="69"/>
      <c r="I133" s="180"/>
      <c r="J133" s="69"/>
      <c r="K133" s="69"/>
      <c r="L133" s="73"/>
    </row>
  </sheetData>
  <sheetProtection sheet="1" autoFilter="0" formatColumns="0" formatRows="0" objects="1" scenarios="1" spinCount="100000" saltValue="qn8BiWFAUu8cWCm9DhYYojx3wOAf55Kliv7fuyakaLhbGvW/ipjLq1lbuLITCLQtI3kWSWSZlancn41g2yXOvg==" hashValue="Wo39AtYLNUorZInYUDLUfzFjxG149pstI032fhL0UCr/kG4N/y+s5rTe7MH5EMt3WTJnoV8rctZkZpxoYL1PZw==" algorithmName="SHA-512" password="CC35"/>
  <autoFilter ref="C83:K132"/>
  <mergeCells count="13">
    <mergeCell ref="E7:H7"/>
    <mergeCell ref="E9:H9"/>
    <mergeCell ref="E11:H11"/>
    <mergeCell ref="E26:H26"/>
    <mergeCell ref="E47:H47"/>
    <mergeCell ref="E49:H49"/>
    <mergeCell ref="E51:H51"/>
    <mergeCell ref="J55:J56"/>
    <mergeCell ref="E72:H72"/>
    <mergeCell ref="E74:H74"/>
    <mergeCell ref="E76:H76"/>
    <mergeCell ref="G1:H1"/>
    <mergeCell ref="L2:V2"/>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pane activePane="bottomLeft" state="frozen" topLeftCell="A2" ySplit="1"/>
    </sheetView>
  </sheetViews>
  <cols>
    <col min="1" max="1" width="8.33" customWidth="1"/>
    <col min="2" max="2" width="1.67" customWidth="1"/>
    <col min="3" max="3" width="4.17" customWidth="1"/>
    <col min="4" max="4" width="4.33" customWidth="1"/>
    <col min="5" max="5" width="17.17" customWidth="1"/>
    <col min="6" max="6" width="75" customWidth="1"/>
    <col min="7" max="7" width="8.67" customWidth="1"/>
    <col min="8" max="8" width="11.17" customWidth="1"/>
    <col min="9" max="9" width="12.67" style="149" customWidth="1"/>
    <col min="10" max="10" width="23.5" customWidth="1"/>
    <col min="11" max="11" width="15.5" customWidth="1"/>
    <col min="13" max="13" width="9.33" hidden="1"/>
    <col min="14" max="14" width="9.33" hidden="1"/>
    <col min="15" max="15" width="9.33" hidden="1"/>
    <col min="16" max="16" width="9.33" hidden="1"/>
    <col min="17" max="17" width="9.33" hidden="1"/>
    <col min="18" max="18" width="9.33" hidden="1"/>
    <col min="19" max="19" width="8.17" hidden="1" customWidth="1"/>
    <col min="20" max="20" width="29.67" hidden="1" customWidth="1"/>
    <col min="21" max="21" width="16.33" hidden="1" customWidth="1"/>
    <col min="22" max="22" width="12.33" customWidth="1"/>
    <col min="23" max="23" width="16.33" customWidth="1"/>
    <col min="24" max="24" width="12.33" customWidth="1"/>
    <col min="25" max="25" width="15" customWidth="1"/>
    <col min="26" max="26" width="11" customWidth="1"/>
    <col min="27" max="27" width="15" customWidth="1"/>
    <col min="28" max="28" width="16.33" customWidth="1"/>
    <col min="29" max="29" width="11" customWidth="1"/>
    <col min="30" max="30" width="15" customWidth="1"/>
    <col min="31" max="31" width="16.33" customWidth="1"/>
    <col min="44" max="44" width="9.33" hidden="1"/>
    <col min="45" max="45" width="9.33" hidden="1"/>
    <col min="46" max="46" width="9.33" hidden="1"/>
    <col min="47" max="47" width="9.33" hidden="1"/>
    <col min="48" max="48" width="9.33" hidden="1"/>
    <col min="49" max="49" width="9.33" hidden="1"/>
    <col min="50" max="50" width="9.33" hidden="1"/>
    <col min="51" max="51" width="9.33" hidden="1"/>
    <col min="52" max="52" width="9.33" hidden="1"/>
    <col min="53" max="53" width="9.33" hidden="1"/>
    <col min="54" max="54" width="9.33" hidden="1"/>
    <col min="55" max="55" width="9.33" hidden="1"/>
    <col min="56" max="56" width="9.33" hidden="1"/>
    <col min="57" max="57" width="9.33" hidden="1"/>
    <col min="58" max="58" width="9.33" hidden="1"/>
    <col min="59" max="59" width="9.33" hidden="1"/>
    <col min="60" max="60" width="9.33" hidden="1"/>
    <col min="61" max="61" width="9.33" hidden="1"/>
    <col min="62" max="62" width="9.33" hidden="1"/>
    <col min="63" max="63" width="9.33" hidden="1"/>
    <col min="64" max="64" width="9.33" hidden="1"/>
    <col min="65" max="65" width="9.33" hidden="1"/>
  </cols>
  <sheetData>
    <row r="1" ht="21.84" customHeight="1">
      <c r="A1" s="22"/>
      <c r="B1" s="150"/>
      <c r="C1" s="150"/>
      <c r="D1" s="151" t="s">
        <v>1</v>
      </c>
      <c r="E1" s="150"/>
      <c r="F1" s="152" t="s">
        <v>114</v>
      </c>
      <c r="G1" s="152" t="s">
        <v>115</v>
      </c>
      <c r="H1" s="152"/>
      <c r="I1" s="153"/>
      <c r="J1" s="152" t="s">
        <v>116</v>
      </c>
      <c r="K1" s="151" t="s">
        <v>117</v>
      </c>
      <c r="L1" s="152" t="s">
        <v>118</v>
      </c>
      <c r="M1" s="152"/>
      <c r="N1" s="152"/>
      <c r="O1" s="152"/>
      <c r="P1" s="152"/>
      <c r="Q1" s="152"/>
      <c r="R1" s="152"/>
      <c r="S1" s="152"/>
      <c r="T1" s="152"/>
      <c r="U1" s="21"/>
      <c r="V1" s="21"/>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row>
    <row r="2" ht="36.96" customHeight="1">
      <c r="L2"/>
      <c r="AT2" s="25" t="s">
        <v>110</v>
      </c>
    </row>
    <row r="3" ht="6.96" customHeight="1">
      <c r="B3" s="26"/>
      <c r="C3" s="27"/>
      <c r="D3" s="27"/>
      <c r="E3" s="27"/>
      <c r="F3" s="27"/>
      <c r="G3" s="27"/>
      <c r="H3" s="27"/>
      <c r="I3" s="155"/>
      <c r="J3" s="27"/>
      <c r="K3" s="28"/>
      <c r="AT3" s="25" t="s">
        <v>81</v>
      </c>
    </row>
    <row r="4" ht="36.96" customHeight="1">
      <c r="B4" s="29"/>
      <c r="C4" s="30"/>
      <c r="D4" s="31" t="s">
        <v>124</v>
      </c>
      <c r="E4" s="30"/>
      <c r="F4" s="30"/>
      <c r="G4" s="30"/>
      <c r="H4" s="30"/>
      <c r="I4" s="156"/>
      <c r="J4" s="30"/>
      <c r="K4" s="32"/>
      <c r="M4" s="33" t="s">
        <v>12</v>
      </c>
      <c r="AT4" s="25" t="s">
        <v>6</v>
      </c>
    </row>
    <row r="5" ht="6.96" customHeight="1">
      <c r="B5" s="29"/>
      <c r="C5" s="30"/>
      <c r="D5" s="30"/>
      <c r="E5" s="30"/>
      <c r="F5" s="30"/>
      <c r="G5" s="30"/>
      <c r="H5" s="30"/>
      <c r="I5" s="156"/>
      <c r="J5" s="30"/>
      <c r="K5" s="32"/>
    </row>
    <row r="6">
      <c r="B6" s="29"/>
      <c r="C6" s="30"/>
      <c r="D6" s="41" t="s">
        <v>18</v>
      </c>
      <c r="E6" s="30"/>
      <c r="F6" s="30"/>
      <c r="G6" s="30"/>
      <c r="H6" s="30"/>
      <c r="I6" s="156"/>
      <c r="J6" s="30"/>
      <c r="K6" s="32"/>
    </row>
    <row r="7" ht="16.5" customHeight="1">
      <c r="B7" s="29"/>
      <c r="C7" s="30"/>
      <c r="D7" s="30"/>
      <c r="E7" s="157" t="str">
        <f>'Rekapitulace stavby'!K6</f>
        <v>Snížení energetické náročnosti obj. MŠ, Čimelice č.p.303, na par.č.400</v>
      </c>
      <c r="F7" s="41"/>
      <c r="G7" s="41"/>
      <c r="H7" s="41"/>
      <c r="I7" s="156"/>
      <c r="J7" s="30"/>
      <c r="K7" s="32"/>
    </row>
    <row r="8">
      <c r="B8" s="29"/>
      <c r="C8" s="30"/>
      <c r="D8" s="41" t="s">
        <v>134</v>
      </c>
      <c r="E8" s="30"/>
      <c r="F8" s="30"/>
      <c r="G8" s="30"/>
      <c r="H8" s="30"/>
      <c r="I8" s="156"/>
      <c r="J8" s="30"/>
      <c r="K8" s="32"/>
    </row>
    <row r="9" s="1" customFormat="1" ht="16.5" customHeight="1">
      <c r="B9" s="47"/>
      <c r="C9" s="48"/>
      <c r="D9" s="48"/>
      <c r="E9" s="157" t="s">
        <v>2126</v>
      </c>
      <c r="F9" s="48"/>
      <c r="G9" s="48"/>
      <c r="H9" s="48"/>
      <c r="I9" s="158"/>
      <c r="J9" s="48"/>
      <c r="K9" s="52"/>
    </row>
    <row r="10" s="1" customFormat="1">
      <c r="B10" s="47"/>
      <c r="C10" s="48"/>
      <c r="D10" s="41" t="s">
        <v>138</v>
      </c>
      <c r="E10" s="48"/>
      <c r="F10" s="48"/>
      <c r="G10" s="48"/>
      <c r="H10" s="48"/>
      <c r="I10" s="158"/>
      <c r="J10" s="48"/>
      <c r="K10" s="52"/>
    </row>
    <row r="11" s="1" customFormat="1" ht="36.96" customHeight="1">
      <c r="B11" s="47"/>
      <c r="C11" s="48"/>
      <c r="D11" s="48"/>
      <c r="E11" s="159" t="s">
        <v>2212</v>
      </c>
      <c r="F11" s="48"/>
      <c r="G11" s="48"/>
      <c r="H11" s="48"/>
      <c r="I11" s="158"/>
      <c r="J11" s="48"/>
      <c r="K11" s="52"/>
    </row>
    <row r="12" s="1" customFormat="1">
      <c r="B12" s="47"/>
      <c r="C12" s="48"/>
      <c r="D12" s="48"/>
      <c r="E12" s="48"/>
      <c r="F12" s="48"/>
      <c r="G12" s="48"/>
      <c r="H12" s="48"/>
      <c r="I12" s="158"/>
      <c r="J12" s="48"/>
      <c r="K12" s="52"/>
    </row>
    <row r="13" s="1" customFormat="1" ht="14.4" customHeight="1">
      <c r="B13" s="47"/>
      <c r="C13" s="48"/>
      <c r="D13" s="41" t="s">
        <v>20</v>
      </c>
      <c r="E13" s="48"/>
      <c r="F13" s="36" t="s">
        <v>21</v>
      </c>
      <c r="G13" s="48"/>
      <c r="H13" s="48"/>
      <c r="I13" s="160" t="s">
        <v>22</v>
      </c>
      <c r="J13" s="36" t="s">
        <v>21</v>
      </c>
      <c r="K13" s="52"/>
    </row>
    <row r="14" s="1" customFormat="1" ht="14.4" customHeight="1">
      <c r="B14" s="47"/>
      <c r="C14" s="48"/>
      <c r="D14" s="41" t="s">
        <v>23</v>
      </c>
      <c r="E14" s="48"/>
      <c r="F14" s="36" t="s">
        <v>24</v>
      </c>
      <c r="G14" s="48"/>
      <c r="H14" s="48"/>
      <c r="I14" s="160" t="s">
        <v>25</v>
      </c>
      <c r="J14" s="161" t="str">
        <f>'Rekapitulace stavby'!AN8</f>
        <v>14. 8. 2018</v>
      </c>
      <c r="K14" s="52"/>
    </row>
    <row r="15" s="1" customFormat="1" ht="10.8" customHeight="1">
      <c r="B15" s="47"/>
      <c r="C15" s="48"/>
      <c r="D15" s="48"/>
      <c r="E15" s="48"/>
      <c r="F15" s="48"/>
      <c r="G15" s="48"/>
      <c r="H15" s="48"/>
      <c r="I15" s="158"/>
      <c r="J15" s="48"/>
      <c r="K15" s="52"/>
    </row>
    <row r="16" s="1" customFormat="1" ht="14.4" customHeight="1">
      <c r="B16" s="47"/>
      <c r="C16" s="48"/>
      <c r="D16" s="41" t="s">
        <v>27</v>
      </c>
      <c r="E16" s="48"/>
      <c r="F16" s="48"/>
      <c r="G16" s="48"/>
      <c r="H16" s="48"/>
      <c r="I16" s="160" t="s">
        <v>28</v>
      </c>
      <c r="J16" s="36" t="s">
        <v>21</v>
      </c>
      <c r="K16" s="52"/>
    </row>
    <row r="17" s="1" customFormat="1" ht="18" customHeight="1">
      <c r="B17" s="47"/>
      <c r="C17" s="48"/>
      <c r="D17" s="48"/>
      <c r="E17" s="36" t="s">
        <v>29</v>
      </c>
      <c r="F17" s="48"/>
      <c r="G17" s="48"/>
      <c r="H17" s="48"/>
      <c r="I17" s="160" t="s">
        <v>30</v>
      </c>
      <c r="J17" s="36" t="s">
        <v>21</v>
      </c>
      <c r="K17" s="52"/>
    </row>
    <row r="18" s="1" customFormat="1" ht="6.96" customHeight="1">
      <c r="B18" s="47"/>
      <c r="C18" s="48"/>
      <c r="D18" s="48"/>
      <c r="E18" s="48"/>
      <c r="F18" s="48"/>
      <c r="G18" s="48"/>
      <c r="H18" s="48"/>
      <c r="I18" s="158"/>
      <c r="J18" s="48"/>
      <c r="K18" s="52"/>
    </row>
    <row r="19" s="1" customFormat="1" ht="14.4" customHeight="1">
      <c r="B19" s="47"/>
      <c r="C19" s="48"/>
      <c r="D19" s="41" t="s">
        <v>31</v>
      </c>
      <c r="E19" s="48"/>
      <c r="F19" s="48"/>
      <c r="G19" s="48"/>
      <c r="H19" s="48"/>
      <c r="I19" s="160" t="s">
        <v>28</v>
      </c>
      <c r="J19" s="36" t="str">
        <f>IF('Rekapitulace stavby'!AN13="Vyplň údaj","",IF('Rekapitulace stavby'!AN13="","",'Rekapitulace stavby'!AN13))</f>
        <v/>
      </c>
      <c r="K19" s="52"/>
    </row>
    <row r="20" s="1" customFormat="1" ht="18" customHeight="1">
      <c r="B20" s="47"/>
      <c r="C20" s="48"/>
      <c r="D20" s="48"/>
      <c r="E20" s="36" t="str">
        <f>IF('Rekapitulace stavby'!E14="Vyplň údaj","",IF('Rekapitulace stavby'!E14="","",'Rekapitulace stavby'!E14))</f>
        <v/>
      </c>
      <c r="F20" s="48"/>
      <c r="G20" s="48"/>
      <c r="H20" s="48"/>
      <c r="I20" s="160" t="s">
        <v>30</v>
      </c>
      <c r="J20" s="36" t="str">
        <f>IF('Rekapitulace stavby'!AN14="Vyplň údaj","",IF('Rekapitulace stavby'!AN14="","",'Rekapitulace stavby'!AN14))</f>
        <v/>
      </c>
      <c r="K20" s="52"/>
    </row>
    <row r="21" s="1" customFormat="1" ht="6.96" customHeight="1">
      <c r="B21" s="47"/>
      <c r="C21" s="48"/>
      <c r="D21" s="48"/>
      <c r="E21" s="48"/>
      <c r="F21" s="48"/>
      <c r="G21" s="48"/>
      <c r="H21" s="48"/>
      <c r="I21" s="158"/>
      <c r="J21" s="48"/>
      <c r="K21" s="52"/>
    </row>
    <row r="22" s="1" customFormat="1" ht="14.4" customHeight="1">
      <c r="B22" s="47"/>
      <c r="C22" s="48"/>
      <c r="D22" s="41" t="s">
        <v>33</v>
      </c>
      <c r="E22" s="48"/>
      <c r="F22" s="48"/>
      <c r="G22" s="48"/>
      <c r="H22" s="48"/>
      <c r="I22" s="160" t="s">
        <v>28</v>
      </c>
      <c r="J22" s="36" t="s">
        <v>21</v>
      </c>
      <c r="K22" s="52"/>
    </row>
    <row r="23" s="1" customFormat="1" ht="18" customHeight="1">
      <c r="B23" s="47"/>
      <c r="C23" s="48"/>
      <c r="D23" s="48"/>
      <c r="E23" s="36" t="s">
        <v>34</v>
      </c>
      <c r="F23" s="48"/>
      <c r="G23" s="48"/>
      <c r="H23" s="48"/>
      <c r="I23" s="160" t="s">
        <v>30</v>
      </c>
      <c r="J23" s="36" t="s">
        <v>21</v>
      </c>
      <c r="K23" s="52"/>
    </row>
    <row r="24" s="1" customFormat="1" ht="6.96" customHeight="1">
      <c r="B24" s="47"/>
      <c r="C24" s="48"/>
      <c r="D24" s="48"/>
      <c r="E24" s="48"/>
      <c r="F24" s="48"/>
      <c r="G24" s="48"/>
      <c r="H24" s="48"/>
      <c r="I24" s="158"/>
      <c r="J24" s="48"/>
      <c r="K24" s="52"/>
    </row>
    <row r="25" s="1" customFormat="1" ht="14.4" customHeight="1">
      <c r="B25" s="47"/>
      <c r="C25" s="48"/>
      <c r="D25" s="41" t="s">
        <v>36</v>
      </c>
      <c r="E25" s="48"/>
      <c r="F25" s="48"/>
      <c r="G25" s="48"/>
      <c r="H25" s="48"/>
      <c r="I25" s="158"/>
      <c r="J25" s="48"/>
      <c r="K25" s="52"/>
    </row>
    <row r="26" s="7" customFormat="1" ht="71.25" customHeight="1">
      <c r="B26" s="162"/>
      <c r="C26" s="163"/>
      <c r="D26" s="163"/>
      <c r="E26" s="45" t="s">
        <v>37</v>
      </c>
      <c r="F26" s="45"/>
      <c r="G26" s="45"/>
      <c r="H26" s="45"/>
      <c r="I26" s="164"/>
      <c r="J26" s="163"/>
      <c r="K26" s="165"/>
    </row>
    <row r="27" s="1" customFormat="1" ht="6.96" customHeight="1">
      <c r="B27" s="47"/>
      <c r="C27" s="48"/>
      <c r="D27" s="48"/>
      <c r="E27" s="48"/>
      <c r="F27" s="48"/>
      <c r="G27" s="48"/>
      <c r="H27" s="48"/>
      <c r="I27" s="158"/>
      <c r="J27" s="48"/>
      <c r="K27" s="52"/>
    </row>
    <row r="28" s="1" customFormat="1" ht="6.96" customHeight="1">
      <c r="B28" s="47"/>
      <c r="C28" s="48"/>
      <c r="D28" s="107"/>
      <c r="E28" s="107"/>
      <c r="F28" s="107"/>
      <c r="G28" s="107"/>
      <c r="H28" s="107"/>
      <c r="I28" s="166"/>
      <c r="J28" s="107"/>
      <c r="K28" s="167"/>
    </row>
    <row r="29" s="1" customFormat="1" ht="25.44" customHeight="1">
      <c r="B29" s="47"/>
      <c r="C29" s="48"/>
      <c r="D29" s="168" t="s">
        <v>38</v>
      </c>
      <c r="E29" s="48"/>
      <c r="F29" s="48"/>
      <c r="G29" s="48"/>
      <c r="H29" s="48"/>
      <c r="I29" s="158"/>
      <c r="J29" s="169">
        <f>ROUND(J84,2)</f>
        <v>0</v>
      </c>
      <c r="K29" s="52"/>
    </row>
    <row r="30" s="1" customFormat="1" ht="6.96" customHeight="1">
      <c r="B30" s="47"/>
      <c r="C30" s="48"/>
      <c r="D30" s="107"/>
      <c r="E30" s="107"/>
      <c r="F30" s="107"/>
      <c r="G30" s="107"/>
      <c r="H30" s="107"/>
      <c r="I30" s="166"/>
      <c r="J30" s="107"/>
      <c r="K30" s="167"/>
    </row>
    <row r="31" s="1" customFormat="1" ht="14.4" customHeight="1">
      <c r="B31" s="47"/>
      <c r="C31" s="48"/>
      <c r="D31" s="48"/>
      <c r="E31" s="48"/>
      <c r="F31" s="53" t="s">
        <v>40</v>
      </c>
      <c r="G31" s="48"/>
      <c r="H31" s="48"/>
      <c r="I31" s="170" t="s">
        <v>39</v>
      </c>
      <c r="J31" s="53" t="s">
        <v>41</v>
      </c>
      <c r="K31" s="52"/>
    </row>
    <row r="32" s="1" customFormat="1" ht="14.4" customHeight="1">
      <c r="B32" s="47"/>
      <c r="C32" s="48"/>
      <c r="D32" s="56" t="s">
        <v>42</v>
      </c>
      <c r="E32" s="56" t="s">
        <v>43</v>
      </c>
      <c r="F32" s="171">
        <f>ROUND(SUM(BE84:BE142), 2)</f>
        <v>0</v>
      </c>
      <c r="G32" s="48"/>
      <c r="H32" s="48"/>
      <c r="I32" s="172">
        <v>0.20999999999999999</v>
      </c>
      <c r="J32" s="171">
        <f>ROUND(ROUND((SUM(BE84:BE142)), 2)*I32, 2)</f>
        <v>0</v>
      </c>
      <c r="K32" s="52"/>
    </row>
    <row r="33" s="1" customFormat="1" ht="14.4" customHeight="1">
      <c r="B33" s="47"/>
      <c r="C33" s="48"/>
      <c r="D33" s="48"/>
      <c r="E33" s="56" t="s">
        <v>44</v>
      </c>
      <c r="F33" s="171">
        <f>ROUND(SUM(BF84:BF142), 2)</f>
        <v>0</v>
      </c>
      <c r="G33" s="48"/>
      <c r="H33" s="48"/>
      <c r="I33" s="172">
        <v>0.14999999999999999</v>
      </c>
      <c r="J33" s="171">
        <f>ROUND(ROUND((SUM(BF84:BF142)), 2)*I33, 2)</f>
        <v>0</v>
      </c>
      <c r="K33" s="52"/>
    </row>
    <row r="34" hidden="1" s="1" customFormat="1" ht="14.4" customHeight="1">
      <c r="B34" s="47"/>
      <c r="C34" s="48"/>
      <c r="D34" s="48"/>
      <c r="E34" s="56" t="s">
        <v>45</v>
      </c>
      <c r="F34" s="171">
        <f>ROUND(SUM(BG84:BG142), 2)</f>
        <v>0</v>
      </c>
      <c r="G34" s="48"/>
      <c r="H34" s="48"/>
      <c r="I34" s="172">
        <v>0.20999999999999999</v>
      </c>
      <c r="J34" s="171">
        <v>0</v>
      </c>
      <c r="K34" s="52"/>
    </row>
    <row r="35" hidden="1" s="1" customFormat="1" ht="14.4" customHeight="1">
      <c r="B35" s="47"/>
      <c r="C35" s="48"/>
      <c r="D35" s="48"/>
      <c r="E35" s="56" t="s">
        <v>46</v>
      </c>
      <c r="F35" s="171">
        <f>ROUND(SUM(BH84:BH142), 2)</f>
        <v>0</v>
      </c>
      <c r="G35" s="48"/>
      <c r="H35" s="48"/>
      <c r="I35" s="172">
        <v>0.14999999999999999</v>
      </c>
      <c r="J35" s="171">
        <v>0</v>
      </c>
      <c r="K35" s="52"/>
    </row>
    <row r="36" hidden="1" s="1" customFormat="1" ht="14.4" customHeight="1">
      <c r="B36" s="47"/>
      <c r="C36" s="48"/>
      <c r="D36" s="48"/>
      <c r="E36" s="56" t="s">
        <v>47</v>
      </c>
      <c r="F36" s="171">
        <f>ROUND(SUM(BI84:BI142), 2)</f>
        <v>0</v>
      </c>
      <c r="G36" s="48"/>
      <c r="H36" s="48"/>
      <c r="I36" s="172">
        <v>0</v>
      </c>
      <c r="J36" s="171">
        <v>0</v>
      </c>
      <c r="K36" s="52"/>
    </row>
    <row r="37" s="1" customFormat="1" ht="6.96" customHeight="1">
      <c r="B37" s="47"/>
      <c r="C37" s="48"/>
      <c r="D37" s="48"/>
      <c r="E37" s="48"/>
      <c r="F37" s="48"/>
      <c r="G37" s="48"/>
      <c r="H37" s="48"/>
      <c r="I37" s="158"/>
      <c r="J37" s="48"/>
      <c r="K37" s="52"/>
    </row>
    <row r="38" s="1" customFormat="1" ht="25.44" customHeight="1">
      <c r="B38" s="47"/>
      <c r="C38" s="173"/>
      <c r="D38" s="174" t="s">
        <v>48</v>
      </c>
      <c r="E38" s="99"/>
      <c r="F38" s="99"/>
      <c r="G38" s="175" t="s">
        <v>49</v>
      </c>
      <c r="H38" s="176" t="s">
        <v>50</v>
      </c>
      <c r="I38" s="177"/>
      <c r="J38" s="178">
        <f>SUM(J29:J36)</f>
        <v>0</v>
      </c>
      <c r="K38" s="179"/>
    </row>
    <row r="39" s="1" customFormat="1" ht="14.4" customHeight="1">
      <c r="B39" s="68"/>
      <c r="C39" s="69"/>
      <c r="D39" s="69"/>
      <c r="E39" s="69"/>
      <c r="F39" s="69"/>
      <c r="G39" s="69"/>
      <c r="H39" s="69"/>
      <c r="I39" s="180"/>
      <c r="J39" s="69"/>
      <c r="K39" s="70"/>
    </row>
    <row r="43" s="1" customFormat="1" ht="6.96" customHeight="1">
      <c r="B43" s="181"/>
      <c r="C43" s="182"/>
      <c r="D43" s="182"/>
      <c r="E43" s="182"/>
      <c r="F43" s="182"/>
      <c r="G43" s="182"/>
      <c r="H43" s="182"/>
      <c r="I43" s="183"/>
      <c r="J43" s="182"/>
      <c r="K43" s="184"/>
    </row>
    <row r="44" s="1" customFormat="1" ht="36.96" customHeight="1">
      <c r="B44" s="47"/>
      <c r="C44" s="31" t="s">
        <v>140</v>
      </c>
      <c r="D44" s="48"/>
      <c r="E44" s="48"/>
      <c r="F44" s="48"/>
      <c r="G44" s="48"/>
      <c r="H44" s="48"/>
      <c r="I44" s="158"/>
      <c r="J44" s="48"/>
      <c r="K44" s="52"/>
    </row>
    <row r="45" s="1" customFormat="1" ht="6.96" customHeight="1">
      <c r="B45" s="47"/>
      <c r="C45" s="48"/>
      <c r="D45" s="48"/>
      <c r="E45" s="48"/>
      <c r="F45" s="48"/>
      <c r="G45" s="48"/>
      <c r="H45" s="48"/>
      <c r="I45" s="158"/>
      <c r="J45" s="48"/>
      <c r="K45" s="52"/>
    </row>
    <row r="46" s="1" customFormat="1" ht="14.4" customHeight="1">
      <c r="B46" s="47"/>
      <c r="C46" s="41" t="s">
        <v>18</v>
      </c>
      <c r="D46" s="48"/>
      <c r="E46" s="48"/>
      <c r="F46" s="48"/>
      <c r="G46" s="48"/>
      <c r="H46" s="48"/>
      <c r="I46" s="158"/>
      <c r="J46" s="48"/>
      <c r="K46" s="52"/>
    </row>
    <row r="47" s="1" customFormat="1" ht="16.5" customHeight="1">
      <c r="B47" s="47"/>
      <c r="C47" s="48"/>
      <c r="D47" s="48"/>
      <c r="E47" s="157" t="str">
        <f>E7</f>
        <v>Snížení energetické náročnosti obj. MŠ, Čimelice č.p.303, na par.č.400</v>
      </c>
      <c r="F47" s="41"/>
      <c r="G47" s="41"/>
      <c r="H47" s="41"/>
      <c r="I47" s="158"/>
      <c r="J47" s="48"/>
      <c r="K47" s="52"/>
    </row>
    <row r="48">
      <c r="B48" s="29"/>
      <c r="C48" s="41" t="s">
        <v>134</v>
      </c>
      <c r="D48" s="30"/>
      <c r="E48" s="30"/>
      <c r="F48" s="30"/>
      <c r="G48" s="30"/>
      <c r="H48" s="30"/>
      <c r="I48" s="156"/>
      <c r="J48" s="30"/>
      <c r="K48" s="32"/>
    </row>
    <row r="49" s="1" customFormat="1" ht="16.5" customHeight="1">
      <c r="B49" s="47"/>
      <c r="C49" s="48"/>
      <c r="D49" s="48"/>
      <c r="E49" s="157" t="s">
        <v>2126</v>
      </c>
      <c r="F49" s="48"/>
      <c r="G49" s="48"/>
      <c r="H49" s="48"/>
      <c r="I49" s="158"/>
      <c r="J49" s="48"/>
      <c r="K49" s="52"/>
    </row>
    <row r="50" s="1" customFormat="1" ht="14.4" customHeight="1">
      <c r="B50" s="47"/>
      <c r="C50" s="41" t="s">
        <v>138</v>
      </c>
      <c r="D50" s="48"/>
      <c r="E50" s="48"/>
      <c r="F50" s="48"/>
      <c r="G50" s="48"/>
      <c r="H50" s="48"/>
      <c r="I50" s="158"/>
      <c r="J50" s="48"/>
      <c r="K50" s="52"/>
    </row>
    <row r="51" s="1" customFormat="1" ht="17.25" customHeight="1">
      <c r="B51" s="47"/>
      <c r="C51" s="48"/>
      <c r="D51" s="48"/>
      <c r="E51" s="159" t="str">
        <f>E11</f>
        <v>D.1.4.4 - Objekt D, E_elektroinstalace</v>
      </c>
      <c r="F51" s="48"/>
      <c r="G51" s="48"/>
      <c r="H51" s="48"/>
      <c r="I51" s="158"/>
      <c r="J51" s="48"/>
      <c r="K51" s="52"/>
    </row>
    <row r="52" s="1" customFormat="1" ht="6.96" customHeight="1">
      <c r="B52" s="47"/>
      <c r="C52" s="48"/>
      <c r="D52" s="48"/>
      <c r="E52" s="48"/>
      <c r="F52" s="48"/>
      <c r="G52" s="48"/>
      <c r="H52" s="48"/>
      <c r="I52" s="158"/>
      <c r="J52" s="48"/>
      <c r="K52" s="52"/>
    </row>
    <row r="53" s="1" customFormat="1" ht="18" customHeight="1">
      <c r="B53" s="47"/>
      <c r="C53" s="41" t="s">
        <v>23</v>
      </c>
      <c r="D53" s="48"/>
      <c r="E53" s="48"/>
      <c r="F53" s="36" t="str">
        <f>F14</f>
        <v>Čimelice 115, Čimelice</v>
      </c>
      <c r="G53" s="48"/>
      <c r="H53" s="48"/>
      <c r="I53" s="160" t="s">
        <v>25</v>
      </c>
      <c r="J53" s="161" t="str">
        <f>IF(J14="","",J14)</f>
        <v>14. 8. 2018</v>
      </c>
      <c r="K53" s="52"/>
    </row>
    <row r="54" s="1" customFormat="1" ht="6.96" customHeight="1">
      <c r="B54" s="47"/>
      <c r="C54" s="48"/>
      <c r="D54" s="48"/>
      <c r="E54" s="48"/>
      <c r="F54" s="48"/>
      <c r="G54" s="48"/>
      <c r="H54" s="48"/>
      <c r="I54" s="158"/>
      <c r="J54" s="48"/>
      <c r="K54" s="52"/>
    </row>
    <row r="55" s="1" customFormat="1">
      <c r="B55" s="47"/>
      <c r="C55" s="41" t="s">
        <v>27</v>
      </c>
      <c r="D55" s="48"/>
      <c r="E55" s="48"/>
      <c r="F55" s="36" t="str">
        <f>E17</f>
        <v>ZŠ a MŠ Čimelice</v>
      </c>
      <c r="G55" s="48"/>
      <c r="H55" s="48"/>
      <c r="I55" s="160" t="s">
        <v>33</v>
      </c>
      <c r="J55" s="45" t="str">
        <f>E23</f>
        <v>Ing. Jaroslav Žák</v>
      </c>
      <c r="K55" s="52"/>
    </row>
    <row r="56" s="1" customFormat="1" ht="14.4" customHeight="1">
      <c r="B56" s="47"/>
      <c r="C56" s="41" t="s">
        <v>31</v>
      </c>
      <c r="D56" s="48"/>
      <c r="E56" s="48"/>
      <c r="F56" s="36" t="str">
        <f>IF(E20="","",E20)</f>
        <v/>
      </c>
      <c r="G56" s="48"/>
      <c r="H56" s="48"/>
      <c r="I56" s="158"/>
      <c r="J56" s="185"/>
      <c r="K56" s="52"/>
    </row>
    <row r="57" s="1" customFormat="1" ht="10.32" customHeight="1">
      <c r="B57" s="47"/>
      <c r="C57" s="48"/>
      <c r="D57" s="48"/>
      <c r="E57" s="48"/>
      <c r="F57" s="48"/>
      <c r="G57" s="48"/>
      <c r="H57" s="48"/>
      <c r="I57" s="158"/>
      <c r="J57" s="48"/>
      <c r="K57" s="52"/>
    </row>
    <row r="58" s="1" customFormat="1" ht="29.28" customHeight="1">
      <c r="B58" s="47"/>
      <c r="C58" s="186" t="s">
        <v>141</v>
      </c>
      <c r="D58" s="173"/>
      <c r="E58" s="173"/>
      <c r="F58" s="173"/>
      <c r="G58" s="173"/>
      <c r="H58" s="173"/>
      <c r="I58" s="187"/>
      <c r="J58" s="188" t="s">
        <v>142</v>
      </c>
      <c r="K58" s="189"/>
    </row>
    <row r="59" s="1" customFormat="1" ht="10.32" customHeight="1">
      <c r="B59" s="47"/>
      <c r="C59" s="48"/>
      <c r="D59" s="48"/>
      <c r="E59" s="48"/>
      <c r="F59" s="48"/>
      <c r="G59" s="48"/>
      <c r="H59" s="48"/>
      <c r="I59" s="158"/>
      <c r="J59" s="48"/>
      <c r="K59" s="52"/>
    </row>
    <row r="60" s="1" customFormat="1" ht="29.28" customHeight="1">
      <c r="B60" s="47"/>
      <c r="C60" s="190" t="s">
        <v>143</v>
      </c>
      <c r="D60" s="48"/>
      <c r="E60" s="48"/>
      <c r="F60" s="48"/>
      <c r="G60" s="48"/>
      <c r="H60" s="48"/>
      <c r="I60" s="158"/>
      <c r="J60" s="169">
        <f>J84</f>
        <v>0</v>
      </c>
      <c r="K60" s="52"/>
      <c r="AU60" s="25" t="s">
        <v>144</v>
      </c>
    </row>
    <row r="61" s="8" customFormat="1" ht="24.96" customHeight="1">
      <c r="B61" s="191"/>
      <c r="C61" s="192"/>
      <c r="D61" s="193" t="s">
        <v>2128</v>
      </c>
      <c r="E61" s="194"/>
      <c r="F61" s="194"/>
      <c r="G61" s="194"/>
      <c r="H61" s="194"/>
      <c r="I61" s="195"/>
      <c r="J61" s="196">
        <f>J85</f>
        <v>0</v>
      </c>
      <c r="K61" s="197"/>
    </row>
    <row r="62" s="8" customFormat="1" ht="24.96" customHeight="1">
      <c r="B62" s="191"/>
      <c r="C62" s="192"/>
      <c r="D62" s="193" t="s">
        <v>2129</v>
      </c>
      <c r="E62" s="194"/>
      <c r="F62" s="194"/>
      <c r="G62" s="194"/>
      <c r="H62" s="194"/>
      <c r="I62" s="195"/>
      <c r="J62" s="196">
        <f>J118</f>
        <v>0</v>
      </c>
      <c r="K62" s="197"/>
    </row>
    <row r="63" s="1" customFormat="1" ht="21.84" customHeight="1">
      <c r="B63" s="47"/>
      <c r="C63" s="48"/>
      <c r="D63" s="48"/>
      <c r="E63" s="48"/>
      <c r="F63" s="48"/>
      <c r="G63" s="48"/>
      <c r="H63" s="48"/>
      <c r="I63" s="158"/>
      <c r="J63" s="48"/>
      <c r="K63" s="52"/>
    </row>
    <row r="64" s="1" customFormat="1" ht="6.96" customHeight="1">
      <c r="B64" s="68"/>
      <c r="C64" s="69"/>
      <c r="D64" s="69"/>
      <c r="E64" s="69"/>
      <c r="F64" s="69"/>
      <c r="G64" s="69"/>
      <c r="H64" s="69"/>
      <c r="I64" s="180"/>
      <c r="J64" s="69"/>
      <c r="K64" s="70"/>
    </row>
    <row r="68" s="1" customFormat="1" ht="6.96" customHeight="1">
      <c r="B68" s="71"/>
      <c r="C68" s="72"/>
      <c r="D68" s="72"/>
      <c r="E68" s="72"/>
      <c r="F68" s="72"/>
      <c r="G68" s="72"/>
      <c r="H68" s="72"/>
      <c r="I68" s="183"/>
      <c r="J68" s="72"/>
      <c r="K68" s="72"/>
      <c r="L68" s="73"/>
    </row>
    <row r="69" s="1" customFormat="1" ht="36.96" customHeight="1">
      <c r="B69" s="47"/>
      <c r="C69" s="74" t="s">
        <v>172</v>
      </c>
      <c r="D69" s="75"/>
      <c r="E69" s="75"/>
      <c r="F69" s="75"/>
      <c r="G69" s="75"/>
      <c r="H69" s="75"/>
      <c r="I69" s="205"/>
      <c r="J69" s="75"/>
      <c r="K69" s="75"/>
      <c r="L69" s="73"/>
    </row>
    <row r="70" s="1" customFormat="1" ht="6.96" customHeight="1">
      <c r="B70" s="47"/>
      <c r="C70" s="75"/>
      <c r="D70" s="75"/>
      <c r="E70" s="75"/>
      <c r="F70" s="75"/>
      <c r="G70" s="75"/>
      <c r="H70" s="75"/>
      <c r="I70" s="205"/>
      <c r="J70" s="75"/>
      <c r="K70" s="75"/>
      <c r="L70" s="73"/>
    </row>
    <row r="71" s="1" customFormat="1" ht="14.4" customHeight="1">
      <c r="B71" s="47"/>
      <c r="C71" s="77" t="s">
        <v>18</v>
      </c>
      <c r="D71" s="75"/>
      <c r="E71" s="75"/>
      <c r="F71" s="75"/>
      <c r="G71" s="75"/>
      <c r="H71" s="75"/>
      <c r="I71" s="205"/>
      <c r="J71" s="75"/>
      <c r="K71" s="75"/>
      <c r="L71" s="73"/>
    </row>
    <row r="72" s="1" customFormat="1" ht="16.5" customHeight="1">
      <c r="B72" s="47"/>
      <c r="C72" s="75"/>
      <c r="D72" s="75"/>
      <c r="E72" s="206" t="str">
        <f>E7</f>
        <v>Snížení energetické náročnosti obj. MŠ, Čimelice č.p.303, na par.č.400</v>
      </c>
      <c r="F72" s="77"/>
      <c r="G72" s="77"/>
      <c r="H72" s="77"/>
      <c r="I72" s="205"/>
      <c r="J72" s="75"/>
      <c r="K72" s="75"/>
      <c r="L72" s="73"/>
    </row>
    <row r="73">
      <c r="B73" s="29"/>
      <c r="C73" s="77" t="s">
        <v>134</v>
      </c>
      <c r="D73" s="207"/>
      <c r="E73" s="207"/>
      <c r="F73" s="207"/>
      <c r="G73" s="207"/>
      <c r="H73" s="207"/>
      <c r="I73" s="149"/>
      <c r="J73" s="207"/>
      <c r="K73" s="207"/>
      <c r="L73" s="208"/>
    </row>
    <row r="74" s="1" customFormat="1" ht="16.5" customHeight="1">
      <c r="B74" s="47"/>
      <c r="C74" s="75"/>
      <c r="D74" s="75"/>
      <c r="E74" s="206" t="s">
        <v>2126</v>
      </c>
      <c r="F74" s="75"/>
      <c r="G74" s="75"/>
      <c r="H74" s="75"/>
      <c r="I74" s="205"/>
      <c r="J74" s="75"/>
      <c r="K74" s="75"/>
      <c r="L74" s="73"/>
    </row>
    <row r="75" s="1" customFormat="1" ht="14.4" customHeight="1">
      <c r="B75" s="47"/>
      <c r="C75" s="77" t="s">
        <v>138</v>
      </c>
      <c r="D75" s="75"/>
      <c r="E75" s="75"/>
      <c r="F75" s="75"/>
      <c r="G75" s="75"/>
      <c r="H75" s="75"/>
      <c r="I75" s="205"/>
      <c r="J75" s="75"/>
      <c r="K75" s="75"/>
      <c r="L75" s="73"/>
    </row>
    <row r="76" s="1" customFormat="1" ht="17.25" customHeight="1">
      <c r="B76" s="47"/>
      <c r="C76" s="75"/>
      <c r="D76" s="75"/>
      <c r="E76" s="83" t="str">
        <f>E11</f>
        <v>D.1.4.4 - Objekt D, E_elektroinstalace</v>
      </c>
      <c r="F76" s="75"/>
      <c r="G76" s="75"/>
      <c r="H76" s="75"/>
      <c r="I76" s="205"/>
      <c r="J76" s="75"/>
      <c r="K76" s="75"/>
      <c r="L76" s="73"/>
    </row>
    <row r="77" s="1" customFormat="1" ht="6.96" customHeight="1">
      <c r="B77" s="47"/>
      <c r="C77" s="75"/>
      <c r="D77" s="75"/>
      <c r="E77" s="75"/>
      <c r="F77" s="75"/>
      <c r="G77" s="75"/>
      <c r="H77" s="75"/>
      <c r="I77" s="205"/>
      <c r="J77" s="75"/>
      <c r="K77" s="75"/>
      <c r="L77" s="73"/>
    </row>
    <row r="78" s="1" customFormat="1" ht="18" customHeight="1">
      <c r="B78" s="47"/>
      <c r="C78" s="77" t="s">
        <v>23</v>
      </c>
      <c r="D78" s="75"/>
      <c r="E78" s="75"/>
      <c r="F78" s="209" t="str">
        <f>F14</f>
        <v>Čimelice 115, Čimelice</v>
      </c>
      <c r="G78" s="75"/>
      <c r="H78" s="75"/>
      <c r="I78" s="210" t="s">
        <v>25</v>
      </c>
      <c r="J78" s="86" t="str">
        <f>IF(J14="","",J14)</f>
        <v>14. 8. 2018</v>
      </c>
      <c r="K78" s="75"/>
      <c r="L78" s="73"/>
    </row>
    <row r="79" s="1" customFormat="1" ht="6.96" customHeight="1">
      <c r="B79" s="47"/>
      <c r="C79" s="75"/>
      <c r="D79" s="75"/>
      <c r="E79" s="75"/>
      <c r="F79" s="75"/>
      <c r="G79" s="75"/>
      <c r="H79" s="75"/>
      <c r="I79" s="205"/>
      <c r="J79" s="75"/>
      <c r="K79" s="75"/>
      <c r="L79" s="73"/>
    </row>
    <row r="80" s="1" customFormat="1">
      <c r="B80" s="47"/>
      <c r="C80" s="77" t="s">
        <v>27</v>
      </c>
      <c r="D80" s="75"/>
      <c r="E80" s="75"/>
      <c r="F80" s="209" t="str">
        <f>E17</f>
        <v>ZŠ a MŠ Čimelice</v>
      </c>
      <c r="G80" s="75"/>
      <c r="H80" s="75"/>
      <c r="I80" s="210" t="s">
        <v>33</v>
      </c>
      <c r="J80" s="209" t="str">
        <f>E23</f>
        <v>Ing. Jaroslav Žák</v>
      </c>
      <c r="K80" s="75"/>
      <c r="L80" s="73"/>
    </row>
    <row r="81" s="1" customFormat="1" ht="14.4" customHeight="1">
      <c r="B81" s="47"/>
      <c r="C81" s="77" t="s">
        <v>31</v>
      </c>
      <c r="D81" s="75"/>
      <c r="E81" s="75"/>
      <c r="F81" s="209" t="str">
        <f>IF(E20="","",E20)</f>
        <v/>
      </c>
      <c r="G81" s="75"/>
      <c r="H81" s="75"/>
      <c r="I81" s="205"/>
      <c r="J81" s="75"/>
      <c r="K81" s="75"/>
      <c r="L81" s="73"/>
    </row>
    <row r="82" s="1" customFormat="1" ht="10.32" customHeight="1">
      <c r="B82" s="47"/>
      <c r="C82" s="75"/>
      <c r="D82" s="75"/>
      <c r="E82" s="75"/>
      <c r="F82" s="75"/>
      <c r="G82" s="75"/>
      <c r="H82" s="75"/>
      <c r="I82" s="205"/>
      <c r="J82" s="75"/>
      <c r="K82" s="75"/>
      <c r="L82" s="73"/>
    </row>
    <row r="83" s="10" customFormat="1" ht="29.28" customHeight="1">
      <c r="B83" s="211"/>
      <c r="C83" s="212" t="s">
        <v>173</v>
      </c>
      <c r="D83" s="213" t="s">
        <v>57</v>
      </c>
      <c r="E83" s="213" t="s">
        <v>53</v>
      </c>
      <c r="F83" s="213" t="s">
        <v>174</v>
      </c>
      <c r="G83" s="213" t="s">
        <v>175</v>
      </c>
      <c r="H83" s="213" t="s">
        <v>176</v>
      </c>
      <c r="I83" s="214" t="s">
        <v>177</v>
      </c>
      <c r="J83" s="213" t="s">
        <v>142</v>
      </c>
      <c r="K83" s="215" t="s">
        <v>178</v>
      </c>
      <c r="L83" s="216"/>
      <c r="M83" s="103" t="s">
        <v>179</v>
      </c>
      <c r="N83" s="104" t="s">
        <v>42</v>
      </c>
      <c r="O83" s="104" t="s">
        <v>180</v>
      </c>
      <c r="P83" s="104" t="s">
        <v>181</v>
      </c>
      <c r="Q83" s="104" t="s">
        <v>182</v>
      </c>
      <c r="R83" s="104" t="s">
        <v>183</v>
      </c>
      <c r="S83" s="104" t="s">
        <v>184</v>
      </c>
      <c r="T83" s="105" t="s">
        <v>185</v>
      </c>
    </row>
    <row r="84" s="1" customFormat="1" ht="29.28" customHeight="1">
      <c r="B84" s="47"/>
      <c r="C84" s="109" t="s">
        <v>143</v>
      </c>
      <c r="D84" s="75"/>
      <c r="E84" s="75"/>
      <c r="F84" s="75"/>
      <c r="G84" s="75"/>
      <c r="H84" s="75"/>
      <c r="I84" s="205"/>
      <c r="J84" s="217">
        <f>BK84</f>
        <v>0</v>
      </c>
      <c r="K84" s="75"/>
      <c r="L84" s="73"/>
      <c r="M84" s="106"/>
      <c r="N84" s="107"/>
      <c r="O84" s="107"/>
      <c r="P84" s="218">
        <f>P85+P118</f>
        <v>0</v>
      </c>
      <c r="Q84" s="107"/>
      <c r="R84" s="218">
        <f>R85+R118</f>
        <v>0</v>
      </c>
      <c r="S84" s="107"/>
      <c r="T84" s="219">
        <f>T85+T118</f>
        <v>0</v>
      </c>
      <c r="AT84" s="25" t="s">
        <v>71</v>
      </c>
      <c r="AU84" s="25" t="s">
        <v>144</v>
      </c>
      <c r="BK84" s="220">
        <f>BK85+BK118</f>
        <v>0</v>
      </c>
    </row>
    <row r="85" s="11" customFormat="1" ht="37.44001" customHeight="1">
      <c r="B85" s="221"/>
      <c r="C85" s="222"/>
      <c r="D85" s="223" t="s">
        <v>71</v>
      </c>
      <c r="E85" s="224" t="s">
        <v>2130</v>
      </c>
      <c r="F85" s="224" t="s">
        <v>2131</v>
      </c>
      <c r="G85" s="222"/>
      <c r="H85" s="222"/>
      <c r="I85" s="225"/>
      <c r="J85" s="226">
        <f>BK85</f>
        <v>0</v>
      </c>
      <c r="K85" s="222"/>
      <c r="L85" s="227"/>
      <c r="M85" s="228"/>
      <c r="N85" s="229"/>
      <c r="O85" s="229"/>
      <c r="P85" s="230">
        <f>SUM(P86:P117)</f>
        <v>0</v>
      </c>
      <c r="Q85" s="229"/>
      <c r="R85" s="230">
        <f>SUM(R86:R117)</f>
        <v>0</v>
      </c>
      <c r="S85" s="229"/>
      <c r="T85" s="231">
        <f>SUM(T86:T117)</f>
        <v>0</v>
      </c>
      <c r="AR85" s="232" t="s">
        <v>79</v>
      </c>
      <c r="AT85" s="233" t="s">
        <v>71</v>
      </c>
      <c r="AU85" s="233" t="s">
        <v>72</v>
      </c>
      <c r="AY85" s="232" t="s">
        <v>188</v>
      </c>
      <c r="BK85" s="234">
        <f>SUM(BK86:BK117)</f>
        <v>0</v>
      </c>
    </row>
    <row r="86" s="1" customFormat="1" ht="16.5" customHeight="1">
      <c r="B86" s="47"/>
      <c r="C86" s="237" t="s">
        <v>79</v>
      </c>
      <c r="D86" s="237" t="s">
        <v>190</v>
      </c>
      <c r="E86" s="238" t="s">
        <v>2213</v>
      </c>
      <c r="F86" s="239" t="s">
        <v>2214</v>
      </c>
      <c r="G86" s="240" t="s">
        <v>2134</v>
      </c>
      <c r="H86" s="241">
        <v>52</v>
      </c>
      <c r="I86" s="242"/>
      <c r="J86" s="243">
        <f>ROUND(I86*H86,2)</f>
        <v>0</v>
      </c>
      <c r="K86" s="239" t="s">
        <v>307</v>
      </c>
      <c r="L86" s="73"/>
      <c r="M86" s="244" t="s">
        <v>21</v>
      </c>
      <c r="N86" s="245" t="s">
        <v>43</v>
      </c>
      <c r="O86" s="48"/>
      <c r="P86" s="246">
        <f>O86*H86</f>
        <v>0</v>
      </c>
      <c r="Q86" s="246">
        <v>0</v>
      </c>
      <c r="R86" s="246">
        <f>Q86*H86</f>
        <v>0</v>
      </c>
      <c r="S86" s="246">
        <v>0</v>
      </c>
      <c r="T86" s="247">
        <f>S86*H86</f>
        <v>0</v>
      </c>
      <c r="AR86" s="25" t="s">
        <v>194</v>
      </c>
      <c r="AT86" s="25" t="s">
        <v>190</v>
      </c>
      <c r="AU86" s="25" t="s">
        <v>79</v>
      </c>
      <c r="AY86" s="25" t="s">
        <v>188</v>
      </c>
      <c r="BE86" s="248">
        <f>IF(N86="základní",J86,0)</f>
        <v>0</v>
      </c>
      <c r="BF86" s="248">
        <f>IF(N86="snížená",J86,0)</f>
        <v>0</v>
      </c>
      <c r="BG86" s="248">
        <f>IF(N86="zákl. přenesená",J86,0)</f>
        <v>0</v>
      </c>
      <c r="BH86" s="248">
        <f>IF(N86="sníž. přenesená",J86,0)</f>
        <v>0</v>
      </c>
      <c r="BI86" s="248">
        <f>IF(N86="nulová",J86,0)</f>
        <v>0</v>
      </c>
      <c r="BJ86" s="25" t="s">
        <v>79</v>
      </c>
      <c r="BK86" s="248">
        <f>ROUND(I86*H86,2)</f>
        <v>0</v>
      </c>
      <c r="BL86" s="25" t="s">
        <v>194</v>
      </c>
      <c r="BM86" s="25" t="s">
        <v>81</v>
      </c>
    </row>
    <row r="87" s="1" customFormat="1">
      <c r="B87" s="47"/>
      <c r="C87" s="75"/>
      <c r="D87" s="249" t="s">
        <v>196</v>
      </c>
      <c r="E87" s="75"/>
      <c r="F87" s="250" t="s">
        <v>2215</v>
      </c>
      <c r="G87" s="75"/>
      <c r="H87" s="75"/>
      <c r="I87" s="205"/>
      <c r="J87" s="75"/>
      <c r="K87" s="75"/>
      <c r="L87" s="73"/>
      <c r="M87" s="251"/>
      <c r="N87" s="48"/>
      <c r="O87" s="48"/>
      <c r="P87" s="48"/>
      <c r="Q87" s="48"/>
      <c r="R87" s="48"/>
      <c r="S87" s="48"/>
      <c r="T87" s="96"/>
      <c r="AT87" s="25" t="s">
        <v>196</v>
      </c>
      <c r="AU87" s="25" t="s">
        <v>79</v>
      </c>
    </row>
    <row r="88" s="1" customFormat="1" ht="16.5" customHeight="1">
      <c r="B88" s="47"/>
      <c r="C88" s="237" t="s">
        <v>81</v>
      </c>
      <c r="D88" s="237" t="s">
        <v>190</v>
      </c>
      <c r="E88" s="238" t="s">
        <v>2136</v>
      </c>
      <c r="F88" s="239" t="s">
        <v>2137</v>
      </c>
      <c r="G88" s="240" t="s">
        <v>2134</v>
      </c>
      <c r="H88" s="241">
        <v>12</v>
      </c>
      <c r="I88" s="242"/>
      <c r="J88" s="243">
        <f>ROUND(I88*H88,2)</f>
        <v>0</v>
      </c>
      <c r="K88" s="239" t="s">
        <v>307</v>
      </c>
      <c r="L88" s="73"/>
      <c r="M88" s="244" t="s">
        <v>21</v>
      </c>
      <c r="N88" s="245" t="s">
        <v>43</v>
      </c>
      <c r="O88" s="48"/>
      <c r="P88" s="246">
        <f>O88*H88</f>
        <v>0</v>
      </c>
      <c r="Q88" s="246">
        <v>0</v>
      </c>
      <c r="R88" s="246">
        <f>Q88*H88</f>
        <v>0</v>
      </c>
      <c r="S88" s="246">
        <v>0</v>
      </c>
      <c r="T88" s="247">
        <f>S88*H88</f>
        <v>0</v>
      </c>
      <c r="AR88" s="25" t="s">
        <v>194</v>
      </c>
      <c r="AT88" s="25" t="s">
        <v>190</v>
      </c>
      <c r="AU88" s="25" t="s">
        <v>79</v>
      </c>
      <c r="AY88" s="25" t="s">
        <v>188</v>
      </c>
      <c r="BE88" s="248">
        <f>IF(N88="základní",J88,0)</f>
        <v>0</v>
      </c>
      <c r="BF88" s="248">
        <f>IF(N88="snížená",J88,0)</f>
        <v>0</v>
      </c>
      <c r="BG88" s="248">
        <f>IF(N88="zákl. přenesená",J88,0)</f>
        <v>0</v>
      </c>
      <c r="BH88" s="248">
        <f>IF(N88="sníž. přenesená",J88,0)</f>
        <v>0</v>
      </c>
      <c r="BI88" s="248">
        <f>IF(N88="nulová",J88,0)</f>
        <v>0</v>
      </c>
      <c r="BJ88" s="25" t="s">
        <v>79</v>
      </c>
      <c r="BK88" s="248">
        <f>ROUND(I88*H88,2)</f>
        <v>0</v>
      </c>
      <c r="BL88" s="25" t="s">
        <v>194</v>
      </c>
      <c r="BM88" s="25" t="s">
        <v>194</v>
      </c>
    </row>
    <row r="89" s="1" customFormat="1">
      <c r="B89" s="47"/>
      <c r="C89" s="75"/>
      <c r="D89" s="249" t="s">
        <v>196</v>
      </c>
      <c r="E89" s="75"/>
      <c r="F89" s="250" t="s">
        <v>2138</v>
      </c>
      <c r="G89" s="75"/>
      <c r="H89" s="75"/>
      <c r="I89" s="205"/>
      <c r="J89" s="75"/>
      <c r="K89" s="75"/>
      <c r="L89" s="73"/>
      <c r="M89" s="251"/>
      <c r="N89" s="48"/>
      <c r="O89" s="48"/>
      <c r="P89" s="48"/>
      <c r="Q89" s="48"/>
      <c r="R89" s="48"/>
      <c r="S89" s="48"/>
      <c r="T89" s="96"/>
      <c r="AT89" s="25" t="s">
        <v>196</v>
      </c>
      <c r="AU89" s="25" t="s">
        <v>79</v>
      </c>
    </row>
    <row r="90" s="1" customFormat="1" ht="16.5" customHeight="1">
      <c r="B90" s="47"/>
      <c r="C90" s="237" t="s">
        <v>207</v>
      </c>
      <c r="D90" s="237" t="s">
        <v>190</v>
      </c>
      <c r="E90" s="238" t="s">
        <v>2139</v>
      </c>
      <c r="F90" s="239" t="s">
        <v>2140</v>
      </c>
      <c r="G90" s="240" t="s">
        <v>2141</v>
      </c>
      <c r="H90" s="241">
        <v>24</v>
      </c>
      <c r="I90" s="242"/>
      <c r="J90" s="243">
        <f>ROUND(I90*H90,2)</f>
        <v>0</v>
      </c>
      <c r="K90" s="239" t="s">
        <v>307</v>
      </c>
      <c r="L90" s="73"/>
      <c r="M90" s="244" t="s">
        <v>21</v>
      </c>
      <c r="N90" s="245" t="s">
        <v>43</v>
      </c>
      <c r="O90" s="48"/>
      <c r="P90" s="246">
        <f>O90*H90</f>
        <v>0</v>
      </c>
      <c r="Q90" s="246">
        <v>0</v>
      </c>
      <c r="R90" s="246">
        <f>Q90*H90</f>
        <v>0</v>
      </c>
      <c r="S90" s="246">
        <v>0</v>
      </c>
      <c r="T90" s="247">
        <f>S90*H90</f>
        <v>0</v>
      </c>
      <c r="AR90" s="25" t="s">
        <v>194</v>
      </c>
      <c r="AT90" s="25" t="s">
        <v>190</v>
      </c>
      <c r="AU90" s="25" t="s">
        <v>79</v>
      </c>
      <c r="AY90" s="25" t="s">
        <v>188</v>
      </c>
      <c r="BE90" s="248">
        <f>IF(N90="základní",J90,0)</f>
        <v>0</v>
      </c>
      <c r="BF90" s="248">
        <f>IF(N90="snížená",J90,0)</f>
        <v>0</v>
      </c>
      <c r="BG90" s="248">
        <f>IF(N90="zákl. přenesená",J90,0)</f>
        <v>0</v>
      </c>
      <c r="BH90" s="248">
        <f>IF(N90="sníž. přenesená",J90,0)</f>
        <v>0</v>
      </c>
      <c r="BI90" s="248">
        <f>IF(N90="nulová",J90,0)</f>
        <v>0</v>
      </c>
      <c r="BJ90" s="25" t="s">
        <v>79</v>
      </c>
      <c r="BK90" s="248">
        <f>ROUND(I90*H90,2)</f>
        <v>0</v>
      </c>
      <c r="BL90" s="25" t="s">
        <v>194</v>
      </c>
      <c r="BM90" s="25" t="s">
        <v>229</v>
      </c>
    </row>
    <row r="91" s="1" customFormat="1">
      <c r="B91" s="47"/>
      <c r="C91" s="75"/>
      <c r="D91" s="249" t="s">
        <v>196</v>
      </c>
      <c r="E91" s="75"/>
      <c r="F91" s="250" t="s">
        <v>2140</v>
      </c>
      <c r="G91" s="75"/>
      <c r="H91" s="75"/>
      <c r="I91" s="205"/>
      <c r="J91" s="75"/>
      <c r="K91" s="75"/>
      <c r="L91" s="73"/>
      <c r="M91" s="251"/>
      <c r="N91" s="48"/>
      <c r="O91" s="48"/>
      <c r="P91" s="48"/>
      <c r="Q91" s="48"/>
      <c r="R91" s="48"/>
      <c r="S91" s="48"/>
      <c r="T91" s="96"/>
      <c r="AT91" s="25" t="s">
        <v>196</v>
      </c>
      <c r="AU91" s="25" t="s">
        <v>79</v>
      </c>
    </row>
    <row r="92" s="1" customFormat="1" ht="16.5" customHeight="1">
      <c r="B92" s="47"/>
      <c r="C92" s="237" t="s">
        <v>194</v>
      </c>
      <c r="D92" s="237" t="s">
        <v>190</v>
      </c>
      <c r="E92" s="238" t="s">
        <v>2142</v>
      </c>
      <c r="F92" s="239" t="s">
        <v>2143</v>
      </c>
      <c r="G92" s="240" t="s">
        <v>2141</v>
      </c>
      <c r="H92" s="241">
        <v>8</v>
      </c>
      <c r="I92" s="242"/>
      <c r="J92" s="243">
        <f>ROUND(I92*H92,2)</f>
        <v>0</v>
      </c>
      <c r="K92" s="239" t="s">
        <v>307</v>
      </c>
      <c r="L92" s="73"/>
      <c r="M92" s="244" t="s">
        <v>21</v>
      </c>
      <c r="N92" s="245" t="s">
        <v>43</v>
      </c>
      <c r="O92" s="48"/>
      <c r="P92" s="246">
        <f>O92*H92</f>
        <v>0</v>
      </c>
      <c r="Q92" s="246">
        <v>0</v>
      </c>
      <c r="R92" s="246">
        <f>Q92*H92</f>
        <v>0</v>
      </c>
      <c r="S92" s="246">
        <v>0</v>
      </c>
      <c r="T92" s="247">
        <f>S92*H92</f>
        <v>0</v>
      </c>
      <c r="AR92" s="25" t="s">
        <v>194</v>
      </c>
      <c r="AT92" s="25" t="s">
        <v>190</v>
      </c>
      <c r="AU92" s="25" t="s">
        <v>79</v>
      </c>
      <c r="AY92" s="25" t="s">
        <v>188</v>
      </c>
      <c r="BE92" s="248">
        <f>IF(N92="základní",J92,0)</f>
        <v>0</v>
      </c>
      <c r="BF92" s="248">
        <f>IF(N92="snížená",J92,0)</f>
        <v>0</v>
      </c>
      <c r="BG92" s="248">
        <f>IF(N92="zákl. přenesená",J92,0)</f>
        <v>0</v>
      </c>
      <c r="BH92" s="248">
        <f>IF(N92="sníž. přenesená",J92,0)</f>
        <v>0</v>
      </c>
      <c r="BI92" s="248">
        <f>IF(N92="nulová",J92,0)</f>
        <v>0</v>
      </c>
      <c r="BJ92" s="25" t="s">
        <v>79</v>
      </c>
      <c r="BK92" s="248">
        <f>ROUND(I92*H92,2)</f>
        <v>0</v>
      </c>
      <c r="BL92" s="25" t="s">
        <v>194</v>
      </c>
      <c r="BM92" s="25" t="s">
        <v>240</v>
      </c>
    </row>
    <row r="93" s="1" customFormat="1">
      <c r="B93" s="47"/>
      <c r="C93" s="75"/>
      <c r="D93" s="249" t="s">
        <v>196</v>
      </c>
      <c r="E93" s="75"/>
      <c r="F93" s="250" t="s">
        <v>2143</v>
      </c>
      <c r="G93" s="75"/>
      <c r="H93" s="75"/>
      <c r="I93" s="205"/>
      <c r="J93" s="75"/>
      <c r="K93" s="75"/>
      <c r="L93" s="73"/>
      <c r="M93" s="251"/>
      <c r="N93" s="48"/>
      <c r="O93" s="48"/>
      <c r="P93" s="48"/>
      <c r="Q93" s="48"/>
      <c r="R93" s="48"/>
      <c r="S93" s="48"/>
      <c r="T93" s="96"/>
      <c r="AT93" s="25" t="s">
        <v>196</v>
      </c>
      <c r="AU93" s="25" t="s">
        <v>79</v>
      </c>
    </row>
    <row r="94" s="1" customFormat="1" ht="16.5" customHeight="1">
      <c r="B94" s="47"/>
      <c r="C94" s="237" t="s">
        <v>220</v>
      </c>
      <c r="D94" s="237" t="s">
        <v>190</v>
      </c>
      <c r="E94" s="238" t="s">
        <v>2144</v>
      </c>
      <c r="F94" s="239" t="s">
        <v>2145</v>
      </c>
      <c r="G94" s="240" t="s">
        <v>2141</v>
      </c>
      <c r="H94" s="241">
        <v>3</v>
      </c>
      <c r="I94" s="242"/>
      <c r="J94" s="243">
        <f>ROUND(I94*H94,2)</f>
        <v>0</v>
      </c>
      <c r="K94" s="239" t="s">
        <v>307</v>
      </c>
      <c r="L94" s="73"/>
      <c r="M94" s="244" t="s">
        <v>21</v>
      </c>
      <c r="N94" s="245" t="s">
        <v>43</v>
      </c>
      <c r="O94" s="48"/>
      <c r="P94" s="246">
        <f>O94*H94</f>
        <v>0</v>
      </c>
      <c r="Q94" s="246">
        <v>0</v>
      </c>
      <c r="R94" s="246">
        <f>Q94*H94</f>
        <v>0</v>
      </c>
      <c r="S94" s="246">
        <v>0</v>
      </c>
      <c r="T94" s="247">
        <f>S94*H94</f>
        <v>0</v>
      </c>
      <c r="AR94" s="25" t="s">
        <v>194</v>
      </c>
      <c r="AT94" s="25" t="s">
        <v>190</v>
      </c>
      <c r="AU94" s="25" t="s">
        <v>79</v>
      </c>
      <c r="AY94" s="25" t="s">
        <v>188</v>
      </c>
      <c r="BE94" s="248">
        <f>IF(N94="základní",J94,0)</f>
        <v>0</v>
      </c>
      <c r="BF94" s="248">
        <f>IF(N94="snížená",J94,0)</f>
        <v>0</v>
      </c>
      <c r="BG94" s="248">
        <f>IF(N94="zákl. přenesená",J94,0)</f>
        <v>0</v>
      </c>
      <c r="BH94" s="248">
        <f>IF(N94="sníž. přenesená",J94,0)</f>
        <v>0</v>
      </c>
      <c r="BI94" s="248">
        <f>IF(N94="nulová",J94,0)</f>
        <v>0</v>
      </c>
      <c r="BJ94" s="25" t="s">
        <v>79</v>
      </c>
      <c r="BK94" s="248">
        <f>ROUND(I94*H94,2)</f>
        <v>0</v>
      </c>
      <c r="BL94" s="25" t="s">
        <v>194</v>
      </c>
      <c r="BM94" s="25" t="s">
        <v>252</v>
      </c>
    </row>
    <row r="95" s="1" customFormat="1">
      <c r="B95" s="47"/>
      <c r="C95" s="75"/>
      <c r="D95" s="249" t="s">
        <v>196</v>
      </c>
      <c r="E95" s="75"/>
      <c r="F95" s="250" t="s">
        <v>2145</v>
      </c>
      <c r="G95" s="75"/>
      <c r="H95" s="75"/>
      <c r="I95" s="205"/>
      <c r="J95" s="75"/>
      <c r="K95" s="75"/>
      <c r="L95" s="73"/>
      <c r="M95" s="251"/>
      <c r="N95" s="48"/>
      <c r="O95" s="48"/>
      <c r="P95" s="48"/>
      <c r="Q95" s="48"/>
      <c r="R95" s="48"/>
      <c r="S95" s="48"/>
      <c r="T95" s="96"/>
      <c r="AT95" s="25" t="s">
        <v>196</v>
      </c>
      <c r="AU95" s="25" t="s">
        <v>79</v>
      </c>
    </row>
    <row r="96" s="1" customFormat="1" ht="16.5" customHeight="1">
      <c r="B96" s="47"/>
      <c r="C96" s="237" t="s">
        <v>229</v>
      </c>
      <c r="D96" s="237" t="s">
        <v>190</v>
      </c>
      <c r="E96" s="238" t="s">
        <v>2146</v>
      </c>
      <c r="F96" s="239" t="s">
        <v>2147</v>
      </c>
      <c r="G96" s="240" t="s">
        <v>2141</v>
      </c>
      <c r="H96" s="241">
        <v>6</v>
      </c>
      <c r="I96" s="242"/>
      <c r="J96" s="243">
        <f>ROUND(I96*H96,2)</f>
        <v>0</v>
      </c>
      <c r="K96" s="239" t="s">
        <v>307</v>
      </c>
      <c r="L96" s="73"/>
      <c r="M96" s="244" t="s">
        <v>21</v>
      </c>
      <c r="N96" s="245" t="s">
        <v>43</v>
      </c>
      <c r="O96" s="48"/>
      <c r="P96" s="246">
        <f>O96*H96</f>
        <v>0</v>
      </c>
      <c r="Q96" s="246">
        <v>0</v>
      </c>
      <c r="R96" s="246">
        <f>Q96*H96</f>
        <v>0</v>
      </c>
      <c r="S96" s="246">
        <v>0</v>
      </c>
      <c r="T96" s="247">
        <f>S96*H96</f>
        <v>0</v>
      </c>
      <c r="AR96" s="25" t="s">
        <v>194</v>
      </c>
      <c r="AT96" s="25" t="s">
        <v>190</v>
      </c>
      <c r="AU96" s="25" t="s">
        <v>79</v>
      </c>
      <c r="AY96" s="25" t="s">
        <v>188</v>
      </c>
      <c r="BE96" s="248">
        <f>IF(N96="základní",J96,0)</f>
        <v>0</v>
      </c>
      <c r="BF96" s="248">
        <f>IF(N96="snížená",J96,0)</f>
        <v>0</v>
      </c>
      <c r="BG96" s="248">
        <f>IF(N96="zákl. přenesená",J96,0)</f>
        <v>0</v>
      </c>
      <c r="BH96" s="248">
        <f>IF(N96="sníž. přenesená",J96,0)</f>
        <v>0</v>
      </c>
      <c r="BI96" s="248">
        <f>IF(N96="nulová",J96,0)</f>
        <v>0</v>
      </c>
      <c r="BJ96" s="25" t="s">
        <v>79</v>
      </c>
      <c r="BK96" s="248">
        <f>ROUND(I96*H96,2)</f>
        <v>0</v>
      </c>
      <c r="BL96" s="25" t="s">
        <v>194</v>
      </c>
      <c r="BM96" s="25" t="s">
        <v>265</v>
      </c>
    </row>
    <row r="97" s="1" customFormat="1">
      <c r="B97" s="47"/>
      <c r="C97" s="75"/>
      <c r="D97" s="249" t="s">
        <v>196</v>
      </c>
      <c r="E97" s="75"/>
      <c r="F97" s="250" t="s">
        <v>2147</v>
      </c>
      <c r="G97" s="75"/>
      <c r="H97" s="75"/>
      <c r="I97" s="205"/>
      <c r="J97" s="75"/>
      <c r="K97" s="75"/>
      <c r="L97" s="73"/>
      <c r="M97" s="251"/>
      <c r="N97" s="48"/>
      <c r="O97" s="48"/>
      <c r="P97" s="48"/>
      <c r="Q97" s="48"/>
      <c r="R97" s="48"/>
      <c r="S97" s="48"/>
      <c r="T97" s="96"/>
      <c r="AT97" s="25" t="s">
        <v>196</v>
      </c>
      <c r="AU97" s="25" t="s">
        <v>79</v>
      </c>
    </row>
    <row r="98" s="1" customFormat="1" ht="16.5" customHeight="1">
      <c r="B98" s="47"/>
      <c r="C98" s="237" t="s">
        <v>234</v>
      </c>
      <c r="D98" s="237" t="s">
        <v>190</v>
      </c>
      <c r="E98" s="238" t="s">
        <v>2148</v>
      </c>
      <c r="F98" s="239" t="s">
        <v>2149</v>
      </c>
      <c r="G98" s="240" t="s">
        <v>2141</v>
      </c>
      <c r="H98" s="241">
        <v>6</v>
      </c>
      <c r="I98" s="242"/>
      <c r="J98" s="243">
        <f>ROUND(I98*H98,2)</f>
        <v>0</v>
      </c>
      <c r="K98" s="239" t="s">
        <v>307</v>
      </c>
      <c r="L98" s="73"/>
      <c r="M98" s="244" t="s">
        <v>21</v>
      </c>
      <c r="N98" s="245" t="s">
        <v>43</v>
      </c>
      <c r="O98" s="48"/>
      <c r="P98" s="246">
        <f>O98*H98</f>
        <v>0</v>
      </c>
      <c r="Q98" s="246">
        <v>0</v>
      </c>
      <c r="R98" s="246">
        <f>Q98*H98</f>
        <v>0</v>
      </c>
      <c r="S98" s="246">
        <v>0</v>
      </c>
      <c r="T98" s="247">
        <f>S98*H98</f>
        <v>0</v>
      </c>
      <c r="AR98" s="25" t="s">
        <v>194</v>
      </c>
      <c r="AT98" s="25" t="s">
        <v>190</v>
      </c>
      <c r="AU98" s="25" t="s">
        <v>79</v>
      </c>
      <c r="AY98" s="25" t="s">
        <v>188</v>
      </c>
      <c r="BE98" s="248">
        <f>IF(N98="základní",J98,0)</f>
        <v>0</v>
      </c>
      <c r="BF98" s="248">
        <f>IF(N98="snížená",J98,0)</f>
        <v>0</v>
      </c>
      <c r="BG98" s="248">
        <f>IF(N98="zákl. přenesená",J98,0)</f>
        <v>0</v>
      </c>
      <c r="BH98" s="248">
        <f>IF(N98="sníž. přenesená",J98,0)</f>
        <v>0</v>
      </c>
      <c r="BI98" s="248">
        <f>IF(N98="nulová",J98,0)</f>
        <v>0</v>
      </c>
      <c r="BJ98" s="25" t="s">
        <v>79</v>
      </c>
      <c r="BK98" s="248">
        <f>ROUND(I98*H98,2)</f>
        <v>0</v>
      </c>
      <c r="BL98" s="25" t="s">
        <v>194</v>
      </c>
      <c r="BM98" s="25" t="s">
        <v>278</v>
      </c>
    </row>
    <row r="99" s="1" customFormat="1">
      <c r="B99" s="47"/>
      <c r="C99" s="75"/>
      <c r="D99" s="249" t="s">
        <v>196</v>
      </c>
      <c r="E99" s="75"/>
      <c r="F99" s="250" t="s">
        <v>2149</v>
      </c>
      <c r="G99" s="75"/>
      <c r="H99" s="75"/>
      <c r="I99" s="205"/>
      <c r="J99" s="75"/>
      <c r="K99" s="75"/>
      <c r="L99" s="73"/>
      <c r="M99" s="251"/>
      <c r="N99" s="48"/>
      <c r="O99" s="48"/>
      <c r="P99" s="48"/>
      <c r="Q99" s="48"/>
      <c r="R99" s="48"/>
      <c r="S99" s="48"/>
      <c r="T99" s="96"/>
      <c r="AT99" s="25" t="s">
        <v>196</v>
      </c>
      <c r="AU99" s="25" t="s">
        <v>79</v>
      </c>
    </row>
    <row r="100" s="1" customFormat="1" ht="16.5" customHeight="1">
      <c r="B100" s="47"/>
      <c r="C100" s="237" t="s">
        <v>240</v>
      </c>
      <c r="D100" s="237" t="s">
        <v>190</v>
      </c>
      <c r="E100" s="238" t="s">
        <v>2150</v>
      </c>
      <c r="F100" s="239" t="s">
        <v>2151</v>
      </c>
      <c r="G100" s="240" t="s">
        <v>2141</v>
      </c>
      <c r="H100" s="241">
        <v>110</v>
      </c>
      <c r="I100" s="242"/>
      <c r="J100" s="243">
        <f>ROUND(I100*H100,2)</f>
        <v>0</v>
      </c>
      <c r="K100" s="239" t="s">
        <v>307</v>
      </c>
      <c r="L100" s="73"/>
      <c r="M100" s="244" t="s">
        <v>21</v>
      </c>
      <c r="N100" s="245" t="s">
        <v>43</v>
      </c>
      <c r="O100" s="48"/>
      <c r="P100" s="246">
        <f>O100*H100</f>
        <v>0</v>
      </c>
      <c r="Q100" s="246">
        <v>0</v>
      </c>
      <c r="R100" s="246">
        <f>Q100*H100</f>
        <v>0</v>
      </c>
      <c r="S100" s="246">
        <v>0</v>
      </c>
      <c r="T100" s="247">
        <f>S100*H100</f>
        <v>0</v>
      </c>
      <c r="AR100" s="25" t="s">
        <v>194</v>
      </c>
      <c r="AT100" s="25" t="s">
        <v>190</v>
      </c>
      <c r="AU100" s="25" t="s">
        <v>79</v>
      </c>
      <c r="AY100" s="25" t="s">
        <v>188</v>
      </c>
      <c r="BE100" s="248">
        <f>IF(N100="základní",J100,0)</f>
        <v>0</v>
      </c>
      <c r="BF100" s="248">
        <f>IF(N100="snížená",J100,0)</f>
        <v>0</v>
      </c>
      <c r="BG100" s="248">
        <f>IF(N100="zákl. přenesená",J100,0)</f>
        <v>0</v>
      </c>
      <c r="BH100" s="248">
        <f>IF(N100="sníž. přenesená",J100,0)</f>
        <v>0</v>
      </c>
      <c r="BI100" s="248">
        <f>IF(N100="nulová",J100,0)</f>
        <v>0</v>
      </c>
      <c r="BJ100" s="25" t="s">
        <v>79</v>
      </c>
      <c r="BK100" s="248">
        <f>ROUND(I100*H100,2)</f>
        <v>0</v>
      </c>
      <c r="BL100" s="25" t="s">
        <v>194</v>
      </c>
      <c r="BM100" s="25" t="s">
        <v>290</v>
      </c>
    </row>
    <row r="101" s="1" customFormat="1">
      <c r="B101" s="47"/>
      <c r="C101" s="75"/>
      <c r="D101" s="249" t="s">
        <v>196</v>
      </c>
      <c r="E101" s="75"/>
      <c r="F101" s="250" t="s">
        <v>2151</v>
      </c>
      <c r="G101" s="75"/>
      <c r="H101" s="75"/>
      <c r="I101" s="205"/>
      <c r="J101" s="75"/>
      <c r="K101" s="75"/>
      <c r="L101" s="73"/>
      <c r="M101" s="251"/>
      <c r="N101" s="48"/>
      <c r="O101" s="48"/>
      <c r="P101" s="48"/>
      <c r="Q101" s="48"/>
      <c r="R101" s="48"/>
      <c r="S101" s="48"/>
      <c r="T101" s="96"/>
      <c r="AT101" s="25" t="s">
        <v>196</v>
      </c>
      <c r="AU101" s="25" t="s">
        <v>79</v>
      </c>
    </row>
    <row r="102" s="1" customFormat="1" ht="16.5" customHeight="1">
      <c r="B102" s="47"/>
      <c r="C102" s="237" t="s">
        <v>246</v>
      </c>
      <c r="D102" s="237" t="s">
        <v>190</v>
      </c>
      <c r="E102" s="238" t="s">
        <v>2152</v>
      </c>
      <c r="F102" s="239" t="s">
        <v>2153</v>
      </c>
      <c r="G102" s="240" t="s">
        <v>2141</v>
      </c>
      <c r="H102" s="241">
        <v>30</v>
      </c>
      <c r="I102" s="242"/>
      <c r="J102" s="243">
        <f>ROUND(I102*H102,2)</f>
        <v>0</v>
      </c>
      <c r="K102" s="239" t="s">
        <v>307</v>
      </c>
      <c r="L102" s="73"/>
      <c r="M102" s="244" t="s">
        <v>21</v>
      </c>
      <c r="N102" s="245" t="s">
        <v>43</v>
      </c>
      <c r="O102" s="48"/>
      <c r="P102" s="246">
        <f>O102*H102</f>
        <v>0</v>
      </c>
      <c r="Q102" s="246">
        <v>0</v>
      </c>
      <c r="R102" s="246">
        <f>Q102*H102</f>
        <v>0</v>
      </c>
      <c r="S102" s="246">
        <v>0</v>
      </c>
      <c r="T102" s="247">
        <f>S102*H102</f>
        <v>0</v>
      </c>
      <c r="AR102" s="25" t="s">
        <v>194</v>
      </c>
      <c r="AT102" s="25" t="s">
        <v>190</v>
      </c>
      <c r="AU102" s="25" t="s">
        <v>79</v>
      </c>
      <c r="AY102" s="25" t="s">
        <v>188</v>
      </c>
      <c r="BE102" s="248">
        <f>IF(N102="základní",J102,0)</f>
        <v>0</v>
      </c>
      <c r="BF102" s="248">
        <f>IF(N102="snížená",J102,0)</f>
        <v>0</v>
      </c>
      <c r="BG102" s="248">
        <f>IF(N102="zákl. přenesená",J102,0)</f>
        <v>0</v>
      </c>
      <c r="BH102" s="248">
        <f>IF(N102="sníž. přenesená",J102,0)</f>
        <v>0</v>
      </c>
      <c r="BI102" s="248">
        <f>IF(N102="nulová",J102,0)</f>
        <v>0</v>
      </c>
      <c r="BJ102" s="25" t="s">
        <v>79</v>
      </c>
      <c r="BK102" s="248">
        <f>ROUND(I102*H102,2)</f>
        <v>0</v>
      </c>
      <c r="BL102" s="25" t="s">
        <v>194</v>
      </c>
      <c r="BM102" s="25" t="s">
        <v>304</v>
      </c>
    </row>
    <row r="103" s="1" customFormat="1">
      <c r="B103" s="47"/>
      <c r="C103" s="75"/>
      <c r="D103" s="249" t="s">
        <v>196</v>
      </c>
      <c r="E103" s="75"/>
      <c r="F103" s="250" t="s">
        <v>2153</v>
      </c>
      <c r="G103" s="75"/>
      <c r="H103" s="75"/>
      <c r="I103" s="205"/>
      <c r="J103" s="75"/>
      <c r="K103" s="75"/>
      <c r="L103" s="73"/>
      <c r="M103" s="251"/>
      <c r="N103" s="48"/>
      <c r="O103" s="48"/>
      <c r="P103" s="48"/>
      <c r="Q103" s="48"/>
      <c r="R103" s="48"/>
      <c r="S103" s="48"/>
      <c r="T103" s="96"/>
      <c r="AT103" s="25" t="s">
        <v>196</v>
      </c>
      <c r="AU103" s="25" t="s">
        <v>79</v>
      </c>
    </row>
    <row r="104" s="1" customFormat="1" ht="16.5" customHeight="1">
      <c r="B104" s="47"/>
      <c r="C104" s="237" t="s">
        <v>252</v>
      </c>
      <c r="D104" s="237" t="s">
        <v>190</v>
      </c>
      <c r="E104" s="238" t="s">
        <v>2158</v>
      </c>
      <c r="F104" s="239" t="s">
        <v>2159</v>
      </c>
      <c r="G104" s="240" t="s">
        <v>2141</v>
      </c>
      <c r="H104" s="241">
        <v>6</v>
      </c>
      <c r="I104" s="242"/>
      <c r="J104" s="243">
        <f>ROUND(I104*H104,2)</f>
        <v>0</v>
      </c>
      <c r="K104" s="239" t="s">
        <v>307</v>
      </c>
      <c r="L104" s="73"/>
      <c r="M104" s="244" t="s">
        <v>21</v>
      </c>
      <c r="N104" s="245" t="s">
        <v>43</v>
      </c>
      <c r="O104" s="48"/>
      <c r="P104" s="246">
        <f>O104*H104</f>
        <v>0</v>
      </c>
      <c r="Q104" s="246">
        <v>0</v>
      </c>
      <c r="R104" s="246">
        <f>Q104*H104</f>
        <v>0</v>
      </c>
      <c r="S104" s="246">
        <v>0</v>
      </c>
      <c r="T104" s="247">
        <f>S104*H104</f>
        <v>0</v>
      </c>
      <c r="AR104" s="25" t="s">
        <v>194</v>
      </c>
      <c r="AT104" s="25" t="s">
        <v>190</v>
      </c>
      <c r="AU104" s="25" t="s">
        <v>79</v>
      </c>
      <c r="AY104" s="25" t="s">
        <v>188</v>
      </c>
      <c r="BE104" s="248">
        <f>IF(N104="základní",J104,0)</f>
        <v>0</v>
      </c>
      <c r="BF104" s="248">
        <f>IF(N104="snížená",J104,0)</f>
        <v>0</v>
      </c>
      <c r="BG104" s="248">
        <f>IF(N104="zákl. přenesená",J104,0)</f>
        <v>0</v>
      </c>
      <c r="BH104" s="248">
        <f>IF(N104="sníž. přenesená",J104,0)</f>
        <v>0</v>
      </c>
      <c r="BI104" s="248">
        <f>IF(N104="nulová",J104,0)</f>
        <v>0</v>
      </c>
      <c r="BJ104" s="25" t="s">
        <v>79</v>
      </c>
      <c r="BK104" s="248">
        <f>ROUND(I104*H104,2)</f>
        <v>0</v>
      </c>
      <c r="BL104" s="25" t="s">
        <v>194</v>
      </c>
      <c r="BM104" s="25" t="s">
        <v>322</v>
      </c>
    </row>
    <row r="105" s="1" customFormat="1">
      <c r="B105" s="47"/>
      <c r="C105" s="75"/>
      <c r="D105" s="249" t="s">
        <v>196</v>
      </c>
      <c r="E105" s="75"/>
      <c r="F105" s="250" t="s">
        <v>2159</v>
      </c>
      <c r="G105" s="75"/>
      <c r="H105" s="75"/>
      <c r="I105" s="205"/>
      <c r="J105" s="75"/>
      <c r="K105" s="75"/>
      <c r="L105" s="73"/>
      <c r="M105" s="251"/>
      <c r="N105" s="48"/>
      <c r="O105" s="48"/>
      <c r="P105" s="48"/>
      <c r="Q105" s="48"/>
      <c r="R105" s="48"/>
      <c r="S105" s="48"/>
      <c r="T105" s="96"/>
      <c r="AT105" s="25" t="s">
        <v>196</v>
      </c>
      <c r="AU105" s="25" t="s">
        <v>79</v>
      </c>
    </row>
    <row r="106" s="1" customFormat="1" ht="16.5" customHeight="1">
      <c r="B106" s="47"/>
      <c r="C106" s="237" t="s">
        <v>258</v>
      </c>
      <c r="D106" s="237" t="s">
        <v>190</v>
      </c>
      <c r="E106" s="238" t="s">
        <v>2160</v>
      </c>
      <c r="F106" s="239" t="s">
        <v>2161</v>
      </c>
      <c r="G106" s="240" t="s">
        <v>2141</v>
      </c>
      <c r="H106" s="241">
        <v>6</v>
      </c>
      <c r="I106" s="242"/>
      <c r="J106" s="243">
        <f>ROUND(I106*H106,2)</f>
        <v>0</v>
      </c>
      <c r="K106" s="239" t="s">
        <v>307</v>
      </c>
      <c r="L106" s="73"/>
      <c r="M106" s="244" t="s">
        <v>21</v>
      </c>
      <c r="N106" s="245" t="s">
        <v>43</v>
      </c>
      <c r="O106" s="48"/>
      <c r="P106" s="246">
        <f>O106*H106</f>
        <v>0</v>
      </c>
      <c r="Q106" s="246">
        <v>0</v>
      </c>
      <c r="R106" s="246">
        <f>Q106*H106</f>
        <v>0</v>
      </c>
      <c r="S106" s="246">
        <v>0</v>
      </c>
      <c r="T106" s="247">
        <f>S106*H106</f>
        <v>0</v>
      </c>
      <c r="AR106" s="25" t="s">
        <v>194</v>
      </c>
      <c r="AT106" s="25" t="s">
        <v>190</v>
      </c>
      <c r="AU106" s="25" t="s">
        <v>79</v>
      </c>
      <c r="AY106" s="25" t="s">
        <v>188</v>
      </c>
      <c r="BE106" s="248">
        <f>IF(N106="základní",J106,0)</f>
        <v>0</v>
      </c>
      <c r="BF106" s="248">
        <f>IF(N106="snížená",J106,0)</f>
        <v>0</v>
      </c>
      <c r="BG106" s="248">
        <f>IF(N106="zákl. přenesená",J106,0)</f>
        <v>0</v>
      </c>
      <c r="BH106" s="248">
        <f>IF(N106="sníž. přenesená",J106,0)</f>
        <v>0</v>
      </c>
      <c r="BI106" s="248">
        <f>IF(N106="nulová",J106,0)</f>
        <v>0</v>
      </c>
      <c r="BJ106" s="25" t="s">
        <v>79</v>
      </c>
      <c r="BK106" s="248">
        <f>ROUND(I106*H106,2)</f>
        <v>0</v>
      </c>
      <c r="BL106" s="25" t="s">
        <v>194</v>
      </c>
      <c r="BM106" s="25" t="s">
        <v>330</v>
      </c>
    </row>
    <row r="107" s="1" customFormat="1">
      <c r="B107" s="47"/>
      <c r="C107" s="75"/>
      <c r="D107" s="249" t="s">
        <v>196</v>
      </c>
      <c r="E107" s="75"/>
      <c r="F107" s="250" t="s">
        <v>2161</v>
      </c>
      <c r="G107" s="75"/>
      <c r="H107" s="75"/>
      <c r="I107" s="205"/>
      <c r="J107" s="75"/>
      <c r="K107" s="75"/>
      <c r="L107" s="73"/>
      <c r="M107" s="251"/>
      <c r="N107" s="48"/>
      <c r="O107" s="48"/>
      <c r="P107" s="48"/>
      <c r="Q107" s="48"/>
      <c r="R107" s="48"/>
      <c r="S107" s="48"/>
      <c r="T107" s="96"/>
      <c r="AT107" s="25" t="s">
        <v>196</v>
      </c>
      <c r="AU107" s="25" t="s">
        <v>79</v>
      </c>
    </row>
    <row r="108" s="1" customFormat="1" ht="16.5" customHeight="1">
      <c r="B108" s="47"/>
      <c r="C108" s="237" t="s">
        <v>265</v>
      </c>
      <c r="D108" s="237" t="s">
        <v>190</v>
      </c>
      <c r="E108" s="238" t="s">
        <v>2162</v>
      </c>
      <c r="F108" s="239" t="s">
        <v>2163</v>
      </c>
      <c r="G108" s="240" t="s">
        <v>2141</v>
      </c>
      <c r="H108" s="241">
        <v>1</v>
      </c>
      <c r="I108" s="242"/>
      <c r="J108" s="243">
        <f>ROUND(I108*H108,2)</f>
        <v>0</v>
      </c>
      <c r="K108" s="239" t="s">
        <v>307</v>
      </c>
      <c r="L108" s="73"/>
      <c r="M108" s="244" t="s">
        <v>21</v>
      </c>
      <c r="N108" s="245" t="s">
        <v>43</v>
      </c>
      <c r="O108" s="48"/>
      <c r="P108" s="246">
        <f>O108*H108</f>
        <v>0</v>
      </c>
      <c r="Q108" s="246">
        <v>0</v>
      </c>
      <c r="R108" s="246">
        <f>Q108*H108</f>
        <v>0</v>
      </c>
      <c r="S108" s="246">
        <v>0</v>
      </c>
      <c r="T108" s="247">
        <f>S108*H108</f>
        <v>0</v>
      </c>
      <c r="AR108" s="25" t="s">
        <v>194</v>
      </c>
      <c r="AT108" s="25" t="s">
        <v>190</v>
      </c>
      <c r="AU108" s="25" t="s">
        <v>79</v>
      </c>
      <c r="AY108" s="25" t="s">
        <v>188</v>
      </c>
      <c r="BE108" s="248">
        <f>IF(N108="základní",J108,0)</f>
        <v>0</v>
      </c>
      <c r="BF108" s="248">
        <f>IF(N108="snížená",J108,0)</f>
        <v>0</v>
      </c>
      <c r="BG108" s="248">
        <f>IF(N108="zákl. přenesená",J108,0)</f>
        <v>0</v>
      </c>
      <c r="BH108" s="248">
        <f>IF(N108="sníž. přenesená",J108,0)</f>
        <v>0</v>
      </c>
      <c r="BI108" s="248">
        <f>IF(N108="nulová",J108,0)</f>
        <v>0</v>
      </c>
      <c r="BJ108" s="25" t="s">
        <v>79</v>
      </c>
      <c r="BK108" s="248">
        <f>ROUND(I108*H108,2)</f>
        <v>0</v>
      </c>
      <c r="BL108" s="25" t="s">
        <v>194</v>
      </c>
      <c r="BM108" s="25" t="s">
        <v>342</v>
      </c>
    </row>
    <row r="109" s="1" customFormat="1">
      <c r="B109" s="47"/>
      <c r="C109" s="75"/>
      <c r="D109" s="249" t="s">
        <v>196</v>
      </c>
      <c r="E109" s="75"/>
      <c r="F109" s="250" t="s">
        <v>2163</v>
      </c>
      <c r="G109" s="75"/>
      <c r="H109" s="75"/>
      <c r="I109" s="205"/>
      <c r="J109" s="75"/>
      <c r="K109" s="75"/>
      <c r="L109" s="73"/>
      <c r="M109" s="251"/>
      <c r="N109" s="48"/>
      <c r="O109" s="48"/>
      <c r="P109" s="48"/>
      <c r="Q109" s="48"/>
      <c r="R109" s="48"/>
      <c r="S109" s="48"/>
      <c r="T109" s="96"/>
      <c r="AT109" s="25" t="s">
        <v>196</v>
      </c>
      <c r="AU109" s="25" t="s">
        <v>79</v>
      </c>
    </row>
    <row r="110" s="1" customFormat="1" ht="16.5" customHeight="1">
      <c r="B110" s="47"/>
      <c r="C110" s="237" t="s">
        <v>272</v>
      </c>
      <c r="D110" s="237" t="s">
        <v>190</v>
      </c>
      <c r="E110" s="238" t="s">
        <v>2164</v>
      </c>
      <c r="F110" s="239" t="s">
        <v>2165</v>
      </c>
      <c r="G110" s="240" t="s">
        <v>2166</v>
      </c>
      <c r="H110" s="241">
        <v>24</v>
      </c>
      <c r="I110" s="242"/>
      <c r="J110" s="243">
        <f>ROUND(I110*H110,2)</f>
        <v>0</v>
      </c>
      <c r="K110" s="239" t="s">
        <v>307</v>
      </c>
      <c r="L110" s="73"/>
      <c r="M110" s="244" t="s">
        <v>21</v>
      </c>
      <c r="N110" s="245" t="s">
        <v>43</v>
      </c>
      <c r="O110" s="48"/>
      <c r="P110" s="246">
        <f>O110*H110</f>
        <v>0</v>
      </c>
      <c r="Q110" s="246">
        <v>0</v>
      </c>
      <c r="R110" s="246">
        <f>Q110*H110</f>
        <v>0</v>
      </c>
      <c r="S110" s="246">
        <v>0</v>
      </c>
      <c r="T110" s="247">
        <f>S110*H110</f>
        <v>0</v>
      </c>
      <c r="AR110" s="25" t="s">
        <v>194</v>
      </c>
      <c r="AT110" s="25" t="s">
        <v>190</v>
      </c>
      <c r="AU110" s="25" t="s">
        <v>79</v>
      </c>
      <c r="AY110" s="25" t="s">
        <v>188</v>
      </c>
      <c r="BE110" s="248">
        <f>IF(N110="základní",J110,0)</f>
        <v>0</v>
      </c>
      <c r="BF110" s="248">
        <f>IF(N110="snížená",J110,0)</f>
        <v>0</v>
      </c>
      <c r="BG110" s="248">
        <f>IF(N110="zákl. přenesená",J110,0)</f>
        <v>0</v>
      </c>
      <c r="BH110" s="248">
        <f>IF(N110="sníž. přenesená",J110,0)</f>
        <v>0</v>
      </c>
      <c r="BI110" s="248">
        <f>IF(N110="nulová",J110,0)</f>
        <v>0</v>
      </c>
      <c r="BJ110" s="25" t="s">
        <v>79</v>
      </c>
      <c r="BK110" s="248">
        <f>ROUND(I110*H110,2)</f>
        <v>0</v>
      </c>
      <c r="BL110" s="25" t="s">
        <v>194</v>
      </c>
      <c r="BM110" s="25" t="s">
        <v>358</v>
      </c>
    </row>
    <row r="111" s="1" customFormat="1">
      <c r="B111" s="47"/>
      <c r="C111" s="75"/>
      <c r="D111" s="249" t="s">
        <v>196</v>
      </c>
      <c r="E111" s="75"/>
      <c r="F111" s="250" t="s">
        <v>2165</v>
      </c>
      <c r="G111" s="75"/>
      <c r="H111" s="75"/>
      <c r="I111" s="205"/>
      <c r="J111" s="75"/>
      <c r="K111" s="75"/>
      <c r="L111" s="73"/>
      <c r="M111" s="251"/>
      <c r="N111" s="48"/>
      <c r="O111" s="48"/>
      <c r="P111" s="48"/>
      <c r="Q111" s="48"/>
      <c r="R111" s="48"/>
      <c r="S111" s="48"/>
      <c r="T111" s="96"/>
      <c r="AT111" s="25" t="s">
        <v>196</v>
      </c>
      <c r="AU111" s="25" t="s">
        <v>79</v>
      </c>
    </row>
    <row r="112" s="1" customFormat="1" ht="16.5" customHeight="1">
      <c r="B112" s="47"/>
      <c r="C112" s="237" t="s">
        <v>278</v>
      </c>
      <c r="D112" s="237" t="s">
        <v>190</v>
      </c>
      <c r="E112" s="238" t="s">
        <v>2216</v>
      </c>
      <c r="F112" s="239" t="s">
        <v>2168</v>
      </c>
      <c r="G112" s="240" t="s">
        <v>2141</v>
      </c>
      <c r="H112" s="241">
        <v>1</v>
      </c>
      <c r="I112" s="242"/>
      <c r="J112" s="243">
        <f>ROUND(I112*H112,2)</f>
        <v>0</v>
      </c>
      <c r="K112" s="239" t="s">
        <v>307</v>
      </c>
      <c r="L112" s="73"/>
      <c r="M112" s="244" t="s">
        <v>21</v>
      </c>
      <c r="N112" s="245" t="s">
        <v>43</v>
      </c>
      <c r="O112" s="48"/>
      <c r="P112" s="246">
        <f>O112*H112</f>
        <v>0</v>
      </c>
      <c r="Q112" s="246">
        <v>0</v>
      </c>
      <c r="R112" s="246">
        <f>Q112*H112</f>
        <v>0</v>
      </c>
      <c r="S112" s="246">
        <v>0</v>
      </c>
      <c r="T112" s="247">
        <f>S112*H112</f>
        <v>0</v>
      </c>
      <c r="AR112" s="25" t="s">
        <v>194</v>
      </c>
      <c r="AT112" s="25" t="s">
        <v>190</v>
      </c>
      <c r="AU112" s="25" t="s">
        <v>79</v>
      </c>
      <c r="AY112" s="25" t="s">
        <v>188</v>
      </c>
      <c r="BE112" s="248">
        <f>IF(N112="základní",J112,0)</f>
        <v>0</v>
      </c>
      <c r="BF112" s="248">
        <f>IF(N112="snížená",J112,0)</f>
        <v>0</v>
      </c>
      <c r="BG112" s="248">
        <f>IF(N112="zákl. přenesená",J112,0)</f>
        <v>0</v>
      </c>
      <c r="BH112" s="248">
        <f>IF(N112="sníž. přenesená",J112,0)</f>
        <v>0</v>
      </c>
      <c r="BI112" s="248">
        <f>IF(N112="nulová",J112,0)</f>
        <v>0</v>
      </c>
      <c r="BJ112" s="25" t="s">
        <v>79</v>
      </c>
      <c r="BK112" s="248">
        <f>ROUND(I112*H112,2)</f>
        <v>0</v>
      </c>
      <c r="BL112" s="25" t="s">
        <v>194</v>
      </c>
      <c r="BM112" s="25" t="s">
        <v>370</v>
      </c>
    </row>
    <row r="113" s="1" customFormat="1">
      <c r="B113" s="47"/>
      <c r="C113" s="75"/>
      <c r="D113" s="249" t="s">
        <v>196</v>
      </c>
      <c r="E113" s="75"/>
      <c r="F113" s="250" t="s">
        <v>2168</v>
      </c>
      <c r="G113" s="75"/>
      <c r="H113" s="75"/>
      <c r="I113" s="205"/>
      <c r="J113" s="75"/>
      <c r="K113" s="75"/>
      <c r="L113" s="73"/>
      <c r="M113" s="251"/>
      <c r="N113" s="48"/>
      <c r="O113" s="48"/>
      <c r="P113" s="48"/>
      <c r="Q113" s="48"/>
      <c r="R113" s="48"/>
      <c r="S113" s="48"/>
      <c r="T113" s="96"/>
      <c r="AT113" s="25" t="s">
        <v>196</v>
      </c>
      <c r="AU113" s="25" t="s">
        <v>79</v>
      </c>
    </row>
    <row r="114" s="1" customFormat="1" ht="16.5" customHeight="1">
      <c r="B114" s="47"/>
      <c r="C114" s="237" t="s">
        <v>10</v>
      </c>
      <c r="D114" s="237" t="s">
        <v>190</v>
      </c>
      <c r="E114" s="238" t="s">
        <v>2217</v>
      </c>
      <c r="F114" s="239" t="s">
        <v>2170</v>
      </c>
      <c r="G114" s="240" t="s">
        <v>2141</v>
      </c>
      <c r="H114" s="241">
        <v>1</v>
      </c>
      <c r="I114" s="242"/>
      <c r="J114" s="243">
        <f>ROUND(I114*H114,2)</f>
        <v>0</v>
      </c>
      <c r="K114" s="239" t="s">
        <v>307</v>
      </c>
      <c r="L114" s="73"/>
      <c r="M114" s="244" t="s">
        <v>21</v>
      </c>
      <c r="N114" s="245" t="s">
        <v>43</v>
      </c>
      <c r="O114" s="48"/>
      <c r="P114" s="246">
        <f>O114*H114</f>
        <v>0</v>
      </c>
      <c r="Q114" s="246">
        <v>0</v>
      </c>
      <c r="R114" s="246">
        <f>Q114*H114</f>
        <v>0</v>
      </c>
      <c r="S114" s="246">
        <v>0</v>
      </c>
      <c r="T114" s="247">
        <f>S114*H114</f>
        <v>0</v>
      </c>
      <c r="AR114" s="25" t="s">
        <v>194</v>
      </c>
      <c r="AT114" s="25" t="s">
        <v>190</v>
      </c>
      <c r="AU114" s="25" t="s">
        <v>79</v>
      </c>
      <c r="AY114" s="25" t="s">
        <v>188</v>
      </c>
      <c r="BE114" s="248">
        <f>IF(N114="základní",J114,0)</f>
        <v>0</v>
      </c>
      <c r="BF114" s="248">
        <f>IF(N114="snížená",J114,0)</f>
        <v>0</v>
      </c>
      <c r="BG114" s="248">
        <f>IF(N114="zákl. přenesená",J114,0)</f>
        <v>0</v>
      </c>
      <c r="BH114" s="248">
        <f>IF(N114="sníž. přenesená",J114,0)</f>
        <v>0</v>
      </c>
      <c r="BI114" s="248">
        <f>IF(N114="nulová",J114,0)</f>
        <v>0</v>
      </c>
      <c r="BJ114" s="25" t="s">
        <v>79</v>
      </c>
      <c r="BK114" s="248">
        <f>ROUND(I114*H114,2)</f>
        <v>0</v>
      </c>
      <c r="BL114" s="25" t="s">
        <v>194</v>
      </c>
      <c r="BM114" s="25" t="s">
        <v>395</v>
      </c>
    </row>
    <row r="115" s="1" customFormat="1">
      <c r="B115" s="47"/>
      <c r="C115" s="75"/>
      <c r="D115" s="249" t="s">
        <v>196</v>
      </c>
      <c r="E115" s="75"/>
      <c r="F115" s="250" t="s">
        <v>2170</v>
      </c>
      <c r="G115" s="75"/>
      <c r="H115" s="75"/>
      <c r="I115" s="205"/>
      <c r="J115" s="75"/>
      <c r="K115" s="75"/>
      <c r="L115" s="73"/>
      <c r="M115" s="251"/>
      <c r="N115" s="48"/>
      <c r="O115" s="48"/>
      <c r="P115" s="48"/>
      <c r="Q115" s="48"/>
      <c r="R115" s="48"/>
      <c r="S115" s="48"/>
      <c r="T115" s="96"/>
      <c r="AT115" s="25" t="s">
        <v>196</v>
      </c>
      <c r="AU115" s="25" t="s">
        <v>79</v>
      </c>
    </row>
    <row r="116" s="1" customFormat="1" ht="16.5" customHeight="1">
      <c r="B116" s="47"/>
      <c r="C116" s="237" t="s">
        <v>290</v>
      </c>
      <c r="D116" s="237" t="s">
        <v>190</v>
      </c>
      <c r="E116" s="238" t="s">
        <v>2218</v>
      </c>
      <c r="F116" s="239" t="s">
        <v>2172</v>
      </c>
      <c r="G116" s="240" t="s">
        <v>2141</v>
      </c>
      <c r="H116" s="241">
        <v>1</v>
      </c>
      <c r="I116" s="242"/>
      <c r="J116" s="243">
        <f>ROUND(I116*H116,2)</f>
        <v>0</v>
      </c>
      <c r="K116" s="239" t="s">
        <v>307</v>
      </c>
      <c r="L116" s="73"/>
      <c r="M116" s="244" t="s">
        <v>21</v>
      </c>
      <c r="N116" s="245" t="s">
        <v>43</v>
      </c>
      <c r="O116" s="48"/>
      <c r="P116" s="246">
        <f>O116*H116</f>
        <v>0</v>
      </c>
      <c r="Q116" s="246">
        <v>0</v>
      </c>
      <c r="R116" s="246">
        <f>Q116*H116</f>
        <v>0</v>
      </c>
      <c r="S116" s="246">
        <v>0</v>
      </c>
      <c r="T116" s="247">
        <f>S116*H116</f>
        <v>0</v>
      </c>
      <c r="AR116" s="25" t="s">
        <v>194</v>
      </c>
      <c r="AT116" s="25" t="s">
        <v>190</v>
      </c>
      <c r="AU116" s="25" t="s">
        <v>79</v>
      </c>
      <c r="AY116" s="25" t="s">
        <v>188</v>
      </c>
      <c r="BE116" s="248">
        <f>IF(N116="základní",J116,0)</f>
        <v>0</v>
      </c>
      <c r="BF116" s="248">
        <f>IF(N116="snížená",J116,0)</f>
        <v>0</v>
      </c>
      <c r="BG116" s="248">
        <f>IF(N116="zákl. přenesená",J116,0)</f>
        <v>0</v>
      </c>
      <c r="BH116" s="248">
        <f>IF(N116="sníž. přenesená",J116,0)</f>
        <v>0</v>
      </c>
      <c r="BI116" s="248">
        <f>IF(N116="nulová",J116,0)</f>
        <v>0</v>
      </c>
      <c r="BJ116" s="25" t="s">
        <v>79</v>
      </c>
      <c r="BK116" s="248">
        <f>ROUND(I116*H116,2)</f>
        <v>0</v>
      </c>
      <c r="BL116" s="25" t="s">
        <v>194</v>
      </c>
      <c r="BM116" s="25" t="s">
        <v>405</v>
      </c>
    </row>
    <row r="117" s="1" customFormat="1">
      <c r="B117" s="47"/>
      <c r="C117" s="75"/>
      <c r="D117" s="249" t="s">
        <v>196</v>
      </c>
      <c r="E117" s="75"/>
      <c r="F117" s="250" t="s">
        <v>2172</v>
      </c>
      <c r="G117" s="75"/>
      <c r="H117" s="75"/>
      <c r="I117" s="205"/>
      <c r="J117" s="75"/>
      <c r="K117" s="75"/>
      <c r="L117" s="73"/>
      <c r="M117" s="251"/>
      <c r="N117" s="48"/>
      <c r="O117" s="48"/>
      <c r="P117" s="48"/>
      <c r="Q117" s="48"/>
      <c r="R117" s="48"/>
      <c r="S117" s="48"/>
      <c r="T117" s="96"/>
      <c r="AT117" s="25" t="s">
        <v>196</v>
      </c>
      <c r="AU117" s="25" t="s">
        <v>79</v>
      </c>
    </row>
    <row r="118" s="11" customFormat="1" ht="37.44001" customHeight="1">
      <c r="B118" s="221"/>
      <c r="C118" s="222"/>
      <c r="D118" s="223" t="s">
        <v>71</v>
      </c>
      <c r="E118" s="224" t="s">
        <v>2173</v>
      </c>
      <c r="F118" s="224" t="s">
        <v>2174</v>
      </c>
      <c r="G118" s="222"/>
      <c r="H118" s="222"/>
      <c r="I118" s="225"/>
      <c r="J118" s="226">
        <f>BK118</f>
        <v>0</v>
      </c>
      <c r="K118" s="222"/>
      <c r="L118" s="227"/>
      <c r="M118" s="228"/>
      <c r="N118" s="229"/>
      <c r="O118" s="229"/>
      <c r="P118" s="230">
        <f>SUM(P119:P142)</f>
        <v>0</v>
      </c>
      <c r="Q118" s="229"/>
      <c r="R118" s="230">
        <f>SUM(R119:R142)</f>
        <v>0</v>
      </c>
      <c r="S118" s="229"/>
      <c r="T118" s="231">
        <f>SUM(T119:T142)</f>
        <v>0</v>
      </c>
      <c r="AR118" s="232" t="s">
        <v>79</v>
      </c>
      <c r="AT118" s="233" t="s">
        <v>71</v>
      </c>
      <c r="AU118" s="233" t="s">
        <v>72</v>
      </c>
      <c r="AY118" s="232" t="s">
        <v>188</v>
      </c>
      <c r="BK118" s="234">
        <f>SUM(BK119:BK142)</f>
        <v>0</v>
      </c>
    </row>
    <row r="119" s="1" customFormat="1" ht="16.5" customHeight="1">
      <c r="B119" s="47"/>
      <c r="C119" s="237" t="s">
        <v>296</v>
      </c>
      <c r="D119" s="237" t="s">
        <v>190</v>
      </c>
      <c r="E119" s="238" t="s">
        <v>2175</v>
      </c>
      <c r="F119" s="239" t="s">
        <v>2176</v>
      </c>
      <c r="G119" s="240" t="s">
        <v>378</v>
      </c>
      <c r="H119" s="241">
        <v>150</v>
      </c>
      <c r="I119" s="242"/>
      <c r="J119" s="243">
        <f>ROUND(I119*H119,2)</f>
        <v>0</v>
      </c>
      <c r="K119" s="239" t="s">
        <v>307</v>
      </c>
      <c r="L119" s="73"/>
      <c r="M119" s="244" t="s">
        <v>21</v>
      </c>
      <c r="N119" s="245" t="s">
        <v>43</v>
      </c>
      <c r="O119" s="48"/>
      <c r="P119" s="246">
        <f>O119*H119</f>
        <v>0</v>
      </c>
      <c r="Q119" s="246">
        <v>0</v>
      </c>
      <c r="R119" s="246">
        <f>Q119*H119</f>
        <v>0</v>
      </c>
      <c r="S119" s="246">
        <v>0</v>
      </c>
      <c r="T119" s="247">
        <f>S119*H119</f>
        <v>0</v>
      </c>
      <c r="AR119" s="25" t="s">
        <v>194</v>
      </c>
      <c r="AT119" s="25" t="s">
        <v>190</v>
      </c>
      <c r="AU119" s="25" t="s">
        <v>79</v>
      </c>
      <c r="AY119" s="25" t="s">
        <v>188</v>
      </c>
      <c r="BE119" s="248">
        <f>IF(N119="základní",J119,0)</f>
        <v>0</v>
      </c>
      <c r="BF119" s="248">
        <f>IF(N119="snížená",J119,0)</f>
        <v>0</v>
      </c>
      <c r="BG119" s="248">
        <f>IF(N119="zákl. přenesená",J119,0)</f>
        <v>0</v>
      </c>
      <c r="BH119" s="248">
        <f>IF(N119="sníž. přenesená",J119,0)</f>
        <v>0</v>
      </c>
      <c r="BI119" s="248">
        <f>IF(N119="nulová",J119,0)</f>
        <v>0</v>
      </c>
      <c r="BJ119" s="25" t="s">
        <v>79</v>
      </c>
      <c r="BK119" s="248">
        <f>ROUND(I119*H119,2)</f>
        <v>0</v>
      </c>
      <c r="BL119" s="25" t="s">
        <v>194</v>
      </c>
      <c r="BM119" s="25" t="s">
        <v>415</v>
      </c>
    </row>
    <row r="120" s="1" customFormat="1">
      <c r="B120" s="47"/>
      <c r="C120" s="75"/>
      <c r="D120" s="249" t="s">
        <v>196</v>
      </c>
      <c r="E120" s="75"/>
      <c r="F120" s="250" t="s">
        <v>2176</v>
      </c>
      <c r="G120" s="75"/>
      <c r="H120" s="75"/>
      <c r="I120" s="205"/>
      <c r="J120" s="75"/>
      <c r="K120" s="75"/>
      <c r="L120" s="73"/>
      <c r="M120" s="251"/>
      <c r="N120" s="48"/>
      <c r="O120" s="48"/>
      <c r="P120" s="48"/>
      <c r="Q120" s="48"/>
      <c r="R120" s="48"/>
      <c r="S120" s="48"/>
      <c r="T120" s="96"/>
      <c r="AT120" s="25" t="s">
        <v>196</v>
      </c>
      <c r="AU120" s="25" t="s">
        <v>79</v>
      </c>
    </row>
    <row r="121" s="1" customFormat="1" ht="16.5" customHeight="1">
      <c r="B121" s="47"/>
      <c r="C121" s="237" t="s">
        <v>304</v>
      </c>
      <c r="D121" s="237" t="s">
        <v>190</v>
      </c>
      <c r="E121" s="238" t="s">
        <v>2177</v>
      </c>
      <c r="F121" s="239" t="s">
        <v>2178</v>
      </c>
      <c r="G121" s="240" t="s">
        <v>378</v>
      </c>
      <c r="H121" s="241">
        <v>145</v>
      </c>
      <c r="I121" s="242"/>
      <c r="J121" s="243">
        <f>ROUND(I121*H121,2)</f>
        <v>0</v>
      </c>
      <c r="K121" s="239" t="s">
        <v>307</v>
      </c>
      <c r="L121" s="73"/>
      <c r="M121" s="244" t="s">
        <v>21</v>
      </c>
      <c r="N121" s="245" t="s">
        <v>43</v>
      </c>
      <c r="O121" s="48"/>
      <c r="P121" s="246">
        <f>O121*H121</f>
        <v>0</v>
      </c>
      <c r="Q121" s="246">
        <v>0</v>
      </c>
      <c r="R121" s="246">
        <f>Q121*H121</f>
        <v>0</v>
      </c>
      <c r="S121" s="246">
        <v>0</v>
      </c>
      <c r="T121" s="247">
        <f>S121*H121</f>
        <v>0</v>
      </c>
      <c r="AR121" s="25" t="s">
        <v>194</v>
      </c>
      <c r="AT121" s="25" t="s">
        <v>190</v>
      </c>
      <c r="AU121" s="25" t="s">
        <v>79</v>
      </c>
      <c r="AY121" s="25" t="s">
        <v>188</v>
      </c>
      <c r="BE121" s="248">
        <f>IF(N121="základní",J121,0)</f>
        <v>0</v>
      </c>
      <c r="BF121" s="248">
        <f>IF(N121="snížená",J121,0)</f>
        <v>0</v>
      </c>
      <c r="BG121" s="248">
        <f>IF(N121="zákl. přenesená",J121,0)</f>
        <v>0</v>
      </c>
      <c r="BH121" s="248">
        <f>IF(N121="sníž. přenesená",J121,0)</f>
        <v>0</v>
      </c>
      <c r="BI121" s="248">
        <f>IF(N121="nulová",J121,0)</f>
        <v>0</v>
      </c>
      <c r="BJ121" s="25" t="s">
        <v>79</v>
      </c>
      <c r="BK121" s="248">
        <f>ROUND(I121*H121,2)</f>
        <v>0</v>
      </c>
      <c r="BL121" s="25" t="s">
        <v>194</v>
      </c>
      <c r="BM121" s="25" t="s">
        <v>428</v>
      </c>
    </row>
    <row r="122" s="1" customFormat="1">
      <c r="B122" s="47"/>
      <c r="C122" s="75"/>
      <c r="D122" s="249" t="s">
        <v>196</v>
      </c>
      <c r="E122" s="75"/>
      <c r="F122" s="250" t="s">
        <v>2178</v>
      </c>
      <c r="G122" s="75"/>
      <c r="H122" s="75"/>
      <c r="I122" s="205"/>
      <c r="J122" s="75"/>
      <c r="K122" s="75"/>
      <c r="L122" s="73"/>
      <c r="M122" s="251"/>
      <c r="N122" s="48"/>
      <c r="O122" s="48"/>
      <c r="P122" s="48"/>
      <c r="Q122" s="48"/>
      <c r="R122" s="48"/>
      <c r="S122" s="48"/>
      <c r="T122" s="96"/>
      <c r="AT122" s="25" t="s">
        <v>196</v>
      </c>
      <c r="AU122" s="25" t="s">
        <v>79</v>
      </c>
    </row>
    <row r="123" s="1" customFormat="1" ht="25.5" customHeight="1">
      <c r="B123" s="47"/>
      <c r="C123" s="237" t="s">
        <v>315</v>
      </c>
      <c r="D123" s="237" t="s">
        <v>190</v>
      </c>
      <c r="E123" s="238" t="s">
        <v>2179</v>
      </c>
      <c r="F123" s="239" t="s">
        <v>2180</v>
      </c>
      <c r="G123" s="240" t="s">
        <v>378</v>
      </c>
      <c r="H123" s="241">
        <v>130</v>
      </c>
      <c r="I123" s="242"/>
      <c r="J123" s="243">
        <f>ROUND(I123*H123,2)</f>
        <v>0</v>
      </c>
      <c r="K123" s="239" t="s">
        <v>307</v>
      </c>
      <c r="L123" s="73"/>
      <c r="M123" s="244" t="s">
        <v>21</v>
      </c>
      <c r="N123" s="245" t="s">
        <v>43</v>
      </c>
      <c r="O123" s="48"/>
      <c r="P123" s="246">
        <f>O123*H123</f>
        <v>0</v>
      </c>
      <c r="Q123" s="246">
        <v>0</v>
      </c>
      <c r="R123" s="246">
        <f>Q123*H123</f>
        <v>0</v>
      </c>
      <c r="S123" s="246">
        <v>0</v>
      </c>
      <c r="T123" s="247">
        <f>S123*H123</f>
        <v>0</v>
      </c>
      <c r="AR123" s="25" t="s">
        <v>194</v>
      </c>
      <c r="AT123" s="25" t="s">
        <v>190</v>
      </c>
      <c r="AU123" s="25" t="s">
        <v>79</v>
      </c>
      <c r="AY123" s="25" t="s">
        <v>188</v>
      </c>
      <c r="BE123" s="248">
        <f>IF(N123="základní",J123,0)</f>
        <v>0</v>
      </c>
      <c r="BF123" s="248">
        <f>IF(N123="snížená",J123,0)</f>
        <v>0</v>
      </c>
      <c r="BG123" s="248">
        <f>IF(N123="zákl. přenesená",J123,0)</f>
        <v>0</v>
      </c>
      <c r="BH123" s="248">
        <f>IF(N123="sníž. přenesená",J123,0)</f>
        <v>0</v>
      </c>
      <c r="BI123" s="248">
        <f>IF(N123="nulová",J123,0)</f>
        <v>0</v>
      </c>
      <c r="BJ123" s="25" t="s">
        <v>79</v>
      </c>
      <c r="BK123" s="248">
        <f>ROUND(I123*H123,2)</f>
        <v>0</v>
      </c>
      <c r="BL123" s="25" t="s">
        <v>194</v>
      </c>
      <c r="BM123" s="25" t="s">
        <v>440</v>
      </c>
    </row>
    <row r="124" s="1" customFormat="1">
      <c r="B124" s="47"/>
      <c r="C124" s="75"/>
      <c r="D124" s="249" t="s">
        <v>196</v>
      </c>
      <c r="E124" s="75"/>
      <c r="F124" s="250" t="s">
        <v>2180</v>
      </c>
      <c r="G124" s="75"/>
      <c r="H124" s="75"/>
      <c r="I124" s="205"/>
      <c r="J124" s="75"/>
      <c r="K124" s="75"/>
      <c r="L124" s="73"/>
      <c r="M124" s="251"/>
      <c r="N124" s="48"/>
      <c r="O124" s="48"/>
      <c r="P124" s="48"/>
      <c r="Q124" s="48"/>
      <c r="R124" s="48"/>
      <c r="S124" s="48"/>
      <c r="T124" s="96"/>
      <c r="AT124" s="25" t="s">
        <v>196</v>
      </c>
      <c r="AU124" s="25" t="s">
        <v>79</v>
      </c>
    </row>
    <row r="125" s="1" customFormat="1" ht="16.5" customHeight="1">
      <c r="B125" s="47"/>
      <c r="C125" s="237" t="s">
        <v>322</v>
      </c>
      <c r="D125" s="237" t="s">
        <v>190</v>
      </c>
      <c r="E125" s="238" t="s">
        <v>2181</v>
      </c>
      <c r="F125" s="239" t="s">
        <v>2182</v>
      </c>
      <c r="G125" s="240" t="s">
        <v>2141</v>
      </c>
      <c r="H125" s="241">
        <v>25</v>
      </c>
      <c r="I125" s="242"/>
      <c r="J125" s="243">
        <f>ROUND(I125*H125,2)</f>
        <v>0</v>
      </c>
      <c r="K125" s="239" t="s">
        <v>307</v>
      </c>
      <c r="L125" s="73"/>
      <c r="M125" s="244" t="s">
        <v>21</v>
      </c>
      <c r="N125" s="245" t="s">
        <v>43</v>
      </c>
      <c r="O125" s="48"/>
      <c r="P125" s="246">
        <f>O125*H125</f>
        <v>0</v>
      </c>
      <c r="Q125" s="246">
        <v>0</v>
      </c>
      <c r="R125" s="246">
        <f>Q125*H125</f>
        <v>0</v>
      </c>
      <c r="S125" s="246">
        <v>0</v>
      </c>
      <c r="T125" s="247">
        <f>S125*H125</f>
        <v>0</v>
      </c>
      <c r="AR125" s="25" t="s">
        <v>194</v>
      </c>
      <c r="AT125" s="25" t="s">
        <v>190</v>
      </c>
      <c r="AU125" s="25" t="s">
        <v>79</v>
      </c>
      <c r="AY125" s="25" t="s">
        <v>188</v>
      </c>
      <c r="BE125" s="248">
        <f>IF(N125="základní",J125,0)</f>
        <v>0</v>
      </c>
      <c r="BF125" s="248">
        <f>IF(N125="snížená",J125,0)</f>
        <v>0</v>
      </c>
      <c r="BG125" s="248">
        <f>IF(N125="zákl. přenesená",J125,0)</f>
        <v>0</v>
      </c>
      <c r="BH125" s="248">
        <f>IF(N125="sníž. přenesená",J125,0)</f>
        <v>0</v>
      </c>
      <c r="BI125" s="248">
        <f>IF(N125="nulová",J125,0)</f>
        <v>0</v>
      </c>
      <c r="BJ125" s="25" t="s">
        <v>79</v>
      </c>
      <c r="BK125" s="248">
        <f>ROUND(I125*H125,2)</f>
        <v>0</v>
      </c>
      <c r="BL125" s="25" t="s">
        <v>194</v>
      </c>
      <c r="BM125" s="25" t="s">
        <v>453</v>
      </c>
    </row>
    <row r="126" s="1" customFormat="1">
      <c r="B126" s="47"/>
      <c r="C126" s="75"/>
      <c r="D126" s="249" t="s">
        <v>196</v>
      </c>
      <c r="E126" s="75"/>
      <c r="F126" s="250" t="s">
        <v>2183</v>
      </c>
      <c r="G126" s="75"/>
      <c r="H126" s="75"/>
      <c r="I126" s="205"/>
      <c r="J126" s="75"/>
      <c r="K126" s="75"/>
      <c r="L126" s="73"/>
      <c r="M126" s="251"/>
      <c r="N126" s="48"/>
      <c r="O126" s="48"/>
      <c r="P126" s="48"/>
      <c r="Q126" s="48"/>
      <c r="R126" s="48"/>
      <c r="S126" s="48"/>
      <c r="T126" s="96"/>
      <c r="AT126" s="25" t="s">
        <v>196</v>
      </c>
      <c r="AU126" s="25" t="s">
        <v>79</v>
      </c>
    </row>
    <row r="127" s="1" customFormat="1" ht="16.5" customHeight="1">
      <c r="B127" s="47"/>
      <c r="C127" s="237" t="s">
        <v>9</v>
      </c>
      <c r="D127" s="237" t="s">
        <v>190</v>
      </c>
      <c r="E127" s="238" t="s">
        <v>2184</v>
      </c>
      <c r="F127" s="239" t="s">
        <v>2185</v>
      </c>
      <c r="G127" s="240" t="s">
        <v>2141</v>
      </c>
      <c r="H127" s="241">
        <v>25</v>
      </c>
      <c r="I127" s="242"/>
      <c r="J127" s="243">
        <f>ROUND(I127*H127,2)</f>
        <v>0</v>
      </c>
      <c r="K127" s="239" t="s">
        <v>307</v>
      </c>
      <c r="L127" s="73"/>
      <c r="M127" s="244" t="s">
        <v>21</v>
      </c>
      <c r="N127" s="245" t="s">
        <v>43</v>
      </c>
      <c r="O127" s="48"/>
      <c r="P127" s="246">
        <f>O127*H127</f>
        <v>0</v>
      </c>
      <c r="Q127" s="246">
        <v>0</v>
      </c>
      <c r="R127" s="246">
        <f>Q127*H127</f>
        <v>0</v>
      </c>
      <c r="S127" s="246">
        <v>0</v>
      </c>
      <c r="T127" s="247">
        <f>S127*H127</f>
        <v>0</v>
      </c>
      <c r="AR127" s="25" t="s">
        <v>194</v>
      </c>
      <c r="AT127" s="25" t="s">
        <v>190</v>
      </c>
      <c r="AU127" s="25" t="s">
        <v>79</v>
      </c>
      <c r="AY127" s="25" t="s">
        <v>188</v>
      </c>
      <c r="BE127" s="248">
        <f>IF(N127="základní",J127,0)</f>
        <v>0</v>
      </c>
      <c r="BF127" s="248">
        <f>IF(N127="snížená",J127,0)</f>
        <v>0</v>
      </c>
      <c r="BG127" s="248">
        <f>IF(N127="zákl. přenesená",J127,0)</f>
        <v>0</v>
      </c>
      <c r="BH127" s="248">
        <f>IF(N127="sníž. přenesená",J127,0)</f>
        <v>0</v>
      </c>
      <c r="BI127" s="248">
        <f>IF(N127="nulová",J127,0)</f>
        <v>0</v>
      </c>
      <c r="BJ127" s="25" t="s">
        <v>79</v>
      </c>
      <c r="BK127" s="248">
        <f>ROUND(I127*H127,2)</f>
        <v>0</v>
      </c>
      <c r="BL127" s="25" t="s">
        <v>194</v>
      </c>
      <c r="BM127" s="25" t="s">
        <v>466</v>
      </c>
    </row>
    <row r="128" s="1" customFormat="1">
      <c r="B128" s="47"/>
      <c r="C128" s="75"/>
      <c r="D128" s="249" t="s">
        <v>196</v>
      </c>
      <c r="E128" s="75"/>
      <c r="F128" s="250" t="s">
        <v>2186</v>
      </c>
      <c r="G128" s="75"/>
      <c r="H128" s="75"/>
      <c r="I128" s="205"/>
      <c r="J128" s="75"/>
      <c r="K128" s="75"/>
      <c r="L128" s="73"/>
      <c r="M128" s="251"/>
      <c r="N128" s="48"/>
      <c r="O128" s="48"/>
      <c r="P128" s="48"/>
      <c r="Q128" s="48"/>
      <c r="R128" s="48"/>
      <c r="S128" s="48"/>
      <c r="T128" s="96"/>
      <c r="AT128" s="25" t="s">
        <v>196</v>
      </c>
      <c r="AU128" s="25" t="s">
        <v>79</v>
      </c>
    </row>
    <row r="129" s="1" customFormat="1" ht="16.5" customHeight="1">
      <c r="B129" s="47"/>
      <c r="C129" s="237" t="s">
        <v>330</v>
      </c>
      <c r="D129" s="237" t="s">
        <v>190</v>
      </c>
      <c r="E129" s="238" t="s">
        <v>2219</v>
      </c>
      <c r="F129" s="239" t="s">
        <v>2220</v>
      </c>
      <c r="G129" s="240" t="s">
        <v>2141</v>
      </c>
      <c r="H129" s="241">
        <v>3</v>
      </c>
      <c r="I129" s="242"/>
      <c r="J129" s="243">
        <f>ROUND(I129*H129,2)</f>
        <v>0</v>
      </c>
      <c r="K129" s="239" t="s">
        <v>307</v>
      </c>
      <c r="L129" s="73"/>
      <c r="M129" s="244" t="s">
        <v>21</v>
      </c>
      <c r="N129" s="245" t="s">
        <v>43</v>
      </c>
      <c r="O129" s="48"/>
      <c r="P129" s="246">
        <f>O129*H129</f>
        <v>0</v>
      </c>
      <c r="Q129" s="246">
        <v>0</v>
      </c>
      <c r="R129" s="246">
        <f>Q129*H129</f>
        <v>0</v>
      </c>
      <c r="S129" s="246">
        <v>0</v>
      </c>
      <c r="T129" s="247">
        <f>S129*H129</f>
        <v>0</v>
      </c>
      <c r="AR129" s="25" t="s">
        <v>194</v>
      </c>
      <c r="AT129" s="25" t="s">
        <v>190</v>
      </c>
      <c r="AU129" s="25" t="s">
        <v>79</v>
      </c>
      <c r="AY129" s="25" t="s">
        <v>188</v>
      </c>
      <c r="BE129" s="248">
        <f>IF(N129="základní",J129,0)</f>
        <v>0</v>
      </c>
      <c r="BF129" s="248">
        <f>IF(N129="snížená",J129,0)</f>
        <v>0</v>
      </c>
      <c r="BG129" s="248">
        <f>IF(N129="zákl. přenesená",J129,0)</f>
        <v>0</v>
      </c>
      <c r="BH129" s="248">
        <f>IF(N129="sníž. přenesená",J129,0)</f>
        <v>0</v>
      </c>
      <c r="BI129" s="248">
        <f>IF(N129="nulová",J129,0)</f>
        <v>0</v>
      </c>
      <c r="BJ129" s="25" t="s">
        <v>79</v>
      </c>
      <c r="BK129" s="248">
        <f>ROUND(I129*H129,2)</f>
        <v>0</v>
      </c>
      <c r="BL129" s="25" t="s">
        <v>194</v>
      </c>
      <c r="BM129" s="25" t="s">
        <v>478</v>
      </c>
    </row>
    <row r="130" s="1" customFormat="1">
      <c r="B130" s="47"/>
      <c r="C130" s="75"/>
      <c r="D130" s="249" t="s">
        <v>196</v>
      </c>
      <c r="E130" s="75"/>
      <c r="F130" s="250" t="s">
        <v>2220</v>
      </c>
      <c r="G130" s="75"/>
      <c r="H130" s="75"/>
      <c r="I130" s="205"/>
      <c r="J130" s="75"/>
      <c r="K130" s="75"/>
      <c r="L130" s="73"/>
      <c r="M130" s="251"/>
      <c r="N130" s="48"/>
      <c r="O130" s="48"/>
      <c r="P130" s="48"/>
      <c r="Q130" s="48"/>
      <c r="R130" s="48"/>
      <c r="S130" s="48"/>
      <c r="T130" s="96"/>
      <c r="AT130" s="25" t="s">
        <v>196</v>
      </c>
      <c r="AU130" s="25" t="s">
        <v>79</v>
      </c>
    </row>
    <row r="131" s="1" customFormat="1" ht="16.5" customHeight="1">
      <c r="B131" s="47"/>
      <c r="C131" s="237" t="s">
        <v>335</v>
      </c>
      <c r="D131" s="237" t="s">
        <v>190</v>
      </c>
      <c r="E131" s="238" t="s">
        <v>2203</v>
      </c>
      <c r="F131" s="239" t="s">
        <v>2190</v>
      </c>
      <c r="G131" s="240" t="s">
        <v>2141</v>
      </c>
      <c r="H131" s="241">
        <v>1</v>
      </c>
      <c r="I131" s="242"/>
      <c r="J131" s="243">
        <f>ROUND(I131*H131,2)</f>
        <v>0</v>
      </c>
      <c r="K131" s="239" t="s">
        <v>307</v>
      </c>
      <c r="L131" s="73"/>
      <c r="M131" s="244" t="s">
        <v>21</v>
      </c>
      <c r="N131" s="245" t="s">
        <v>43</v>
      </c>
      <c r="O131" s="48"/>
      <c r="P131" s="246">
        <f>O131*H131</f>
        <v>0</v>
      </c>
      <c r="Q131" s="246">
        <v>0</v>
      </c>
      <c r="R131" s="246">
        <f>Q131*H131</f>
        <v>0</v>
      </c>
      <c r="S131" s="246">
        <v>0</v>
      </c>
      <c r="T131" s="247">
        <f>S131*H131</f>
        <v>0</v>
      </c>
      <c r="AR131" s="25" t="s">
        <v>194</v>
      </c>
      <c r="AT131" s="25" t="s">
        <v>190</v>
      </c>
      <c r="AU131" s="25" t="s">
        <v>79</v>
      </c>
      <c r="AY131" s="25" t="s">
        <v>188</v>
      </c>
      <c r="BE131" s="248">
        <f>IF(N131="základní",J131,0)</f>
        <v>0</v>
      </c>
      <c r="BF131" s="248">
        <f>IF(N131="snížená",J131,0)</f>
        <v>0</v>
      </c>
      <c r="BG131" s="248">
        <f>IF(N131="zákl. přenesená",J131,0)</f>
        <v>0</v>
      </c>
      <c r="BH131" s="248">
        <f>IF(N131="sníž. přenesená",J131,0)</f>
        <v>0</v>
      </c>
      <c r="BI131" s="248">
        <f>IF(N131="nulová",J131,0)</f>
        <v>0</v>
      </c>
      <c r="BJ131" s="25" t="s">
        <v>79</v>
      </c>
      <c r="BK131" s="248">
        <f>ROUND(I131*H131,2)</f>
        <v>0</v>
      </c>
      <c r="BL131" s="25" t="s">
        <v>194</v>
      </c>
      <c r="BM131" s="25" t="s">
        <v>490</v>
      </c>
    </row>
    <row r="132" s="1" customFormat="1">
      <c r="B132" s="47"/>
      <c r="C132" s="75"/>
      <c r="D132" s="249" t="s">
        <v>196</v>
      </c>
      <c r="E132" s="75"/>
      <c r="F132" s="250" t="s">
        <v>2190</v>
      </c>
      <c r="G132" s="75"/>
      <c r="H132" s="75"/>
      <c r="I132" s="205"/>
      <c r="J132" s="75"/>
      <c r="K132" s="75"/>
      <c r="L132" s="73"/>
      <c r="M132" s="251"/>
      <c r="N132" s="48"/>
      <c r="O132" s="48"/>
      <c r="P132" s="48"/>
      <c r="Q132" s="48"/>
      <c r="R132" s="48"/>
      <c r="S132" s="48"/>
      <c r="T132" s="96"/>
      <c r="AT132" s="25" t="s">
        <v>196</v>
      </c>
      <c r="AU132" s="25" t="s">
        <v>79</v>
      </c>
    </row>
    <row r="133" s="1" customFormat="1" ht="16.5" customHeight="1">
      <c r="B133" s="47"/>
      <c r="C133" s="237" t="s">
        <v>342</v>
      </c>
      <c r="D133" s="237" t="s">
        <v>190</v>
      </c>
      <c r="E133" s="238" t="s">
        <v>2221</v>
      </c>
      <c r="F133" s="239" t="s">
        <v>2192</v>
      </c>
      <c r="G133" s="240" t="s">
        <v>2141</v>
      </c>
      <c r="H133" s="241">
        <v>1</v>
      </c>
      <c r="I133" s="242"/>
      <c r="J133" s="243">
        <f>ROUND(I133*H133,2)</f>
        <v>0</v>
      </c>
      <c r="K133" s="239" t="s">
        <v>307</v>
      </c>
      <c r="L133" s="73"/>
      <c r="M133" s="244" t="s">
        <v>21</v>
      </c>
      <c r="N133" s="245" t="s">
        <v>43</v>
      </c>
      <c r="O133" s="48"/>
      <c r="P133" s="246">
        <f>O133*H133</f>
        <v>0</v>
      </c>
      <c r="Q133" s="246">
        <v>0</v>
      </c>
      <c r="R133" s="246">
        <f>Q133*H133</f>
        <v>0</v>
      </c>
      <c r="S133" s="246">
        <v>0</v>
      </c>
      <c r="T133" s="247">
        <f>S133*H133</f>
        <v>0</v>
      </c>
      <c r="AR133" s="25" t="s">
        <v>194</v>
      </c>
      <c r="AT133" s="25" t="s">
        <v>190</v>
      </c>
      <c r="AU133" s="25" t="s">
        <v>79</v>
      </c>
      <c r="AY133" s="25" t="s">
        <v>188</v>
      </c>
      <c r="BE133" s="248">
        <f>IF(N133="základní",J133,0)</f>
        <v>0</v>
      </c>
      <c r="BF133" s="248">
        <f>IF(N133="snížená",J133,0)</f>
        <v>0</v>
      </c>
      <c r="BG133" s="248">
        <f>IF(N133="zákl. přenesená",J133,0)</f>
        <v>0</v>
      </c>
      <c r="BH133" s="248">
        <f>IF(N133="sníž. přenesená",J133,0)</f>
        <v>0</v>
      </c>
      <c r="BI133" s="248">
        <f>IF(N133="nulová",J133,0)</f>
        <v>0</v>
      </c>
      <c r="BJ133" s="25" t="s">
        <v>79</v>
      </c>
      <c r="BK133" s="248">
        <f>ROUND(I133*H133,2)</f>
        <v>0</v>
      </c>
      <c r="BL133" s="25" t="s">
        <v>194</v>
      </c>
      <c r="BM133" s="25" t="s">
        <v>518</v>
      </c>
    </row>
    <row r="134" s="1" customFormat="1">
      <c r="B134" s="47"/>
      <c r="C134" s="75"/>
      <c r="D134" s="249" t="s">
        <v>196</v>
      </c>
      <c r="E134" s="75"/>
      <c r="F134" s="250" t="s">
        <v>2192</v>
      </c>
      <c r="G134" s="75"/>
      <c r="H134" s="75"/>
      <c r="I134" s="205"/>
      <c r="J134" s="75"/>
      <c r="K134" s="75"/>
      <c r="L134" s="73"/>
      <c r="M134" s="251"/>
      <c r="N134" s="48"/>
      <c r="O134" s="48"/>
      <c r="P134" s="48"/>
      <c r="Q134" s="48"/>
      <c r="R134" s="48"/>
      <c r="S134" s="48"/>
      <c r="T134" s="96"/>
      <c r="AT134" s="25" t="s">
        <v>196</v>
      </c>
      <c r="AU134" s="25" t="s">
        <v>79</v>
      </c>
    </row>
    <row r="135" s="1" customFormat="1" ht="16.5" customHeight="1">
      <c r="B135" s="47"/>
      <c r="C135" s="237" t="s">
        <v>347</v>
      </c>
      <c r="D135" s="237" t="s">
        <v>190</v>
      </c>
      <c r="E135" s="238" t="s">
        <v>2193</v>
      </c>
      <c r="F135" s="239" t="s">
        <v>2194</v>
      </c>
      <c r="G135" s="240" t="s">
        <v>2166</v>
      </c>
      <c r="H135" s="241">
        <v>16</v>
      </c>
      <c r="I135" s="242"/>
      <c r="J135" s="243">
        <f>ROUND(I135*H135,2)</f>
        <v>0</v>
      </c>
      <c r="K135" s="239" t="s">
        <v>307</v>
      </c>
      <c r="L135" s="73"/>
      <c r="M135" s="244" t="s">
        <v>21</v>
      </c>
      <c r="N135" s="245" t="s">
        <v>43</v>
      </c>
      <c r="O135" s="48"/>
      <c r="P135" s="246">
        <f>O135*H135</f>
        <v>0</v>
      </c>
      <c r="Q135" s="246">
        <v>0</v>
      </c>
      <c r="R135" s="246">
        <f>Q135*H135</f>
        <v>0</v>
      </c>
      <c r="S135" s="246">
        <v>0</v>
      </c>
      <c r="T135" s="247">
        <f>S135*H135</f>
        <v>0</v>
      </c>
      <c r="AR135" s="25" t="s">
        <v>194</v>
      </c>
      <c r="AT135" s="25" t="s">
        <v>190</v>
      </c>
      <c r="AU135" s="25" t="s">
        <v>79</v>
      </c>
      <c r="AY135" s="25" t="s">
        <v>188</v>
      </c>
      <c r="BE135" s="248">
        <f>IF(N135="základní",J135,0)</f>
        <v>0</v>
      </c>
      <c r="BF135" s="248">
        <f>IF(N135="snížená",J135,0)</f>
        <v>0</v>
      </c>
      <c r="BG135" s="248">
        <f>IF(N135="zákl. přenesená",J135,0)</f>
        <v>0</v>
      </c>
      <c r="BH135" s="248">
        <f>IF(N135="sníž. přenesená",J135,0)</f>
        <v>0</v>
      </c>
      <c r="BI135" s="248">
        <f>IF(N135="nulová",J135,0)</f>
        <v>0</v>
      </c>
      <c r="BJ135" s="25" t="s">
        <v>79</v>
      </c>
      <c r="BK135" s="248">
        <f>ROUND(I135*H135,2)</f>
        <v>0</v>
      </c>
      <c r="BL135" s="25" t="s">
        <v>194</v>
      </c>
      <c r="BM135" s="25" t="s">
        <v>533</v>
      </c>
    </row>
    <row r="136" s="1" customFormat="1">
      <c r="B136" s="47"/>
      <c r="C136" s="75"/>
      <c r="D136" s="249" t="s">
        <v>196</v>
      </c>
      <c r="E136" s="75"/>
      <c r="F136" s="250" t="s">
        <v>2194</v>
      </c>
      <c r="G136" s="75"/>
      <c r="H136" s="75"/>
      <c r="I136" s="205"/>
      <c r="J136" s="75"/>
      <c r="K136" s="75"/>
      <c r="L136" s="73"/>
      <c r="M136" s="251"/>
      <c r="N136" s="48"/>
      <c r="O136" s="48"/>
      <c r="P136" s="48"/>
      <c r="Q136" s="48"/>
      <c r="R136" s="48"/>
      <c r="S136" s="48"/>
      <c r="T136" s="96"/>
      <c r="AT136" s="25" t="s">
        <v>196</v>
      </c>
      <c r="AU136" s="25" t="s">
        <v>79</v>
      </c>
    </row>
    <row r="137" s="1" customFormat="1" ht="16.5" customHeight="1">
      <c r="B137" s="47"/>
      <c r="C137" s="237" t="s">
        <v>358</v>
      </c>
      <c r="D137" s="237" t="s">
        <v>190</v>
      </c>
      <c r="E137" s="238" t="s">
        <v>2195</v>
      </c>
      <c r="F137" s="239" t="s">
        <v>2168</v>
      </c>
      <c r="G137" s="240" t="s">
        <v>2141</v>
      </c>
      <c r="H137" s="241">
        <v>1</v>
      </c>
      <c r="I137" s="242"/>
      <c r="J137" s="243">
        <f>ROUND(I137*H137,2)</f>
        <v>0</v>
      </c>
      <c r="K137" s="239" t="s">
        <v>307</v>
      </c>
      <c r="L137" s="73"/>
      <c r="M137" s="244" t="s">
        <v>21</v>
      </c>
      <c r="N137" s="245" t="s">
        <v>43</v>
      </c>
      <c r="O137" s="48"/>
      <c r="P137" s="246">
        <f>O137*H137</f>
        <v>0</v>
      </c>
      <c r="Q137" s="246">
        <v>0</v>
      </c>
      <c r="R137" s="246">
        <f>Q137*H137</f>
        <v>0</v>
      </c>
      <c r="S137" s="246">
        <v>0</v>
      </c>
      <c r="T137" s="247">
        <f>S137*H137</f>
        <v>0</v>
      </c>
      <c r="AR137" s="25" t="s">
        <v>194</v>
      </c>
      <c r="AT137" s="25" t="s">
        <v>190</v>
      </c>
      <c r="AU137" s="25" t="s">
        <v>79</v>
      </c>
      <c r="AY137" s="25" t="s">
        <v>188</v>
      </c>
      <c r="BE137" s="248">
        <f>IF(N137="základní",J137,0)</f>
        <v>0</v>
      </c>
      <c r="BF137" s="248">
        <f>IF(N137="snížená",J137,0)</f>
        <v>0</v>
      </c>
      <c r="BG137" s="248">
        <f>IF(N137="zákl. přenesená",J137,0)</f>
        <v>0</v>
      </c>
      <c r="BH137" s="248">
        <f>IF(N137="sníž. přenesená",J137,0)</f>
        <v>0</v>
      </c>
      <c r="BI137" s="248">
        <f>IF(N137="nulová",J137,0)</f>
        <v>0</v>
      </c>
      <c r="BJ137" s="25" t="s">
        <v>79</v>
      </c>
      <c r="BK137" s="248">
        <f>ROUND(I137*H137,2)</f>
        <v>0</v>
      </c>
      <c r="BL137" s="25" t="s">
        <v>194</v>
      </c>
      <c r="BM137" s="25" t="s">
        <v>547</v>
      </c>
    </row>
    <row r="138" s="1" customFormat="1">
      <c r="B138" s="47"/>
      <c r="C138" s="75"/>
      <c r="D138" s="249" t="s">
        <v>196</v>
      </c>
      <c r="E138" s="75"/>
      <c r="F138" s="250" t="s">
        <v>2168</v>
      </c>
      <c r="G138" s="75"/>
      <c r="H138" s="75"/>
      <c r="I138" s="205"/>
      <c r="J138" s="75"/>
      <c r="K138" s="75"/>
      <c r="L138" s="73"/>
      <c r="M138" s="251"/>
      <c r="N138" s="48"/>
      <c r="O138" s="48"/>
      <c r="P138" s="48"/>
      <c r="Q138" s="48"/>
      <c r="R138" s="48"/>
      <c r="S138" s="48"/>
      <c r="T138" s="96"/>
      <c r="AT138" s="25" t="s">
        <v>196</v>
      </c>
      <c r="AU138" s="25" t="s">
        <v>79</v>
      </c>
    </row>
    <row r="139" s="1" customFormat="1" ht="16.5" customHeight="1">
      <c r="B139" s="47"/>
      <c r="C139" s="237" t="s">
        <v>363</v>
      </c>
      <c r="D139" s="237" t="s">
        <v>190</v>
      </c>
      <c r="E139" s="238" t="s">
        <v>2196</v>
      </c>
      <c r="F139" s="239" t="s">
        <v>2170</v>
      </c>
      <c r="G139" s="240" t="s">
        <v>2141</v>
      </c>
      <c r="H139" s="241">
        <v>1</v>
      </c>
      <c r="I139" s="242"/>
      <c r="J139" s="243">
        <f>ROUND(I139*H139,2)</f>
        <v>0</v>
      </c>
      <c r="K139" s="239" t="s">
        <v>307</v>
      </c>
      <c r="L139" s="73"/>
      <c r="M139" s="244" t="s">
        <v>21</v>
      </c>
      <c r="N139" s="245" t="s">
        <v>43</v>
      </c>
      <c r="O139" s="48"/>
      <c r="P139" s="246">
        <f>O139*H139</f>
        <v>0</v>
      </c>
      <c r="Q139" s="246">
        <v>0</v>
      </c>
      <c r="R139" s="246">
        <f>Q139*H139</f>
        <v>0</v>
      </c>
      <c r="S139" s="246">
        <v>0</v>
      </c>
      <c r="T139" s="247">
        <f>S139*H139</f>
        <v>0</v>
      </c>
      <c r="AR139" s="25" t="s">
        <v>194</v>
      </c>
      <c r="AT139" s="25" t="s">
        <v>190</v>
      </c>
      <c r="AU139" s="25" t="s">
        <v>79</v>
      </c>
      <c r="AY139" s="25" t="s">
        <v>188</v>
      </c>
      <c r="BE139" s="248">
        <f>IF(N139="základní",J139,0)</f>
        <v>0</v>
      </c>
      <c r="BF139" s="248">
        <f>IF(N139="snížená",J139,0)</f>
        <v>0</v>
      </c>
      <c r="BG139" s="248">
        <f>IF(N139="zákl. přenesená",J139,0)</f>
        <v>0</v>
      </c>
      <c r="BH139" s="248">
        <f>IF(N139="sníž. přenesená",J139,0)</f>
        <v>0</v>
      </c>
      <c r="BI139" s="248">
        <f>IF(N139="nulová",J139,0)</f>
        <v>0</v>
      </c>
      <c r="BJ139" s="25" t="s">
        <v>79</v>
      </c>
      <c r="BK139" s="248">
        <f>ROUND(I139*H139,2)</f>
        <v>0</v>
      </c>
      <c r="BL139" s="25" t="s">
        <v>194</v>
      </c>
      <c r="BM139" s="25" t="s">
        <v>562</v>
      </c>
    </row>
    <row r="140" s="1" customFormat="1">
      <c r="B140" s="47"/>
      <c r="C140" s="75"/>
      <c r="D140" s="249" t="s">
        <v>196</v>
      </c>
      <c r="E140" s="75"/>
      <c r="F140" s="250" t="s">
        <v>2170</v>
      </c>
      <c r="G140" s="75"/>
      <c r="H140" s="75"/>
      <c r="I140" s="205"/>
      <c r="J140" s="75"/>
      <c r="K140" s="75"/>
      <c r="L140" s="73"/>
      <c r="M140" s="251"/>
      <c r="N140" s="48"/>
      <c r="O140" s="48"/>
      <c r="P140" s="48"/>
      <c r="Q140" s="48"/>
      <c r="R140" s="48"/>
      <c r="S140" s="48"/>
      <c r="T140" s="96"/>
      <c r="AT140" s="25" t="s">
        <v>196</v>
      </c>
      <c r="AU140" s="25" t="s">
        <v>79</v>
      </c>
    </row>
    <row r="141" s="1" customFormat="1" ht="16.5" customHeight="1">
      <c r="B141" s="47"/>
      <c r="C141" s="237" t="s">
        <v>370</v>
      </c>
      <c r="D141" s="237" t="s">
        <v>190</v>
      </c>
      <c r="E141" s="238" t="s">
        <v>2205</v>
      </c>
      <c r="F141" s="239" t="s">
        <v>2172</v>
      </c>
      <c r="G141" s="240" t="s">
        <v>2141</v>
      </c>
      <c r="H141" s="241">
        <v>1</v>
      </c>
      <c r="I141" s="242"/>
      <c r="J141" s="243">
        <f>ROUND(I141*H141,2)</f>
        <v>0</v>
      </c>
      <c r="K141" s="239" t="s">
        <v>307</v>
      </c>
      <c r="L141" s="73"/>
      <c r="M141" s="244" t="s">
        <v>21</v>
      </c>
      <c r="N141" s="245" t="s">
        <v>43</v>
      </c>
      <c r="O141" s="48"/>
      <c r="P141" s="246">
        <f>O141*H141</f>
        <v>0</v>
      </c>
      <c r="Q141" s="246">
        <v>0</v>
      </c>
      <c r="R141" s="246">
        <f>Q141*H141</f>
        <v>0</v>
      </c>
      <c r="S141" s="246">
        <v>0</v>
      </c>
      <c r="T141" s="247">
        <f>S141*H141</f>
        <v>0</v>
      </c>
      <c r="AR141" s="25" t="s">
        <v>194</v>
      </c>
      <c r="AT141" s="25" t="s">
        <v>190</v>
      </c>
      <c r="AU141" s="25" t="s">
        <v>79</v>
      </c>
      <c r="AY141" s="25" t="s">
        <v>188</v>
      </c>
      <c r="BE141" s="248">
        <f>IF(N141="základní",J141,0)</f>
        <v>0</v>
      </c>
      <c r="BF141" s="248">
        <f>IF(N141="snížená",J141,0)</f>
        <v>0</v>
      </c>
      <c r="BG141" s="248">
        <f>IF(N141="zákl. přenesená",J141,0)</f>
        <v>0</v>
      </c>
      <c r="BH141" s="248">
        <f>IF(N141="sníž. přenesená",J141,0)</f>
        <v>0</v>
      </c>
      <c r="BI141" s="248">
        <f>IF(N141="nulová",J141,0)</f>
        <v>0</v>
      </c>
      <c r="BJ141" s="25" t="s">
        <v>79</v>
      </c>
      <c r="BK141" s="248">
        <f>ROUND(I141*H141,2)</f>
        <v>0</v>
      </c>
      <c r="BL141" s="25" t="s">
        <v>194</v>
      </c>
      <c r="BM141" s="25" t="s">
        <v>574</v>
      </c>
    </row>
    <row r="142" s="1" customFormat="1">
      <c r="B142" s="47"/>
      <c r="C142" s="75"/>
      <c r="D142" s="249" t="s">
        <v>196</v>
      </c>
      <c r="E142" s="75"/>
      <c r="F142" s="250" t="s">
        <v>2172</v>
      </c>
      <c r="G142" s="75"/>
      <c r="H142" s="75"/>
      <c r="I142" s="205"/>
      <c r="J142" s="75"/>
      <c r="K142" s="75"/>
      <c r="L142" s="73"/>
      <c r="M142" s="309"/>
      <c r="N142" s="310"/>
      <c r="O142" s="310"/>
      <c r="P142" s="310"/>
      <c r="Q142" s="310"/>
      <c r="R142" s="310"/>
      <c r="S142" s="310"/>
      <c r="T142" s="311"/>
      <c r="AT142" s="25" t="s">
        <v>196</v>
      </c>
      <c r="AU142" s="25" t="s">
        <v>79</v>
      </c>
    </row>
    <row r="143" s="1" customFormat="1" ht="6.96" customHeight="1">
      <c r="B143" s="68"/>
      <c r="C143" s="69"/>
      <c r="D143" s="69"/>
      <c r="E143" s="69"/>
      <c r="F143" s="69"/>
      <c r="G143" s="69"/>
      <c r="H143" s="69"/>
      <c r="I143" s="180"/>
      <c r="J143" s="69"/>
      <c r="K143" s="69"/>
      <c r="L143" s="73"/>
    </row>
  </sheetData>
  <sheetProtection sheet="1" autoFilter="0" formatColumns="0" formatRows="0" objects="1" scenarios="1" spinCount="100000" saltValue="JTs++y53KE4ZbtFCzIqh0nsQBmbsG2z7wIWC6lfuWS+n12RcnK2q0tqGztsjKTOSI1kiSanBzSZsUDs+hTJpNA==" hashValue="T9PDEx2ZdfA73Lv59lp+EFAzKMT2EoBvU2MrPkhAax3Lm0PCWzh0rrQRdmDa4cb3PI+Ill1Ch9/fVL00tnU4Hw==" algorithmName="SHA-512" password="CC35"/>
  <autoFilter ref="C83:K142"/>
  <mergeCells count="13">
    <mergeCell ref="E7:H7"/>
    <mergeCell ref="E9:H9"/>
    <mergeCell ref="E11:H11"/>
    <mergeCell ref="E26:H26"/>
    <mergeCell ref="E47:H47"/>
    <mergeCell ref="E49:H49"/>
    <mergeCell ref="E51:H51"/>
    <mergeCell ref="J55:J56"/>
    <mergeCell ref="E72:H72"/>
    <mergeCell ref="E74:H74"/>
    <mergeCell ref="E76:H76"/>
    <mergeCell ref="G1:H1"/>
    <mergeCell ref="L2:V2"/>
  </mergeCells>
  <hyperlinks>
    <hyperlink ref="F1:G1" location="C2" display="1) Krycí list soupisu"/>
    <hyperlink ref="G1:H1" location="C58" display="2) Rekapitulace"/>
    <hyperlink ref="J1" location="C83" display="3) Soupis prací"/>
    <hyperlink ref="L1:V1" location="'Rekapitulace stavby'!C2" display="Rekapitulace stavby"/>
  </hyperlinks>
  <pageMargins left="0.5833333" right="0.5833333" top="0.5833333" bottom="0.5833333" header="0" footer="0"/>
  <pageSetup paperSize="9" orientation="landscape"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Michal_PC\Michal</dc:creator>
  <cp:lastModifiedBy>Michal_PC\Michal</cp:lastModifiedBy>
  <dcterms:created xsi:type="dcterms:W3CDTF">2018-10-26T08:54:08Z</dcterms:created>
  <dcterms:modified xsi:type="dcterms:W3CDTF">2018-10-26T08:54:37Z</dcterms:modified>
</cp:coreProperties>
</file>