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nám. Svobody úprava chodeb\"/>
    </mc:Choice>
  </mc:AlternateContent>
  <bookViews>
    <workbookView xWindow="28680" yWindow="-120" windowWidth="29040" windowHeight="15840" activeTab="4"/>
  </bookViews>
  <sheets>
    <sheet name="Pokyny pro vyplnění" sheetId="11" r:id="rId1"/>
    <sheet name="Stavba" sheetId="1" r:id="rId2"/>
    <sheet name="VzorPolozky" sheetId="10" state="hidden" r:id="rId3"/>
    <sheet name="SO RADNICE 00 Pol" sheetId="12" r:id="rId4"/>
    <sheet name="SO RADNICE 01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RADNICE 00 Pol'!$1:$7</definedName>
    <definedName name="_xlnm.Print_Titles" localSheetId="4">'SO RADNICE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RADNICE 00 Pol'!$A$1:$X$34</definedName>
    <definedName name="_xlnm.Print_Area" localSheetId="4">'SO RADNICE 01 Pol'!$A$1:$X$92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19" i="1" s="1"/>
  <c r="I58" i="1"/>
  <c r="I57" i="1"/>
  <c r="I56" i="1"/>
  <c r="I55" i="1"/>
  <c r="I54" i="1"/>
  <c r="I53" i="1"/>
  <c r="I52" i="1"/>
  <c r="I50" i="1"/>
  <c r="G41" i="1"/>
  <c r="F41" i="1"/>
  <c r="G9" i="13"/>
  <c r="G8" i="13" s="1"/>
  <c r="I9" i="13"/>
  <c r="I8" i="13" s="1"/>
  <c r="K9" i="13"/>
  <c r="K8" i="13" s="1"/>
  <c r="O9" i="13"/>
  <c r="O8" i="13" s="1"/>
  <c r="Q9" i="13"/>
  <c r="Q8" i="13" s="1"/>
  <c r="V9" i="13"/>
  <c r="V8" i="13" s="1"/>
  <c r="G14" i="13"/>
  <c r="M14" i="13" s="1"/>
  <c r="I14" i="13"/>
  <c r="K14" i="13"/>
  <c r="K13" i="13" s="1"/>
  <c r="O14" i="13"/>
  <c r="Q14" i="13"/>
  <c r="V14" i="13"/>
  <c r="V13" i="13" s="1"/>
  <c r="G18" i="13"/>
  <c r="I18" i="13"/>
  <c r="K18" i="13"/>
  <c r="M18" i="13"/>
  <c r="O18" i="13"/>
  <c r="O13" i="13" s="1"/>
  <c r="Q18" i="13"/>
  <c r="V18" i="13"/>
  <c r="G20" i="13"/>
  <c r="I20" i="13"/>
  <c r="K20" i="13"/>
  <c r="O20" i="13"/>
  <c r="Q20" i="13"/>
  <c r="V20" i="13"/>
  <c r="G22" i="13"/>
  <c r="M22" i="13" s="1"/>
  <c r="I22" i="13"/>
  <c r="I13" i="13" s="1"/>
  <c r="K22" i="13"/>
  <c r="O22" i="13"/>
  <c r="Q22" i="13"/>
  <c r="Q13" i="13" s="1"/>
  <c r="V22" i="13"/>
  <c r="G24" i="13"/>
  <c r="I24" i="13"/>
  <c r="K24" i="13"/>
  <c r="M24" i="13"/>
  <c r="O24" i="13"/>
  <c r="Q24" i="13"/>
  <c r="V24" i="13"/>
  <c r="G25" i="13"/>
  <c r="I25" i="13"/>
  <c r="K25" i="13"/>
  <c r="M25" i="13"/>
  <c r="O25" i="13"/>
  <c r="Q25" i="13"/>
  <c r="V25" i="13"/>
  <c r="G27" i="13"/>
  <c r="M27" i="13" s="1"/>
  <c r="I27" i="13"/>
  <c r="K27" i="13"/>
  <c r="O27" i="13"/>
  <c r="Q27" i="13"/>
  <c r="V27" i="13"/>
  <c r="G29" i="13"/>
  <c r="I29" i="13"/>
  <c r="O29" i="13"/>
  <c r="Q29" i="13"/>
  <c r="G30" i="13"/>
  <c r="I30" i="13"/>
  <c r="K30" i="13"/>
  <c r="K29" i="13" s="1"/>
  <c r="M30" i="13"/>
  <c r="M29" i="13" s="1"/>
  <c r="O30" i="13"/>
  <c r="Q30" i="13"/>
  <c r="V30" i="13"/>
  <c r="V29" i="13" s="1"/>
  <c r="G33" i="13"/>
  <c r="G32" i="13" s="1"/>
  <c r="I33" i="13"/>
  <c r="I32" i="13" s="1"/>
  <c r="K33" i="13"/>
  <c r="O33" i="13"/>
  <c r="O32" i="13" s="1"/>
  <c r="Q33" i="13"/>
  <c r="Q32" i="13" s="1"/>
  <c r="V33" i="13"/>
  <c r="G34" i="13"/>
  <c r="M34" i="13" s="1"/>
  <c r="I34" i="13"/>
  <c r="K34" i="13"/>
  <c r="K32" i="13" s="1"/>
  <c r="O34" i="13"/>
  <c r="Q34" i="13"/>
  <c r="V34" i="13"/>
  <c r="V32" i="13" s="1"/>
  <c r="G36" i="13"/>
  <c r="I36" i="13"/>
  <c r="K36" i="13"/>
  <c r="M36" i="13"/>
  <c r="O36" i="13"/>
  <c r="Q36" i="13"/>
  <c r="V36" i="13"/>
  <c r="G39" i="13"/>
  <c r="I39" i="13"/>
  <c r="K39" i="13"/>
  <c r="M39" i="13"/>
  <c r="O39" i="13"/>
  <c r="Q39" i="13"/>
  <c r="V39" i="13"/>
  <c r="G40" i="13"/>
  <c r="M40" i="13" s="1"/>
  <c r="I40" i="13"/>
  <c r="K40" i="13"/>
  <c r="O40" i="13"/>
  <c r="Q40" i="13"/>
  <c r="V40" i="13"/>
  <c r="G41" i="13"/>
  <c r="M41" i="13" s="1"/>
  <c r="I41" i="13"/>
  <c r="K41" i="13"/>
  <c r="O41" i="13"/>
  <c r="Q41" i="13"/>
  <c r="V41" i="13"/>
  <c r="G42" i="13"/>
  <c r="I42" i="13"/>
  <c r="K42" i="13"/>
  <c r="M42" i="13"/>
  <c r="O42" i="13"/>
  <c r="Q42" i="13"/>
  <c r="V42" i="13"/>
  <c r="G48" i="13"/>
  <c r="G47" i="13" s="1"/>
  <c r="I48" i="13"/>
  <c r="I47" i="13" s="1"/>
  <c r="K48" i="13"/>
  <c r="O48" i="13"/>
  <c r="O47" i="13" s="1"/>
  <c r="Q48" i="13"/>
  <c r="Q47" i="13" s="1"/>
  <c r="V48" i="13"/>
  <c r="G50" i="13"/>
  <c r="M50" i="13" s="1"/>
  <c r="I50" i="13"/>
  <c r="K50" i="13"/>
  <c r="K47" i="13" s="1"/>
  <c r="O50" i="13"/>
  <c r="Q50" i="13"/>
  <c r="V50" i="13"/>
  <c r="V47" i="13" s="1"/>
  <c r="G52" i="13"/>
  <c r="I52" i="13"/>
  <c r="K52" i="13"/>
  <c r="M52" i="13"/>
  <c r="O52" i="13"/>
  <c r="Q52" i="13"/>
  <c r="V52" i="13"/>
  <c r="K54" i="13"/>
  <c r="V54" i="13"/>
  <c r="G55" i="13"/>
  <c r="G54" i="13" s="1"/>
  <c r="I55" i="13"/>
  <c r="I54" i="13" s="1"/>
  <c r="K55" i="13"/>
  <c r="O55" i="13"/>
  <c r="O54" i="13" s="1"/>
  <c r="Q55" i="13"/>
  <c r="Q54" i="13" s="1"/>
  <c r="V55" i="13"/>
  <c r="I58" i="13"/>
  <c r="Q58" i="13"/>
  <c r="G59" i="13"/>
  <c r="I59" i="13"/>
  <c r="K59" i="13"/>
  <c r="K58" i="13" s="1"/>
  <c r="M59" i="13"/>
  <c r="O59" i="13"/>
  <c r="Q59" i="13"/>
  <c r="V59" i="13"/>
  <c r="V58" i="13" s="1"/>
  <c r="G62" i="13"/>
  <c r="G58" i="13" s="1"/>
  <c r="I62" i="13"/>
  <c r="K62" i="13"/>
  <c r="M62" i="13"/>
  <c r="O62" i="13"/>
  <c r="O58" i="13" s="1"/>
  <c r="Q62" i="13"/>
  <c r="V62" i="13"/>
  <c r="G65" i="13"/>
  <c r="M65" i="13" s="1"/>
  <c r="I65" i="13"/>
  <c r="K65" i="13"/>
  <c r="O65" i="13"/>
  <c r="Q65" i="13"/>
  <c r="V65" i="13"/>
  <c r="G68" i="13"/>
  <c r="I68" i="13"/>
  <c r="Q68" i="13"/>
  <c r="G70" i="13"/>
  <c r="I70" i="13"/>
  <c r="K70" i="13"/>
  <c r="K68" i="13" s="1"/>
  <c r="M70" i="13"/>
  <c r="M68" i="13" s="1"/>
  <c r="O70" i="13"/>
  <c r="Q70" i="13"/>
  <c r="V70" i="13"/>
  <c r="V68" i="13" s="1"/>
  <c r="G72" i="13"/>
  <c r="I72" i="13"/>
  <c r="K72" i="13"/>
  <c r="M72" i="13"/>
  <c r="O72" i="13"/>
  <c r="O68" i="13" s="1"/>
  <c r="Q72" i="13"/>
  <c r="V72" i="13"/>
  <c r="G74" i="13"/>
  <c r="O74" i="13"/>
  <c r="G75" i="13"/>
  <c r="M75" i="13" s="1"/>
  <c r="M74" i="13" s="1"/>
  <c r="I75" i="13"/>
  <c r="I74" i="13" s="1"/>
  <c r="K75" i="13"/>
  <c r="K74" i="13" s="1"/>
  <c r="O75" i="13"/>
  <c r="Q75" i="13"/>
  <c r="Q74" i="13" s="1"/>
  <c r="V75" i="13"/>
  <c r="V74" i="13" s="1"/>
  <c r="G77" i="13"/>
  <c r="I77" i="13"/>
  <c r="K77" i="13"/>
  <c r="M77" i="13"/>
  <c r="O77" i="13"/>
  <c r="Q77" i="13"/>
  <c r="V77" i="13"/>
  <c r="G80" i="13"/>
  <c r="I80" i="13"/>
  <c r="K80" i="13"/>
  <c r="M80" i="13"/>
  <c r="O80" i="13"/>
  <c r="Q80" i="13"/>
  <c r="V80" i="13"/>
  <c r="AE82" i="13"/>
  <c r="F42" i="1" s="1"/>
  <c r="G24" i="12"/>
  <c r="BA13" i="12"/>
  <c r="G8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4" i="12"/>
  <c r="M14" i="12" s="1"/>
  <c r="I14" i="12"/>
  <c r="K14" i="12"/>
  <c r="O14" i="12"/>
  <c r="O8" i="12" s="1"/>
  <c r="Q14" i="12"/>
  <c r="V14" i="12"/>
  <c r="G17" i="12"/>
  <c r="I17" i="12"/>
  <c r="O17" i="12"/>
  <c r="Q17" i="12"/>
  <c r="G18" i="12"/>
  <c r="I18" i="12"/>
  <c r="K18" i="12"/>
  <c r="K17" i="12" s="1"/>
  <c r="M18" i="12"/>
  <c r="M17" i="12" s="1"/>
  <c r="O18" i="12"/>
  <c r="Q18" i="12"/>
  <c r="V18" i="12"/>
  <c r="V17" i="12" s="1"/>
  <c r="G19" i="12"/>
  <c r="I19" i="12"/>
  <c r="K19" i="12"/>
  <c r="M19" i="12"/>
  <c r="O19" i="12"/>
  <c r="Q19" i="12"/>
  <c r="V19" i="12"/>
  <c r="AE24" i="12"/>
  <c r="I20" i="1"/>
  <c r="I18" i="1"/>
  <c r="I17" i="1"/>
  <c r="H41" i="1"/>
  <c r="I41" i="1" s="1"/>
  <c r="F39" i="1" l="1"/>
  <c r="F43" i="1"/>
  <c r="G23" i="1" s="1"/>
  <c r="A23" i="1" s="1"/>
  <c r="A24" i="1" s="1"/>
  <c r="G24" i="1" s="1"/>
  <c r="G13" i="13"/>
  <c r="AF82" i="13"/>
  <c r="F40" i="1"/>
  <c r="M58" i="13"/>
  <c r="M55" i="13"/>
  <c r="M54" i="13" s="1"/>
  <c r="M48" i="13"/>
  <c r="M47" i="13" s="1"/>
  <c r="M33" i="13"/>
  <c r="M32" i="13" s="1"/>
  <c r="M20" i="13"/>
  <c r="M13" i="13" s="1"/>
  <c r="M9" i="13"/>
  <c r="M8" i="13" s="1"/>
  <c r="M8" i="12"/>
  <c r="AF24" i="12"/>
  <c r="J28" i="1"/>
  <c r="J26" i="1"/>
  <c r="G38" i="1"/>
  <c r="F38" i="1"/>
  <c r="J23" i="1"/>
  <c r="J24" i="1"/>
  <c r="J25" i="1"/>
  <c r="J27" i="1"/>
  <c r="E24" i="1"/>
  <c r="E26" i="1"/>
  <c r="G82" i="13" l="1"/>
  <c r="I51" i="1"/>
  <c r="G42" i="1"/>
  <c r="H42" i="1" s="1"/>
  <c r="I42" i="1" s="1"/>
  <c r="G40" i="1"/>
  <c r="H40" i="1" s="1"/>
  <c r="I40" i="1" s="1"/>
  <c r="G39" i="1"/>
  <c r="I61" i="1" l="1"/>
  <c r="I16" i="1"/>
  <c r="I21" i="1" s="1"/>
  <c r="G43" i="1"/>
  <c r="H39" i="1"/>
  <c r="H43" i="1" s="1"/>
  <c r="G25" i="1" l="1"/>
  <c r="G28" i="1"/>
  <c r="I39" i="1"/>
  <c r="I43" i="1" s="1"/>
  <c r="J60" i="1"/>
  <c r="J55" i="1"/>
  <c r="J57" i="1"/>
  <c r="J54" i="1"/>
  <c r="J53" i="1"/>
  <c r="J58" i="1"/>
  <c r="J50" i="1"/>
  <c r="J56" i="1"/>
  <c r="J51" i="1"/>
  <c r="J59" i="1"/>
  <c r="J52" i="1"/>
  <c r="J61" i="1" l="1"/>
  <c r="J39" i="1"/>
  <c r="J43" i="1" s="1"/>
  <c r="J41" i="1"/>
  <c r="J40" i="1"/>
  <c r="J42" i="1"/>
  <c r="A25" i="1"/>
  <c r="A26" i="1" s="1"/>
  <c r="G26" i="1" s="1"/>
  <c r="A27" i="1" s="1"/>
  <c r="A29" i="1" s="1"/>
  <c r="G29" i="1" s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Mráček 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Mráček 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<sst xmlns="http://schemas.openxmlformats.org/spreadsheetml/2006/main" count="569" uniqueCount="242">
  <si>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</si>
  <si>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</si>
  <si>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</si>
  <si>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</si>
  <si>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</si>
  <si>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</si>
  <si>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</si>
  <si>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</si>
  <si>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</si>
  <si>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</si>
  <si>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</si>
  <si>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</si>
  <si>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</si>
  <si>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</si>
  <si>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</si>
  <si>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</si>
  <si>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</si>
  <si>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</si>
  <si>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</si>
  <si>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</si>
  <si>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</si>
  <si>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</si>
  <si>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</si>
  <si>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</si>
  <si>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</si>
  <si>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</si>
  <si>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</si>
  <si>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</si>
  <si>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</si>
  <si>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</si>
  <si>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</si>
  <si>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</si>
  <si>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</si>
  <si>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</si>
  <si>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</si>
  <si>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</si>
  <si>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</si>
  <si>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</si>
  <si>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</si>
  <si>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</si>
  <si>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</si>
  <si>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</si>
  <si>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</si>
  <si>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012021_0601_P</t>
  </si>
  <si>
    <t>BUDOVA RADNICE BLANSKO</t>
  </si>
  <si>
    <t>MĚSTO BLANSKO</t>
  </si>
  <si>
    <t>náměstí Svobody 3</t>
  </si>
  <si>
    <t>Blansko</t>
  </si>
  <si>
    <t>67824</t>
  </si>
  <si>
    <t>00279943</t>
  </si>
  <si>
    <t>Stavba</t>
  </si>
  <si>
    <t>SO RADNICE</t>
  </si>
  <si>
    <t>VSTUPNÍ VESTIBUL - zádveří a chodba</t>
  </si>
  <si>
    <t>00</t>
  </si>
  <si>
    <t>VN a ON</t>
  </si>
  <si>
    <t>01</t>
  </si>
  <si>
    <t>ASR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</si>
  <si>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</si>
  <si>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</si>
  <si>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</si>
  <si>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</si>
  <si>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</si>
  <si>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</si>
  <si>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</si>
  <si>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Úpravy povrchů vnitřní</t>
  </si>
  <si>
    <t>94</t>
  </si>
  <si>
    <t>Lešení a stavební výtahy</t>
  </si>
  <si>
    <t>96</t>
  </si>
  <si>
    <t>Bourání konstrukcí</t>
  </si>
  <si>
    <t>760</t>
  </si>
  <si>
    <t>Sádrokartonové konstrukce</t>
  </si>
  <si>
    <t>771</t>
  </si>
  <si>
    <t>Podlahy z dlaždic a obklady</t>
  </si>
  <si>
    <t>784</t>
  </si>
  <si>
    <t>Malby</t>
  </si>
  <si>
    <t>M21N</t>
  </si>
  <si>
    <t>Elektromontáže jinde nezahrnuté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</si>
  <si>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</si>
  <si>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</si>
  <si>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</si>
  <si>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</si>
  <si>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</si>
  <si>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</si>
  <si>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</si>
  <si>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</si>
  <si>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</si>
  <si>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</si>
  <si>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</si>
  <si>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</si>
  <si>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</si>
  <si>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</si>
  <si>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</si>
  <si>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</si>
  <si>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</si>
  <si>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</si>
  <si>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</si>
  <si>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</si>
  <si>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</si>
  <si>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</si>
  <si>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</si>
  <si>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</si>
  <si>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</si>
  <si>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</si>
  <si>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</si>
  <si>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</si>
  <si>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</si>
  <si>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</si>
  <si>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</si>
  <si>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</si>
  <si>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</si>
  <si>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</si>
  <si>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</si>
  <si>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RTS 20/ II</t>
  </si>
  <si>
    <t>Indiv</t>
  </si>
  <si>
    <t>VRN</t>
  </si>
  <si>
    <t>POL99_8</t>
  </si>
  <si>
    <t>- vybudování, udržování a odstranění ZS</t>
  </si>
  <si>
    <t>POP</t>
  </si>
  <si>
    <t>005122010R</t>
  </si>
  <si>
    <t xml:space="preserve">Provoz objednatele </t>
  </si>
  <si>
    <t>00524 R</t>
  </si>
  <si>
    <t>Předání a převzetí díla</t>
  </si>
  <si>
    <t>- činnosti zhotovitele nutné k předání a převzetí staveniště, předání a převzetí provedeného díla vč. patřičných dokladů a dokumentů</t>
  </si>
  <si>
    <t>005124010RT01</t>
  </si>
  <si>
    <t>Koordinační a kompletační činnost</t>
  </si>
  <si>
    <t>Vlastní</t>
  </si>
  <si>
    <t>- koordinace jednotlivých podzhotovitelů a jiných dodávek</t>
  </si>
  <si>
    <t>- dokončovací práce</t>
  </si>
  <si>
    <t>01RT</t>
  </si>
  <si>
    <t>Průběžný každodenní úklid staveniště a pracovního prostoru</t>
  </si>
  <si>
    <t>soubor</t>
  </si>
  <si>
    <t>02RT</t>
  </si>
  <si>
    <t>Závěrečný finální čistý úklid dokončené stavby</t>
  </si>
  <si>
    <t>- úklid a mytí podlah</t>
  </si>
  <si>
    <t>- úklid a mytí veškerých koncových elementů - světla, vypínače, tabule atp.</t>
  </si>
  <si>
    <t>- úklid a mytí dveří, vstupních stěn atp.</t>
  </si>
  <si>
    <t>SUM</t>
  </si>
  <si>
    <t>Poznámky uchazeče k zadání</t>
  </si>
  <si>
    <t>POPUZIV</t>
  </si>
  <si>
    <t>END</t>
  </si>
  <si>
    <t>310239211R01</t>
  </si>
  <si>
    <t>Zazdívka otvorů plochy do 4 m2 cihlami na MVC s provázání do konstrukcí</t>
  </si>
  <si>
    <t>m3</t>
  </si>
  <si>
    <t>Práce</t>
  </si>
  <si>
    <t>POL1_</t>
  </si>
  <si>
    <t>zazdívka otvorů po vybouraných nástěnkách cihlami plnými pálenými na maltu MVC : 10,2*0,15</t>
  </si>
  <si>
    <t>VV</t>
  </si>
  <si>
    <t>zazívka otvoru pod původní infrormační deskou cihlami plnými pálenými na maltu MVC : 1*0,15</t>
  </si>
  <si>
    <t>drobné zazdívky jinde neuvedené cihlami plnými pálenými na maltu MVC - např. po odstranění telefonní krabice atp. : 0,2*0,15</t>
  </si>
  <si>
    <t>610991111R00</t>
  </si>
  <si>
    <t>Zakrývání výplní vnitřních otvorů</t>
  </si>
  <si>
    <t>m2</t>
  </si>
  <si>
    <t>4x přístupové prosklené stěny : 4*8,90</t>
  </si>
  <si>
    <t>2x průchozí zakrytí přístupu do bočních chodeb : 2*6</t>
  </si>
  <si>
    <t>1x elektroskříň : 1*(0,7*1,7)</t>
  </si>
  <si>
    <t>612421637R00</t>
  </si>
  <si>
    <t>Omítka vnitřní zdiva, MVC, štuková</t>
  </si>
  <si>
    <t>zazdívky a domodelace do roviny stávajících povrchů stěn : 1,2*(10,18+1+0,5*0,5)</t>
  </si>
  <si>
    <t>612421311R00</t>
  </si>
  <si>
    <t>Oprava vápen.omítek stěn do 30 % pl. - hrubých</t>
  </si>
  <si>
    <t>stěny : 95,60</t>
  </si>
  <si>
    <t>612421331R00</t>
  </si>
  <si>
    <t>Oprava vápen.omítek stěn do 30 % pl. - štukových</t>
  </si>
  <si>
    <t>999281105R00</t>
  </si>
  <si>
    <t>Přesun hmot pro opravy a údržbu do výšky 6 m</t>
  </si>
  <si>
    <t>784011222R01</t>
  </si>
  <si>
    <t>Zakrytí podlah včetně dodávky geotextilie</t>
  </si>
  <si>
    <t>Podlaha zádveží + podlaha vstup : 42,9</t>
  </si>
  <si>
    <t>612430020RAA</t>
  </si>
  <si>
    <t>Omítka sanační tl. 25 mm, 1vrstvá</t>
  </si>
  <si>
    <t>Součtová</t>
  </si>
  <si>
    <t>Agregovaná položka</t>
  </si>
  <si>
    <t>POL2_</t>
  </si>
  <si>
    <t>omítka na osekaná místa : 2*(1,2*0,56)+0,7*1,3+1,1*1+0,4*0,4+0,3*0,3</t>
  </si>
  <si>
    <t>941955004R00</t>
  </si>
  <si>
    <t>Lešení lehké pomocné, výška podlahy do 3,5 m</t>
  </si>
  <si>
    <t>pro podhledy : 31,5+8,7</t>
  </si>
  <si>
    <t>968071112R00</t>
  </si>
  <si>
    <t>Vyvěšení kovových nástěnek pl. 1,5 m2</t>
  </si>
  <si>
    <t>kus</t>
  </si>
  <si>
    <t>978013141R00</t>
  </si>
  <si>
    <t>Otlučení omítek vnitřních stěn v rozsahu do 30 %</t>
  </si>
  <si>
    <t>stěny zádveří + stěny vestibul : 95,6</t>
  </si>
  <si>
    <t>978013191R00</t>
  </si>
  <si>
    <t>Otlučení omítek vnitřních stěn v rozsahu do 100 %</t>
  </si>
  <si>
    <t>vnitřek nástěnek vč. ostění : 10,18 + 0,15*39,50</t>
  </si>
  <si>
    <t>výklenek za stávající infotabulí vč. ostění : 1+0,15*4</t>
  </si>
  <si>
    <t>76758180RA01</t>
  </si>
  <si>
    <t>Demontáž stávajících podhledů - kazetový pohled s rastrem a roštem</t>
  </si>
  <si>
    <t>76790 RT01</t>
  </si>
  <si>
    <t>Demontáž pamětní desky vel. 720/520/30 a uložení u objednatele</t>
  </si>
  <si>
    <t>ks</t>
  </si>
  <si>
    <t>76790 RT02</t>
  </si>
  <si>
    <t>Demontáž informačního systému vel. 1900/1500</t>
  </si>
  <si>
    <t xml:space="preserve">m2    </t>
  </si>
  <si>
    <t>767900037RAB00</t>
  </si>
  <si>
    <t>Demontáž ocelových výkladců svařovaných</t>
  </si>
  <si>
    <t>- demontáž otevíravých částí, osazených rámů ve zdivu, odstranění výplně výloh (koberec, hobra atd.)</t>
  </si>
  <si>
    <t>1x krátkký výkladec v zádveří : 1*0,88</t>
  </si>
  <si>
    <t>2x krátký výkladec v chodbě : 2*1,77</t>
  </si>
  <si>
    <t>2x dlouhý výkladec v chodbě : 2*2,88</t>
  </si>
  <si>
    <t>342091044R00</t>
  </si>
  <si>
    <t>Příplatek za nestandardní povrchovou úpravu Q4</t>
  </si>
  <si>
    <t>SDK podhledy : 31,5+8,7</t>
  </si>
  <si>
    <t>342264051RT1</t>
  </si>
  <si>
    <t>Podhled sádrokartonový na zavěšenou ocel. konstr. desky standard tl. 12,5 mm, bez izolace</t>
  </si>
  <si>
    <t>SDK podhled chodby : 31,5</t>
  </si>
  <si>
    <t>342264051RT3</t>
  </si>
  <si>
    <t>Podhled sádrokartonový na zavěšenou ocel. konstr. desky standard impreg. tl. 12,5 mm, bez izolace</t>
  </si>
  <si>
    <t>SDK podhled zádveří : 8,7</t>
  </si>
  <si>
    <t>771101310RT00</t>
  </si>
  <si>
    <t>Odborné vyčištění a impegnace stávající kamenné dlažby vč. navazujících soklíků</t>
  </si>
  <si>
    <t>- plocha dlažby cca 42,9 m2; soklíky po obvodě mimo dveře, průchody a schodiště</t>
  </si>
  <si>
    <t>dlažba : 42,9</t>
  </si>
  <si>
    <t>784402802R00</t>
  </si>
  <si>
    <t>Odstranění malby oškrábáním v místnosti H do 5 m</t>
  </si>
  <si>
    <t>- pouze v případě nutnosti a potřeby!</t>
  </si>
  <si>
    <t>784191201R00</t>
  </si>
  <si>
    <t>Penetrace podkladu hloubková 1x</t>
  </si>
  <si>
    <t>stěny zádveří + stěny chodba : 110</t>
  </si>
  <si>
    <t>SDK strop : (31,5+8,7)</t>
  </si>
  <si>
    <t>784195212R00</t>
  </si>
  <si>
    <t>Malba, bílá, bez penetrace, 2 x</t>
  </si>
  <si>
    <t>malba stěny : 110</t>
  </si>
  <si>
    <t>malba SDK podhledy : 31,5+8,7</t>
  </si>
  <si>
    <t>- nezahrnuté v samostatném výkazu elektroprací</t>
  </si>
  <si>
    <t>M21 R04</t>
  </si>
  <si>
    <t>Úprava elementů systému slaboproudých elektroinstalací EZS, docházkový systém</t>
  </si>
  <si>
    <t>- v souladu s projektem interiéru</t>
  </si>
  <si>
    <t>M21 R05</t>
  </si>
  <si>
    <t>Úprava elementů systému slaboproudých elektroinstalací datové rozvody, telefon</t>
  </si>
  <si>
    <t>979081111R00</t>
  </si>
  <si>
    <t>Odvoz suti a vybour. hmot na skládku do 1 km</t>
  </si>
  <si>
    <t>t</t>
  </si>
  <si>
    <t>- včetně naložení na dopravní prostředek a složení, bez poplatku na skládku</t>
  </si>
  <si>
    <t>979081121R00</t>
  </si>
  <si>
    <t>Odvoz suti a vybour. hmot na skládku - příplatek k odvozu za každý další 1 km</t>
  </si>
  <si>
    <t>- odvoz na skládku ve vzdálenosti 20 km od místa stavby</t>
  </si>
  <si>
    <t>5,63*20</t>
  </si>
  <si>
    <t>979990001R00</t>
  </si>
  <si>
    <t>Poplatek za skládku stavební suti</t>
  </si>
  <si>
    <t>RTS 20/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</si>
</sst>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5" fillId="3" borderId="12" xfId="0" applyFont="1" applyFill="1" applyBorder="1" applyAlignment="1">
      <alignment horizontal="center" vertical="top" shrinkToFit="1"/>
    </xf>
    <xf numFmtId="164" fontId="5" fillId="3" borderId="12" xfId="0" applyNumberFormat="1" applyFont="1" applyFill="1" applyBorder="1" applyAlignment="1">
      <alignment vertical="top" shrinkToFit="1"/>
    </xf>
    <xf numFmtId="4" fontId="5" fillId="3" borderId="12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19" fillId="0" borderId="0" xfId="0" quotePrefix="1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ildpowers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13" sqref="A13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47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24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 t="s">
        <v>45</v>
      </c>
      <c r="E5" s="224"/>
      <c r="F5" s="224"/>
      <c r="G5" s="224"/>
      <c r="H5" s="18" t="s">
        <v>42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5" t="s">
        <v>46</v>
      </c>
      <c r="E6" s="226"/>
      <c r="F6" s="226"/>
      <c r="G6" s="22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84" t="s">
        <v>48</v>
      </c>
      <c r="E7" s="227" t="s">
        <v>47</v>
      </c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2"/>
      <c r="E11" s="242"/>
      <c r="F11" s="242"/>
      <c r="G11" s="242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SUMIF(F50:F60,A16,I50:I60)+SUMIF(F50:F60,"PSU",I50:I60)</f>
        <v>0</v>
      </c>
      <c r="J16" s="209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SUMIF(F50:F60,A17,I50:I60)</f>
        <v>0</v>
      </c>
      <c r="J17" s="209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SUMIF(F50:F60,A18,I50:I60)</f>
        <v>0</v>
      </c>
      <c r="J18" s="209"/>
    </row>
    <row r="19" spans="1:10" ht="23.25" customHeight="1" x14ac:dyDescent="0.2">
      <c r="A19" s="140" t="s">
        <v>80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SUMIF(F50:F60,A19,I50:I60)</f>
        <v>0</v>
      </c>
      <c r="J19" s="209"/>
    </row>
    <row r="20" spans="1:10" ht="23.25" customHeight="1" x14ac:dyDescent="0.2">
      <c r="A20" s="140" t="s">
        <v>81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SUMIF(F50:F60,A20,I50:I60)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3">
        <f>IF(A24&gt;50, ROUNDUP(A23, 0), ROUNDDOWN(A23, 0))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2">
        <f>IF(A26&gt;50, ROUNDUP(A25, 0), ROUNDDOWN(A25, 0))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13">
        <f>ZakladDPHSniVypocet+ZakladDPHZaklVypocet</f>
        <v>0</v>
      </c>
      <c r="H28" s="213"/>
      <c r="I28" s="213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12">
        <f>IF(A29&gt;50, ROUNDUP(A27, 0), ROUNDDOWN(A27, 0))</f>
        <v>0</v>
      </c>
      <c r="H29" s="212"/>
      <c r="I29" s="212"/>
      <c r="J29" s="121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50</v>
      </c>
      <c r="C39" s="197"/>
      <c r="D39" s="197"/>
      <c r="E39" s="197"/>
      <c r="F39" s="101">
        <f>'SO RADNICE 00 Pol'!AE24+'SO RADNICE 01 Pol'!AE82</f>
        <v>0</v>
      </c>
      <c r="G39" s="102">
        <f>'SO RADNICE 00 Pol'!AF24+'SO RADNICE 01 Pol'!AF82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customHeight="1" x14ac:dyDescent="0.2">
      <c r="A40" s="90">
        <v>2</v>
      </c>
      <c r="B40" s="105" t="s">
        <v>51</v>
      </c>
      <c r="C40" s="198" t="s">
        <v>52</v>
      </c>
      <c r="D40" s="198"/>
      <c r="E40" s="198"/>
      <c r="F40" s="106">
        <f>'SO RADNICE 00 Pol'!AE24+'SO RADNICE 01 Pol'!AE82</f>
        <v>0</v>
      </c>
      <c r="G40" s="107">
        <f>'SO RADNICE 00 Pol'!AF24+'SO RADNICE 01 Pol'!AF82</f>
        <v>0</v>
      </c>
      <c r="H40" s="107">
        <f>(F40*SazbaDPH1/100)+(G40*SazbaDPH2/100)</f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customHeight="1" x14ac:dyDescent="0.2">
      <c r="A41" s="90">
        <v>3</v>
      </c>
      <c r="B41" s="109" t="s">
        <v>53</v>
      </c>
      <c r="C41" s="197" t="s">
        <v>54</v>
      </c>
      <c r="D41" s="197"/>
      <c r="E41" s="197"/>
      <c r="F41" s="110">
        <f>'SO RADNICE 00 Pol'!AE24</f>
        <v>0</v>
      </c>
      <c r="G41" s="103">
        <f>'SO RADNICE 00 Pol'!AF24</f>
        <v>0</v>
      </c>
      <c r="H41" s="103">
        <f>(F41*SazbaDPH1/100)+(G41*SazbaDPH2/100)</f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customHeight="1" x14ac:dyDescent="0.2">
      <c r="A42" s="90">
        <v>3</v>
      </c>
      <c r="B42" s="109" t="s">
        <v>55</v>
      </c>
      <c r="C42" s="197" t="s">
        <v>56</v>
      </c>
      <c r="D42" s="197"/>
      <c r="E42" s="197"/>
      <c r="F42" s="110">
        <f>'SO RADNICE 01 Pol'!AE82</f>
        <v>0</v>
      </c>
      <c r="G42" s="103">
        <f>'SO RADNICE 01 Pol'!AF82</f>
        <v>0</v>
      </c>
      <c r="H42" s="103">
        <f>(F42*SazbaDPH1/100)+(G42*SazbaDPH2/100)</f>
        <v>0</v>
      </c>
      <c r="I42" s="103">
        <f>F42+G42+H42</f>
        <v>0</v>
      </c>
      <c r="J42" s="104" t="str">
        <f>IF(CenaCelkemVypocet=0,"",I42/CenaCelkemVypocet*100)</f>
        <v/>
      </c>
    </row>
    <row r="43" spans="1:10" ht="25.5" customHeight="1" x14ac:dyDescent="0.2">
      <c r="A43" s="90"/>
      <c r="B43" s="199" t="s">
        <v>57</v>
      </c>
      <c r="C43" s="200"/>
      <c r="D43" s="200"/>
      <c r="E43" s="201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7" spans="1:10" ht="15.75" x14ac:dyDescent="0.25">
      <c r="B47" s="122" t="s">
        <v>59</v>
      </c>
    </row>
    <row r="49" spans="1:10" ht="25.5" customHeight="1" x14ac:dyDescent="0.2">
      <c r="A49" s="124"/>
      <c r="B49" s="127" t="s">
        <v>18</v>
      </c>
      <c r="C49" s="127" t="s">
        <v>6</v>
      </c>
      <c r="D49" s="128"/>
      <c r="E49" s="128"/>
      <c r="F49" s="129" t="s">
        <v>60</v>
      </c>
      <c r="G49" s="129"/>
      <c r="H49" s="129"/>
      <c r="I49" s="129" t="s">
        <v>31</v>
      </c>
      <c r="J49" s="129" t="s">
        <v>0</v>
      </c>
    </row>
    <row r="50" spans="1:10" ht="36.75" customHeight="1" x14ac:dyDescent="0.2">
      <c r="A50" s="125"/>
      <c r="B50" s="130" t="s">
        <v>61</v>
      </c>
      <c r="C50" s="195" t="s">
        <v>62</v>
      </c>
      <c r="D50" s="196"/>
      <c r="E50" s="196"/>
      <c r="F50" s="136" t="s">
        <v>26</v>
      </c>
      <c r="G50" s="137"/>
      <c r="H50" s="137"/>
      <c r="I50" s="137">
        <f>'SO RADNICE 01 Pol'!G8</f>
        <v>0</v>
      </c>
      <c r="J50" s="134" t="str">
        <f>IF(I61=0,"",I50/I61*100)</f>
        <v/>
      </c>
    </row>
    <row r="51" spans="1:10" ht="36.75" customHeight="1" x14ac:dyDescent="0.2">
      <c r="A51" s="125"/>
      <c r="B51" s="130" t="s">
        <v>63</v>
      </c>
      <c r="C51" s="195" t="s">
        <v>64</v>
      </c>
      <c r="D51" s="196"/>
      <c r="E51" s="196"/>
      <c r="F51" s="136" t="s">
        <v>26</v>
      </c>
      <c r="G51" s="137"/>
      <c r="H51" s="137"/>
      <c r="I51" s="137">
        <f>'SO RADNICE 01 Pol'!G13</f>
        <v>0</v>
      </c>
      <c r="J51" s="134" t="str">
        <f>IF(I61=0,"",I51/I61*100)</f>
        <v/>
      </c>
    </row>
    <row r="52" spans="1:10" ht="36.75" customHeight="1" x14ac:dyDescent="0.2">
      <c r="A52" s="125"/>
      <c r="B52" s="130" t="s">
        <v>65</v>
      </c>
      <c r="C52" s="195" t="s">
        <v>66</v>
      </c>
      <c r="D52" s="196"/>
      <c r="E52" s="196"/>
      <c r="F52" s="136" t="s">
        <v>26</v>
      </c>
      <c r="G52" s="137"/>
      <c r="H52" s="137"/>
      <c r="I52" s="137">
        <f>'SO RADNICE 01 Pol'!G29</f>
        <v>0</v>
      </c>
      <c r="J52" s="134" t="str">
        <f>IF(I61=0,"",I52/I61*100)</f>
        <v/>
      </c>
    </row>
    <row r="53" spans="1:10" ht="36.75" customHeight="1" x14ac:dyDescent="0.2">
      <c r="A53" s="125"/>
      <c r="B53" s="130" t="s">
        <v>67</v>
      </c>
      <c r="C53" s="195" t="s">
        <v>68</v>
      </c>
      <c r="D53" s="196"/>
      <c r="E53" s="196"/>
      <c r="F53" s="136" t="s">
        <v>26</v>
      </c>
      <c r="G53" s="137"/>
      <c r="H53" s="137"/>
      <c r="I53" s="137">
        <f>'SO RADNICE 01 Pol'!G32</f>
        <v>0</v>
      </c>
      <c r="J53" s="134" t="str">
        <f>IF(I61=0,"",I53/I61*100)</f>
        <v/>
      </c>
    </row>
    <row r="54" spans="1:10" ht="36.75" customHeight="1" x14ac:dyDescent="0.2">
      <c r="A54" s="125"/>
      <c r="B54" s="130" t="s">
        <v>69</v>
      </c>
      <c r="C54" s="195" t="s">
        <v>70</v>
      </c>
      <c r="D54" s="196"/>
      <c r="E54" s="196"/>
      <c r="F54" s="136" t="s">
        <v>27</v>
      </c>
      <c r="G54" s="137"/>
      <c r="H54" s="137"/>
      <c r="I54" s="137">
        <f>'SO RADNICE 01 Pol'!G47</f>
        <v>0</v>
      </c>
      <c r="J54" s="134" t="str">
        <f>IF(I61=0,"",I54/I61*100)</f>
        <v/>
      </c>
    </row>
    <row r="55" spans="1:10" ht="36.75" customHeight="1" x14ac:dyDescent="0.2">
      <c r="A55" s="125"/>
      <c r="B55" s="130" t="s">
        <v>71</v>
      </c>
      <c r="C55" s="195" t="s">
        <v>72</v>
      </c>
      <c r="D55" s="196"/>
      <c r="E55" s="196"/>
      <c r="F55" s="136" t="s">
        <v>27</v>
      </c>
      <c r="G55" s="137"/>
      <c r="H55" s="137"/>
      <c r="I55" s="137">
        <f>'SO RADNICE 01 Pol'!G54</f>
        <v>0</v>
      </c>
      <c r="J55" s="134" t="str">
        <f>IF(I61=0,"",I55/I61*100)</f>
        <v/>
      </c>
    </row>
    <row r="56" spans="1:10" ht="36.75" customHeight="1" x14ac:dyDescent="0.2">
      <c r="A56" s="125"/>
      <c r="B56" s="130" t="s">
        <v>73</v>
      </c>
      <c r="C56" s="195" t="s">
        <v>74</v>
      </c>
      <c r="D56" s="196"/>
      <c r="E56" s="196"/>
      <c r="F56" s="136" t="s">
        <v>27</v>
      </c>
      <c r="G56" s="137"/>
      <c r="H56" s="137"/>
      <c r="I56" s="137">
        <f>'SO RADNICE 01 Pol'!G58</f>
        <v>0</v>
      </c>
      <c r="J56" s="134" t="str">
        <f>IF(I61=0,"",I56/I61*100)</f>
        <v/>
      </c>
    </row>
    <row r="57" spans="1:10" ht="36.75" customHeight="1" x14ac:dyDescent="0.2">
      <c r="A57" s="125"/>
      <c r="B57" s="130" t="s">
        <v>75</v>
      </c>
      <c r="C57" s="195" t="s">
        <v>76</v>
      </c>
      <c r="D57" s="196"/>
      <c r="E57" s="196"/>
      <c r="F57" s="136" t="s">
        <v>28</v>
      </c>
      <c r="G57" s="137"/>
      <c r="H57" s="137"/>
      <c r="I57" s="137">
        <f>'SO RADNICE 01 Pol'!G68</f>
        <v>0</v>
      </c>
      <c r="J57" s="134" t="str">
        <f>IF(I61=0,"",I57/I61*100)</f>
        <v/>
      </c>
    </row>
    <row r="58" spans="1:10" ht="36.75" customHeight="1" x14ac:dyDescent="0.2">
      <c r="A58" s="125"/>
      <c r="B58" s="130" t="s">
        <v>77</v>
      </c>
      <c r="C58" s="195" t="s">
        <v>78</v>
      </c>
      <c r="D58" s="196"/>
      <c r="E58" s="196"/>
      <c r="F58" s="136" t="s">
        <v>79</v>
      </c>
      <c r="G58" s="137"/>
      <c r="H58" s="137"/>
      <c r="I58" s="137">
        <f>'SO RADNICE 01 Pol'!G74</f>
        <v>0</v>
      </c>
      <c r="J58" s="134" t="str">
        <f>IF(I61=0,"",I58/I61*100)</f>
        <v/>
      </c>
    </row>
    <row r="59" spans="1:10" ht="36.75" customHeight="1" x14ac:dyDescent="0.2">
      <c r="A59" s="125"/>
      <c r="B59" s="130" t="s">
        <v>80</v>
      </c>
      <c r="C59" s="195" t="s">
        <v>29</v>
      </c>
      <c r="D59" s="196"/>
      <c r="E59" s="196"/>
      <c r="F59" s="136" t="s">
        <v>80</v>
      </c>
      <c r="G59" s="137"/>
      <c r="H59" s="137"/>
      <c r="I59" s="137">
        <f>'SO RADNICE 00 Pol'!G8</f>
        <v>0</v>
      </c>
      <c r="J59" s="134" t="str">
        <f>IF(I61=0,"",I59/I61*100)</f>
        <v/>
      </c>
    </row>
    <row r="60" spans="1:10" ht="36.75" customHeight="1" x14ac:dyDescent="0.2">
      <c r="A60" s="125"/>
      <c r="B60" s="130" t="s">
        <v>81</v>
      </c>
      <c r="C60" s="195" t="s">
        <v>30</v>
      </c>
      <c r="D60" s="196"/>
      <c r="E60" s="196"/>
      <c r="F60" s="136" t="s">
        <v>81</v>
      </c>
      <c r="G60" s="137"/>
      <c r="H60" s="137"/>
      <c r="I60" s="137">
        <f>'SO RADNICE 00 Pol'!G17</f>
        <v>0</v>
      </c>
      <c r="J60" s="134" t="str">
        <f>IF(I61=0,"",I60/I61*100)</f>
        <v/>
      </c>
    </row>
    <row r="61" spans="1:10" ht="25.5" customHeight="1" x14ac:dyDescent="0.2">
      <c r="A61" s="126"/>
      <c r="B61" s="131" t="s">
        <v>1</v>
      </c>
      <c r="C61" s="132"/>
      <c r="D61" s="133"/>
      <c r="E61" s="133"/>
      <c r="F61" s="138"/>
      <c r="G61" s="139"/>
      <c r="H61" s="139"/>
      <c r="I61" s="139">
        <f>SUM(I50:I60)</f>
        <v>0</v>
      </c>
      <c r="J61" s="135">
        <f>SUM(J50:J60)</f>
        <v>0</v>
      </c>
    </row>
    <row r="62" spans="1:10" x14ac:dyDescent="0.2">
      <c r="F62" s="88"/>
      <c r="G62" s="88"/>
      <c r="H62" s="88"/>
      <c r="I62" s="88"/>
      <c r="J62" s="89"/>
    </row>
    <row r="63" spans="1:10" x14ac:dyDescent="0.2">
      <c r="F63" s="88"/>
      <c r="G63" s="88"/>
      <c r="H63" s="88"/>
      <c r="I63" s="88"/>
      <c r="J63" s="89"/>
    </row>
    <row r="64" spans="1:10" x14ac:dyDescent="0.2">
      <c r="F64" s="88"/>
      <c r="G64" s="88"/>
      <c r="H64" s="88"/>
      <c r="I64" s="88"/>
      <c r="J64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0:E50"/>
    <mergeCell ref="C51:E51"/>
    <mergeCell ref="C52:E52"/>
    <mergeCell ref="C53:E53"/>
    <mergeCell ref="C54:E54"/>
    <mergeCell ref="C60:E60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4" t="s">
        <v>7</v>
      </c>
      <c r="B1" s="254"/>
      <c r="C1" s="254"/>
      <c r="D1" s="254"/>
      <c r="E1" s="254"/>
      <c r="F1" s="254"/>
      <c r="G1" s="254"/>
      <c r="AG1" t="s">
        <v>82</v>
      </c>
    </row>
    <row r="2" spans="1:60" ht="24.95" customHeight="1" x14ac:dyDescent="0.2">
      <c r="A2" s="141" t="s">
        <v>8</v>
      </c>
      <c r="B2" s="49" t="s">
        <v>43</v>
      </c>
      <c r="C2" s="255" t="s">
        <v>44</v>
      </c>
      <c r="D2" s="256"/>
      <c r="E2" s="256"/>
      <c r="F2" s="256"/>
      <c r="G2" s="257"/>
      <c r="AG2" t="s">
        <v>83</v>
      </c>
    </row>
    <row r="3" spans="1:60" ht="24.95" customHeight="1" x14ac:dyDescent="0.2">
      <c r="A3" s="141" t="s">
        <v>9</v>
      </c>
      <c r="B3" s="49" t="s">
        <v>51</v>
      </c>
      <c r="C3" s="255" t="s">
        <v>52</v>
      </c>
      <c r="D3" s="256"/>
      <c r="E3" s="256"/>
      <c r="F3" s="256"/>
      <c r="G3" s="257"/>
      <c r="AC3" s="123" t="s">
        <v>83</v>
      </c>
      <c r="AG3" t="s">
        <v>84</v>
      </c>
    </row>
    <row r="4" spans="1:60" ht="24.95" customHeight="1" x14ac:dyDescent="0.2">
      <c r="A4" s="142" t="s">
        <v>10</v>
      </c>
      <c r="B4" s="143" t="s">
        <v>53</v>
      </c>
      <c r="C4" s="258" t="s">
        <v>54</v>
      </c>
      <c r="D4" s="259"/>
      <c r="E4" s="259"/>
      <c r="F4" s="259"/>
      <c r="G4" s="260"/>
      <c r="AG4" t="s">
        <v>85</v>
      </c>
    </row>
    <row r="5" spans="1:60" x14ac:dyDescent="0.2">
      <c r="D5" s="10"/>
    </row>
    <row r="6" spans="1:60" ht="38.25" x14ac:dyDescent="0.2">
      <c r="A6" s="145" t="s">
        <v>86</v>
      </c>
      <c r="B6" s="147" t="s">
        <v>87</v>
      </c>
      <c r="C6" s="147" t="s">
        <v>88</v>
      </c>
      <c r="D6" s="146" t="s">
        <v>89</v>
      </c>
      <c r="E6" s="145" t="s">
        <v>90</v>
      </c>
      <c r="F6" s="144" t="s">
        <v>91</v>
      </c>
      <c r="G6" s="145" t="s">
        <v>31</v>
      </c>
      <c r="H6" s="148" t="s">
        <v>32</v>
      </c>
      <c r="I6" s="148" t="s">
        <v>92</v>
      </c>
      <c r="J6" s="148" t="s">
        <v>33</v>
      </c>
      <c r="K6" s="148" t="s">
        <v>93</v>
      </c>
      <c r="L6" s="148" t="s">
        <v>94</v>
      </c>
      <c r="M6" s="148" t="s">
        <v>95</v>
      </c>
      <c r="N6" s="148" t="s">
        <v>96</v>
      </c>
      <c r="O6" s="148" t="s">
        <v>97</v>
      </c>
      <c r="P6" s="148" t="s">
        <v>98</v>
      </c>
      <c r="Q6" s="148" t="s">
        <v>99</v>
      </c>
      <c r="R6" s="148" t="s">
        <v>100</v>
      </c>
      <c r="S6" s="148" t="s">
        <v>101</v>
      </c>
      <c r="T6" s="148" t="s">
        <v>102</v>
      </c>
      <c r="U6" s="148" t="s">
        <v>103</v>
      </c>
      <c r="V6" s="148" t="s">
        <v>104</v>
      </c>
      <c r="W6" s="148" t="s">
        <v>105</v>
      </c>
      <c r="X6" s="148" t="s">
        <v>106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1" t="s">
        <v>107</v>
      </c>
      <c r="B8" s="162" t="s">
        <v>80</v>
      </c>
      <c r="C8" s="185" t="s">
        <v>29</v>
      </c>
      <c r="D8" s="163"/>
      <c r="E8" s="164"/>
      <c r="F8" s="165"/>
      <c r="G8" s="166">
        <f>SUMIF(AG9:AG16,"&lt;&gt;NOR",G9:G16)</f>
        <v>0</v>
      </c>
      <c r="H8" s="160"/>
      <c r="I8" s="160">
        <f>SUM(I9:I16)</f>
        <v>0</v>
      </c>
      <c r="J8" s="160"/>
      <c r="K8" s="160">
        <f>SUM(K9:K16)</f>
        <v>0</v>
      </c>
      <c r="L8" s="160"/>
      <c r="M8" s="160">
        <f>SUM(M9:M16)</f>
        <v>0</v>
      </c>
      <c r="N8" s="160"/>
      <c r="O8" s="160">
        <f>SUM(O9:O16)</f>
        <v>0</v>
      </c>
      <c r="P8" s="160"/>
      <c r="Q8" s="160">
        <f>SUM(Q9:Q16)</f>
        <v>0</v>
      </c>
      <c r="R8" s="160"/>
      <c r="S8" s="160"/>
      <c r="T8" s="160"/>
      <c r="U8" s="160"/>
      <c r="V8" s="160">
        <f>SUM(V9:V16)</f>
        <v>0</v>
      </c>
      <c r="W8" s="160"/>
      <c r="X8" s="160"/>
      <c r="AG8" t="s">
        <v>108</v>
      </c>
    </row>
    <row r="9" spans="1:60" outlineLevel="1" x14ac:dyDescent="0.2">
      <c r="A9" s="171">
        <v>1</v>
      </c>
      <c r="B9" s="172" t="s">
        <v>109</v>
      </c>
      <c r="C9" s="186" t="s">
        <v>110</v>
      </c>
      <c r="D9" s="173" t="s">
        <v>111</v>
      </c>
      <c r="E9" s="174">
        <v>1</v>
      </c>
      <c r="F9" s="175"/>
      <c r="G9" s="176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8"/>
      <c r="S9" s="158" t="s">
        <v>112</v>
      </c>
      <c r="T9" s="158" t="s">
        <v>113</v>
      </c>
      <c r="U9" s="158">
        <v>0</v>
      </c>
      <c r="V9" s="158">
        <f>ROUND(E9*U9,2)</f>
        <v>0</v>
      </c>
      <c r="W9" s="158"/>
      <c r="X9" s="158" t="s">
        <v>114</v>
      </c>
      <c r="Y9" s="149"/>
      <c r="Z9" s="149"/>
      <c r="AA9" s="149"/>
      <c r="AB9" s="149"/>
      <c r="AC9" s="149"/>
      <c r="AD9" s="149"/>
      <c r="AE9" s="149"/>
      <c r="AF9" s="149"/>
      <c r="AG9" s="149" t="s">
        <v>115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250" t="s">
        <v>116</v>
      </c>
      <c r="D10" s="251"/>
      <c r="E10" s="251"/>
      <c r="F10" s="251"/>
      <c r="G10" s="251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49"/>
      <c r="Z10" s="149"/>
      <c r="AA10" s="149"/>
      <c r="AB10" s="149"/>
      <c r="AC10" s="149"/>
      <c r="AD10" s="149"/>
      <c r="AE10" s="149"/>
      <c r="AF10" s="149"/>
      <c r="AG10" s="149" t="s">
        <v>117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7">
        <v>2</v>
      </c>
      <c r="B11" s="178" t="s">
        <v>118</v>
      </c>
      <c r="C11" s="187" t="s">
        <v>119</v>
      </c>
      <c r="D11" s="179" t="s">
        <v>111</v>
      </c>
      <c r="E11" s="180">
        <v>1</v>
      </c>
      <c r="F11" s="181"/>
      <c r="G11" s="182">
        <f>ROUND(E11*F11,2)</f>
        <v>0</v>
      </c>
      <c r="H11" s="159"/>
      <c r="I11" s="158">
        <f>ROUND(E11*H11,2)</f>
        <v>0</v>
      </c>
      <c r="J11" s="159"/>
      <c r="K11" s="158">
        <f>ROUND(E11*J11,2)</f>
        <v>0</v>
      </c>
      <c r="L11" s="158">
        <v>21</v>
      </c>
      <c r="M11" s="158">
        <f>G11*(1+L11/100)</f>
        <v>0</v>
      </c>
      <c r="N11" s="158">
        <v>0</v>
      </c>
      <c r="O11" s="158">
        <f>ROUND(E11*N11,2)</f>
        <v>0</v>
      </c>
      <c r="P11" s="158">
        <v>0</v>
      </c>
      <c r="Q11" s="158">
        <f>ROUND(E11*P11,2)</f>
        <v>0</v>
      </c>
      <c r="R11" s="158"/>
      <c r="S11" s="158" t="s">
        <v>112</v>
      </c>
      <c r="T11" s="158" t="s">
        <v>113</v>
      </c>
      <c r="U11" s="158">
        <v>0</v>
      </c>
      <c r="V11" s="158">
        <f>ROUND(E11*U11,2)</f>
        <v>0</v>
      </c>
      <c r="W11" s="158"/>
      <c r="X11" s="158" t="s">
        <v>114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115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71">
        <v>3</v>
      </c>
      <c r="B12" s="172" t="s">
        <v>120</v>
      </c>
      <c r="C12" s="186" t="s">
        <v>121</v>
      </c>
      <c r="D12" s="173" t="s">
        <v>111</v>
      </c>
      <c r="E12" s="174">
        <v>1</v>
      </c>
      <c r="F12" s="175"/>
      <c r="G12" s="176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8">
        <v>0</v>
      </c>
      <c r="O12" s="158">
        <f>ROUND(E12*N12,2)</f>
        <v>0</v>
      </c>
      <c r="P12" s="158">
        <v>0</v>
      </c>
      <c r="Q12" s="158">
        <f>ROUND(E12*P12,2)</f>
        <v>0</v>
      </c>
      <c r="R12" s="158"/>
      <c r="S12" s="158" t="s">
        <v>112</v>
      </c>
      <c r="T12" s="158" t="s">
        <v>113</v>
      </c>
      <c r="U12" s="158">
        <v>0</v>
      </c>
      <c r="V12" s="158">
        <f>ROUND(E12*U12,2)</f>
        <v>0</v>
      </c>
      <c r="W12" s="158"/>
      <c r="X12" s="158" t="s">
        <v>114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115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ht="22.5" outlineLevel="1" x14ac:dyDescent="0.2">
      <c r="A13" s="156"/>
      <c r="B13" s="157"/>
      <c r="C13" s="250" t="s">
        <v>122</v>
      </c>
      <c r="D13" s="251"/>
      <c r="E13" s="251"/>
      <c r="F13" s="251"/>
      <c r="G13" s="251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49"/>
      <c r="Z13" s="149"/>
      <c r="AA13" s="149"/>
      <c r="AB13" s="149"/>
      <c r="AC13" s="149"/>
      <c r="AD13" s="149"/>
      <c r="AE13" s="149"/>
      <c r="AF13" s="149"/>
      <c r="AG13" s="149" t="s">
        <v>117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83" t="str">
        <f>C13</f>
        <v>- činnosti zhotovitele nutné k předání a převzetí staveniště, předání a převzetí provedeného díla vč. patřičných dokladů a dokumentů</v>
      </c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1">
        <v>4</v>
      </c>
      <c r="B14" s="172" t="s">
        <v>123</v>
      </c>
      <c r="C14" s="186" t="s">
        <v>124</v>
      </c>
      <c r="D14" s="173" t="s">
        <v>111</v>
      </c>
      <c r="E14" s="174">
        <v>1</v>
      </c>
      <c r="F14" s="175"/>
      <c r="G14" s="176">
        <f>ROUND(E14*F14,2)</f>
        <v>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0</v>
      </c>
      <c r="N14" s="158">
        <v>0</v>
      </c>
      <c r="O14" s="158">
        <f>ROUND(E14*N14,2)</f>
        <v>0</v>
      </c>
      <c r="P14" s="158">
        <v>0</v>
      </c>
      <c r="Q14" s="158">
        <f>ROUND(E14*P14,2)</f>
        <v>0</v>
      </c>
      <c r="R14" s="158"/>
      <c r="S14" s="158" t="s">
        <v>125</v>
      </c>
      <c r="T14" s="158" t="s">
        <v>113</v>
      </c>
      <c r="U14" s="158">
        <v>0</v>
      </c>
      <c r="V14" s="158">
        <f>ROUND(E14*U14,2)</f>
        <v>0</v>
      </c>
      <c r="W14" s="158"/>
      <c r="X14" s="158" t="s">
        <v>114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115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6"/>
      <c r="B15" s="157"/>
      <c r="C15" s="250" t="s">
        <v>126</v>
      </c>
      <c r="D15" s="251"/>
      <c r="E15" s="251"/>
      <c r="F15" s="251"/>
      <c r="G15" s="251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49"/>
      <c r="Z15" s="149"/>
      <c r="AA15" s="149"/>
      <c r="AB15" s="149"/>
      <c r="AC15" s="149"/>
      <c r="AD15" s="149"/>
      <c r="AE15" s="149"/>
      <c r="AF15" s="149"/>
      <c r="AG15" s="149" t="s">
        <v>117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6"/>
      <c r="B16" s="157"/>
      <c r="C16" s="252" t="s">
        <v>127</v>
      </c>
      <c r="D16" s="253"/>
      <c r="E16" s="253"/>
      <c r="F16" s="253"/>
      <c r="G16" s="253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49"/>
      <c r="Z16" s="149"/>
      <c r="AA16" s="149"/>
      <c r="AB16" s="149"/>
      <c r="AC16" s="149"/>
      <c r="AD16" s="149"/>
      <c r="AE16" s="149"/>
      <c r="AF16" s="149"/>
      <c r="AG16" s="149" t="s">
        <v>117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x14ac:dyDescent="0.2">
      <c r="A17" s="161" t="s">
        <v>107</v>
      </c>
      <c r="B17" s="162" t="s">
        <v>81</v>
      </c>
      <c r="C17" s="185" t="s">
        <v>30</v>
      </c>
      <c r="D17" s="163"/>
      <c r="E17" s="164"/>
      <c r="F17" s="165"/>
      <c r="G17" s="166">
        <f>SUMIF(AG18:AG22,"&lt;&gt;NOR",G18:G22)</f>
        <v>0</v>
      </c>
      <c r="H17" s="160"/>
      <c r="I17" s="160">
        <f>SUM(I18:I22)</f>
        <v>0</v>
      </c>
      <c r="J17" s="160"/>
      <c r="K17" s="160">
        <f>SUM(K18:K22)</f>
        <v>0</v>
      </c>
      <c r="L17" s="160"/>
      <c r="M17" s="160">
        <f>SUM(M18:M22)</f>
        <v>0</v>
      </c>
      <c r="N17" s="160"/>
      <c r="O17" s="160">
        <f>SUM(O18:O22)</f>
        <v>0</v>
      </c>
      <c r="P17" s="160"/>
      <c r="Q17" s="160">
        <f>SUM(Q18:Q22)</f>
        <v>0</v>
      </c>
      <c r="R17" s="160"/>
      <c r="S17" s="160"/>
      <c r="T17" s="160"/>
      <c r="U17" s="160"/>
      <c r="V17" s="160">
        <f>SUM(V18:V22)</f>
        <v>0</v>
      </c>
      <c r="W17" s="160"/>
      <c r="X17" s="160"/>
      <c r="AG17" t="s">
        <v>108</v>
      </c>
    </row>
    <row r="18" spans="1:60" ht="22.5" outlineLevel="1" x14ac:dyDescent="0.2">
      <c r="A18" s="177">
        <v>5</v>
      </c>
      <c r="B18" s="178" t="s">
        <v>128</v>
      </c>
      <c r="C18" s="187" t="s">
        <v>129</v>
      </c>
      <c r="D18" s="179" t="s">
        <v>130</v>
      </c>
      <c r="E18" s="180">
        <v>1</v>
      </c>
      <c r="F18" s="181"/>
      <c r="G18" s="182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8">
        <v>0</v>
      </c>
      <c r="O18" s="158">
        <f>ROUND(E18*N18,2)</f>
        <v>0</v>
      </c>
      <c r="P18" s="158">
        <v>0</v>
      </c>
      <c r="Q18" s="158">
        <f>ROUND(E18*P18,2)</f>
        <v>0</v>
      </c>
      <c r="R18" s="158"/>
      <c r="S18" s="158" t="s">
        <v>125</v>
      </c>
      <c r="T18" s="158" t="s">
        <v>113</v>
      </c>
      <c r="U18" s="158">
        <v>0</v>
      </c>
      <c r="V18" s="158">
        <f>ROUND(E18*U18,2)</f>
        <v>0</v>
      </c>
      <c r="W18" s="158"/>
      <c r="X18" s="158" t="s">
        <v>114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115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71">
        <v>6</v>
      </c>
      <c r="B19" s="172" t="s">
        <v>131</v>
      </c>
      <c r="C19" s="186" t="s">
        <v>132</v>
      </c>
      <c r="D19" s="173" t="s">
        <v>130</v>
      </c>
      <c r="E19" s="174">
        <v>1</v>
      </c>
      <c r="F19" s="175"/>
      <c r="G19" s="176">
        <f>ROUND(E19*F19,2)</f>
        <v>0</v>
      </c>
      <c r="H19" s="159"/>
      <c r="I19" s="158">
        <f>ROUND(E19*H19,2)</f>
        <v>0</v>
      </c>
      <c r="J19" s="159"/>
      <c r="K19" s="158">
        <f>ROUND(E19*J19,2)</f>
        <v>0</v>
      </c>
      <c r="L19" s="158">
        <v>21</v>
      </c>
      <c r="M19" s="158">
        <f>G19*(1+L19/100)</f>
        <v>0</v>
      </c>
      <c r="N19" s="158">
        <v>0</v>
      </c>
      <c r="O19" s="158">
        <f>ROUND(E19*N19,2)</f>
        <v>0</v>
      </c>
      <c r="P19" s="158">
        <v>0</v>
      </c>
      <c r="Q19" s="158">
        <f>ROUND(E19*P19,2)</f>
        <v>0</v>
      </c>
      <c r="R19" s="158"/>
      <c r="S19" s="158" t="s">
        <v>125</v>
      </c>
      <c r="T19" s="158" t="s">
        <v>113</v>
      </c>
      <c r="U19" s="158">
        <v>0</v>
      </c>
      <c r="V19" s="158">
        <f>ROUND(E19*U19,2)</f>
        <v>0</v>
      </c>
      <c r="W19" s="158"/>
      <c r="X19" s="158" t="s">
        <v>114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115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6"/>
      <c r="B20" s="157"/>
      <c r="C20" s="250" t="s">
        <v>133</v>
      </c>
      <c r="D20" s="251"/>
      <c r="E20" s="251"/>
      <c r="F20" s="251"/>
      <c r="G20" s="251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49"/>
      <c r="Z20" s="149"/>
      <c r="AA20" s="149"/>
      <c r="AB20" s="149"/>
      <c r="AC20" s="149"/>
      <c r="AD20" s="149"/>
      <c r="AE20" s="149"/>
      <c r="AF20" s="149"/>
      <c r="AG20" s="149" t="s">
        <v>117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6"/>
      <c r="B21" s="157"/>
      <c r="C21" s="252" t="s">
        <v>134</v>
      </c>
      <c r="D21" s="253"/>
      <c r="E21" s="253"/>
      <c r="F21" s="253"/>
      <c r="G21" s="253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49"/>
      <c r="Z21" s="149"/>
      <c r="AA21" s="149"/>
      <c r="AB21" s="149"/>
      <c r="AC21" s="149"/>
      <c r="AD21" s="149"/>
      <c r="AE21" s="149"/>
      <c r="AF21" s="149"/>
      <c r="AG21" s="149" t="s">
        <v>117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56"/>
      <c r="B22" s="157"/>
      <c r="C22" s="252" t="s">
        <v>135</v>
      </c>
      <c r="D22" s="253"/>
      <c r="E22" s="253"/>
      <c r="F22" s="253"/>
      <c r="G22" s="253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49"/>
      <c r="Z22" s="149"/>
      <c r="AA22" s="149"/>
      <c r="AB22" s="149"/>
      <c r="AC22" s="149"/>
      <c r="AD22" s="149"/>
      <c r="AE22" s="149"/>
      <c r="AF22" s="149"/>
      <c r="AG22" s="149" t="s">
        <v>117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x14ac:dyDescent="0.2">
      <c r="A23" s="3"/>
      <c r="B23" s="4"/>
      <c r="C23" s="188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AE23">
        <v>15</v>
      </c>
      <c r="AF23">
        <v>21</v>
      </c>
      <c r="AG23" t="s">
        <v>94</v>
      </c>
    </row>
    <row r="24" spans="1:60" x14ac:dyDescent="0.2">
      <c r="A24" s="152"/>
      <c r="B24" s="153" t="s">
        <v>31</v>
      </c>
      <c r="C24" s="189"/>
      <c r="D24" s="154"/>
      <c r="E24" s="155"/>
      <c r="F24" s="155"/>
      <c r="G24" s="184">
        <f>G8+G17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AE24">
        <f>SUMIF(L7:L22,AE23,G7:G22)</f>
        <v>0</v>
      </c>
      <c r="AF24">
        <f>SUMIF(L7:L22,AF23,G7:G22)</f>
        <v>0</v>
      </c>
      <c r="AG24" t="s">
        <v>136</v>
      </c>
    </row>
    <row r="25" spans="1:60" x14ac:dyDescent="0.2">
      <c r="A25" s="3"/>
      <c r="B25" s="4"/>
      <c r="C25" s="188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60" x14ac:dyDescent="0.2">
      <c r="A26" s="3"/>
      <c r="B26" s="4"/>
      <c r="C26" s="18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60" x14ac:dyDescent="0.2">
      <c r="A27" s="261" t="s">
        <v>137</v>
      </c>
      <c r="B27" s="261"/>
      <c r="C27" s="262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60" x14ac:dyDescent="0.2">
      <c r="A28" s="263"/>
      <c r="B28" s="264"/>
      <c r="C28" s="265"/>
      <c r="D28" s="264"/>
      <c r="E28" s="264"/>
      <c r="F28" s="264"/>
      <c r="G28" s="26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AG28" t="s">
        <v>138</v>
      </c>
    </row>
    <row r="29" spans="1:60" x14ac:dyDescent="0.2">
      <c r="A29" s="267"/>
      <c r="B29" s="268"/>
      <c r="C29" s="269"/>
      <c r="D29" s="268"/>
      <c r="E29" s="268"/>
      <c r="F29" s="268"/>
      <c r="G29" s="27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60" x14ac:dyDescent="0.2">
      <c r="A30" s="267"/>
      <c r="B30" s="268"/>
      <c r="C30" s="269"/>
      <c r="D30" s="268"/>
      <c r="E30" s="268"/>
      <c r="F30" s="268"/>
      <c r="G30" s="27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60" x14ac:dyDescent="0.2">
      <c r="A31" s="267"/>
      <c r="B31" s="268"/>
      <c r="C31" s="269"/>
      <c r="D31" s="268"/>
      <c r="E31" s="268"/>
      <c r="F31" s="268"/>
      <c r="G31" s="27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60" x14ac:dyDescent="0.2">
      <c r="A32" s="271"/>
      <c r="B32" s="272"/>
      <c r="C32" s="273"/>
      <c r="D32" s="272"/>
      <c r="E32" s="272"/>
      <c r="F32" s="272"/>
      <c r="G32" s="27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33" x14ac:dyDescent="0.2">
      <c r="A33" s="3"/>
      <c r="B33" s="4"/>
      <c r="C33" s="188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33" x14ac:dyDescent="0.2">
      <c r="C34" s="190"/>
      <c r="D34" s="10"/>
      <c r="AG34" t="s">
        <v>139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3">
    <mergeCell ref="A27:C27"/>
    <mergeCell ref="A28:G32"/>
    <mergeCell ref="C10:G10"/>
    <mergeCell ref="C13:G13"/>
    <mergeCell ref="C15:G15"/>
    <mergeCell ref="C16:G16"/>
    <mergeCell ref="C20:G20"/>
    <mergeCell ref="C21:G21"/>
    <mergeCell ref="C22:G22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zoomScale="115" zoomScaleNormal="115" workbookViewId="0">
      <pane ySplit="7" topLeftCell="A32" activePane="bottomLeft" state="frozen"/>
      <selection pane="bottomLeft" activeCell="AD13" sqref="AD13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4" t="s">
        <v>7</v>
      </c>
      <c r="B1" s="254"/>
      <c r="C1" s="254"/>
      <c r="D1" s="254"/>
      <c r="E1" s="254"/>
      <c r="F1" s="254"/>
      <c r="G1" s="254"/>
      <c r="AG1" t="s">
        <v>82</v>
      </c>
    </row>
    <row r="2" spans="1:60" ht="24.95" customHeight="1" x14ac:dyDescent="0.2">
      <c r="A2" s="141" t="s">
        <v>8</v>
      </c>
      <c r="B2" s="49" t="s">
        <v>43</v>
      </c>
      <c r="C2" s="255" t="s">
        <v>44</v>
      </c>
      <c r="D2" s="256"/>
      <c r="E2" s="256"/>
      <c r="F2" s="256"/>
      <c r="G2" s="257"/>
      <c r="AG2" t="s">
        <v>83</v>
      </c>
    </row>
    <row r="3" spans="1:60" ht="24.95" customHeight="1" x14ac:dyDescent="0.2">
      <c r="A3" s="141" t="s">
        <v>9</v>
      </c>
      <c r="B3" s="49" t="s">
        <v>51</v>
      </c>
      <c r="C3" s="255" t="s">
        <v>52</v>
      </c>
      <c r="D3" s="256"/>
      <c r="E3" s="256"/>
      <c r="F3" s="256"/>
      <c r="G3" s="257"/>
      <c r="AC3" s="123" t="s">
        <v>83</v>
      </c>
      <c r="AG3" t="s">
        <v>84</v>
      </c>
    </row>
    <row r="4" spans="1:60" ht="24.95" customHeight="1" x14ac:dyDescent="0.2">
      <c r="A4" s="142" t="s">
        <v>10</v>
      </c>
      <c r="B4" s="143" t="s">
        <v>55</v>
      </c>
      <c r="C4" s="258" t="s">
        <v>56</v>
      </c>
      <c r="D4" s="259"/>
      <c r="E4" s="259"/>
      <c r="F4" s="259"/>
      <c r="G4" s="260"/>
      <c r="AG4" t="s">
        <v>85</v>
      </c>
    </row>
    <row r="5" spans="1:60" x14ac:dyDescent="0.2">
      <c r="D5" s="10"/>
    </row>
    <row r="6" spans="1:60" ht="38.25" x14ac:dyDescent="0.2">
      <c r="A6" s="145" t="s">
        <v>86</v>
      </c>
      <c r="B6" s="147" t="s">
        <v>87</v>
      </c>
      <c r="C6" s="147" t="s">
        <v>88</v>
      </c>
      <c r="D6" s="146" t="s">
        <v>89</v>
      </c>
      <c r="E6" s="145" t="s">
        <v>90</v>
      </c>
      <c r="F6" s="144" t="s">
        <v>91</v>
      </c>
      <c r="G6" s="145" t="s">
        <v>31</v>
      </c>
      <c r="H6" s="148" t="s">
        <v>32</v>
      </c>
      <c r="I6" s="148" t="s">
        <v>92</v>
      </c>
      <c r="J6" s="148" t="s">
        <v>33</v>
      </c>
      <c r="K6" s="148" t="s">
        <v>93</v>
      </c>
      <c r="L6" s="148" t="s">
        <v>94</v>
      </c>
      <c r="M6" s="148" t="s">
        <v>95</v>
      </c>
      <c r="N6" s="148" t="s">
        <v>96</v>
      </c>
      <c r="O6" s="148" t="s">
        <v>97</v>
      </c>
      <c r="P6" s="148" t="s">
        <v>98</v>
      </c>
      <c r="Q6" s="148" t="s">
        <v>99</v>
      </c>
      <c r="R6" s="148" t="s">
        <v>100</v>
      </c>
      <c r="S6" s="148" t="s">
        <v>101</v>
      </c>
      <c r="T6" s="148" t="s">
        <v>102</v>
      </c>
      <c r="U6" s="148" t="s">
        <v>103</v>
      </c>
      <c r="V6" s="148" t="s">
        <v>104</v>
      </c>
      <c r="W6" s="148" t="s">
        <v>105</v>
      </c>
      <c r="X6" s="148" t="s">
        <v>106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1" t="s">
        <v>107</v>
      </c>
      <c r="B8" s="162" t="s">
        <v>61</v>
      </c>
      <c r="C8" s="185" t="s">
        <v>62</v>
      </c>
      <c r="D8" s="163"/>
      <c r="E8" s="164"/>
      <c r="F8" s="165"/>
      <c r="G8" s="166">
        <f>SUMIF(AG9:AG12,"&lt;&gt;NOR",G9:G12)</f>
        <v>0</v>
      </c>
      <c r="H8" s="160"/>
      <c r="I8" s="160">
        <f>SUM(I9:I12)</f>
        <v>0</v>
      </c>
      <c r="J8" s="160"/>
      <c r="K8" s="160">
        <f>SUM(K9:K12)</f>
        <v>0</v>
      </c>
      <c r="L8" s="160"/>
      <c r="M8" s="160">
        <f>SUM(M9:M12)</f>
        <v>0</v>
      </c>
      <c r="N8" s="160"/>
      <c r="O8" s="160">
        <f>SUM(O9:O12)</f>
        <v>3.15</v>
      </c>
      <c r="P8" s="160"/>
      <c r="Q8" s="160">
        <f>SUM(Q9:Q12)</f>
        <v>0</v>
      </c>
      <c r="R8" s="160"/>
      <c r="S8" s="160"/>
      <c r="T8" s="160"/>
      <c r="U8" s="160"/>
      <c r="V8" s="160">
        <f>SUM(V9:V12)</f>
        <v>6.57</v>
      </c>
      <c r="W8" s="160"/>
      <c r="X8" s="160"/>
      <c r="AG8" t="s">
        <v>108</v>
      </c>
    </row>
    <row r="9" spans="1:60" ht="22.5" outlineLevel="1" x14ac:dyDescent="0.2">
      <c r="A9" s="171">
        <v>1</v>
      </c>
      <c r="B9" s="172" t="s">
        <v>140</v>
      </c>
      <c r="C9" s="186" t="s">
        <v>141</v>
      </c>
      <c r="D9" s="173" t="s">
        <v>142</v>
      </c>
      <c r="E9" s="174">
        <v>1.71</v>
      </c>
      <c r="F9" s="175"/>
      <c r="G9" s="176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8">
        <v>1.84144</v>
      </c>
      <c r="O9" s="158">
        <f>ROUND(E9*N9,2)</f>
        <v>3.15</v>
      </c>
      <c r="P9" s="158">
        <v>0</v>
      </c>
      <c r="Q9" s="158">
        <f>ROUND(E9*P9,2)</f>
        <v>0</v>
      </c>
      <c r="R9" s="158"/>
      <c r="S9" s="158" t="s">
        <v>125</v>
      </c>
      <c r="T9" s="158" t="s">
        <v>113</v>
      </c>
      <c r="U9" s="158">
        <v>3.84</v>
      </c>
      <c r="V9" s="158">
        <f>ROUND(E9*U9,2)</f>
        <v>6.57</v>
      </c>
      <c r="W9" s="158"/>
      <c r="X9" s="158" t="s">
        <v>143</v>
      </c>
      <c r="Y9" s="149"/>
      <c r="Z9" s="149"/>
      <c r="AA9" s="149"/>
      <c r="AB9" s="149"/>
      <c r="AC9" s="149"/>
      <c r="AD9" s="149"/>
      <c r="AE9" s="149"/>
      <c r="AF9" s="149"/>
      <c r="AG9" s="149" t="s">
        <v>144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22.5" outlineLevel="1" x14ac:dyDescent="0.2">
      <c r="A10" s="156"/>
      <c r="B10" s="157"/>
      <c r="C10" s="193" t="s">
        <v>145</v>
      </c>
      <c r="D10" s="191"/>
      <c r="E10" s="192">
        <v>1.53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49"/>
      <c r="Z10" s="149"/>
      <c r="AA10" s="149"/>
      <c r="AB10" s="149"/>
      <c r="AC10" s="149"/>
      <c r="AD10" s="149"/>
      <c r="AE10" s="149"/>
      <c r="AF10" s="149"/>
      <c r="AG10" s="149" t="s">
        <v>146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ht="22.5" outlineLevel="1" x14ac:dyDescent="0.2">
      <c r="A11" s="156"/>
      <c r="B11" s="157"/>
      <c r="C11" s="193" t="s">
        <v>147</v>
      </c>
      <c r="D11" s="191"/>
      <c r="E11" s="192">
        <v>0.15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49"/>
      <c r="Z11" s="149"/>
      <c r="AA11" s="149"/>
      <c r="AB11" s="149"/>
      <c r="AC11" s="149"/>
      <c r="AD11" s="149"/>
      <c r="AE11" s="149"/>
      <c r="AF11" s="149"/>
      <c r="AG11" s="149" t="s">
        <v>146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ht="33.75" outlineLevel="1" x14ac:dyDescent="0.2">
      <c r="A12" s="156"/>
      <c r="B12" s="157"/>
      <c r="C12" s="193" t="s">
        <v>148</v>
      </c>
      <c r="D12" s="191"/>
      <c r="E12" s="192">
        <v>0.03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49"/>
      <c r="Z12" s="149"/>
      <c r="AA12" s="149"/>
      <c r="AB12" s="149"/>
      <c r="AC12" s="149"/>
      <c r="AD12" s="149"/>
      <c r="AE12" s="149"/>
      <c r="AF12" s="149"/>
      <c r="AG12" s="149" t="s">
        <v>146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x14ac:dyDescent="0.2">
      <c r="A13" s="161" t="s">
        <v>107</v>
      </c>
      <c r="B13" s="162" t="s">
        <v>63</v>
      </c>
      <c r="C13" s="185" t="s">
        <v>64</v>
      </c>
      <c r="D13" s="163"/>
      <c r="E13" s="164"/>
      <c r="F13" s="165"/>
      <c r="G13" s="166">
        <f>SUMIF(AG14:AG28,"&lt;&gt;NOR",G14:G28)</f>
        <v>0</v>
      </c>
      <c r="H13" s="160"/>
      <c r="I13" s="160">
        <f>SUM(I14:I28)</f>
        <v>0</v>
      </c>
      <c r="J13" s="160"/>
      <c r="K13" s="160">
        <f>SUM(K14:K28)</f>
        <v>0</v>
      </c>
      <c r="L13" s="160"/>
      <c r="M13" s="160">
        <f>SUM(M14:M28)</f>
        <v>0</v>
      </c>
      <c r="N13" s="160"/>
      <c r="O13" s="160">
        <f>SUM(O14:O28)</f>
        <v>3.85</v>
      </c>
      <c r="P13" s="160"/>
      <c r="Q13" s="160">
        <f>SUM(Q14:Q28)</f>
        <v>0</v>
      </c>
      <c r="R13" s="160"/>
      <c r="S13" s="160"/>
      <c r="T13" s="160"/>
      <c r="U13" s="160"/>
      <c r="V13" s="160">
        <f>SUM(V14:V28)</f>
        <v>71.28</v>
      </c>
      <c r="W13" s="160"/>
      <c r="X13" s="160"/>
      <c r="AG13" t="s">
        <v>108</v>
      </c>
    </row>
    <row r="14" spans="1:60" outlineLevel="1" x14ac:dyDescent="0.2">
      <c r="A14" s="171">
        <v>2</v>
      </c>
      <c r="B14" s="172" t="s">
        <v>149</v>
      </c>
      <c r="C14" s="186" t="s">
        <v>150</v>
      </c>
      <c r="D14" s="173" t="s">
        <v>151</v>
      </c>
      <c r="E14" s="174">
        <v>48.79</v>
      </c>
      <c r="F14" s="175"/>
      <c r="G14" s="176">
        <f>ROUND(E14*F14,2)</f>
        <v>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0</v>
      </c>
      <c r="N14" s="158">
        <v>4.0000000000000003E-5</v>
      </c>
      <c r="O14" s="158">
        <f>ROUND(E14*N14,2)</f>
        <v>0</v>
      </c>
      <c r="P14" s="158">
        <v>0</v>
      </c>
      <c r="Q14" s="158">
        <f>ROUND(E14*P14,2)</f>
        <v>0</v>
      </c>
      <c r="R14" s="158"/>
      <c r="S14" s="158" t="s">
        <v>112</v>
      </c>
      <c r="T14" s="158" t="s">
        <v>112</v>
      </c>
      <c r="U14" s="158">
        <v>0.08</v>
      </c>
      <c r="V14" s="158">
        <f>ROUND(E14*U14,2)</f>
        <v>3.9</v>
      </c>
      <c r="W14" s="158"/>
      <c r="X14" s="158" t="s">
        <v>143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144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6"/>
      <c r="B15" s="157"/>
      <c r="C15" s="193" t="s">
        <v>152</v>
      </c>
      <c r="D15" s="191"/>
      <c r="E15" s="192">
        <v>35.6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49"/>
      <c r="Z15" s="149"/>
      <c r="AA15" s="149"/>
      <c r="AB15" s="149"/>
      <c r="AC15" s="149"/>
      <c r="AD15" s="149"/>
      <c r="AE15" s="149"/>
      <c r="AF15" s="149"/>
      <c r="AG15" s="149" t="s">
        <v>146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6"/>
      <c r="B16" s="157"/>
      <c r="C16" s="193" t="s">
        <v>153</v>
      </c>
      <c r="D16" s="191"/>
      <c r="E16" s="192">
        <v>12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49"/>
      <c r="Z16" s="149"/>
      <c r="AA16" s="149"/>
      <c r="AB16" s="149"/>
      <c r="AC16" s="149"/>
      <c r="AD16" s="149"/>
      <c r="AE16" s="149"/>
      <c r="AF16" s="149"/>
      <c r="AG16" s="149" t="s">
        <v>146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193" t="s">
        <v>154</v>
      </c>
      <c r="D17" s="191"/>
      <c r="E17" s="192">
        <v>1.19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49"/>
      <c r="Z17" s="149"/>
      <c r="AA17" s="149"/>
      <c r="AB17" s="149"/>
      <c r="AC17" s="149"/>
      <c r="AD17" s="149"/>
      <c r="AE17" s="149"/>
      <c r="AF17" s="149"/>
      <c r="AG17" s="149" t="s">
        <v>146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71">
        <v>3</v>
      </c>
      <c r="B18" s="172" t="s">
        <v>155</v>
      </c>
      <c r="C18" s="186" t="s">
        <v>156</v>
      </c>
      <c r="D18" s="173" t="s">
        <v>151</v>
      </c>
      <c r="E18" s="174">
        <v>13.715999999999999</v>
      </c>
      <c r="F18" s="175"/>
      <c r="G18" s="176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8">
        <v>4.7660000000000001E-2</v>
      </c>
      <c r="O18" s="158">
        <f>ROUND(E18*N18,2)</f>
        <v>0.65</v>
      </c>
      <c r="P18" s="158">
        <v>0</v>
      </c>
      <c r="Q18" s="158">
        <f>ROUND(E18*P18,2)</f>
        <v>0</v>
      </c>
      <c r="R18" s="158"/>
      <c r="S18" s="158" t="s">
        <v>112</v>
      </c>
      <c r="T18" s="158" t="s">
        <v>112</v>
      </c>
      <c r="U18" s="158">
        <v>0.84</v>
      </c>
      <c r="V18" s="158">
        <f>ROUND(E18*U18,2)</f>
        <v>11.52</v>
      </c>
      <c r="W18" s="158"/>
      <c r="X18" s="158" t="s">
        <v>143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144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ht="22.5" outlineLevel="1" x14ac:dyDescent="0.2">
      <c r="A19" s="156"/>
      <c r="B19" s="157"/>
      <c r="C19" s="193" t="s">
        <v>157</v>
      </c>
      <c r="D19" s="191"/>
      <c r="E19" s="192">
        <v>13.715999999999999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49"/>
      <c r="Z19" s="149"/>
      <c r="AA19" s="149"/>
      <c r="AB19" s="149"/>
      <c r="AC19" s="149"/>
      <c r="AD19" s="149"/>
      <c r="AE19" s="149"/>
      <c r="AF19" s="149"/>
      <c r="AG19" s="149" t="s">
        <v>146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71">
        <v>4</v>
      </c>
      <c r="B20" s="172" t="s">
        <v>158</v>
      </c>
      <c r="C20" s="186" t="s">
        <v>159</v>
      </c>
      <c r="D20" s="173" t="s">
        <v>151</v>
      </c>
      <c r="E20" s="174">
        <v>95.6</v>
      </c>
      <c r="F20" s="175"/>
      <c r="G20" s="176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21</v>
      </c>
      <c r="M20" s="158">
        <f>G20*(1+L20/100)</f>
        <v>0</v>
      </c>
      <c r="N20" s="158">
        <v>1.554E-2</v>
      </c>
      <c r="O20" s="158">
        <f>ROUND(E20*N20,2)</f>
        <v>1.49</v>
      </c>
      <c r="P20" s="158">
        <v>0</v>
      </c>
      <c r="Q20" s="158">
        <f>ROUND(E20*P20,2)</f>
        <v>0</v>
      </c>
      <c r="R20" s="158"/>
      <c r="S20" s="158" t="s">
        <v>112</v>
      </c>
      <c r="T20" s="158" t="s">
        <v>112</v>
      </c>
      <c r="U20" s="158">
        <v>0.24</v>
      </c>
      <c r="V20" s="158">
        <f>ROUND(E20*U20,2)</f>
        <v>22.94</v>
      </c>
      <c r="W20" s="158"/>
      <c r="X20" s="158" t="s">
        <v>143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144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6"/>
      <c r="B21" s="157"/>
      <c r="C21" s="193" t="s">
        <v>160</v>
      </c>
      <c r="D21" s="191"/>
      <c r="E21" s="192">
        <v>95.6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49"/>
      <c r="Z21" s="149"/>
      <c r="AA21" s="149"/>
      <c r="AB21" s="149"/>
      <c r="AC21" s="149"/>
      <c r="AD21" s="149"/>
      <c r="AE21" s="149"/>
      <c r="AF21" s="149"/>
      <c r="AG21" s="149" t="s">
        <v>146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71">
        <v>5</v>
      </c>
      <c r="B22" s="172" t="s">
        <v>161</v>
      </c>
      <c r="C22" s="186" t="s">
        <v>162</v>
      </c>
      <c r="D22" s="173" t="s">
        <v>151</v>
      </c>
      <c r="E22" s="174">
        <v>95.6</v>
      </c>
      <c r="F22" s="175"/>
      <c r="G22" s="176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21</v>
      </c>
      <c r="M22" s="158">
        <f>G22*(1+L22/100)</f>
        <v>0</v>
      </c>
      <c r="N22" s="158">
        <v>1.5740000000000001E-2</v>
      </c>
      <c r="O22" s="158">
        <f>ROUND(E22*N22,2)</f>
        <v>1.5</v>
      </c>
      <c r="P22" s="158">
        <v>0</v>
      </c>
      <c r="Q22" s="158">
        <f>ROUND(E22*P22,2)</f>
        <v>0</v>
      </c>
      <c r="R22" s="158"/>
      <c r="S22" s="158" t="s">
        <v>112</v>
      </c>
      <c r="T22" s="158" t="s">
        <v>112</v>
      </c>
      <c r="U22" s="158">
        <v>0.33</v>
      </c>
      <c r="V22" s="158">
        <f>ROUND(E22*U22,2)</f>
        <v>31.55</v>
      </c>
      <c r="W22" s="158"/>
      <c r="X22" s="158" t="s">
        <v>143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144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93" t="s">
        <v>160</v>
      </c>
      <c r="D23" s="191"/>
      <c r="E23" s="192">
        <v>95.6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49"/>
      <c r="Z23" s="149"/>
      <c r="AA23" s="149"/>
      <c r="AB23" s="149"/>
      <c r="AC23" s="149"/>
      <c r="AD23" s="149"/>
      <c r="AE23" s="149"/>
      <c r="AF23" s="149"/>
      <c r="AG23" s="149" t="s">
        <v>146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7">
        <v>6</v>
      </c>
      <c r="B24" s="178" t="s">
        <v>163</v>
      </c>
      <c r="C24" s="187" t="s">
        <v>164</v>
      </c>
      <c r="D24" s="179" t="s">
        <v>130</v>
      </c>
      <c r="E24" s="180">
        <v>1</v>
      </c>
      <c r="F24" s="181"/>
      <c r="G24" s="182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21</v>
      </c>
      <c r="M24" s="158">
        <f>G24*(1+L24/100)</f>
        <v>0</v>
      </c>
      <c r="N24" s="158">
        <v>0</v>
      </c>
      <c r="O24" s="158">
        <f>ROUND(E24*N24,2)</f>
        <v>0</v>
      </c>
      <c r="P24" s="158">
        <v>0</v>
      </c>
      <c r="Q24" s="158">
        <f>ROUND(E24*P24,2)</f>
        <v>0</v>
      </c>
      <c r="R24" s="158"/>
      <c r="S24" s="158" t="s">
        <v>112</v>
      </c>
      <c r="T24" s="158" t="s">
        <v>113</v>
      </c>
      <c r="U24" s="158">
        <v>0.94</v>
      </c>
      <c r="V24" s="158">
        <f>ROUND(E24*U24,2)</f>
        <v>0.94</v>
      </c>
      <c r="W24" s="158"/>
      <c r="X24" s="158" t="s">
        <v>143</v>
      </c>
      <c r="Y24" s="149"/>
      <c r="Z24" s="149"/>
      <c r="AA24" s="149"/>
      <c r="AB24" s="149"/>
      <c r="AC24" s="149"/>
      <c r="AD24" s="149"/>
      <c r="AE24" s="149"/>
      <c r="AF24" s="149"/>
      <c r="AG24" s="149" t="s">
        <v>144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71">
        <v>7</v>
      </c>
      <c r="B25" s="172" t="s">
        <v>165</v>
      </c>
      <c r="C25" s="186" t="s">
        <v>166</v>
      </c>
      <c r="D25" s="173" t="s">
        <v>151</v>
      </c>
      <c r="E25" s="174">
        <v>42.9</v>
      </c>
      <c r="F25" s="175"/>
      <c r="G25" s="176">
        <f>ROUND(E25*F25,2)</f>
        <v>0</v>
      </c>
      <c r="H25" s="159"/>
      <c r="I25" s="158">
        <f>ROUND(E25*H25,2)</f>
        <v>0</v>
      </c>
      <c r="J25" s="159"/>
      <c r="K25" s="158">
        <f>ROUND(E25*J25,2)</f>
        <v>0</v>
      </c>
      <c r="L25" s="158">
        <v>21</v>
      </c>
      <c r="M25" s="158">
        <f>G25*(1+L25/100)</f>
        <v>0</v>
      </c>
      <c r="N25" s="158">
        <v>3.5E-4</v>
      </c>
      <c r="O25" s="158">
        <f>ROUND(E25*N25,2)</f>
        <v>0.02</v>
      </c>
      <c r="P25" s="158">
        <v>0</v>
      </c>
      <c r="Q25" s="158">
        <f>ROUND(E25*P25,2)</f>
        <v>0</v>
      </c>
      <c r="R25" s="158"/>
      <c r="S25" s="158" t="s">
        <v>125</v>
      </c>
      <c r="T25" s="158" t="s">
        <v>113</v>
      </c>
      <c r="U25" s="158">
        <v>0.01</v>
      </c>
      <c r="V25" s="158">
        <f>ROUND(E25*U25,2)</f>
        <v>0.43</v>
      </c>
      <c r="W25" s="158"/>
      <c r="X25" s="158" t="s">
        <v>143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144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56"/>
      <c r="B26" s="157"/>
      <c r="C26" s="193" t="s">
        <v>167</v>
      </c>
      <c r="D26" s="191"/>
      <c r="E26" s="192">
        <v>42.9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49"/>
      <c r="Z26" s="149"/>
      <c r="AA26" s="149"/>
      <c r="AB26" s="149"/>
      <c r="AC26" s="149"/>
      <c r="AD26" s="149"/>
      <c r="AE26" s="149"/>
      <c r="AF26" s="149"/>
      <c r="AG26" s="149" t="s">
        <v>146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71">
        <v>8</v>
      </c>
      <c r="B27" s="172" t="s">
        <v>168</v>
      </c>
      <c r="C27" s="186" t="s">
        <v>169</v>
      </c>
      <c r="D27" s="173" t="s">
        <v>151</v>
      </c>
      <c r="E27" s="174">
        <v>3.6040000000000001</v>
      </c>
      <c r="F27" s="175"/>
      <c r="G27" s="176">
        <f>ROUND(E27*F27,2)</f>
        <v>0</v>
      </c>
      <c r="H27" s="159"/>
      <c r="I27" s="158">
        <f>ROUND(E27*H27,2)</f>
        <v>0</v>
      </c>
      <c r="J27" s="159"/>
      <c r="K27" s="158">
        <f>ROUND(E27*J27,2)</f>
        <v>0</v>
      </c>
      <c r="L27" s="158">
        <v>21</v>
      </c>
      <c r="M27" s="158">
        <f>G27*(1+L27/100)</f>
        <v>0</v>
      </c>
      <c r="N27" s="158">
        <v>5.3400000000000003E-2</v>
      </c>
      <c r="O27" s="158">
        <f>ROUND(E27*N27,2)</f>
        <v>0.19</v>
      </c>
      <c r="P27" s="158">
        <v>0</v>
      </c>
      <c r="Q27" s="158">
        <f>ROUND(E27*P27,2)</f>
        <v>0</v>
      </c>
      <c r="R27" s="158"/>
      <c r="S27" s="158" t="s">
        <v>112</v>
      </c>
      <c r="T27" s="158" t="s">
        <v>170</v>
      </c>
      <c r="U27" s="158">
        <v>0</v>
      </c>
      <c r="V27" s="158">
        <f>ROUND(E27*U27,2)</f>
        <v>0</v>
      </c>
      <c r="W27" s="158"/>
      <c r="X27" s="158" t="s">
        <v>171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172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 x14ac:dyDescent="0.2">
      <c r="A28" s="156"/>
      <c r="B28" s="157"/>
      <c r="C28" s="193" t="s">
        <v>173</v>
      </c>
      <c r="D28" s="191"/>
      <c r="E28" s="192">
        <v>3.6040000000000001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49"/>
      <c r="Z28" s="149"/>
      <c r="AA28" s="149"/>
      <c r="AB28" s="149"/>
      <c r="AC28" s="149"/>
      <c r="AD28" s="149"/>
      <c r="AE28" s="149"/>
      <c r="AF28" s="149"/>
      <c r="AG28" s="149" t="s">
        <v>146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x14ac:dyDescent="0.2">
      <c r="A29" s="161" t="s">
        <v>107</v>
      </c>
      <c r="B29" s="162" t="s">
        <v>65</v>
      </c>
      <c r="C29" s="185" t="s">
        <v>66</v>
      </c>
      <c r="D29" s="163"/>
      <c r="E29" s="164"/>
      <c r="F29" s="165"/>
      <c r="G29" s="166">
        <f>SUMIF(AG30:AG31,"&lt;&gt;NOR",G30:G31)</f>
        <v>0</v>
      </c>
      <c r="H29" s="160"/>
      <c r="I29" s="160">
        <f>SUM(I30:I31)</f>
        <v>0</v>
      </c>
      <c r="J29" s="160"/>
      <c r="K29" s="160">
        <f>SUM(K30:K31)</f>
        <v>0</v>
      </c>
      <c r="L29" s="160"/>
      <c r="M29" s="160">
        <f>SUM(M30:M31)</f>
        <v>0</v>
      </c>
      <c r="N29" s="160"/>
      <c r="O29" s="160">
        <f>SUM(O30:O31)</f>
        <v>0.26</v>
      </c>
      <c r="P29" s="160"/>
      <c r="Q29" s="160">
        <f>SUM(Q30:Q31)</f>
        <v>0</v>
      </c>
      <c r="R29" s="160"/>
      <c r="S29" s="160"/>
      <c r="T29" s="160"/>
      <c r="U29" s="160"/>
      <c r="V29" s="160">
        <f>SUM(V30:V31)</f>
        <v>10.45</v>
      </c>
      <c r="W29" s="160"/>
      <c r="X29" s="160"/>
      <c r="AG29" t="s">
        <v>108</v>
      </c>
    </row>
    <row r="30" spans="1:60" outlineLevel="1" x14ac:dyDescent="0.2">
      <c r="A30" s="171">
        <v>9</v>
      </c>
      <c r="B30" s="172" t="s">
        <v>174</v>
      </c>
      <c r="C30" s="186" t="s">
        <v>175</v>
      </c>
      <c r="D30" s="173" t="s">
        <v>151</v>
      </c>
      <c r="E30" s="174">
        <v>40.200000000000003</v>
      </c>
      <c r="F30" s="175"/>
      <c r="G30" s="176">
        <f>ROUND(E30*F30,2)</f>
        <v>0</v>
      </c>
      <c r="H30" s="159"/>
      <c r="I30" s="158">
        <f>ROUND(E30*H30,2)</f>
        <v>0</v>
      </c>
      <c r="J30" s="159"/>
      <c r="K30" s="158">
        <f>ROUND(E30*J30,2)</f>
        <v>0</v>
      </c>
      <c r="L30" s="158">
        <v>21</v>
      </c>
      <c r="M30" s="158">
        <f>G30*(1+L30/100)</f>
        <v>0</v>
      </c>
      <c r="N30" s="158">
        <v>6.3499999999999997E-3</v>
      </c>
      <c r="O30" s="158">
        <f>ROUND(E30*N30,2)</f>
        <v>0.26</v>
      </c>
      <c r="P30" s="158">
        <v>0</v>
      </c>
      <c r="Q30" s="158">
        <f>ROUND(E30*P30,2)</f>
        <v>0</v>
      </c>
      <c r="R30" s="158"/>
      <c r="S30" s="158" t="s">
        <v>112</v>
      </c>
      <c r="T30" s="158" t="s">
        <v>112</v>
      </c>
      <c r="U30" s="158">
        <v>0.26</v>
      </c>
      <c r="V30" s="158">
        <f>ROUND(E30*U30,2)</f>
        <v>10.45</v>
      </c>
      <c r="W30" s="158"/>
      <c r="X30" s="158" t="s">
        <v>143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144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6"/>
      <c r="B31" s="157"/>
      <c r="C31" s="193" t="s">
        <v>176</v>
      </c>
      <c r="D31" s="191"/>
      <c r="E31" s="192">
        <v>40.200000000000003</v>
      </c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49"/>
      <c r="Z31" s="149"/>
      <c r="AA31" s="149"/>
      <c r="AB31" s="149"/>
      <c r="AC31" s="149"/>
      <c r="AD31" s="149"/>
      <c r="AE31" s="149"/>
      <c r="AF31" s="149"/>
      <c r="AG31" s="149" t="s">
        <v>146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x14ac:dyDescent="0.2">
      <c r="A32" s="161" t="s">
        <v>107</v>
      </c>
      <c r="B32" s="162" t="s">
        <v>67</v>
      </c>
      <c r="C32" s="185" t="s">
        <v>68</v>
      </c>
      <c r="D32" s="163"/>
      <c r="E32" s="164"/>
      <c r="F32" s="165"/>
      <c r="G32" s="166">
        <f>SUMIF(AG33:AG46,"&lt;&gt;NOR",G33:G46)</f>
        <v>0</v>
      </c>
      <c r="H32" s="160"/>
      <c r="I32" s="160">
        <f>SUM(I33:I46)</f>
        <v>0</v>
      </c>
      <c r="J32" s="160"/>
      <c r="K32" s="160">
        <f>SUM(K33:K46)</f>
        <v>0</v>
      </c>
      <c r="L32" s="160"/>
      <c r="M32" s="160">
        <f>SUM(M33:M46)</f>
        <v>0</v>
      </c>
      <c r="N32" s="160"/>
      <c r="O32" s="160">
        <f>SUM(O33:O46)</f>
        <v>0</v>
      </c>
      <c r="P32" s="160"/>
      <c r="Q32" s="160">
        <f>SUM(Q33:Q46)</f>
        <v>5.68</v>
      </c>
      <c r="R32" s="160"/>
      <c r="S32" s="160"/>
      <c r="T32" s="160"/>
      <c r="U32" s="160"/>
      <c r="V32" s="160">
        <f>SUM(V33:V46)</f>
        <v>56.54</v>
      </c>
      <c r="W32" s="160"/>
      <c r="X32" s="160"/>
      <c r="AG32" t="s">
        <v>108</v>
      </c>
    </row>
    <row r="33" spans="1:60" outlineLevel="1" x14ac:dyDescent="0.2">
      <c r="A33" s="177">
        <v>10</v>
      </c>
      <c r="B33" s="178" t="s">
        <v>177</v>
      </c>
      <c r="C33" s="187" t="s">
        <v>178</v>
      </c>
      <c r="D33" s="179" t="s">
        <v>179</v>
      </c>
      <c r="E33" s="180">
        <v>11</v>
      </c>
      <c r="F33" s="181"/>
      <c r="G33" s="182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8">
        <v>0</v>
      </c>
      <c r="O33" s="158">
        <f>ROUND(E33*N33,2)</f>
        <v>0</v>
      </c>
      <c r="P33" s="158">
        <v>0</v>
      </c>
      <c r="Q33" s="158">
        <f>ROUND(E33*P33,2)</f>
        <v>0</v>
      </c>
      <c r="R33" s="158"/>
      <c r="S33" s="158" t="s">
        <v>112</v>
      </c>
      <c r="T33" s="158" t="s">
        <v>112</v>
      </c>
      <c r="U33" s="158">
        <v>0.06</v>
      </c>
      <c r="V33" s="158">
        <f>ROUND(E33*U33,2)</f>
        <v>0.66</v>
      </c>
      <c r="W33" s="158"/>
      <c r="X33" s="158" t="s">
        <v>143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144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71">
        <v>11</v>
      </c>
      <c r="B34" s="172" t="s">
        <v>180</v>
      </c>
      <c r="C34" s="186" t="s">
        <v>181</v>
      </c>
      <c r="D34" s="173" t="s">
        <v>151</v>
      </c>
      <c r="E34" s="174">
        <v>95.6</v>
      </c>
      <c r="F34" s="175"/>
      <c r="G34" s="176">
        <f>ROUND(E34*F34,2)</f>
        <v>0</v>
      </c>
      <c r="H34" s="159"/>
      <c r="I34" s="158">
        <f>ROUND(E34*H34,2)</f>
        <v>0</v>
      </c>
      <c r="J34" s="159"/>
      <c r="K34" s="158">
        <f>ROUND(E34*J34,2)</f>
        <v>0</v>
      </c>
      <c r="L34" s="158">
        <v>21</v>
      </c>
      <c r="M34" s="158">
        <f>G34*(1+L34/100)</f>
        <v>0</v>
      </c>
      <c r="N34" s="158">
        <v>0</v>
      </c>
      <c r="O34" s="158">
        <f>ROUND(E34*N34,2)</f>
        <v>0</v>
      </c>
      <c r="P34" s="158">
        <v>0.01</v>
      </c>
      <c r="Q34" s="158">
        <f>ROUND(E34*P34,2)</f>
        <v>0.96</v>
      </c>
      <c r="R34" s="158"/>
      <c r="S34" s="158" t="s">
        <v>112</v>
      </c>
      <c r="T34" s="158" t="s">
        <v>112</v>
      </c>
      <c r="U34" s="158">
        <v>0.08</v>
      </c>
      <c r="V34" s="158">
        <f>ROUND(E34*U34,2)</f>
        <v>7.65</v>
      </c>
      <c r="W34" s="158"/>
      <c r="X34" s="158" t="s">
        <v>143</v>
      </c>
      <c r="Y34" s="149"/>
      <c r="Z34" s="149"/>
      <c r="AA34" s="149"/>
      <c r="AB34" s="149"/>
      <c r="AC34" s="149"/>
      <c r="AD34" s="149"/>
      <c r="AE34" s="149"/>
      <c r="AF34" s="149"/>
      <c r="AG34" s="149" t="s">
        <v>144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6"/>
      <c r="B35" s="157"/>
      <c r="C35" s="193" t="s">
        <v>182</v>
      </c>
      <c r="D35" s="191"/>
      <c r="E35" s="192">
        <v>95.6</v>
      </c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49"/>
      <c r="Z35" s="149"/>
      <c r="AA35" s="149"/>
      <c r="AB35" s="149"/>
      <c r="AC35" s="149"/>
      <c r="AD35" s="149"/>
      <c r="AE35" s="149"/>
      <c r="AF35" s="149"/>
      <c r="AG35" s="149" t="s">
        <v>146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71">
        <v>12</v>
      </c>
      <c r="B36" s="172" t="s">
        <v>183</v>
      </c>
      <c r="C36" s="186" t="s">
        <v>184</v>
      </c>
      <c r="D36" s="173" t="s">
        <v>151</v>
      </c>
      <c r="E36" s="174">
        <v>17.704999999999998</v>
      </c>
      <c r="F36" s="175"/>
      <c r="G36" s="176">
        <f>ROUND(E36*F36,2)</f>
        <v>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21</v>
      </c>
      <c r="M36" s="158">
        <f>G36*(1+L36/100)</f>
        <v>0</v>
      </c>
      <c r="N36" s="158">
        <v>0</v>
      </c>
      <c r="O36" s="158">
        <f>ROUND(E36*N36,2)</f>
        <v>0</v>
      </c>
      <c r="P36" s="158">
        <v>4.5999999999999999E-2</v>
      </c>
      <c r="Q36" s="158">
        <f>ROUND(E36*P36,2)</f>
        <v>0.81</v>
      </c>
      <c r="R36" s="158"/>
      <c r="S36" s="158" t="s">
        <v>112</v>
      </c>
      <c r="T36" s="158" t="s">
        <v>112</v>
      </c>
      <c r="U36" s="158">
        <v>0.26</v>
      </c>
      <c r="V36" s="158">
        <f>ROUND(E36*U36,2)</f>
        <v>4.5999999999999996</v>
      </c>
      <c r="W36" s="158"/>
      <c r="X36" s="158" t="s">
        <v>143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144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93" t="s">
        <v>185</v>
      </c>
      <c r="D37" s="191"/>
      <c r="E37" s="192">
        <v>16.105</v>
      </c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49"/>
      <c r="Z37" s="149"/>
      <c r="AA37" s="149"/>
      <c r="AB37" s="149"/>
      <c r="AC37" s="149"/>
      <c r="AD37" s="149"/>
      <c r="AE37" s="149"/>
      <c r="AF37" s="149"/>
      <c r="AG37" s="149" t="s">
        <v>146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6"/>
      <c r="B38" s="157"/>
      <c r="C38" s="193" t="s">
        <v>186</v>
      </c>
      <c r="D38" s="191"/>
      <c r="E38" s="192">
        <v>1.6</v>
      </c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49"/>
      <c r="Z38" s="149"/>
      <c r="AA38" s="149"/>
      <c r="AB38" s="149"/>
      <c r="AC38" s="149"/>
      <c r="AD38" s="149"/>
      <c r="AE38" s="149"/>
      <c r="AF38" s="149"/>
      <c r="AG38" s="149" t="s">
        <v>146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ht="22.5" outlineLevel="1" x14ac:dyDescent="0.2">
      <c r="A39" s="177">
        <v>13</v>
      </c>
      <c r="B39" s="178" t="s">
        <v>187</v>
      </c>
      <c r="C39" s="187" t="s">
        <v>188</v>
      </c>
      <c r="D39" s="179" t="s">
        <v>151</v>
      </c>
      <c r="E39" s="180">
        <v>40.200000000000003</v>
      </c>
      <c r="F39" s="181"/>
      <c r="G39" s="182">
        <f>ROUND(E39*F39,2)</f>
        <v>0</v>
      </c>
      <c r="H39" s="159"/>
      <c r="I39" s="158">
        <f>ROUND(E39*H39,2)</f>
        <v>0</v>
      </c>
      <c r="J39" s="159"/>
      <c r="K39" s="158">
        <f>ROUND(E39*J39,2)</f>
        <v>0</v>
      </c>
      <c r="L39" s="158">
        <v>21</v>
      </c>
      <c r="M39" s="158">
        <f>G39*(1+L39/100)</f>
        <v>0</v>
      </c>
      <c r="N39" s="158">
        <v>0</v>
      </c>
      <c r="O39" s="158">
        <f>ROUND(E39*N39,2)</f>
        <v>0</v>
      </c>
      <c r="P39" s="158">
        <v>0.09</v>
      </c>
      <c r="Q39" s="158">
        <f>ROUND(E39*P39,2)</f>
        <v>3.62</v>
      </c>
      <c r="R39" s="158"/>
      <c r="S39" s="158" t="s">
        <v>125</v>
      </c>
      <c r="T39" s="158" t="s">
        <v>113</v>
      </c>
      <c r="U39" s="158">
        <v>1</v>
      </c>
      <c r="V39" s="158">
        <f>ROUND(E39*U39,2)</f>
        <v>40.200000000000003</v>
      </c>
      <c r="W39" s="158"/>
      <c r="X39" s="158" t="s">
        <v>143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144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2.5" outlineLevel="1" x14ac:dyDescent="0.2">
      <c r="A40" s="177">
        <v>14</v>
      </c>
      <c r="B40" s="178" t="s">
        <v>189</v>
      </c>
      <c r="C40" s="187" t="s">
        <v>190</v>
      </c>
      <c r="D40" s="179" t="s">
        <v>191</v>
      </c>
      <c r="E40" s="180">
        <v>1</v>
      </c>
      <c r="F40" s="181"/>
      <c r="G40" s="182">
        <f>ROUND(E40*F40,2)</f>
        <v>0</v>
      </c>
      <c r="H40" s="159"/>
      <c r="I40" s="158">
        <f>ROUND(E40*H40,2)</f>
        <v>0</v>
      </c>
      <c r="J40" s="159"/>
      <c r="K40" s="158">
        <f>ROUND(E40*J40,2)</f>
        <v>0</v>
      </c>
      <c r="L40" s="158">
        <v>21</v>
      </c>
      <c r="M40" s="158">
        <f>G40*(1+L40/100)</f>
        <v>0</v>
      </c>
      <c r="N40" s="158">
        <v>0</v>
      </c>
      <c r="O40" s="158">
        <f>ROUND(E40*N40,2)</f>
        <v>0</v>
      </c>
      <c r="P40" s="158">
        <v>0.1</v>
      </c>
      <c r="Q40" s="158">
        <f>ROUND(E40*P40,2)</f>
        <v>0.1</v>
      </c>
      <c r="R40" s="158"/>
      <c r="S40" s="158" t="s">
        <v>125</v>
      </c>
      <c r="T40" s="158" t="s">
        <v>113</v>
      </c>
      <c r="U40" s="158">
        <v>0.89</v>
      </c>
      <c r="V40" s="158">
        <f>ROUND(E40*U40,2)</f>
        <v>0.89</v>
      </c>
      <c r="W40" s="158"/>
      <c r="X40" s="158" t="s">
        <v>143</v>
      </c>
      <c r="Y40" s="149"/>
      <c r="Z40" s="149"/>
      <c r="AA40" s="149"/>
      <c r="AB40" s="149"/>
      <c r="AC40" s="149"/>
      <c r="AD40" s="149"/>
      <c r="AE40" s="149"/>
      <c r="AF40" s="149"/>
      <c r="AG40" s="149" t="s">
        <v>144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77">
        <v>15</v>
      </c>
      <c r="B41" s="178" t="s">
        <v>192</v>
      </c>
      <c r="C41" s="187" t="s">
        <v>193</v>
      </c>
      <c r="D41" s="179" t="s">
        <v>194</v>
      </c>
      <c r="E41" s="180">
        <v>2.85</v>
      </c>
      <c r="F41" s="181"/>
      <c r="G41" s="182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8">
        <v>0</v>
      </c>
      <c r="O41" s="158">
        <f>ROUND(E41*N41,2)</f>
        <v>0</v>
      </c>
      <c r="P41" s="158">
        <v>5.0000000000000001E-3</v>
      </c>
      <c r="Q41" s="158">
        <f>ROUND(E41*P41,2)</f>
        <v>0.01</v>
      </c>
      <c r="R41" s="158"/>
      <c r="S41" s="158" t="s">
        <v>125</v>
      </c>
      <c r="T41" s="158" t="s">
        <v>112</v>
      </c>
      <c r="U41" s="158">
        <v>0.89</v>
      </c>
      <c r="V41" s="158">
        <f>ROUND(E41*U41,2)</f>
        <v>2.54</v>
      </c>
      <c r="W41" s="158"/>
      <c r="X41" s="158" t="s">
        <v>143</v>
      </c>
      <c r="Y41" s="149"/>
      <c r="Z41" s="149"/>
      <c r="AA41" s="149"/>
      <c r="AB41" s="149"/>
      <c r="AC41" s="149"/>
      <c r="AD41" s="149"/>
      <c r="AE41" s="149"/>
      <c r="AF41" s="149"/>
      <c r="AG41" s="149" t="s">
        <v>144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1">
        <v>16</v>
      </c>
      <c r="B42" s="172" t="s">
        <v>195</v>
      </c>
      <c r="C42" s="186" t="s">
        <v>196</v>
      </c>
      <c r="D42" s="173" t="s">
        <v>151</v>
      </c>
      <c r="E42" s="174">
        <v>10.18</v>
      </c>
      <c r="F42" s="175"/>
      <c r="G42" s="176">
        <f>ROUND(E42*F42,2)</f>
        <v>0</v>
      </c>
      <c r="H42" s="159"/>
      <c r="I42" s="158">
        <f>ROUND(E42*H42,2)</f>
        <v>0</v>
      </c>
      <c r="J42" s="159"/>
      <c r="K42" s="158">
        <f>ROUND(E42*J42,2)</f>
        <v>0</v>
      </c>
      <c r="L42" s="158">
        <v>21</v>
      </c>
      <c r="M42" s="158">
        <f>G42*(1+L42/100)</f>
        <v>0</v>
      </c>
      <c r="N42" s="158">
        <v>0</v>
      </c>
      <c r="O42" s="158">
        <f>ROUND(E42*N42,2)</f>
        <v>0</v>
      </c>
      <c r="P42" s="158">
        <v>1.7999999999999999E-2</v>
      </c>
      <c r="Q42" s="158">
        <f>ROUND(E42*P42,2)</f>
        <v>0.18</v>
      </c>
      <c r="R42" s="158"/>
      <c r="S42" s="158" t="s">
        <v>125</v>
      </c>
      <c r="T42" s="158" t="s">
        <v>113</v>
      </c>
      <c r="U42" s="158">
        <v>0</v>
      </c>
      <c r="V42" s="158">
        <f>ROUND(E42*U42,2)</f>
        <v>0</v>
      </c>
      <c r="W42" s="158"/>
      <c r="X42" s="158" t="s">
        <v>171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172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250" t="s">
        <v>197</v>
      </c>
      <c r="D43" s="251"/>
      <c r="E43" s="251"/>
      <c r="F43" s="251"/>
      <c r="G43" s="251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49"/>
      <c r="Z43" s="149"/>
      <c r="AA43" s="149"/>
      <c r="AB43" s="149"/>
      <c r="AC43" s="149"/>
      <c r="AD43" s="149"/>
      <c r="AE43" s="149"/>
      <c r="AF43" s="149"/>
      <c r="AG43" s="149" t="s">
        <v>117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56"/>
      <c r="B44" s="157"/>
      <c r="C44" s="193" t="s">
        <v>198</v>
      </c>
      <c r="D44" s="191"/>
      <c r="E44" s="192">
        <v>0.88</v>
      </c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49"/>
      <c r="Z44" s="149"/>
      <c r="AA44" s="149"/>
      <c r="AB44" s="149"/>
      <c r="AC44" s="149"/>
      <c r="AD44" s="149"/>
      <c r="AE44" s="149"/>
      <c r="AF44" s="149"/>
      <c r="AG44" s="149" t="s">
        <v>146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6"/>
      <c r="B45" s="157"/>
      <c r="C45" s="193" t="s">
        <v>199</v>
      </c>
      <c r="D45" s="191"/>
      <c r="E45" s="192">
        <v>3.54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49"/>
      <c r="Z45" s="149"/>
      <c r="AA45" s="149"/>
      <c r="AB45" s="149"/>
      <c r="AC45" s="149"/>
      <c r="AD45" s="149"/>
      <c r="AE45" s="149"/>
      <c r="AF45" s="149"/>
      <c r="AG45" s="149" t="s">
        <v>146</v>
      </c>
      <c r="AH45" s="149">
        <v>0</v>
      </c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193" t="s">
        <v>200</v>
      </c>
      <c r="D46" s="191"/>
      <c r="E46" s="192">
        <v>5.76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49"/>
      <c r="Z46" s="149"/>
      <c r="AA46" s="149"/>
      <c r="AB46" s="149"/>
      <c r="AC46" s="149"/>
      <c r="AD46" s="149"/>
      <c r="AE46" s="149"/>
      <c r="AF46" s="149"/>
      <c r="AG46" s="149" t="s">
        <v>146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x14ac:dyDescent="0.2">
      <c r="A47" s="161" t="s">
        <v>107</v>
      </c>
      <c r="B47" s="162" t="s">
        <v>69</v>
      </c>
      <c r="C47" s="185" t="s">
        <v>70</v>
      </c>
      <c r="D47" s="163"/>
      <c r="E47" s="164"/>
      <c r="F47" s="165"/>
      <c r="G47" s="166">
        <f>SUMIF(AG48:AG53,"&lt;&gt;NOR",G48:G53)</f>
        <v>0</v>
      </c>
      <c r="H47" s="160"/>
      <c r="I47" s="160">
        <f>SUM(I48:I53)</f>
        <v>0</v>
      </c>
      <c r="J47" s="160"/>
      <c r="K47" s="160">
        <f>SUM(K48:K53)</f>
        <v>0</v>
      </c>
      <c r="L47" s="160"/>
      <c r="M47" s="160">
        <f>SUM(M48:M53)</f>
        <v>0</v>
      </c>
      <c r="N47" s="160"/>
      <c r="O47" s="160">
        <f>SUM(O48:O53)</f>
        <v>0.49</v>
      </c>
      <c r="P47" s="160"/>
      <c r="Q47" s="160">
        <f>SUM(Q48:Q53)</f>
        <v>0</v>
      </c>
      <c r="R47" s="160"/>
      <c r="S47" s="160"/>
      <c r="T47" s="160"/>
      <c r="U47" s="160"/>
      <c r="V47" s="160">
        <f>SUM(V48:V53)</f>
        <v>60.71</v>
      </c>
      <c r="W47" s="160"/>
      <c r="X47" s="160"/>
      <c r="AG47" t="s">
        <v>108</v>
      </c>
    </row>
    <row r="48" spans="1:60" outlineLevel="1" x14ac:dyDescent="0.2">
      <c r="A48" s="171">
        <v>17</v>
      </c>
      <c r="B48" s="172" t="s">
        <v>201</v>
      </c>
      <c r="C48" s="186" t="s">
        <v>202</v>
      </c>
      <c r="D48" s="173" t="s">
        <v>151</v>
      </c>
      <c r="E48" s="174">
        <v>40.200000000000003</v>
      </c>
      <c r="F48" s="175"/>
      <c r="G48" s="176">
        <f>ROUND(E48*F48,2)</f>
        <v>0</v>
      </c>
      <c r="H48" s="159"/>
      <c r="I48" s="158">
        <f>ROUND(E48*H48,2)</f>
        <v>0</v>
      </c>
      <c r="J48" s="159"/>
      <c r="K48" s="158">
        <f>ROUND(E48*J48,2)</f>
        <v>0</v>
      </c>
      <c r="L48" s="158">
        <v>21</v>
      </c>
      <c r="M48" s="158">
        <f>G48*(1+L48/100)</f>
        <v>0</v>
      </c>
      <c r="N48" s="158">
        <v>0</v>
      </c>
      <c r="O48" s="158">
        <f>ROUND(E48*N48,2)</f>
        <v>0</v>
      </c>
      <c r="P48" s="158">
        <v>0</v>
      </c>
      <c r="Q48" s="158">
        <f>ROUND(E48*P48,2)</f>
        <v>0</v>
      </c>
      <c r="R48" s="158"/>
      <c r="S48" s="158" t="s">
        <v>112</v>
      </c>
      <c r="T48" s="158" t="s">
        <v>112</v>
      </c>
      <c r="U48" s="158">
        <v>0.5</v>
      </c>
      <c r="V48" s="158">
        <f>ROUND(E48*U48,2)</f>
        <v>20.100000000000001</v>
      </c>
      <c r="W48" s="158"/>
      <c r="X48" s="158" t="s">
        <v>143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144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6"/>
      <c r="B49" s="157"/>
      <c r="C49" s="193" t="s">
        <v>203</v>
      </c>
      <c r="D49" s="191"/>
      <c r="E49" s="192">
        <v>40.200000000000003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49"/>
      <c r="Z49" s="149"/>
      <c r="AA49" s="149"/>
      <c r="AB49" s="149"/>
      <c r="AC49" s="149"/>
      <c r="AD49" s="149"/>
      <c r="AE49" s="149"/>
      <c r="AF49" s="149"/>
      <c r="AG49" s="149" t="s">
        <v>146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ht="22.5" outlineLevel="1" x14ac:dyDescent="0.2">
      <c r="A50" s="171">
        <v>18</v>
      </c>
      <c r="B50" s="172" t="s">
        <v>204</v>
      </c>
      <c r="C50" s="186" t="s">
        <v>205</v>
      </c>
      <c r="D50" s="173" t="s">
        <v>151</v>
      </c>
      <c r="E50" s="174">
        <v>31.5</v>
      </c>
      <c r="F50" s="175"/>
      <c r="G50" s="176">
        <f>ROUND(E50*F50,2)</f>
        <v>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0</v>
      </c>
      <c r="N50" s="158">
        <v>1.2149999999999999E-2</v>
      </c>
      <c r="O50" s="158">
        <f>ROUND(E50*N50,2)</f>
        <v>0.38</v>
      </c>
      <c r="P50" s="158">
        <v>0</v>
      </c>
      <c r="Q50" s="158">
        <f>ROUND(E50*P50,2)</f>
        <v>0</v>
      </c>
      <c r="R50" s="158"/>
      <c r="S50" s="158" t="s">
        <v>112</v>
      </c>
      <c r="T50" s="158" t="s">
        <v>112</v>
      </c>
      <c r="U50" s="158">
        <v>1.01</v>
      </c>
      <c r="V50" s="158">
        <f>ROUND(E50*U50,2)</f>
        <v>31.82</v>
      </c>
      <c r="W50" s="158"/>
      <c r="X50" s="158" t="s">
        <v>143</v>
      </c>
      <c r="Y50" s="149"/>
      <c r="Z50" s="149"/>
      <c r="AA50" s="149"/>
      <c r="AB50" s="149"/>
      <c r="AC50" s="149"/>
      <c r="AD50" s="149"/>
      <c r="AE50" s="149"/>
      <c r="AF50" s="149"/>
      <c r="AG50" s="149" t="s">
        <v>144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6"/>
      <c r="B51" s="157"/>
      <c r="C51" s="193" t="s">
        <v>206</v>
      </c>
      <c r="D51" s="191"/>
      <c r="E51" s="192">
        <v>31.5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49"/>
      <c r="Z51" s="149"/>
      <c r="AA51" s="149"/>
      <c r="AB51" s="149"/>
      <c r="AC51" s="149"/>
      <c r="AD51" s="149"/>
      <c r="AE51" s="149"/>
      <c r="AF51" s="149"/>
      <c r="AG51" s="149" t="s">
        <v>146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ht="22.5" outlineLevel="1" x14ac:dyDescent="0.2">
      <c r="A52" s="171">
        <v>19</v>
      </c>
      <c r="B52" s="172" t="s">
        <v>207</v>
      </c>
      <c r="C52" s="186" t="s">
        <v>208</v>
      </c>
      <c r="D52" s="173" t="s">
        <v>151</v>
      </c>
      <c r="E52" s="174">
        <v>8.6999999999999993</v>
      </c>
      <c r="F52" s="175"/>
      <c r="G52" s="176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8">
        <v>1.2149999999999999E-2</v>
      </c>
      <c r="O52" s="158">
        <f>ROUND(E52*N52,2)</f>
        <v>0.11</v>
      </c>
      <c r="P52" s="158">
        <v>0</v>
      </c>
      <c r="Q52" s="158">
        <f>ROUND(E52*P52,2)</f>
        <v>0</v>
      </c>
      <c r="R52" s="158"/>
      <c r="S52" s="158" t="s">
        <v>112</v>
      </c>
      <c r="T52" s="158" t="s">
        <v>112</v>
      </c>
      <c r="U52" s="158">
        <v>1.01</v>
      </c>
      <c r="V52" s="158">
        <f>ROUND(E52*U52,2)</f>
        <v>8.7899999999999991</v>
      </c>
      <c r="W52" s="158"/>
      <c r="X52" s="158" t="s">
        <v>143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144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56"/>
      <c r="B53" s="157"/>
      <c r="C53" s="193" t="s">
        <v>209</v>
      </c>
      <c r="D53" s="191"/>
      <c r="E53" s="192">
        <v>8.6999999999999993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49"/>
      <c r="Z53" s="149"/>
      <c r="AA53" s="149"/>
      <c r="AB53" s="149"/>
      <c r="AC53" s="149"/>
      <c r="AD53" s="149"/>
      <c r="AE53" s="149"/>
      <c r="AF53" s="149"/>
      <c r="AG53" s="149" t="s">
        <v>146</v>
      </c>
      <c r="AH53" s="149">
        <v>0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x14ac:dyDescent="0.2">
      <c r="A54" s="161" t="s">
        <v>107</v>
      </c>
      <c r="B54" s="162" t="s">
        <v>71</v>
      </c>
      <c r="C54" s="185" t="s">
        <v>72</v>
      </c>
      <c r="D54" s="163"/>
      <c r="E54" s="164"/>
      <c r="F54" s="165"/>
      <c r="G54" s="166">
        <f>SUMIF(AG55:AG57,"&lt;&gt;NOR",G55:G57)</f>
        <v>0</v>
      </c>
      <c r="H54" s="160"/>
      <c r="I54" s="160">
        <f>SUM(I55:I57)</f>
        <v>0</v>
      </c>
      <c r="J54" s="160"/>
      <c r="K54" s="160">
        <f>SUM(K55:K57)</f>
        <v>0</v>
      </c>
      <c r="L54" s="160"/>
      <c r="M54" s="160">
        <f>SUM(M55:M57)</f>
        <v>0</v>
      </c>
      <c r="N54" s="160"/>
      <c r="O54" s="160">
        <f>SUM(O55:O57)</f>
        <v>0</v>
      </c>
      <c r="P54" s="160"/>
      <c r="Q54" s="160">
        <f>SUM(Q55:Q57)</f>
        <v>0</v>
      </c>
      <c r="R54" s="160"/>
      <c r="S54" s="160"/>
      <c r="T54" s="160"/>
      <c r="U54" s="160"/>
      <c r="V54" s="160">
        <f>SUM(V55:V57)</f>
        <v>2.57</v>
      </c>
      <c r="W54" s="160"/>
      <c r="X54" s="160"/>
      <c r="AG54" t="s">
        <v>108</v>
      </c>
    </row>
    <row r="55" spans="1:60" ht="22.5" outlineLevel="1" x14ac:dyDescent="0.2">
      <c r="A55" s="171">
        <v>20</v>
      </c>
      <c r="B55" s="172" t="s">
        <v>210</v>
      </c>
      <c r="C55" s="186" t="s">
        <v>211</v>
      </c>
      <c r="D55" s="173" t="s">
        <v>151</v>
      </c>
      <c r="E55" s="174">
        <v>42.9</v>
      </c>
      <c r="F55" s="175"/>
      <c r="G55" s="176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8">
        <v>8.0000000000000007E-5</v>
      </c>
      <c r="O55" s="158">
        <f>ROUND(E55*N55,2)</f>
        <v>0</v>
      </c>
      <c r="P55" s="158">
        <v>0</v>
      </c>
      <c r="Q55" s="158">
        <f>ROUND(E55*P55,2)</f>
        <v>0</v>
      </c>
      <c r="R55" s="158"/>
      <c r="S55" s="158" t="s">
        <v>125</v>
      </c>
      <c r="T55" s="158" t="s">
        <v>113</v>
      </c>
      <c r="U55" s="158">
        <v>0.06</v>
      </c>
      <c r="V55" s="158">
        <f>ROUND(E55*U55,2)</f>
        <v>2.57</v>
      </c>
      <c r="W55" s="158"/>
      <c r="X55" s="158" t="s">
        <v>143</v>
      </c>
      <c r="Y55" s="149"/>
      <c r="Z55" s="149"/>
      <c r="AA55" s="149"/>
      <c r="AB55" s="149"/>
      <c r="AC55" s="149"/>
      <c r="AD55" s="149"/>
      <c r="AE55" s="149"/>
      <c r="AF55" s="149"/>
      <c r="AG55" s="149" t="s">
        <v>144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6"/>
      <c r="B56" s="157"/>
      <c r="C56" s="250" t="s">
        <v>212</v>
      </c>
      <c r="D56" s="251"/>
      <c r="E56" s="251"/>
      <c r="F56" s="251"/>
      <c r="G56" s="251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49"/>
      <c r="Z56" s="149"/>
      <c r="AA56" s="149"/>
      <c r="AB56" s="149"/>
      <c r="AC56" s="149"/>
      <c r="AD56" s="149"/>
      <c r="AE56" s="149"/>
      <c r="AF56" s="149"/>
      <c r="AG56" s="149" t="s">
        <v>117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56"/>
      <c r="B57" s="157"/>
      <c r="C57" s="193" t="s">
        <v>213</v>
      </c>
      <c r="D57" s="191"/>
      <c r="E57" s="192">
        <v>42.9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49"/>
      <c r="Z57" s="149"/>
      <c r="AA57" s="149"/>
      <c r="AB57" s="149"/>
      <c r="AC57" s="149"/>
      <c r="AD57" s="149"/>
      <c r="AE57" s="149"/>
      <c r="AF57" s="149"/>
      <c r="AG57" s="149" t="s">
        <v>146</v>
      </c>
      <c r="AH57" s="149">
        <v>0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x14ac:dyDescent="0.2">
      <c r="A58" s="161" t="s">
        <v>107</v>
      </c>
      <c r="B58" s="162" t="s">
        <v>73</v>
      </c>
      <c r="C58" s="185" t="s">
        <v>74</v>
      </c>
      <c r="D58" s="163"/>
      <c r="E58" s="164"/>
      <c r="F58" s="165"/>
      <c r="G58" s="166">
        <f>SUMIF(AG59:AG67,"&lt;&gt;NOR",G59:G67)</f>
        <v>0</v>
      </c>
      <c r="H58" s="160"/>
      <c r="I58" s="160">
        <f>SUM(I59:I67)</f>
        <v>0</v>
      </c>
      <c r="J58" s="160"/>
      <c r="K58" s="160">
        <f>SUM(K59:K67)</f>
        <v>0</v>
      </c>
      <c r="L58" s="160"/>
      <c r="M58" s="160">
        <f>SUM(M59:M67)</f>
        <v>0</v>
      </c>
      <c r="N58" s="160"/>
      <c r="O58" s="160">
        <f>SUM(O59:O67)</f>
        <v>0.03</v>
      </c>
      <c r="P58" s="160"/>
      <c r="Q58" s="160">
        <f>SUM(Q59:Q67)</f>
        <v>0</v>
      </c>
      <c r="R58" s="160"/>
      <c r="S58" s="160"/>
      <c r="T58" s="160"/>
      <c r="U58" s="160"/>
      <c r="V58" s="160">
        <f>SUM(V59:V67)</f>
        <v>26.22</v>
      </c>
      <c r="W58" s="160"/>
      <c r="X58" s="160"/>
      <c r="AG58" t="s">
        <v>108</v>
      </c>
    </row>
    <row r="59" spans="1:60" outlineLevel="1" x14ac:dyDescent="0.2">
      <c r="A59" s="171">
        <v>21</v>
      </c>
      <c r="B59" s="172" t="s">
        <v>214</v>
      </c>
      <c r="C59" s="186" t="s">
        <v>215</v>
      </c>
      <c r="D59" s="173" t="s">
        <v>151</v>
      </c>
      <c r="E59" s="174">
        <v>95.6</v>
      </c>
      <c r="F59" s="175"/>
      <c r="G59" s="176">
        <f>ROUND(E59*F59,2)</f>
        <v>0</v>
      </c>
      <c r="H59" s="159"/>
      <c r="I59" s="158">
        <f>ROUND(E59*H59,2)</f>
        <v>0</v>
      </c>
      <c r="J59" s="159"/>
      <c r="K59" s="158">
        <f>ROUND(E59*J59,2)</f>
        <v>0</v>
      </c>
      <c r="L59" s="158">
        <v>21</v>
      </c>
      <c r="M59" s="158">
        <f>G59*(1+L59/100)</f>
        <v>0</v>
      </c>
      <c r="N59" s="158">
        <v>0</v>
      </c>
      <c r="O59" s="158">
        <f>ROUND(E59*N59,2)</f>
        <v>0</v>
      </c>
      <c r="P59" s="158">
        <v>0</v>
      </c>
      <c r="Q59" s="158">
        <f>ROUND(E59*P59,2)</f>
        <v>0</v>
      </c>
      <c r="R59" s="158"/>
      <c r="S59" s="158" t="s">
        <v>112</v>
      </c>
      <c r="T59" s="158" t="s">
        <v>112</v>
      </c>
      <c r="U59" s="158">
        <v>7.0000000000000007E-2</v>
      </c>
      <c r="V59" s="158">
        <f>ROUND(E59*U59,2)</f>
        <v>6.69</v>
      </c>
      <c r="W59" s="158"/>
      <c r="X59" s="158" t="s">
        <v>143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144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56"/>
      <c r="B60" s="157"/>
      <c r="C60" s="250" t="s">
        <v>216</v>
      </c>
      <c r="D60" s="251"/>
      <c r="E60" s="251"/>
      <c r="F60" s="251"/>
      <c r="G60" s="251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49"/>
      <c r="Z60" s="149"/>
      <c r="AA60" s="149"/>
      <c r="AB60" s="149"/>
      <c r="AC60" s="149"/>
      <c r="AD60" s="149"/>
      <c r="AE60" s="149"/>
      <c r="AF60" s="149"/>
      <c r="AG60" s="149" t="s">
        <v>117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56"/>
      <c r="B61" s="157"/>
      <c r="C61" s="193" t="s">
        <v>160</v>
      </c>
      <c r="D61" s="191"/>
      <c r="E61" s="192">
        <v>95.6</v>
      </c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49"/>
      <c r="Z61" s="149"/>
      <c r="AA61" s="149"/>
      <c r="AB61" s="149"/>
      <c r="AC61" s="149"/>
      <c r="AD61" s="149"/>
      <c r="AE61" s="149"/>
      <c r="AF61" s="149"/>
      <c r="AG61" s="149" t="s">
        <v>146</v>
      </c>
      <c r="AH61" s="149">
        <v>0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71">
        <v>22</v>
      </c>
      <c r="B62" s="172" t="s">
        <v>217</v>
      </c>
      <c r="C62" s="186" t="s">
        <v>218</v>
      </c>
      <c r="D62" s="173" t="s">
        <v>151</v>
      </c>
      <c r="E62" s="174">
        <v>150.19999999999999</v>
      </c>
      <c r="F62" s="175"/>
      <c r="G62" s="176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8">
        <v>6.9999999999999994E-5</v>
      </c>
      <c r="O62" s="158">
        <f>ROUND(E62*N62,2)</f>
        <v>0.01</v>
      </c>
      <c r="P62" s="158">
        <v>0</v>
      </c>
      <c r="Q62" s="158">
        <f>ROUND(E62*P62,2)</f>
        <v>0</v>
      </c>
      <c r="R62" s="158"/>
      <c r="S62" s="158" t="s">
        <v>112</v>
      </c>
      <c r="T62" s="158" t="s">
        <v>112</v>
      </c>
      <c r="U62" s="158">
        <v>0.03</v>
      </c>
      <c r="V62" s="158">
        <f>ROUND(E62*U62,2)</f>
        <v>4.51</v>
      </c>
      <c r="W62" s="158"/>
      <c r="X62" s="158" t="s">
        <v>143</v>
      </c>
      <c r="Y62" s="149"/>
      <c r="Z62" s="149"/>
      <c r="AA62" s="149"/>
      <c r="AB62" s="149"/>
      <c r="AC62" s="149"/>
      <c r="AD62" s="149"/>
      <c r="AE62" s="149"/>
      <c r="AF62" s="149"/>
      <c r="AG62" s="149" t="s">
        <v>144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6"/>
      <c r="B63" s="157"/>
      <c r="C63" s="193" t="s">
        <v>219</v>
      </c>
      <c r="D63" s="191"/>
      <c r="E63" s="192">
        <v>110</v>
      </c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49"/>
      <c r="Z63" s="149"/>
      <c r="AA63" s="149"/>
      <c r="AB63" s="149"/>
      <c r="AC63" s="149"/>
      <c r="AD63" s="149"/>
      <c r="AE63" s="149"/>
      <c r="AF63" s="149"/>
      <c r="AG63" s="149" t="s">
        <v>146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6"/>
      <c r="B64" s="157"/>
      <c r="C64" s="193" t="s">
        <v>220</v>
      </c>
      <c r="D64" s="191"/>
      <c r="E64" s="192">
        <v>40.200000000000003</v>
      </c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49"/>
      <c r="Z64" s="149"/>
      <c r="AA64" s="149"/>
      <c r="AB64" s="149"/>
      <c r="AC64" s="149"/>
      <c r="AD64" s="149"/>
      <c r="AE64" s="149"/>
      <c r="AF64" s="149"/>
      <c r="AG64" s="149" t="s">
        <v>146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71">
        <v>23</v>
      </c>
      <c r="B65" s="172" t="s">
        <v>221</v>
      </c>
      <c r="C65" s="186" t="s">
        <v>222</v>
      </c>
      <c r="D65" s="173" t="s">
        <v>151</v>
      </c>
      <c r="E65" s="174">
        <v>150.19999999999999</v>
      </c>
      <c r="F65" s="175"/>
      <c r="G65" s="176">
        <f>ROUND(E65*F65,2)</f>
        <v>0</v>
      </c>
      <c r="H65" s="159"/>
      <c r="I65" s="158">
        <f>ROUND(E65*H65,2)</f>
        <v>0</v>
      </c>
      <c r="J65" s="159"/>
      <c r="K65" s="158">
        <f>ROUND(E65*J65,2)</f>
        <v>0</v>
      </c>
      <c r="L65" s="158">
        <v>21</v>
      </c>
      <c r="M65" s="158">
        <f>G65*(1+L65/100)</f>
        <v>0</v>
      </c>
      <c r="N65" s="158">
        <v>1.4999999999999999E-4</v>
      </c>
      <c r="O65" s="158">
        <f>ROUND(E65*N65,2)</f>
        <v>0.02</v>
      </c>
      <c r="P65" s="158">
        <v>0</v>
      </c>
      <c r="Q65" s="158">
        <f>ROUND(E65*P65,2)</f>
        <v>0</v>
      </c>
      <c r="R65" s="158"/>
      <c r="S65" s="158" t="s">
        <v>112</v>
      </c>
      <c r="T65" s="158" t="s">
        <v>112</v>
      </c>
      <c r="U65" s="158">
        <v>0.1</v>
      </c>
      <c r="V65" s="158">
        <f>ROUND(E65*U65,2)</f>
        <v>15.02</v>
      </c>
      <c r="W65" s="158"/>
      <c r="X65" s="158" t="s">
        <v>143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144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6"/>
      <c r="B66" s="157"/>
      <c r="C66" s="193" t="s">
        <v>223</v>
      </c>
      <c r="D66" s="191"/>
      <c r="E66" s="192">
        <v>110</v>
      </c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49"/>
      <c r="Z66" s="149"/>
      <c r="AA66" s="149"/>
      <c r="AB66" s="149"/>
      <c r="AC66" s="149"/>
      <c r="AD66" s="149"/>
      <c r="AE66" s="149"/>
      <c r="AF66" s="149"/>
      <c r="AG66" s="149" t="s">
        <v>146</v>
      </c>
      <c r="AH66" s="149">
        <v>0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56"/>
      <c r="B67" s="157"/>
      <c r="C67" s="193" t="s">
        <v>224</v>
      </c>
      <c r="D67" s="191"/>
      <c r="E67" s="192">
        <v>40.200000000000003</v>
      </c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49"/>
      <c r="Z67" s="149"/>
      <c r="AA67" s="149"/>
      <c r="AB67" s="149"/>
      <c r="AC67" s="149"/>
      <c r="AD67" s="149"/>
      <c r="AE67" s="149"/>
      <c r="AF67" s="149"/>
      <c r="AG67" s="149" t="s">
        <v>146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x14ac:dyDescent="0.2">
      <c r="A68" s="152" t="s">
        <v>107</v>
      </c>
      <c r="B68" s="153" t="s">
        <v>75</v>
      </c>
      <c r="C68" s="189" t="s">
        <v>76</v>
      </c>
      <c r="D68" s="167"/>
      <c r="E68" s="168"/>
      <c r="F68" s="169"/>
      <c r="G68" s="170">
        <f>SUMIF(AG69:AG73,"&lt;&gt;NOR",G69:G73)</f>
        <v>0</v>
      </c>
      <c r="H68" s="160"/>
      <c r="I68" s="160">
        <f>SUM(I69:I73)</f>
        <v>0</v>
      </c>
      <c r="J68" s="160"/>
      <c r="K68" s="160">
        <f>SUM(K69:K73)</f>
        <v>0</v>
      </c>
      <c r="L68" s="160"/>
      <c r="M68" s="160">
        <f>SUM(M69:M73)</f>
        <v>0</v>
      </c>
      <c r="N68" s="160"/>
      <c r="O68" s="160">
        <f>SUM(O69:O73)</f>
        <v>0</v>
      </c>
      <c r="P68" s="160"/>
      <c r="Q68" s="160">
        <f>SUM(Q69:Q73)</f>
        <v>0</v>
      </c>
      <c r="R68" s="160"/>
      <c r="S68" s="160"/>
      <c r="T68" s="160"/>
      <c r="U68" s="160"/>
      <c r="V68" s="160">
        <f>SUM(V69:V73)</f>
        <v>0</v>
      </c>
      <c r="W68" s="160"/>
      <c r="X68" s="160"/>
      <c r="AG68" t="s">
        <v>108</v>
      </c>
    </row>
    <row r="69" spans="1:60" outlineLevel="1" x14ac:dyDescent="0.2">
      <c r="A69" s="156"/>
      <c r="B69" s="157"/>
      <c r="C69" s="250" t="s">
        <v>225</v>
      </c>
      <c r="D69" s="251"/>
      <c r="E69" s="251"/>
      <c r="F69" s="251"/>
      <c r="G69" s="251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49"/>
      <c r="Z69" s="149"/>
      <c r="AA69" s="149"/>
      <c r="AB69" s="149"/>
      <c r="AC69" s="149"/>
      <c r="AD69" s="149"/>
      <c r="AE69" s="149"/>
      <c r="AF69" s="149"/>
      <c r="AG69" s="149" t="s">
        <v>117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22.5" outlineLevel="1" x14ac:dyDescent="0.2">
      <c r="A70" s="171">
        <v>24</v>
      </c>
      <c r="B70" s="172" t="s">
        <v>226</v>
      </c>
      <c r="C70" s="186" t="s">
        <v>227</v>
      </c>
      <c r="D70" s="173" t="s">
        <v>130</v>
      </c>
      <c r="E70" s="174">
        <v>1</v>
      </c>
      <c r="F70" s="175"/>
      <c r="G70" s="176">
        <f>ROUND(E70*F70,2)</f>
        <v>0</v>
      </c>
      <c r="H70" s="159"/>
      <c r="I70" s="158">
        <f>ROUND(E70*H70,2)</f>
        <v>0</v>
      </c>
      <c r="J70" s="159"/>
      <c r="K70" s="158">
        <f>ROUND(E70*J70,2)</f>
        <v>0</v>
      </c>
      <c r="L70" s="158">
        <v>21</v>
      </c>
      <c r="M70" s="158">
        <f>G70*(1+L70/100)</f>
        <v>0</v>
      </c>
      <c r="N70" s="158">
        <v>0</v>
      </c>
      <c r="O70" s="158">
        <f>ROUND(E70*N70,2)</f>
        <v>0</v>
      </c>
      <c r="P70" s="158">
        <v>0</v>
      </c>
      <c r="Q70" s="158">
        <f>ROUND(E70*P70,2)</f>
        <v>0</v>
      </c>
      <c r="R70" s="158"/>
      <c r="S70" s="158" t="s">
        <v>125</v>
      </c>
      <c r="T70" s="158" t="s">
        <v>113</v>
      </c>
      <c r="U70" s="158">
        <v>0</v>
      </c>
      <c r="V70" s="158">
        <f>ROUND(E70*U70,2)</f>
        <v>0</v>
      </c>
      <c r="W70" s="158"/>
      <c r="X70" s="158" t="s">
        <v>143</v>
      </c>
      <c r="Y70" s="149"/>
      <c r="Z70" s="149"/>
      <c r="AA70" s="149"/>
      <c r="AB70" s="149"/>
      <c r="AC70" s="149"/>
      <c r="AD70" s="149"/>
      <c r="AE70" s="149"/>
      <c r="AF70" s="149"/>
      <c r="AG70" s="149" t="s">
        <v>144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6"/>
      <c r="B71" s="157"/>
      <c r="C71" s="250" t="s">
        <v>228</v>
      </c>
      <c r="D71" s="251"/>
      <c r="E71" s="251"/>
      <c r="F71" s="251"/>
      <c r="G71" s="251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49"/>
      <c r="Z71" s="149"/>
      <c r="AA71" s="149"/>
      <c r="AB71" s="149"/>
      <c r="AC71" s="149"/>
      <c r="AD71" s="149"/>
      <c r="AE71" s="149"/>
      <c r="AF71" s="149"/>
      <c r="AG71" s="149" t="s">
        <v>117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2.5" outlineLevel="1" x14ac:dyDescent="0.2">
      <c r="A72" s="171">
        <v>25</v>
      </c>
      <c r="B72" s="172" t="s">
        <v>229</v>
      </c>
      <c r="C72" s="186" t="s">
        <v>230</v>
      </c>
      <c r="D72" s="173" t="s">
        <v>130</v>
      </c>
      <c r="E72" s="174">
        <v>1</v>
      </c>
      <c r="F72" s="175"/>
      <c r="G72" s="176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8">
        <v>0</v>
      </c>
      <c r="O72" s="158">
        <f>ROUND(E72*N72,2)</f>
        <v>0</v>
      </c>
      <c r="P72" s="158">
        <v>0</v>
      </c>
      <c r="Q72" s="158">
        <f>ROUND(E72*P72,2)</f>
        <v>0</v>
      </c>
      <c r="R72" s="158"/>
      <c r="S72" s="158" t="s">
        <v>125</v>
      </c>
      <c r="T72" s="158" t="s">
        <v>113</v>
      </c>
      <c r="U72" s="158">
        <v>0</v>
      </c>
      <c r="V72" s="158">
        <f>ROUND(E72*U72,2)</f>
        <v>0</v>
      </c>
      <c r="W72" s="158"/>
      <c r="X72" s="158" t="s">
        <v>143</v>
      </c>
      <c r="Y72" s="149"/>
      <c r="Z72" s="149"/>
      <c r="AA72" s="149"/>
      <c r="AB72" s="149"/>
      <c r="AC72" s="149"/>
      <c r="AD72" s="149"/>
      <c r="AE72" s="149"/>
      <c r="AF72" s="149"/>
      <c r="AG72" s="149" t="s">
        <v>144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250" t="s">
        <v>228</v>
      </c>
      <c r="D73" s="251"/>
      <c r="E73" s="251"/>
      <c r="F73" s="251"/>
      <c r="G73" s="251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49"/>
      <c r="Z73" s="149"/>
      <c r="AA73" s="149"/>
      <c r="AB73" s="149"/>
      <c r="AC73" s="149"/>
      <c r="AD73" s="149"/>
      <c r="AE73" s="149"/>
      <c r="AF73" s="149"/>
      <c r="AG73" s="149" t="s">
        <v>117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x14ac:dyDescent="0.2">
      <c r="A74" s="161" t="s">
        <v>107</v>
      </c>
      <c r="B74" s="162" t="s">
        <v>77</v>
      </c>
      <c r="C74" s="185" t="s">
        <v>78</v>
      </c>
      <c r="D74" s="163"/>
      <c r="E74" s="164"/>
      <c r="F74" s="165"/>
      <c r="G74" s="166">
        <f>SUMIF(AG75:AG80,"&lt;&gt;NOR",G75:G80)</f>
        <v>0</v>
      </c>
      <c r="H74" s="160"/>
      <c r="I74" s="160">
        <f>SUM(I75:I80)</f>
        <v>0</v>
      </c>
      <c r="J74" s="160"/>
      <c r="K74" s="160">
        <f>SUM(K75:K80)</f>
        <v>0</v>
      </c>
      <c r="L74" s="160"/>
      <c r="M74" s="160">
        <f>SUM(M75:M80)</f>
        <v>0</v>
      </c>
      <c r="N74" s="160"/>
      <c r="O74" s="160">
        <f>SUM(O75:O80)</f>
        <v>0</v>
      </c>
      <c r="P74" s="160"/>
      <c r="Q74" s="160">
        <f>SUM(Q75:Q80)</f>
        <v>0</v>
      </c>
      <c r="R74" s="160"/>
      <c r="S74" s="160"/>
      <c r="T74" s="160"/>
      <c r="U74" s="160"/>
      <c r="V74" s="160">
        <f>SUM(V75:V80)</f>
        <v>2.76</v>
      </c>
      <c r="W74" s="160"/>
      <c r="X74" s="160"/>
      <c r="AG74" t="s">
        <v>108</v>
      </c>
    </row>
    <row r="75" spans="1:60" outlineLevel="1" x14ac:dyDescent="0.2">
      <c r="A75" s="171">
        <v>26</v>
      </c>
      <c r="B75" s="172" t="s">
        <v>231</v>
      </c>
      <c r="C75" s="186" t="s">
        <v>232</v>
      </c>
      <c r="D75" s="173" t="s">
        <v>233</v>
      </c>
      <c r="E75" s="174">
        <v>5.63</v>
      </c>
      <c r="F75" s="175"/>
      <c r="G75" s="176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8">
        <v>0</v>
      </c>
      <c r="O75" s="158">
        <f>ROUND(E75*N75,2)</f>
        <v>0</v>
      </c>
      <c r="P75" s="158">
        <v>0</v>
      </c>
      <c r="Q75" s="158">
        <f>ROUND(E75*P75,2)</f>
        <v>0</v>
      </c>
      <c r="R75" s="158"/>
      <c r="S75" s="158" t="s">
        <v>112</v>
      </c>
      <c r="T75" s="158" t="s">
        <v>112</v>
      </c>
      <c r="U75" s="158">
        <v>0.49</v>
      </c>
      <c r="V75" s="158">
        <f>ROUND(E75*U75,2)</f>
        <v>2.76</v>
      </c>
      <c r="W75" s="158"/>
      <c r="X75" s="158" t="s">
        <v>143</v>
      </c>
      <c r="Y75" s="149"/>
      <c r="Z75" s="149"/>
      <c r="AA75" s="149"/>
      <c r="AB75" s="149"/>
      <c r="AC75" s="149"/>
      <c r="AD75" s="149"/>
      <c r="AE75" s="149"/>
      <c r="AF75" s="149"/>
      <c r="AG75" s="149" t="s">
        <v>144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6"/>
      <c r="B76" s="157"/>
      <c r="C76" s="250" t="s">
        <v>234</v>
      </c>
      <c r="D76" s="251"/>
      <c r="E76" s="251"/>
      <c r="F76" s="251"/>
      <c r="G76" s="251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49"/>
      <c r="Z76" s="149"/>
      <c r="AA76" s="149"/>
      <c r="AB76" s="149"/>
      <c r="AC76" s="149"/>
      <c r="AD76" s="149"/>
      <c r="AE76" s="149"/>
      <c r="AF76" s="149"/>
      <c r="AG76" s="149" t="s">
        <v>117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ht="22.5" outlineLevel="1" x14ac:dyDescent="0.2">
      <c r="A77" s="171">
        <v>27</v>
      </c>
      <c r="B77" s="172" t="s">
        <v>235</v>
      </c>
      <c r="C77" s="186" t="s">
        <v>236</v>
      </c>
      <c r="D77" s="173" t="s">
        <v>233</v>
      </c>
      <c r="E77" s="174">
        <v>112.6</v>
      </c>
      <c r="F77" s="175"/>
      <c r="G77" s="176">
        <f>ROUND(E77*F77,2)</f>
        <v>0</v>
      </c>
      <c r="H77" s="159"/>
      <c r="I77" s="158">
        <f>ROUND(E77*H77,2)</f>
        <v>0</v>
      </c>
      <c r="J77" s="159"/>
      <c r="K77" s="158">
        <f>ROUND(E77*J77,2)</f>
        <v>0</v>
      </c>
      <c r="L77" s="158">
        <v>21</v>
      </c>
      <c r="M77" s="158">
        <f>G77*(1+L77/100)</f>
        <v>0</v>
      </c>
      <c r="N77" s="158">
        <v>0</v>
      </c>
      <c r="O77" s="158">
        <f>ROUND(E77*N77,2)</f>
        <v>0</v>
      </c>
      <c r="P77" s="158">
        <v>0</v>
      </c>
      <c r="Q77" s="158">
        <f>ROUND(E77*P77,2)</f>
        <v>0</v>
      </c>
      <c r="R77" s="158"/>
      <c r="S77" s="158" t="s">
        <v>112</v>
      </c>
      <c r="T77" s="158" t="s">
        <v>112</v>
      </c>
      <c r="U77" s="158">
        <v>0</v>
      </c>
      <c r="V77" s="158">
        <f>ROUND(E77*U77,2)</f>
        <v>0</v>
      </c>
      <c r="W77" s="158"/>
      <c r="X77" s="158" t="s">
        <v>143</v>
      </c>
      <c r="Y77" s="149"/>
      <c r="Z77" s="149"/>
      <c r="AA77" s="149"/>
      <c r="AB77" s="149"/>
      <c r="AC77" s="149"/>
      <c r="AD77" s="149"/>
      <c r="AE77" s="149"/>
      <c r="AF77" s="149"/>
      <c r="AG77" s="149" t="s">
        <v>144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56"/>
      <c r="B78" s="157"/>
      <c r="C78" s="250" t="s">
        <v>237</v>
      </c>
      <c r="D78" s="251"/>
      <c r="E78" s="251"/>
      <c r="F78" s="251"/>
      <c r="G78" s="251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49"/>
      <c r="Z78" s="149"/>
      <c r="AA78" s="149"/>
      <c r="AB78" s="149"/>
      <c r="AC78" s="149"/>
      <c r="AD78" s="149"/>
      <c r="AE78" s="149"/>
      <c r="AF78" s="149"/>
      <c r="AG78" s="149" t="s">
        <v>117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93" t="s">
        <v>238</v>
      </c>
      <c r="D79" s="191"/>
      <c r="E79" s="192">
        <v>112.6</v>
      </c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49"/>
      <c r="Z79" s="149"/>
      <c r="AA79" s="149"/>
      <c r="AB79" s="149"/>
      <c r="AC79" s="149"/>
      <c r="AD79" s="149"/>
      <c r="AE79" s="149"/>
      <c r="AF79" s="149"/>
      <c r="AG79" s="149" t="s">
        <v>146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71">
        <v>28</v>
      </c>
      <c r="B80" s="172" t="s">
        <v>239</v>
      </c>
      <c r="C80" s="186" t="s">
        <v>240</v>
      </c>
      <c r="D80" s="173" t="s">
        <v>233</v>
      </c>
      <c r="E80" s="174">
        <v>5.63</v>
      </c>
      <c r="F80" s="175"/>
      <c r="G80" s="176">
        <f>ROUND(E80*F80,2)</f>
        <v>0</v>
      </c>
      <c r="H80" s="159"/>
      <c r="I80" s="158">
        <f>ROUND(E80*H80,2)</f>
        <v>0</v>
      </c>
      <c r="J80" s="159"/>
      <c r="K80" s="158">
        <f>ROUND(E80*J80,2)</f>
        <v>0</v>
      </c>
      <c r="L80" s="158">
        <v>21</v>
      </c>
      <c r="M80" s="158">
        <f>G80*(1+L80/100)</f>
        <v>0</v>
      </c>
      <c r="N80" s="158">
        <v>0</v>
      </c>
      <c r="O80" s="158">
        <f>ROUND(E80*N80,2)</f>
        <v>0</v>
      </c>
      <c r="P80" s="158">
        <v>0</v>
      </c>
      <c r="Q80" s="158">
        <f>ROUND(E80*P80,2)</f>
        <v>0</v>
      </c>
      <c r="R80" s="158"/>
      <c r="S80" s="158" t="s">
        <v>112</v>
      </c>
      <c r="T80" s="158" t="s">
        <v>241</v>
      </c>
      <c r="U80" s="158">
        <v>0</v>
      </c>
      <c r="V80" s="158">
        <f>ROUND(E80*U80,2)</f>
        <v>0</v>
      </c>
      <c r="W80" s="158"/>
      <c r="X80" s="158" t="s">
        <v>143</v>
      </c>
      <c r="Y80" s="149"/>
      <c r="Z80" s="149"/>
      <c r="AA80" s="149"/>
      <c r="AB80" s="149"/>
      <c r="AC80" s="149"/>
      <c r="AD80" s="149"/>
      <c r="AE80" s="149"/>
      <c r="AF80" s="149"/>
      <c r="AG80" s="149" t="s">
        <v>144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33" x14ac:dyDescent="0.2">
      <c r="A81" s="3"/>
      <c r="B81" s="4"/>
      <c r="C81" s="188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AE81">
        <v>15</v>
      </c>
      <c r="AF81">
        <v>21</v>
      </c>
      <c r="AG81" t="s">
        <v>94</v>
      </c>
    </row>
    <row r="82" spans="1:33" x14ac:dyDescent="0.2">
      <c r="A82" s="152"/>
      <c r="B82" s="153" t="s">
        <v>31</v>
      </c>
      <c r="C82" s="189"/>
      <c r="D82" s="154"/>
      <c r="E82" s="155"/>
      <c r="F82" s="155"/>
      <c r="G82" s="184">
        <f>G8+G13+G29+G32+G47+G54+G58+G68+G74</f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AE82">
        <f>SUMIF(L7:L80,AE81,G7:G80)</f>
        <v>0</v>
      </c>
      <c r="AF82">
        <f>SUMIF(L7:L80,AF81,G7:G80)</f>
        <v>0</v>
      </c>
      <c r="AG82" t="s">
        <v>136</v>
      </c>
    </row>
    <row r="83" spans="1:33" x14ac:dyDescent="0.2">
      <c r="A83" s="3"/>
      <c r="B83" s="4"/>
      <c r="C83" s="188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33" x14ac:dyDescent="0.2">
      <c r="A84" s="3"/>
      <c r="B84" s="4"/>
      <c r="C84" s="188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33" x14ac:dyDescent="0.2">
      <c r="A85" s="261" t="s">
        <v>137</v>
      </c>
      <c r="B85" s="261"/>
      <c r="C85" s="262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33" x14ac:dyDescent="0.2">
      <c r="A86" s="263"/>
      <c r="B86" s="264"/>
      <c r="C86" s="265"/>
      <c r="D86" s="264"/>
      <c r="E86" s="264"/>
      <c r="F86" s="264"/>
      <c r="G86" s="26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AG86" t="s">
        <v>138</v>
      </c>
    </row>
    <row r="87" spans="1:33" x14ac:dyDescent="0.2">
      <c r="A87" s="267"/>
      <c r="B87" s="268"/>
      <c r="C87" s="269"/>
      <c r="D87" s="268"/>
      <c r="E87" s="268"/>
      <c r="F87" s="268"/>
      <c r="G87" s="27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33" x14ac:dyDescent="0.2">
      <c r="A88" s="267"/>
      <c r="B88" s="268"/>
      <c r="C88" s="269"/>
      <c r="D88" s="268"/>
      <c r="E88" s="268"/>
      <c r="F88" s="268"/>
      <c r="G88" s="27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33" x14ac:dyDescent="0.2">
      <c r="A89" s="267"/>
      <c r="B89" s="268"/>
      <c r="C89" s="269"/>
      <c r="D89" s="268"/>
      <c r="E89" s="268"/>
      <c r="F89" s="268"/>
      <c r="G89" s="27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33" x14ac:dyDescent="0.2">
      <c r="A90" s="271"/>
      <c r="B90" s="272"/>
      <c r="C90" s="273"/>
      <c r="D90" s="272"/>
      <c r="E90" s="272"/>
      <c r="F90" s="272"/>
      <c r="G90" s="27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33" x14ac:dyDescent="0.2">
      <c r="A91" s="3"/>
      <c r="B91" s="4"/>
      <c r="C91" s="188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33" x14ac:dyDescent="0.2">
      <c r="C92" s="190"/>
      <c r="D92" s="10"/>
      <c r="AG92" t="s">
        <v>139</v>
      </c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4">
    <mergeCell ref="A85:C85"/>
    <mergeCell ref="A86:G90"/>
    <mergeCell ref="C43:G43"/>
    <mergeCell ref="C56:G56"/>
    <mergeCell ref="C60:G60"/>
    <mergeCell ref="C69:G69"/>
    <mergeCell ref="C71:G71"/>
    <mergeCell ref="C73:G73"/>
    <mergeCell ref="C76:G76"/>
    <mergeCell ref="C78:G78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RADNICE 00 Pol</vt:lpstr>
      <vt:lpstr>SO RADNICE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RADNICE 00 Pol'!Názvy_tisku</vt:lpstr>
      <vt:lpstr>'SO RADNICE 01 Pol'!Názvy_tisku</vt:lpstr>
      <vt:lpstr>oadresa</vt:lpstr>
      <vt:lpstr>Stavba!Objednatel</vt:lpstr>
      <vt:lpstr>Stavba!Objekt</vt:lpstr>
      <vt:lpstr>'SO RADNICE 00 Pol'!Oblast_tisku</vt:lpstr>
      <vt:lpstr>'SO RADNICE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Mráček Petr</dc:creator>
  <cp:lastModifiedBy>Peterková Ilona</cp:lastModifiedBy>
  <cp:lastPrinted>2019-03-19T12:27:02Z</cp:lastPrinted>
  <dcterms:created xsi:type="dcterms:W3CDTF">2009-04-08T07:15:50Z</dcterms:created>
  <dcterms:modified xsi:type="dcterms:W3CDTF">2021-01-07T12:44:04Z</dcterms:modified>
</cp:coreProperties>
</file>