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595" windowHeight="9720"/>
  </bookViews>
  <sheets>
    <sheet name="Stavba" sheetId="1" r:id="rId1"/>
    <sheet name="SO 01.1 001 KL" sheetId="2" r:id="rId2"/>
    <sheet name="SO 01.1 001 Rek" sheetId="3" r:id="rId3"/>
    <sheet name="SO 01.1 001 Pol" sheetId="4" r:id="rId4"/>
    <sheet name="SO 01.2 001 KL" sheetId="5" r:id="rId5"/>
    <sheet name="SO 01.2 001 Rek" sheetId="6" r:id="rId6"/>
    <sheet name="SO 01.2 001 Pol" sheetId="7" r:id="rId7"/>
    <sheet name="SO 02 001 KL" sheetId="8" r:id="rId8"/>
    <sheet name="SO 02 001 Rek" sheetId="9" r:id="rId9"/>
    <sheet name="SO 02 001 Pol" sheetId="10" r:id="rId10"/>
    <sheet name="SO 03 001 KL" sheetId="11" r:id="rId11"/>
    <sheet name="SO 03 001 Rek" sheetId="12" r:id="rId12"/>
    <sheet name="SO 03 001 Pol" sheetId="13" r:id="rId13"/>
  </sheets>
  <definedNames>
    <definedName name="CelkemObjekty" localSheetId="0">Stavba!$F$34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3">'SO 01.1 001 Pol'!$1:$6</definedName>
    <definedName name="_xlnm.Print_Titles" localSheetId="2">'SO 01.1 001 Rek'!$1:$6</definedName>
    <definedName name="_xlnm.Print_Titles" localSheetId="6">'SO 01.2 001 Pol'!$1:$6</definedName>
    <definedName name="_xlnm.Print_Titles" localSheetId="5">'SO 01.2 001 Rek'!$1:$6</definedName>
    <definedName name="_xlnm.Print_Titles" localSheetId="9">'SO 02 001 Pol'!$1:$6</definedName>
    <definedName name="_xlnm.Print_Titles" localSheetId="8">'SO 02 001 Rek'!$1:$6</definedName>
    <definedName name="_xlnm.Print_Titles" localSheetId="12">'SO 03 001 Pol'!$1:$6</definedName>
    <definedName name="_xlnm.Print_Titles" localSheetId="11">'SO 03 001 Rek'!$1:$6</definedName>
    <definedName name="Objednatel" localSheetId="0">Stavba!$D$11</definedName>
    <definedName name="Objekt" localSheetId="0">Stavba!$B$29</definedName>
    <definedName name="_xlnm.Print_Area" localSheetId="1">'SO 01.1 001 KL'!$A$1:$G$45</definedName>
    <definedName name="_xlnm.Print_Area" localSheetId="3">'SO 01.1 001 Pol'!$A$1:$K$264</definedName>
    <definedName name="_xlnm.Print_Area" localSheetId="2">'SO 01.1 001 Rek'!$A$1:$I$34</definedName>
    <definedName name="_xlnm.Print_Area" localSheetId="4">'SO 01.2 001 KL'!$A$1:$G$45</definedName>
    <definedName name="_xlnm.Print_Area" localSheetId="6">'SO 01.2 001 Pol'!$A$1:$K$112</definedName>
    <definedName name="_xlnm.Print_Area" localSheetId="5">'SO 01.2 001 Rek'!$A$1:$I$27</definedName>
    <definedName name="_xlnm.Print_Area" localSheetId="7">'SO 02 001 KL'!$A$1:$G$45</definedName>
    <definedName name="_xlnm.Print_Area" localSheetId="9">'SO 02 001 Pol'!$A$1:$K$13</definedName>
    <definedName name="_xlnm.Print_Area" localSheetId="8">'SO 02 001 Rek'!$A$1:$I$22</definedName>
    <definedName name="_xlnm.Print_Area" localSheetId="10">'SO 03 001 KL'!$A$1:$G$45</definedName>
    <definedName name="_xlnm.Print_Area" localSheetId="12">'SO 03 001 Pol'!$A$1:$K$70</definedName>
    <definedName name="_xlnm.Print_Area" localSheetId="11">'SO 03 001 Rek'!$A$1:$I$26</definedName>
    <definedName name="_xlnm.Print_Area" localSheetId="0">Stavba!$B$1:$J$86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3" hidden="1">0</definedName>
    <definedName name="solver_lin" localSheetId="6" hidden="1">0</definedName>
    <definedName name="solver_lin" localSheetId="9" hidden="1">0</definedName>
    <definedName name="solver_lin" localSheetId="12" hidden="1">0</definedName>
    <definedName name="solver_num" localSheetId="3" hidden="1">0</definedName>
    <definedName name="solver_num" localSheetId="6" hidden="1">0</definedName>
    <definedName name="solver_num" localSheetId="9" hidden="1">0</definedName>
    <definedName name="solver_num" localSheetId="12" hidden="1">0</definedName>
    <definedName name="solver_opt" localSheetId="3" hidden="1">'SO 01.1 001 Pol'!#REF!</definedName>
    <definedName name="solver_opt" localSheetId="6" hidden="1">'SO 01.2 001 Pol'!#REF!</definedName>
    <definedName name="solver_opt" localSheetId="9" hidden="1">'SO 02 001 Pol'!#REF!</definedName>
    <definedName name="solver_opt" localSheetId="12" hidden="1">'SO 03 001 Pol'!#REF!</definedName>
    <definedName name="solver_typ" localSheetId="3" hidden="1">1</definedName>
    <definedName name="solver_typ" localSheetId="6" hidden="1">1</definedName>
    <definedName name="solver_typ" localSheetId="9" hidden="1">1</definedName>
    <definedName name="solver_typ" localSheetId="12" hidden="1">1</definedName>
    <definedName name="solver_val" localSheetId="3" hidden="1">0</definedName>
    <definedName name="solver_val" localSheetId="6" hidden="1">0</definedName>
    <definedName name="solver_val" localSheetId="9" hidden="1">0</definedName>
    <definedName name="solver_val" localSheetId="12" hidden="1">0</definedName>
    <definedName name="SoucetDilu" localSheetId="0">Stavba!$F$67:$J$67</definedName>
    <definedName name="StavbaCelkem" localSheetId="0">Stavba!$H$34</definedName>
    <definedName name="Zhotovitel" localSheetId="0">Stavba!$D$7</definedName>
  </definedNames>
  <calcPr calcId="125725" fullCalcOnLoad="1"/>
</workbook>
</file>

<file path=xl/calcChain.xml><?xml version="1.0" encoding="utf-8"?>
<calcChain xmlns="http://schemas.openxmlformats.org/spreadsheetml/2006/main">
  <c r="H25" i="12"/>
  <c r="I24"/>
  <c r="D21" i="11"/>
  <c r="I23" i="12"/>
  <c r="G21" i="11" s="1"/>
  <c r="D20"/>
  <c r="I22" i="12"/>
  <c r="G20" i="11" s="1"/>
  <c r="D19"/>
  <c r="I21" i="12"/>
  <c r="G19" i="11" s="1"/>
  <c r="G18"/>
  <c r="D18"/>
  <c r="I20" i="12"/>
  <c r="D17" i="11"/>
  <c r="I19" i="12"/>
  <c r="G17" i="11" s="1"/>
  <c r="D16"/>
  <c r="I18" i="12"/>
  <c r="G16" i="11" s="1"/>
  <c r="G15"/>
  <c r="D15"/>
  <c r="I17" i="12"/>
  <c r="BE69" i="13"/>
  <c r="BD69"/>
  <c r="BC69"/>
  <c r="BB69"/>
  <c r="BA69"/>
  <c r="K69"/>
  <c r="I69"/>
  <c r="G69"/>
  <c r="BE68"/>
  <c r="BD68"/>
  <c r="BC68"/>
  <c r="BB68"/>
  <c r="BA68"/>
  <c r="K68"/>
  <c r="I68"/>
  <c r="G68"/>
  <c r="BE67"/>
  <c r="BD67"/>
  <c r="BC67"/>
  <c r="BB67"/>
  <c r="BA67"/>
  <c r="K67"/>
  <c r="I67"/>
  <c r="G67"/>
  <c r="B11" i="12"/>
  <c r="A11"/>
  <c r="BE70" i="13"/>
  <c r="I11" i="12" s="1"/>
  <c r="BD70" i="13"/>
  <c r="H11" i="12" s="1"/>
  <c r="BC70" i="13"/>
  <c r="G11" i="12" s="1"/>
  <c r="BB70" i="13"/>
  <c r="F11" i="12" s="1"/>
  <c r="BA70" i="13"/>
  <c r="E11" i="12" s="1"/>
  <c r="K70" i="13"/>
  <c r="I70"/>
  <c r="G70"/>
  <c r="BE64"/>
  <c r="BD64"/>
  <c r="BC64"/>
  <c r="BB64"/>
  <c r="K64"/>
  <c r="I64"/>
  <c r="G64"/>
  <c r="BA64" s="1"/>
  <c r="BA65" s="1"/>
  <c r="E10" i="12" s="1"/>
  <c r="G10"/>
  <c r="B10"/>
  <c r="A10"/>
  <c r="BE65" i="13"/>
  <c r="I10" i="12" s="1"/>
  <c r="BD65" i="13"/>
  <c r="H10" i="12" s="1"/>
  <c r="BC65" i="13"/>
  <c r="BB65"/>
  <c r="F10" i="12" s="1"/>
  <c r="K65" i="13"/>
  <c r="I65"/>
  <c r="G65"/>
  <c r="BE60"/>
  <c r="BD60"/>
  <c r="BC60"/>
  <c r="BB60"/>
  <c r="K60"/>
  <c r="I60"/>
  <c r="G60"/>
  <c r="BA60" s="1"/>
  <c r="BE58"/>
  <c r="BD58"/>
  <c r="BC58"/>
  <c r="BB58"/>
  <c r="BA58"/>
  <c r="K58"/>
  <c r="I58"/>
  <c r="G58"/>
  <c r="BE54"/>
  <c r="BD54"/>
  <c r="BC54"/>
  <c r="BB54"/>
  <c r="K54"/>
  <c r="I54"/>
  <c r="G54"/>
  <c r="BA54" s="1"/>
  <c r="BE52"/>
  <c r="BD52"/>
  <c r="BC52"/>
  <c r="BB52"/>
  <c r="K52"/>
  <c r="I52"/>
  <c r="G52"/>
  <c r="BA52" s="1"/>
  <c r="BE50"/>
  <c r="BD50"/>
  <c r="BC50"/>
  <c r="BB50"/>
  <c r="BB62" s="1"/>
  <c r="F9" i="12" s="1"/>
  <c r="BA50" i="13"/>
  <c r="K50"/>
  <c r="I50"/>
  <c r="G50"/>
  <c r="G62" s="1"/>
  <c r="B9" i="12"/>
  <c r="A9"/>
  <c r="BE62" i="13"/>
  <c r="I9" i="12" s="1"/>
  <c r="BD62" i="13"/>
  <c r="H9" i="12" s="1"/>
  <c r="BC62" i="13"/>
  <c r="G9" i="12" s="1"/>
  <c r="K62" i="13"/>
  <c r="I62"/>
  <c r="BE46"/>
  <c r="BD46"/>
  <c r="BC46"/>
  <c r="BB46"/>
  <c r="BA46"/>
  <c r="K46"/>
  <c r="I46"/>
  <c r="G46"/>
  <c r="BE45"/>
  <c r="BD45"/>
  <c r="BC45"/>
  <c r="BB45"/>
  <c r="BA45"/>
  <c r="K45"/>
  <c r="I45"/>
  <c r="G45"/>
  <c r="BE43"/>
  <c r="BD43"/>
  <c r="BC43"/>
  <c r="BB43"/>
  <c r="BA43"/>
  <c r="K43"/>
  <c r="I43"/>
  <c r="G43"/>
  <c r="BE41"/>
  <c r="BD41"/>
  <c r="BC41"/>
  <c r="BB41"/>
  <c r="BA41"/>
  <c r="K41"/>
  <c r="I41"/>
  <c r="G41"/>
  <c r="BE39"/>
  <c r="BE48" s="1"/>
  <c r="I8" i="12" s="1"/>
  <c r="BD39" i="13"/>
  <c r="BC39"/>
  <c r="BB39"/>
  <c r="BA39"/>
  <c r="BA48" s="1"/>
  <c r="E8" i="12" s="1"/>
  <c r="K39" i="13"/>
  <c r="I39"/>
  <c r="G39"/>
  <c r="B8" i="12"/>
  <c r="A8"/>
  <c r="BD48" i="13"/>
  <c r="H8" i="12" s="1"/>
  <c r="BC48" i="13"/>
  <c r="G8" i="12" s="1"/>
  <c r="BB48" i="13"/>
  <c r="F8" i="12" s="1"/>
  <c r="K48" i="13"/>
  <c r="I48"/>
  <c r="G48"/>
  <c r="BE35"/>
  <c r="BD35"/>
  <c r="BC35"/>
  <c r="BB35"/>
  <c r="K35"/>
  <c r="I35"/>
  <c r="G35"/>
  <c r="BA35" s="1"/>
  <c r="BE32"/>
  <c r="BD32"/>
  <c r="BC32"/>
  <c r="BB32"/>
  <c r="K32"/>
  <c r="I32"/>
  <c r="G32"/>
  <c r="BA32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6"/>
  <c r="BD26"/>
  <c r="BC26"/>
  <c r="BB26"/>
  <c r="K26"/>
  <c r="I26"/>
  <c r="G26"/>
  <c r="BA26" s="1"/>
  <c r="BE24"/>
  <c r="BD24"/>
  <c r="BC24"/>
  <c r="BB24"/>
  <c r="K24"/>
  <c r="I24"/>
  <c r="G24"/>
  <c r="BA24" s="1"/>
  <c r="BE21"/>
  <c r="BD21"/>
  <c r="BC21"/>
  <c r="BB21"/>
  <c r="K21"/>
  <c r="I21"/>
  <c r="G21"/>
  <c r="BA21" s="1"/>
  <c r="BE19"/>
  <c r="BD19"/>
  <c r="BC19"/>
  <c r="BB19"/>
  <c r="K19"/>
  <c r="I19"/>
  <c r="G19"/>
  <c r="BA19" s="1"/>
  <c r="BE17"/>
  <c r="BD17"/>
  <c r="BC17"/>
  <c r="BB17"/>
  <c r="K17"/>
  <c r="I17"/>
  <c r="G17"/>
  <c r="BA17" s="1"/>
  <c r="BE15"/>
  <c r="BD15"/>
  <c r="BC15"/>
  <c r="BB15"/>
  <c r="BA15"/>
  <c r="K15"/>
  <c r="I15"/>
  <c r="G15"/>
  <c r="BE14"/>
  <c r="BD14"/>
  <c r="BC14"/>
  <c r="BB14"/>
  <c r="K14"/>
  <c r="I14"/>
  <c r="G14"/>
  <c r="BA14" s="1"/>
  <c r="BE12"/>
  <c r="BD12"/>
  <c r="BC12"/>
  <c r="BB12"/>
  <c r="BA12"/>
  <c r="K12"/>
  <c r="I12"/>
  <c r="G12"/>
  <c r="BE10"/>
  <c r="BD10"/>
  <c r="BC10"/>
  <c r="BB10"/>
  <c r="K10"/>
  <c r="I10"/>
  <c r="G10"/>
  <c r="BA10" s="1"/>
  <c r="BE8"/>
  <c r="BD8"/>
  <c r="BC8"/>
  <c r="BB8"/>
  <c r="BA8"/>
  <c r="K8"/>
  <c r="I8"/>
  <c r="G8"/>
  <c r="B7" i="12"/>
  <c r="A7"/>
  <c r="BE37" i="13"/>
  <c r="I7" i="12" s="1"/>
  <c r="BD37" i="13"/>
  <c r="H7" i="12" s="1"/>
  <c r="BC37" i="13"/>
  <c r="G7" i="12" s="1"/>
  <c r="BB37" i="13"/>
  <c r="F7" i="12" s="1"/>
  <c r="K37" i="13"/>
  <c r="I37"/>
  <c r="G37"/>
  <c r="E4"/>
  <c r="F3"/>
  <c r="G23" i="11"/>
  <c r="C33"/>
  <c r="F33" s="1"/>
  <c r="C31"/>
  <c r="G7"/>
  <c r="H21" i="9"/>
  <c r="I20"/>
  <c r="G21" i="8"/>
  <c r="D21"/>
  <c r="I19" i="9"/>
  <c r="D20" i="8"/>
  <c r="I18" i="9"/>
  <c r="G20" i="8" s="1"/>
  <c r="D19"/>
  <c r="I17" i="9"/>
  <c r="G19" i="8" s="1"/>
  <c r="G18"/>
  <c r="D18"/>
  <c r="I16" i="9"/>
  <c r="G17" i="8"/>
  <c r="D17"/>
  <c r="I15" i="9"/>
  <c r="D16" i="8"/>
  <c r="I14" i="9"/>
  <c r="G16" i="8" s="1"/>
  <c r="D15"/>
  <c r="I13" i="9"/>
  <c r="G15" i="8" s="1"/>
  <c r="BE12" i="10"/>
  <c r="BD12"/>
  <c r="BC12"/>
  <c r="BB12"/>
  <c r="BA12"/>
  <c r="K12"/>
  <c r="I12"/>
  <c r="G12"/>
  <c r="BE11"/>
  <c r="BD11"/>
  <c r="BC11"/>
  <c r="BB11"/>
  <c r="BA11"/>
  <c r="K11"/>
  <c r="I11"/>
  <c r="G11"/>
  <c r="BE10"/>
  <c r="BD10"/>
  <c r="BC10"/>
  <c r="BB10"/>
  <c r="BA10"/>
  <c r="K10"/>
  <c r="I10"/>
  <c r="G10"/>
  <c r="BE9"/>
  <c r="BD9"/>
  <c r="BC9"/>
  <c r="BB9"/>
  <c r="BA9"/>
  <c r="K9"/>
  <c r="I9"/>
  <c r="G9"/>
  <c r="BE8"/>
  <c r="BD8"/>
  <c r="BC8"/>
  <c r="BB8"/>
  <c r="BA8"/>
  <c r="K8"/>
  <c r="I8"/>
  <c r="G8"/>
  <c r="B7" i="9"/>
  <c r="A7"/>
  <c r="BE13" i="10"/>
  <c r="I7" i="9" s="1"/>
  <c r="I8" s="1"/>
  <c r="C21" i="8" s="1"/>
  <c r="BD13" i="10"/>
  <c r="H7" i="9" s="1"/>
  <c r="H8" s="1"/>
  <c r="C17" i="8" s="1"/>
  <c r="BC13" i="10"/>
  <c r="G7" i="9" s="1"/>
  <c r="G8" s="1"/>
  <c r="C18" i="8" s="1"/>
  <c r="BB13" i="10"/>
  <c r="F7" i="9" s="1"/>
  <c r="F8" s="1"/>
  <c r="C16" i="8" s="1"/>
  <c r="BA13" i="10"/>
  <c r="E7" i="9" s="1"/>
  <c r="E8" s="1"/>
  <c r="C15" i="8" s="1"/>
  <c r="K13" i="10"/>
  <c r="I13"/>
  <c r="G13"/>
  <c r="E4"/>
  <c r="F3"/>
  <c r="G23" i="8"/>
  <c r="C33"/>
  <c r="F33" s="1"/>
  <c r="C31"/>
  <c r="G7"/>
  <c r="H26" i="6"/>
  <c r="I25"/>
  <c r="G21" i="5"/>
  <c r="D21"/>
  <c r="I24" i="6"/>
  <c r="D20" i="5"/>
  <c r="I23" i="6"/>
  <c r="G20" i="5" s="1"/>
  <c r="D19"/>
  <c r="I22" i="6"/>
  <c r="G19" i="5" s="1"/>
  <c r="D18"/>
  <c r="I21" i="6"/>
  <c r="G18" i="5" s="1"/>
  <c r="G17"/>
  <c r="D17"/>
  <c r="I20" i="6"/>
  <c r="D16" i="5"/>
  <c r="I19" i="6"/>
  <c r="G16" i="5" s="1"/>
  <c r="D15"/>
  <c r="I18" i="6"/>
  <c r="G15" i="5" s="1"/>
  <c r="BE111" i="7"/>
  <c r="BD111"/>
  <c r="BC111"/>
  <c r="BB111"/>
  <c r="BA111"/>
  <c r="K111"/>
  <c r="I111"/>
  <c r="G111"/>
  <c r="BE110"/>
  <c r="BD110"/>
  <c r="BC110"/>
  <c r="BB110"/>
  <c r="BA110"/>
  <c r="K110"/>
  <c r="I110"/>
  <c r="G110"/>
  <c r="BE109"/>
  <c r="BD109"/>
  <c r="BC109"/>
  <c r="BB109"/>
  <c r="BA109"/>
  <c r="K109"/>
  <c r="I109"/>
  <c r="G109"/>
  <c r="B12" i="6"/>
  <c r="A12"/>
  <c r="BE112" i="7"/>
  <c r="I12" i="6" s="1"/>
  <c r="BD112" i="7"/>
  <c r="H12" i="6" s="1"/>
  <c r="BC112" i="7"/>
  <c r="G12" i="6" s="1"/>
  <c r="BB112" i="7"/>
  <c r="F12" i="6" s="1"/>
  <c r="BA112" i="7"/>
  <c r="E12" i="6" s="1"/>
  <c r="K112" i="7"/>
  <c r="I112"/>
  <c r="G112"/>
  <c r="BE106"/>
  <c r="BD106"/>
  <c r="BC106"/>
  <c r="BC107" s="1"/>
  <c r="G11" i="6" s="1"/>
  <c r="BB106" i="7"/>
  <c r="K106"/>
  <c r="I106"/>
  <c r="I107" s="1"/>
  <c r="G106"/>
  <c r="BA106" s="1"/>
  <c r="BA107" s="1"/>
  <c r="E11" i="6" s="1"/>
  <c r="B11"/>
  <c r="A11"/>
  <c r="BE107" i="7"/>
  <c r="I11" i="6" s="1"/>
  <c r="BD107" i="7"/>
  <c r="H11" i="6" s="1"/>
  <c r="BB107" i="7"/>
  <c r="F11" i="6" s="1"/>
  <c r="K107" i="7"/>
  <c r="G107"/>
  <c r="BE102"/>
  <c r="BD102"/>
  <c r="BC102"/>
  <c r="BB102"/>
  <c r="BA102"/>
  <c r="K102"/>
  <c r="I102"/>
  <c r="G102"/>
  <c r="BE100"/>
  <c r="BD100"/>
  <c r="BC100"/>
  <c r="BB100"/>
  <c r="BA100"/>
  <c r="K100"/>
  <c r="I100"/>
  <c r="G100"/>
  <c r="BE98"/>
  <c r="BD98"/>
  <c r="BC98"/>
  <c r="BB98"/>
  <c r="K98"/>
  <c r="I98"/>
  <c r="G98"/>
  <c r="BA98" s="1"/>
  <c r="BE96"/>
  <c r="BD96"/>
  <c r="BC96"/>
  <c r="BB96"/>
  <c r="K96"/>
  <c r="I96"/>
  <c r="G96"/>
  <c r="BA96" s="1"/>
  <c r="BE94"/>
  <c r="BD94"/>
  <c r="BC94"/>
  <c r="BB94"/>
  <c r="K94"/>
  <c r="I94"/>
  <c r="G94"/>
  <c r="BA94" s="1"/>
  <c r="BE92"/>
  <c r="BD92"/>
  <c r="BC92"/>
  <c r="BB92"/>
  <c r="K92"/>
  <c r="I92"/>
  <c r="G92"/>
  <c r="BA92" s="1"/>
  <c r="BE90"/>
  <c r="BD90"/>
  <c r="BC90"/>
  <c r="BB90"/>
  <c r="K90"/>
  <c r="I90"/>
  <c r="G90"/>
  <c r="BA90" s="1"/>
  <c r="BE88"/>
  <c r="BD88"/>
  <c r="BC88"/>
  <c r="BB88"/>
  <c r="BB104" s="1"/>
  <c r="F10" i="6" s="1"/>
  <c r="K88" i="7"/>
  <c r="I88"/>
  <c r="G88"/>
  <c r="BA88" s="1"/>
  <c r="BA104" s="1"/>
  <c r="E10" i="6" s="1"/>
  <c r="B10"/>
  <c r="A10"/>
  <c r="BE104" i="7"/>
  <c r="I10" i="6" s="1"/>
  <c r="BD104" i="7"/>
  <c r="H10" i="6" s="1"/>
  <c r="BC104" i="7"/>
  <c r="G10" i="6" s="1"/>
  <c r="K104" i="7"/>
  <c r="I104"/>
  <c r="BE85"/>
  <c r="BD85"/>
  <c r="BC85"/>
  <c r="BB85"/>
  <c r="BA85"/>
  <c r="K85"/>
  <c r="I85"/>
  <c r="G85"/>
  <c r="BE84"/>
  <c r="BD84"/>
  <c r="BC84"/>
  <c r="BB84"/>
  <c r="BA84"/>
  <c r="K84"/>
  <c r="I84"/>
  <c r="G84"/>
  <c r="BE83"/>
  <c r="BE86" s="1"/>
  <c r="I9" i="6" s="1"/>
  <c r="BD83" i="7"/>
  <c r="BC83"/>
  <c r="BB83"/>
  <c r="BA83"/>
  <c r="BA86" s="1"/>
  <c r="E9" i="6" s="1"/>
  <c r="K83" i="7"/>
  <c r="I83"/>
  <c r="G83"/>
  <c r="B9" i="6"/>
  <c r="A9"/>
  <c r="BD86" i="7"/>
  <c r="H9" i="6" s="1"/>
  <c r="BC86" i="7"/>
  <c r="G9" i="6" s="1"/>
  <c r="BB86" i="7"/>
  <c r="F9" i="6" s="1"/>
  <c r="K86" i="7"/>
  <c r="I86"/>
  <c r="G86"/>
  <c r="BE79"/>
  <c r="BD79"/>
  <c r="BC79"/>
  <c r="BB79"/>
  <c r="K79"/>
  <c r="I79"/>
  <c r="G79"/>
  <c r="BA79" s="1"/>
  <c r="BE77"/>
  <c r="BD77"/>
  <c r="BC77"/>
  <c r="BB77"/>
  <c r="K77"/>
  <c r="I77"/>
  <c r="G77"/>
  <c r="BA77" s="1"/>
  <c r="BE75"/>
  <c r="BD75"/>
  <c r="BC75"/>
  <c r="BB75"/>
  <c r="K75"/>
  <c r="I75"/>
  <c r="G75"/>
  <c r="BA75" s="1"/>
  <c r="BE72"/>
  <c r="BD72"/>
  <c r="BC72"/>
  <c r="BB72"/>
  <c r="K72"/>
  <c r="I72"/>
  <c r="G72"/>
  <c r="BA72" s="1"/>
  <c r="BE70"/>
  <c r="BD70"/>
  <c r="BC70"/>
  <c r="BB70"/>
  <c r="K70"/>
  <c r="I70"/>
  <c r="G70"/>
  <c r="BA70" s="1"/>
  <c r="BE68"/>
  <c r="BD68"/>
  <c r="BC68"/>
  <c r="BB68"/>
  <c r="K68"/>
  <c r="I68"/>
  <c r="G68"/>
  <c r="BA68" s="1"/>
  <c r="BE66"/>
  <c r="BD66"/>
  <c r="BC66"/>
  <c r="BB66"/>
  <c r="K66"/>
  <c r="I66"/>
  <c r="G66"/>
  <c r="BA66" s="1"/>
  <c r="BE64"/>
  <c r="BD64"/>
  <c r="BC64"/>
  <c r="BB64"/>
  <c r="K64"/>
  <c r="I64"/>
  <c r="G64"/>
  <c r="BA64" s="1"/>
  <c r="BE61"/>
  <c r="BD61"/>
  <c r="BC61"/>
  <c r="BB61"/>
  <c r="K61"/>
  <c r="I61"/>
  <c r="G61"/>
  <c r="BA61" s="1"/>
  <c r="BE59"/>
  <c r="BD59"/>
  <c r="BC59"/>
  <c r="BB59"/>
  <c r="K59"/>
  <c r="I59"/>
  <c r="G59"/>
  <c r="BA59" s="1"/>
  <c r="BE56"/>
  <c r="BD56"/>
  <c r="BD81" s="1"/>
  <c r="H8" i="6" s="1"/>
  <c r="BC56" i="7"/>
  <c r="BB56"/>
  <c r="K56"/>
  <c r="K81" s="1"/>
  <c r="I56"/>
  <c r="G56"/>
  <c r="BA56" s="1"/>
  <c r="BA81" s="1"/>
  <c r="E8" i="6" s="1"/>
  <c r="B8"/>
  <c r="A8"/>
  <c r="BE81" i="7"/>
  <c r="I8" i="6" s="1"/>
  <c r="BC81" i="7"/>
  <c r="G8" i="6" s="1"/>
  <c r="BB81" i="7"/>
  <c r="F8" i="6" s="1"/>
  <c r="I81" i="7"/>
  <c r="G81"/>
  <c r="BE52"/>
  <c r="BD52"/>
  <c r="BC52"/>
  <c r="BB52"/>
  <c r="K52"/>
  <c r="I52"/>
  <c r="G52"/>
  <c r="BA52" s="1"/>
  <c r="BE50"/>
  <c r="BD50"/>
  <c r="BC50"/>
  <c r="BB50"/>
  <c r="K50"/>
  <c r="I50"/>
  <c r="G50"/>
  <c r="BA50" s="1"/>
  <c r="BE49"/>
  <c r="BD49"/>
  <c r="BC49"/>
  <c r="BB49"/>
  <c r="K49"/>
  <c r="I49"/>
  <c r="G49"/>
  <c r="BA49" s="1"/>
  <c r="BE46"/>
  <c r="BD46"/>
  <c r="BC46"/>
  <c r="BB46"/>
  <c r="K46"/>
  <c r="I46"/>
  <c r="G46"/>
  <c r="BA46" s="1"/>
  <c r="BE43"/>
  <c r="BD43"/>
  <c r="BC43"/>
  <c r="BB43"/>
  <c r="K43"/>
  <c r="I43"/>
  <c r="G43"/>
  <c r="BA43" s="1"/>
  <c r="BE41"/>
  <c r="BD41"/>
  <c r="BC41"/>
  <c r="BB41"/>
  <c r="K41"/>
  <c r="I41"/>
  <c r="G41"/>
  <c r="BA41" s="1"/>
  <c r="BE39"/>
  <c r="BD39"/>
  <c r="BC39"/>
  <c r="BB39"/>
  <c r="K39"/>
  <c r="I39"/>
  <c r="G39"/>
  <c r="BA39" s="1"/>
  <c r="BE37"/>
  <c r="BD37"/>
  <c r="BC37"/>
  <c r="BB37"/>
  <c r="K37"/>
  <c r="I37"/>
  <c r="G37"/>
  <c r="BA37" s="1"/>
  <c r="BE35"/>
  <c r="BD35"/>
  <c r="BC35"/>
  <c r="BB35"/>
  <c r="K35"/>
  <c r="I35"/>
  <c r="G35"/>
  <c r="BA35" s="1"/>
  <c r="BE33"/>
  <c r="BD33"/>
  <c r="BC33"/>
  <c r="BB33"/>
  <c r="K33"/>
  <c r="I33"/>
  <c r="G33"/>
  <c r="BA33" s="1"/>
  <c r="BE31"/>
  <c r="BD31"/>
  <c r="BC31"/>
  <c r="BB31"/>
  <c r="K31"/>
  <c r="I31"/>
  <c r="G31"/>
  <c r="BA31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7"/>
  <c r="BD27"/>
  <c r="BC27"/>
  <c r="BB27"/>
  <c r="K27"/>
  <c r="I27"/>
  <c r="G27"/>
  <c r="BA27" s="1"/>
  <c r="BE25"/>
  <c r="BD25"/>
  <c r="BC25"/>
  <c r="BB25"/>
  <c r="K25"/>
  <c r="I25"/>
  <c r="G25"/>
  <c r="BA25" s="1"/>
  <c r="BE23"/>
  <c r="BD23"/>
  <c r="BC23"/>
  <c r="BB23"/>
  <c r="K23"/>
  <c r="I23"/>
  <c r="G23"/>
  <c r="BA23" s="1"/>
  <c r="BE21"/>
  <c r="BD21"/>
  <c r="BC21"/>
  <c r="BB21"/>
  <c r="K21"/>
  <c r="I21"/>
  <c r="G21"/>
  <c r="BA21" s="1"/>
  <c r="BE19"/>
  <c r="BD19"/>
  <c r="BC19"/>
  <c r="BB19"/>
  <c r="K19"/>
  <c r="I19"/>
  <c r="G19"/>
  <c r="BA19" s="1"/>
  <c r="BE17"/>
  <c r="BD17"/>
  <c r="BC17"/>
  <c r="BB17"/>
  <c r="K17"/>
  <c r="I17"/>
  <c r="G17"/>
  <c r="BA17" s="1"/>
  <c r="BE15"/>
  <c r="BD15"/>
  <c r="BC15"/>
  <c r="BB15"/>
  <c r="K15"/>
  <c r="I15"/>
  <c r="G15"/>
  <c r="BA15" s="1"/>
  <c r="BE13"/>
  <c r="BD13"/>
  <c r="BC13"/>
  <c r="BB13"/>
  <c r="K13"/>
  <c r="I13"/>
  <c r="G13"/>
  <c r="BA13" s="1"/>
  <c r="BE11"/>
  <c r="BD11"/>
  <c r="BC11"/>
  <c r="BB11"/>
  <c r="K11"/>
  <c r="I11"/>
  <c r="G11"/>
  <c r="BA11" s="1"/>
  <c r="BE10"/>
  <c r="BD10"/>
  <c r="BC10"/>
  <c r="BB10"/>
  <c r="K10"/>
  <c r="I10"/>
  <c r="G10"/>
  <c r="BA10" s="1"/>
  <c r="BE9"/>
  <c r="BD9"/>
  <c r="BC9"/>
  <c r="BB9"/>
  <c r="K9"/>
  <c r="I9"/>
  <c r="G9"/>
  <c r="BA9" s="1"/>
  <c r="BE8"/>
  <c r="BD8"/>
  <c r="BC8"/>
  <c r="BB8"/>
  <c r="K8"/>
  <c r="I8"/>
  <c r="G8"/>
  <c r="BA8" s="1"/>
  <c r="B7" i="6"/>
  <c r="A7"/>
  <c r="BE54" i="7"/>
  <c r="I7" i="6" s="1"/>
  <c r="I13" s="1"/>
  <c r="C21" i="5" s="1"/>
  <c r="BD54" i="7"/>
  <c r="H7" i="6" s="1"/>
  <c r="H13" s="1"/>
  <c r="C17" i="5" s="1"/>
  <c r="BC54" i="7"/>
  <c r="G7" i="6" s="1"/>
  <c r="BB54" i="7"/>
  <c r="F7" i="6" s="1"/>
  <c r="F13" s="1"/>
  <c r="C16" i="5" s="1"/>
  <c r="K54" i="7"/>
  <c r="I54"/>
  <c r="G54"/>
  <c r="E4"/>
  <c r="F3"/>
  <c r="G23" i="5"/>
  <c r="C33"/>
  <c r="F33" s="1"/>
  <c r="C31"/>
  <c r="G7"/>
  <c r="H33" i="3"/>
  <c r="I32"/>
  <c r="G21" i="2"/>
  <c r="D21"/>
  <c r="I31" i="3"/>
  <c r="D20" i="2"/>
  <c r="I30" i="3"/>
  <c r="G20" i="2" s="1"/>
  <c r="D19"/>
  <c r="I29" i="3"/>
  <c r="G19" i="2" s="1"/>
  <c r="D18"/>
  <c r="I28" i="3"/>
  <c r="G18" i="2" s="1"/>
  <c r="G17"/>
  <c r="D17"/>
  <c r="I27" i="3"/>
  <c r="D16" i="2"/>
  <c r="I26" i="3"/>
  <c r="G16" i="2" s="1"/>
  <c r="D15"/>
  <c r="I25" i="3"/>
  <c r="G15" i="2" s="1"/>
  <c r="BE263" i="4"/>
  <c r="BD263"/>
  <c r="BC263"/>
  <c r="BB263"/>
  <c r="BA263"/>
  <c r="K263"/>
  <c r="I263"/>
  <c r="G263"/>
  <c r="BE262"/>
  <c r="BD262"/>
  <c r="BC262"/>
  <c r="BB262"/>
  <c r="BA262"/>
  <c r="K262"/>
  <c r="I262"/>
  <c r="G262"/>
  <c r="BE261"/>
  <c r="BE264" s="1"/>
  <c r="I19" i="3" s="1"/>
  <c r="BD261" i="4"/>
  <c r="BD264" s="1"/>
  <c r="H19" i="3" s="1"/>
  <c r="BC261" i="4"/>
  <c r="BB261"/>
  <c r="BA261"/>
  <c r="BA264" s="1"/>
  <c r="E19" i="3" s="1"/>
  <c r="K261" i="4"/>
  <c r="K264" s="1"/>
  <c r="I261"/>
  <c r="G261"/>
  <c r="B19" i="3"/>
  <c r="A19"/>
  <c r="BC264" i="4"/>
  <c r="G19" i="3" s="1"/>
  <c r="BB264" i="4"/>
  <c r="F19" i="3" s="1"/>
  <c r="I264" i="4"/>
  <c r="G264"/>
  <c r="BE258"/>
  <c r="BD258"/>
  <c r="BD259" s="1"/>
  <c r="H18" i="3" s="1"/>
  <c r="BC258" i="4"/>
  <c r="BC259" s="1"/>
  <c r="G18" i="3" s="1"/>
  <c r="BA258" i="4"/>
  <c r="K258"/>
  <c r="K259" s="1"/>
  <c r="I258"/>
  <c r="I259" s="1"/>
  <c r="G258"/>
  <c r="BB258" s="1"/>
  <c r="BB259" s="1"/>
  <c r="F18" i="3" s="1"/>
  <c r="B18"/>
  <c r="A18"/>
  <c r="BE259" i="4"/>
  <c r="I18" i="3" s="1"/>
  <c r="BA259" i="4"/>
  <c r="E18" i="3" s="1"/>
  <c r="G259" i="4"/>
  <c r="BE255"/>
  <c r="BD255"/>
  <c r="BC255"/>
  <c r="BA255"/>
  <c r="K255"/>
  <c r="I255"/>
  <c r="G255"/>
  <c r="BB255" s="1"/>
  <c r="BE249"/>
  <c r="BD249"/>
  <c r="BC249"/>
  <c r="BA249"/>
  <c r="K249"/>
  <c r="I249"/>
  <c r="G249"/>
  <c r="BB249" s="1"/>
  <c r="BE248"/>
  <c r="BD248"/>
  <c r="BC248"/>
  <c r="BC256" s="1"/>
  <c r="G17" i="3" s="1"/>
  <c r="BA248" i="4"/>
  <c r="K248"/>
  <c r="I248"/>
  <c r="I256" s="1"/>
  <c r="G248"/>
  <c r="BB248" s="1"/>
  <c r="B17" i="3"/>
  <c r="A17"/>
  <c r="BE256" i="4"/>
  <c r="I17" i="3" s="1"/>
  <c r="BD256" i="4"/>
  <c r="H17" i="3" s="1"/>
  <c r="BA256" i="4"/>
  <c r="E17" i="3" s="1"/>
  <c r="K256" i="4"/>
  <c r="BE245"/>
  <c r="BD245"/>
  <c r="BC245"/>
  <c r="BA245"/>
  <c r="K245"/>
  <c r="I245"/>
  <c r="G245"/>
  <c r="BB245" s="1"/>
  <c r="BE243"/>
  <c r="BD243"/>
  <c r="BC243"/>
  <c r="BA243"/>
  <c r="K243"/>
  <c r="I243"/>
  <c r="G243"/>
  <c r="BB243" s="1"/>
  <c r="BE241"/>
  <c r="BE246" s="1"/>
  <c r="I16" i="3" s="1"/>
  <c r="BD241" i="4"/>
  <c r="BC241"/>
  <c r="BA241"/>
  <c r="BA246" s="1"/>
  <c r="E16" i="3" s="1"/>
  <c r="K241" i="4"/>
  <c r="I241"/>
  <c r="G241"/>
  <c r="BB241" s="1"/>
  <c r="BB246" s="1"/>
  <c r="F16" i="3" s="1"/>
  <c r="B16"/>
  <c r="A16"/>
  <c r="BD246" i="4"/>
  <c r="H16" i="3" s="1"/>
  <c r="BC246" i="4"/>
  <c r="G16" i="3" s="1"/>
  <c r="K246" i="4"/>
  <c r="I246"/>
  <c r="G246"/>
  <c r="BE238"/>
  <c r="BD238"/>
  <c r="BD239" s="1"/>
  <c r="H15" i="3" s="1"/>
  <c r="BC238" i="4"/>
  <c r="BB238"/>
  <c r="K238"/>
  <c r="K239" s="1"/>
  <c r="I238"/>
  <c r="G238"/>
  <c r="BA238" s="1"/>
  <c r="BA239" s="1"/>
  <c r="E15" i="3" s="1"/>
  <c r="B15"/>
  <c r="A15"/>
  <c r="BE239" i="4"/>
  <c r="I15" i="3" s="1"/>
  <c r="BC239" i="4"/>
  <c r="G15" i="3" s="1"/>
  <c r="BB239" i="4"/>
  <c r="F15" i="3" s="1"/>
  <c r="I239" i="4"/>
  <c r="G239"/>
  <c r="BE233"/>
  <c r="BD233"/>
  <c r="BC233"/>
  <c r="BB233"/>
  <c r="K233"/>
  <c r="I233"/>
  <c r="G233"/>
  <c r="BA233" s="1"/>
  <c r="BE230"/>
  <c r="BD230"/>
  <c r="BC230"/>
  <c r="BB230"/>
  <c r="K230"/>
  <c r="I230"/>
  <c r="G230"/>
  <c r="BA230" s="1"/>
  <c r="B14" i="3"/>
  <c r="A14"/>
  <c r="BE236" i="4"/>
  <c r="I14" i="3" s="1"/>
  <c r="BD236" i="4"/>
  <c r="H14" i="3" s="1"/>
  <c r="BC236" i="4"/>
  <c r="G14" i="3" s="1"/>
  <c r="BB236" i="4"/>
  <c r="F14" i="3" s="1"/>
  <c r="K236" i="4"/>
  <c r="I236"/>
  <c r="G236"/>
  <c r="BE225"/>
  <c r="BD225"/>
  <c r="BC225"/>
  <c r="BB225"/>
  <c r="K225"/>
  <c r="I225"/>
  <c r="G225"/>
  <c r="BA225" s="1"/>
  <c r="BE222"/>
  <c r="BD222"/>
  <c r="BC222"/>
  <c r="BB222"/>
  <c r="K222"/>
  <c r="I222"/>
  <c r="G222"/>
  <c r="BA222" s="1"/>
  <c r="BE219"/>
  <c r="BD219"/>
  <c r="BC219"/>
  <c r="BB219"/>
  <c r="K219"/>
  <c r="I219"/>
  <c r="G219"/>
  <c r="BA219" s="1"/>
  <c r="BE216"/>
  <c r="BD216"/>
  <c r="BC216"/>
  <c r="BB216"/>
  <c r="K216"/>
  <c r="I216"/>
  <c r="G216"/>
  <c r="BA216" s="1"/>
  <c r="BE215"/>
  <c r="BD215"/>
  <c r="BC215"/>
  <c r="BB215"/>
  <c r="K215"/>
  <c r="I215"/>
  <c r="G215"/>
  <c r="BA215" s="1"/>
  <c r="BE214"/>
  <c r="BD214"/>
  <c r="BC214"/>
  <c r="BB214"/>
  <c r="K214"/>
  <c r="I214"/>
  <c r="G214"/>
  <c r="BA214" s="1"/>
  <c r="BE212"/>
  <c r="BD212"/>
  <c r="BC212"/>
  <c r="BB212"/>
  <c r="K212"/>
  <c r="I212"/>
  <c r="G212"/>
  <c r="BA212" s="1"/>
  <c r="BE209"/>
  <c r="BD209"/>
  <c r="BC209"/>
  <c r="BB209"/>
  <c r="K209"/>
  <c r="I209"/>
  <c r="G209"/>
  <c r="BA209" s="1"/>
  <c r="BE207"/>
  <c r="BD207"/>
  <c r="BC207"/>
  <c r="BB207"/>
  <c r="K207"/>
  <c r="I207"/>
  <c r="G207"/>
  <c r="BA207" s="1"/>
  <c r="BE205"/>
  <c r="BD205"/>
  <c r="BC205"/>
  <c r="BB205"/>
  <c r="K205"/>
  <c r="I205"/>
  <c r="G205"/>
  <c r="BA205" s="1"/>
  <c r="BE204"/>
  <c r="BD204"/>
  <c r="BC204"/>
  <c r="BB204"/>
  <c r="K204"/>
  <c r="I204"/>
  <c r="G204"/>
  <c r="BA204" s="1"/>
  <c r="BE202"/>
  <c r="BD202"/>
  <c r="BC202"/>
  <c r="BB202"/>
  <c r="BA202"/>
  <c r="K202"/>
  <c r="I202"/>
  <c r="G202"/>
  <c r="BE200"/>
  <c r="BD200"/>
  <c r="BC200"/>
  <c r="BB200"/>
  <c r="BA200"/>
  <c r="K200"/>
  <c r="I200"/>
  <c r="G200"/>
  <c r="BE198"/>
  <c r="BD198"/>
  <c r="BC198"/>
  <c r="BB198"/>
  <c r="BA198"/>
  <c r="K198"/>
  <c r="I198"/>
  <c r="G198"/>
  <c r="BE196"/>
  <c r="BD196"/>
  <c r="BC196"/>
  <c r="BB196"/>
  <c r="BA196"/>
  <c r="K196"/>
  <c r="I196"/>
  <c r="G196"/>
  <c r="BE193"/>
  <c r="BD193"/>
  <c r="BC193"/>
  <c r="BB193"/>
  <c r="BA193"/>
  <c r="K193"/>
  <c r="I193"/>
  <c r="G193"/>
  <c r="BE190"/>
  <c r="BD190"/>
  <c r="BC190"/>
  <c r="BB190"/>
  <c r="BA190"/>
  <c r="K190"/>
  <c r="I190"/>
  <c r="G190"/>
  <c r="BE189"/>
  <c r="BD189"/>
  <c r="BC189"/>
  <c r="BB189"/>
  <c r="BA189"/>
  <c r="K189"/>
  <c r="I189"/>
  <c r="G189"/>
  <c r="BE188"/>
  <c r="BD188"/>
  <c r="BC188"/>
  <c r="BB188"/>
  <c r="BA188"/>
  <c r="K188"/>
  <c r="I188"/>
  <c r="G188"/>
  <c r="BE185"/>
  <c r="BD185"/>
  <c r="BC185"/>
  <c r="BB185"/>
  <c r="K185"/>
  <c r="I185"/>
  <c r="G185"/>
  <c r="BA185" s="1"/>
  <c r="BE183"/>
  <c r="BD183"/>
  <c r="BC183"/>
  <c r="BB183"/>
  <c r="K183"/>
  <c r="I183"/>
  <c r="G183"/>
  <c r="BA183" s="1"/>
  <c r="BE181"/>
  <c r="BD181"/>
  <c r="BC181"/>
  <c r="BB181"/>
  <c r="K181"/>
  <c r="I181"/>
  <c r="G181"/>
  <c r="BA181" s="1"/>
  <c r="BE180"/>
  <c r="BD180"/>
  <c r="BC180"/>
  <c r="BB180"/>
  <c r="K180"/>
  <c r="I180"/>
  <c r="G180"/>
  <c r="BA180" s="1"/>
  <c r="B13" i="3"/>
  <c r="A13"/>
  <c r="BE228" i="4"/>
  <c r="I13" i="3" s="1"/>
  <c r="BD228" i="4"/>
  <c r="H13" i="3" s="1"/>
  <c r="BC228" i="4"/>
  <c r="G13" i="3" s="1"/>
  <c r="BB228" i="4"/>
  <c r="F13" i="3" s="1"/>
  <c r="K228" i="4"/>
  <c r="I228"/>
  <c r="G228"/>
  <c r="BE176"/>
  <c r="BD176"/>
  <c r="BC176"/>
  <c r="BB176"/>
  <c r="K176"/>
  <c r="I176"/>
  <c r="G176"/>
  <c r="BA176" s="1"/>
  <c r="BE174"/>
  <c r="BD174"/>
  <c r="BC174"/>
  <c r="BB174"/>
  <c r="K174"/>
  <c r="I174"/>
  <c r="G174"/>
  <c r="BA174" s="1"/>
  <c r="BE172"/>
  <c r="BD172"/>
  <c r="BD178" s="1"/>
  <c r="H12" i="3" s="1"/>
  <c r="BC172" i="4"/>
  <c r="BB172"/>
  <c r="K172"/>
  <c r="K178" s="1"/>
  <c r="I172"/>
  <c r="G172"/>
  <c r="BA172" s="1"/>
  <c r="B12" i="3"/>
  <c r="A12"/>
  <c r="BE178" i="4"/>
  <c r="I12" i="3" s="1"/>
  <c r="BC178" i="4"/>
  <c r="G12" i="3" s="1"/>
  <c r="BB178" i="4"/>
  <c r="F12" i="3" s="1"/>
  <c r="I178" i="4"/>
  <c r="G178"/>
  <c r="BE168"/>
  <c r="BD168"/>
  <c r="BC168"/>
  <c r="BB168"/>
  <c r="K168"/>
  <c r="I168"/>
  <c r="G168"/>
  <c r="BA168" s="1"/>
  <c r="BA170" s="1"/>
  <c r="E11" i="3" s="1"/>
  <c r="G11"/>
  <c r="B11"/>
  <c r="A11"/>
  <c r="BE170" i="4"/>
  <c r="I11" i="3" s="1"/>
  <c r="BD170" i="4"/>
  <c r="H11" i="3" s="1"/>
  <c r="BC170" i="4"/>
  <c r="BB170"/>
  <c r="F11" i="3" s="1"/>
  <c r="K170" i="4"/>
  <c r="I170"/>
  <c r="G170"/>
  <c r="BE163"/>
  <c r="BD163"/>
  <c r="BC163"/>
  <c r="BB163"/>
  <c r="K163"/>
  <c r="I163"/>
  <c r="G163"/>
  <c r="BA163" s="1"/>
  <c r="BE159"/>
  <c r="BD159"/>
  <c r="BC159"/>
  <c r="BB159"/>
  <c r="BA159"/>
  <c r="K159"/>
  <c r="I159"/>
  <c r="G159"/>
  <c r="BE157"/>
  <c r="BD157"/>
  <c r="BC157"/>
  <c r="BB157"/>
  <c r="BA157"/>
  <c r="K157"/>
  <c r="I157"/>
  <c r="G157"/>
  <c r="BE154"/>
  <c r="BD154"/>
  <c r="BC154"/>
  <c r="BB154"/>
  <c r="K154"/>
  <c r="I154"/>
  <c r="G154"/>
  <c r="BA154" s="1"/>
  <c r="BE151"/>
  <c r="BD151"/>
  <c r="BC151"/>
  <c r="BB151"/>
  <c r="K151"/>
  <c r="I151"/>
  <c r="G151"/>
  <c r="BA151" s="1"/>
  <c r="BE147"/>
  <c r="BD147"/>
  <c r="BC147"/>
  <c r="BB147"/>
  <c r="K147"/>
  <c r="I147"/>
  <c r="G147"/>
  <c r="BA147" s="1"/>
  <c r="BE146"/>
  <c r="BD146"/>
  <c r="BC146"/>
  <c r="BB146"/>
  <c r="BA146"/>
  <c r="K146"/>
  <c r="I146"/>
  <c r="G146"/>
  <c r="BE145"/>
  <c r="BD145"/>
  <c r="BC145"/>
  <c r="BB145"/>
  <c r="BA145"/>
  <c r="K145"/>
  <c r="I145"/>
  <c r="G145"/>
  <c r="BE142"/>
  <c r="BD142"/>
  <c r="BC142"/>
  <c r="BB142"/>
  <c r="K142"/>
  <c r="I142"/>
  <c r="G142"/>
  <c r="BA142" s="1"/>
  <c r="BE138"/>
  <c r="BD138"/>
  <c r="BC138"/>
  <c r="BB138"/>
  <c r="BA138"/>
  <c r="K138"/>
  <c r="I138"/>
  <c r="G138"/>
  <c r="BE130"/>
  <c r="BD130"/>
  <c r="BC130"/>
  <c r="BB130"/>
  <c r="BA130"/>
  <c r="K130"/>
  <c r="I130"/>
  <c r="G130"/>
  <c r="BE126"/>
  <c r="BD126"/>
  <c r="BC126"/>
  <c r="BB126"/>
  <c r="BA126"/>
  <c r="K126"/>
  <c r="I126"/>
  <c r="G126"/>
  <c r="BE122"/>
  <c r="BD122"/>
  <c r="BC122"/>
  <c r="BB122"/>
  <c r="BA122"/>
  <c r="K122"/>
  <c r="I122"/>
  <c r="G122"/>
  <c r="BE121"/>
  <c r="BD121"/>
  <c r="BC121"/>
  <c r="BB121"/>
  <c r="BA121"/>
  <c r="K121"/>
  <c r="I121"/>
  <c r="G121"/>
  <c r="BE119"/>
  <c r="BD119"/>
  <c r="BC119"/>
  <c r="BB119"/>
  <c r="BA119"/>
  <c r="K119"/>
  <c r="I119"/>
  <c r="G119"/>
  <c r="BE117"/>
  <c r="BD117"/>
  <c r="BC117"/>
  <c r="BB117"/>
  <c r="BA117"/>
  <c r="K117"/>
  <c r="I117"/>
  <c r="G117"/>
  <c r="BE115"/>
  <c r="BD115"/>
  <c r="BC115"/>
  <c r="BB115"/>
  <c r="BA115"/>
  <c r="K115"/>
  <c r="I115"/>
  <c r="G115"/>
  <c r="BE113"/>
  <c r="BD113"/>
  <c r="BC113"/>
  <c r="BB113"/>
  <c r="K113"/>
  <c r="I113"/>
  <c r="G113"/>
  <c r="BA113" s="1"/>
  <c r="BE110"/>
  <c r="BD110"/>
  <c r="BC110"/>
  <c r="BB110"/>
  <c r="K110"/>
  <c r="I110"/>
  <c r="G110"/>
  <c r="BA110" s="1"/>
  <c r="BA166" s="1"/>
  <c r="E10" i="3" s="1"/>
  <c r="BE106" i="4"/>
  <c r="BD106"/>
  <c r="BC106"/>
  <c r="BB106"/>
  <c r="BA106"/>
  <c r="K106"/>
  <c r="I106"/>
  <c r="G106"/>
  <c r="BE103"/>
  <c r="BD103"/>
  <c r="BC103"/>
  <c r="BB103"/>
  <c r="BA103"/>
  <c r="K103"/>
  <c r="I103"/>
  <c r="G103"/>
  <c r="BE101"/>
  <c r="BD101"/>
  <c r="BC101"/>
  <c r="BB101"/>
  <c r="BA101"/>
  <c r="K101"/>
  <c r="I101"/>
  <c r="G101"/>
  <c r="B10" i="3"/>
  <c r="A10"/>
  <c r="BE166" i="4"/>
  <c r="I10" i="3" s="1"/>
  <c r="BD166" i="4"/>
  <c r="H10" i="3" s="1"/>
  <c r="BC166" i="4"/>
  <c r="G10" i="3" s="1"/>
  <c r="BB166" i="4"/>
  <c r="F10" i="3" s="1"/>
  <c r="K166" i="4"/>
  <c r="I166"/>
  <c r="G166"/>
  <c r="BE97"/>
  <c r="BD97"/>
  <c r="BC97"/>
  <c r="BB97"/>
  <c r="K97"/>
  <c r="I97"/>
  <c r="G97"/>
  <c r="BA97" s="1"/>
  <c r="BE96"/>
  <c r="BD96"/>
  <c r="BD99" s="1"/>
  <c r="H9" i="3" s="1"/>
  <c r="BC96" i="4"/>
  <c r="BB96"/>
  <c r="K96"/>
  <c r="K99" s="1"/>
  <c r="I96"/>
  <c r="G96"/>
  <c r="BA96" s="1"/>
  <c r="B9" i="3"/>
  <c r="A9"/>
  <c r="BE99" i="4"/>
  <c r="I9" i="3" s="1"/>
  <c r="BC99" i="4"/>
  <c r="G9" i="3" s="1"/>
  <c r="BB99" i="4"/>
  <c r="F9" i="3" s="1"/>
  <c r="I99" i="4"/>
  <c r="G99"/>
  <c r="BE92"/>
  <c r="BD92"/>
  <c r="BC92"/>
  <c r="BB92"/>
  <c r="K92"/>
  <c r="I92"/>
  <c r="G92"/>
  <c r="BA92" s="1"/>
  <c r="BE90"/>
  <c r="BD90"/>
  <c r="BC90"/>
  <c r="BB90"/>
  <c r="K90"/>
  <c r="I90"/>
  <c r="G90"/>
  <c r="BA90" s="1"/>
  <c r="BE86"/>
  <c r="BD86"/>
  <c r="BC86"/>
  <c r="BC94" s="1"/>
  <c r="G8" i="3" s="1"/>
  <c r="BB86" i="4"/>
  <c r="K86"/>
  <c r="I86"/>
  <c r="I94" s="1"/>
  <c r="G86"/>
  <c r="BA86" s="1"/>
  <c r="B8" i="3"/>
  <c r="A8"/>
  <c r="BE94" i="4"/>
  <c r="I8" i="3" s="1"/>
  <c r="BD94" i="4"/>
  <c r="H8" i="3" s="1"/>
  <c r="BB94" i="4"/>
  <c r="F8" i="3" s="1"/>
  <c r="K94" i="4"/>
  <c r="G94"/>
  <c r="BE82"/>
  <c r="BD82"/>
  <c r="BC82"/>
  <c r="BB82"/>
  <c r="K82"/>
  <c r="I82"/>
  <c r="G82"/>
  <c r="BA82" s="1"/>
  <c r="BE80"/>
  <c r="BD80"/>
  <c r="BC80"/>
  <c r="BB80"/>
  <c r="K80"/>
  <c r="I80"/>
  <c r="G80"/>
  <c r="BA80" s="1"/>
  <c r="BE76"/>
  <c r="BD76"/>
  <c r="BC76"/>
  <c r="BB76"/>
  <c r="K76"/>
  <c r="I76"/>
  <c r="G76"/>
  <c r="BA76" s="1"/>
  <c r="BE74"/>
  <c r="BD74"/>
  <c r="BC74"/>
  <c r="BB74"/>
  <c r="K74"/>
  <c r="I74"/>
  <c r="G74"/>
  <c r="BA74" s="1"/>
  <c r="BE70"/>
  <c r="BD70"/>
  <c r="BC70"/>
  <c r="BB70"/>
  <c r="K70"/>
  <c r="I70"/>
  <c r="G70"/>
  <c r="BA70" s="1"/>
  <c r="BE68"/>
  <c r="BD68"/>
  <c r="BC68"/>
  <c r="BB68"/>
  <c r="K68"/>
  <c r="I68"/>
  <c r="G68"/>
  <c r="BA68" s="1"/>
  <c r="BE65"/>
  <c r="BD65"/>
  <c r="BC65"/>
  <c r="BB65"/>
  <c r="K65"/>
  <c r="I65"/>
  <c r="G65"/>
  <c r="BA65" s="1"/>
  <c r="BE60"/>
  <c r="BD60"/>
  <c r="BC60"/>
  <c r="BB60"/>
  <c r="K60"/>
  <c r="I60"/>
  <c r="G60"/>
  <c r="BA60" s="1"/>
  <c r="BE59"/>
  <c r="BD59"/>
  <c r="BC59"/>
  <c r="BB59"/>
  <c r="K59"/>
  <c r="I59"/>
  <c r="G59"/>
  <c r="BA59" s="1"/>
  <c r="BE55"/>
  <c r="BD55"/>
  <c r="BC55"/>
  <c r="BB55"/>
  <c r="K55"/>
  <c r="I55"/>
  <c r="G55"/>
  <c r="BA55" s="1"/>
  <c r="BE51"/>
  <c r="BD51"/>
  <c r="BC51"/>
  <c r="BB51"/>
  <c r="K51"/>
  <c r="I51"/>
  <c r="G51"/>
  <c r="BA51" s="1"/>
  <c r="BE49"/>
  <c r="BD49"/>
  <c r="BC49"/>
  <c r="BB49"/>
  <c r="K49"/>
  <c r="I49"/>
  <c r="G49"/>
  <c r="BA49" s="1"/>
  <c r="BE45"/>
  <c r="BD45"/>
  <c r="BC45"/>
  <c r="BB45"/>
  <c r="K45"/>
  <c r="I45"/>
  <c r="G45"/>
  <c r="BA45" s="1"/>
  <c r="BE43"/>
  <c r="BD43"/>
  <c r="BC43"/>
  <c r="BB43"/>
  <c r="K43"/>
  <c r="I43"/>
  <c r="G43"/>
  <c r="BA43" s="1"/>
  <c r="BE41"/>
  <c r="BD41"/>
  <c r="BC41"/>
  <c r="BB41"/>
  <c r="K41"/>
  <c r="I41"/>
  <c r="G41"/>
  <c r="BA41" s="1"/>
  <c r="BE39"/>
  <c r="BD39"/>
  <c r="BC39"/>
  <c r="BB39"/>
  <c r="K39"/>
  <c r="I39"/>
  <c r="G39"/>
  <c r="BA39" s="1"/>
  <c r="BE37"/>
  <c r="BD37"/>
  <c r="BC37"/>
  <c r="BB37"/>
  <c r="K37"/>
  <c r="I37"/>
  <c r="G37"/>
  <c r="BA37" s="1"/>
  <c r="BE33"/>
  <c r="BD33"/>
  <c r="BC33"/>
  <c r="BB33"/>
  <c r="K33"/>
  <c r="I33"/>
  <c r="G33"/>
  <c r="BA33" s="1"/>
  <c r="BE29"/>
  <c r="BD29"/>
  <c r="BC29"/>
  <c r="BB29"/>
  <c r="K29"/>
  <c r="I29"/>
  <c r="G29"/>
  <c r="BA29" s="1"/>
  <c r="BE25"/>
  <c r="BD25"/>
  <c r="BC25"/>
  <c r="BB25"/>
  <c r="BA25"/>
  <c r="K25"/>
  <c r="I25"/>
  <c r="G25"/>
  <c r="BE23"/>
  <c r="BD23"/>
  <c r="BC23"/>
  <c r="BB23"/>
  <c r="BA23"/>
  <c r="K23"/>
  <c r="I23"/>
  <c r="G23"/>
  <c r="BE20"/>
  <c r="BD20"/>
  <c r="BC20"/>
  <c r="BB20"/>
  <c r="K20"/>
  <c r="I20"/>
  <c r="G20"/>
  <c r="BA20" s="1"/>
  <c r="BE18"/>
  <c r="BD18"/>
  <c r="BC18"/>
  <c r="BB18"/>
  <c r="K18"/>
  <c r="I18"/>
  <c r="G18"/>
  <c r="BA18" s="1"/>
  <c r="BE15"/>
  <c r="BD15"/>
  <c r="BC15"/>
  <c r="BB15"/>
  <c r="K15"/>
  <c r="I15"/>
  <c r="G15"/>
  <c r="BA15" s="1"/>
  <c r="BE14"/>
  <c r="BD14"/>
  <c r="BC14"/>
  <c r="BB14"/>
  <c r="BA14"/>
  <c r="K14"/>
  <c r="I14"/>
  <c r="G14"/>
  <c r="BE11"/>
  <c r="BD11"/>
  <c r="BC11"/>
  <c r="BB11"/>
  <c r="K11"/>
  <c r="I11"/>
  <c r="G11"/>
  <c r="BA11" s="1"/>
  <c r="BE8"/>
  <c r="BD8"/>
  <c r="BC8"/>
  <c r="BB8"/>
  <c r="K8"/>
  <c r="I8"/>
  <c r="G8"/>
  <c r="BA8" s="1"/>
  <c r="B7" i="3"/>
  <c r="A7"/>
  <c r="BE84" i="4"/>
  <c r="I7" i="3" s="1"/>
  <c r="I20" s="1"/>
  <c r="C21" i="2" s="1"/>
  <c r="BD84" i="4"/>
  <c r="H7" i="3" s="1"/>
  <c r="BC84" i="4"/>
  <c r="G7" i="3" s="1"/>
  <c r="G20" s="1"/>
  <c r="C18" i="2" s="1"/>
  <c r="BB84" i="4"/>
  <c r="F7" i="3" s="1"/>
  <c r="K84" i="4"/>
  <c r="I84"/>
  <c r="G84"/>
  <c r="E4"/>
  <c r="F3"/>
  <c r="G23" i="2"/>
  <c r="C33"/>
  <c r="F33" s="1"/>
  <c r="C31"/>
  <c r="G7"/>
  <c r="H85" i="1"/>
  <c r="J67"/>
  <c r="I67"/>
  <c r="H67"/>
  <c r="G67"/>
  <c r="F67"/>
  <c r="H45"/>
  <c r="G45"/>
  <c r="I44"/>
  <c r="F44" s="1"/>
  <c r="I43"/>
  <c r="F43" s="1"/>
  <c r="I42"/>
  <c r="F42" s="1"/>
  <c r="I41"/>
  <c r="F41" s="1"/>
  <c r="H40"/>
  <c r="G40"/>
  <c r="H34"/>
  <c r="I21" s="1"/>
  <c r="I22" s="1"/>
  <c r="G34"/>
  <c r="I33"/>
  <c r="F33" s="1"/>
  <c r="I32"/>
  <c r="F32" s="1"/>
  <c r="I31"/>
  <c r="F31" s="1"/>
  <c r="I30"/>
  <c r="F30" s="1"/>
  <c r="H29"/>
  <c r="G29"/>
  <c r="D22"/>
  <c r="D20"/>
  <c r="I19"/>
  <c r="I2"/>
  <c r="I12" i="12" l="1"/>
  <c r="C21" i="11" s="1"/>
  <c r="F12" i="12"/>
  <c r="C16" i="11" s="1"/>
  <c r="G22"/>
  <c r="G12" i="12"/>
  <c r="C18" i="11" s="1"/>
  <c r="H12" i="12"/>
  <c r="C17" i="11" s="1"/>
  <c r="BA37" i="13"/>
  <c r="E7" i="12" s="1"/>
  <c r="BA62" i="13"/>
  <c r="E9" i="12" s="1"/>
  <c r="C19" i="8"/>
  <c r="C22" s="1"/>
  <c r="C23" s="1"/>
  <c r="F30" s="1"/>
  <c r="F31" s="1"/>
  <c r="F34" s="1"/>
  <c r="G22"/>
  <c r="G22" i="5"/>
  <c r="G13" i="6"/>
  <c r="C18" i="5" s="1"/>
  <c r="BA54" i="7"/>
  <c r="E7" i="6" s="1"/>
  <c r="E13" s="1"/>
  <c r="C15" i="5" s="1"/>
  <c r="G104" i="7"/>
  <c r="E62" i="1"/>
  <c r="E59"/>
  <c r="E55"/>
  <c r="E53"/>
  <c r="E57"/>
  <c r="E64"/>
  <c r="E61"/>
  <c r="E56"/>
  <c r="E63"/>
  <c r="E60"/>
  <c r="E54"/>
  <c r="E58"/>
  <c r="E65"/>
  <c r="E66"/>
  <c r="I34"/>
  <c r="G22" i="2"/>
  <c r="H20" i="3"/>
  <c r="C17" i="2" s="1"/>
  <c r="F34" i="1"/>
  <c r="I45"/>
  <c r="I20"/>
  <c r="I23" s="1"/>
  <c r="F45"/>
  <c r="BA94" i="4"/>
  <c r="E8" i="3" s="1"/>
  <c r="BA99" i="4"/>
  <c r="E9" i="3" s="1"/>
  <c r="BA178" i="4"/>
  <c r="E12" i="3" s="1"/>
  <c r="BA236" i="4"/>
  <c r="E14" i="3" s="1"/>
  <c r="BA228" i="4"/>
  <c r="E13" i="3" s="1"/>
  <c r="BB256" i="4"/>
  <c r="F17" i="3" s="1"/>
  <c r="F20" s="1"/>
  <c r="C16" i="2" s="1"/>
  <c r="E67" i="1"/>
  <c r="BA84" i="4"/>
  <c r="E7" i="3" s="1"/>
  <c r="G256" i="4"/>
  <c r="E12" i="12" l="1"/>
  <c r="C15" i="11" s="1"/>
  <c r="C19" s="1"/>
  <c r="C22" s="1"/>
  <c r="C23" s="1"/>
  <c r="F30" s="1"/>
  <c r="F31" s="1"/>
  <c r="F34" s="1"/>
  <c r="C19" i="5"/>
  <c r="C22" s="1"/>
  <c r="C23" s="1"/>
  <c r="F30" s="1"/>
  <c r="F31" s="1"/>
  <c r="F34" s="1"/>
  <c r="E20" i="3"/>
  <c r="C15" i="2" s="1"/>
  <c r="J45" i="1"/>
  <c r="J44"/>
  <c r="J32"/>
  <c r="J43"/>
  <c r="J31"/>
  <c r="J42"/>
  <c r="J34"/>
  <c r="J30"/>
  <c r="J41"/>
  <c r="J33"/>
  <c r="C19" i="2"/>
  <c r="C22" s="1"/>
  <c r="C23" s="1"/>
  <c r="F30" s="1"/>
  <c r="F31" l="1"/>
  <c r="F34" s="1"/>
</calcChain>
</file>

<file path=xl/sharedStrings.xml><?xml version="1.0" encoding="utf-8"?>
<sst xmlns="http://schemas.openxmlformats.org/spreadsheetml/2006/main" count="1624" uniqueCount="570">
  <si>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</si>
  <si>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</si>
  <si>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</si>
  <si>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</si>
  <si>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</si>
  <si>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</si>
  <si>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</si>
  <si>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</si>
  <si>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</si>
  <si>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</si>
  <si>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</si>
  <si>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</si>
  <si>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</si>
  <si>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</si>
  <si>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</si>
  <si>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</si>
  <si>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</si>
  <si>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</si>
  <si>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</si>
  <si>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</si>
  <si>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</si>
  <si>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</si>
  <si>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</si>
  <si>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</si>
  <si>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</si>
  <si>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</si>
  <si>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</si>
  <si>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</si>
  <si>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</si>
  <si>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</si>
  <si>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</si>
  <si>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</si>
  <si>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</si>
  <si>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</si>
  <si>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</si>
  <si>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</si>
  <si>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</si>
  <si>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</si>
  <si>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</si>
  <si>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</si>
  <si>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</si>
  <si>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</si>
  <si>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</si>
  <si>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</si>
  <si>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</si>
  <si>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</si>
  <si>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</si>
  <si>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</si>
  <si>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</si>
  <si>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</si>
  <si>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</si>
  <si>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</si>
  <si>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</si>
  <si>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</si>
  <si>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</si>
  <si>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</si>
  <si>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</si>
  <si>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</si>
  <si>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</si>
  <si>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</si>
  <si>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</si>
  <si>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</si>
  <si>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</si>
  <si>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</si>
  <si>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</si>
  <si>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</si>
  <si>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</si>
  <si>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</si>
  <si>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</si>
  <si>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</si>
  <si>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</si>
  <si>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</si>
  <si>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</si>
  <si>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</si>
  <si>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</si>
  <si>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</si>
  <si>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</si>
  <si>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</si>
  <si>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</si>
  <si>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</si>
  <si>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</si>
  <si>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</si>
  <si>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</si>
  <si>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</si>
  <si>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</si>
  <si>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</si>
  <si>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</si>
  <si>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</si>
  <si>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</si>
  <si>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</si>
  <si>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</si>
  <si>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</si>
  <si>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</si>
  <si>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</si>
  <si>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</si>
  <si>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</si>
  <si>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</si>
  <si>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</si>
  <si>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</si>
  <si>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</si>
  <si>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Celkem za</t>
  </si>
  <si>
    <t>SLEPÝ ROZPOČET</t>
  </si>
  <si>
    <t>Slepý rozpočet</t>
  </si>
  <si>
    <t>A/03/2016</t>
  </si>
  <si>
    <t>Rohatec - bezbariérové chodníky - trasa "A"</t>
  </si>
  <si>
    <t>A/03/2016 Rohatec - bezbariérové chodníky - trasa "A"</t>
  </si>
  <si>
    <t>SO 01.1</t>
  </si>
  <si>
    <t>Úsek 1 - uznatelné náklady</t>
  </si>
  <si>
    <t>SO 01.1 Úsek 1 - uznatelné náklady</t>
  </si>
  <si>
    <t>001</t>
  </si>
  <si>
    <t>1 Zemní práce</t>
  </si>
  <si>
    <t>113106121R00</t>
  </si>
  <si>
    <t xml:space="preserve">Rozebrání dlažeb z betonových dlaždic na sucho </t>
  </si>
  <si>
    <t>m2</t>
  </si>
  <si>
    <t>310,0+183,0+340,0</t>
  </si>
  <si>
    <t>-126,60</t>
  </si>
  <si>
    <t>113106231R00</t>
  </si>
  <si>
    <t xml:space="preserve">Rozebrání dlažeb ze zámkové dlažby v kamenivu </t>
  </si>
  <si>
    <t>412,0+17,50+9,0+1773,0+147,0+1008,0</t>
  </si>
  <si>
    <t>-523,80</t>
  </si>
  <si>
    <t>113107132R00</t>
  </si>
  <si>
    <t xml:space="preserve">Odstranění podkladu pl.200 m2, bet.prostý tl.30 cm </t>
  </si>
  <si>
    <t>113107143R00</t>
  </si>
  <si>
    <t xml:space="preserve">Odstranění podkladu pl.do 200 m2, živice tl. 15 cm </t>
  </si>
  <si>
    <t>113,0+29,00</t>
  </si>
  <si>
    <t>-25,50</t>
  </si>
  <si>
    <t>113107144R00</t>
  </si>
  <si>
    <t xml:space="preserve">Odstranění podkladu pl.do 200 m2, živice tl. 20 cm </t>
  </si>
  <si>
    <t>10,0*0,6</t>
  </si>
  <si>
    <t>113107211R00</t>
  </si>
  <si>
    <t xml:space="preserve">Odstranění podkladu nad 200 m2,kam.těžené tl.10 cm </t>
  </si>
  <si>
    <t>4399,50</t>
  </si>
  <si>
    <t>-650,40</t>
  </si>
  <si>
    <t>113107221R00</t>
  </si>
  <si>
    <t xml:space="preserve">Odstranění podkladu nad 200 m2,kam.drcené tl.10 cm </t>
  </si>
  <si>
    <t>650,40</t>
  </si>
  <si>
    <t>113202111R00</t>
  </si>
  <si>
    <t xml:space="preserve">Vytrhání obrub z krajníků nebo obrubníků stojatých </t>
  </si>
  <si>
    <t>m</t>
  </si>
  <si>
    <t>130,0+404,80+18,30+22,50+14,70+10,0+198,70+22,80+1352,0+77,90+110,0</t>
  </si>
  <si>
    <t>185,0+180,10+930,50</t>
  </si>
  <si>
    <t>-973,50</t>
  </si>
  <si>
    <t>122202202R00</t>
  </si>
  <si>
    <t xml:space="preserve">Odkopávky pro silnice v hor. 3 do 1000 m3 </t>
  </si>
  <si>
    <t>m3</t>
  </si>
  <si>
    <t>(139,0+486,30+21,90+11,60+353,0+1981,20+161,70+220,80+335,50)*0,37*0,80</t>
  </si>
  <si>
    <t>1194,50*0,37*0,80</t>
  </si>
  <si>
    <t>-323,865</t>
  </si>
  <si>
    <t>122202209R00</t>
  </si>
  <si>
    <t xml:space="preserve">Příplatek za lepivost - odkop. pro silnice v hor.3 </t>
  </si>
  <si>
    <t>131201101R00</t>
  </si>
  <si>
    <t xml:space="preserve">Hloubení nezapažených jam v hor.3 do 100 m3 </t>
  </si>
  <si>
    <t>1,50*1,50*1,50*2</t>
  </si>
  <si>
    <t>131201109R00</t>
  </si>
  <si>
    <t xml:space="preserve">Příplatek za lepivost - hloubení nezap.jam v hor.3 </t>
  </si>
  <si>
    <t>132201101R00</t>
  </si>
  <si>
    <t xml:space="preserve">Hloubení rýh šířky do 60 cm v hor.3 do 100 m3 </t>
  </si>
  <si>
    <t>10,0*0,60*1,30</t>
  </si>
  <si>
    <t>132201109R00</t>
  </si>
  <si>
    <t xml:space="preserve">Příplatek za lepivost - hloubení rýh 60 cm v hor.3 </t>
  </si>
  <si>
    <t>139601102R00</t>
  </si>
  <si>
    <t xml:space="preserve">Ruční výkop jam, rýh a šachet v hornině tř. 3 </t>
  </si>
  <si>
    <t>8*0,30*0,30*0,60</t>
  </si>
  <si>
    <t>25,70*0,40*0,80</t>
  </si>
  <si>
    <t>3*0,40*0,40*0,70</t>
  </si>
  <si>
    <t>162401102R00</t>
  </si>
  <si>
    <t xml:space="preserve">Vodorovné přemístění výkopku z hor.1-4 do 2000 m </t>
  </si>
  <si>
    <t>1042,4256</t>
  </si>
  <si>
    <t>167101201R00</t>
  </si>
  <si>
    <t xml:space="preserve">Nakládání výkopku z hor.1 ÷ 4 - ručně </t>
  </si>
  <si>
    <t>171101102R00</t>
  </si>
  <si>
    <t xml:space="preserve">Uložení sypaniny do násypů zhutněných na 96% PS </t>
  </si>
  <si>
    <t>114,50*0,60</t>
  </si>
  <si>
    <t>2,56*100</t>
  </si>
  <si>
    <t>-256</t>
  </si>
  <si>
    <t>171201101R00</t>
  </si>
  <si>
    <t xml:space="preserve">Uložení sypaniny do násypů nezhutněných </t>
  </si>
  <si>
    <t>174101101R00</t>
  </si>
  <si>
    <t xml:space="preserve">Zásyp jam, rýh, šachet se zhutněním </t>
  </si>
  <si>
    <t>287,88*0,37</t>
  </si>
  <si>
    <t>299,24*0,37</t>
  </si>
  <si>
    <t>šp. obsyp fr. 0-4mm:25,70*0,60*0,60+10,0*0,60*0,20</t>
  </si>
  <si>
    <t>-107,955</t>
  </si>
  <si>
    <t>180402111R00</t>
  </si>
  <si>
    <t xml:space="preserve">Založení trávníku parkového výsevem v rovině </t>
  </si>
  <si>
    <t>587,12</t>
  </si>
  <si>
    <t>-215,91</t>
  </si>
  <si>
    <t>180402113R00</t>
  </si>
  <si>
    <t xml:space="preserve">Založení trávníku parkového výsevem svah do 1:1 </t>
  </si>
  <si>
    <t>114,50*1,25</t>
  </si>
  <si>
    <t>181101102R00</t>
  </si>
  <si>
    <t xml:space="preserve">Úprava pláně v zářezech v hor. 1-4, se zhutněním </t>
  </si>
  <si>
    <t>139,0+486,30+21,90+11,60+353,0+1981,20+161,70+220,80+335,50</t>
  </si>
  <si>
    <t>1194,50</t>
  </si>
  <si>
    <t>-1381,91</t>
  </si>
  <si>
    <t>171-R-1</t>
  </si>
  <si>
    <t xml:space="preserve">Uložení sypaniny na skl. včetně poplatku za skl. </t>
  </si>
  <si>
    <t>00572410</t>
  </si>
  <si>
    <t>Směs travní parková II. mírná zátěž PROFI</t>
  </si>
  <si>
    <t>kg</t>
  </si>
  <si>
    <t>587,12*0,008</t>
  </si>
  <si>
    <t>114,50*1,25*0,008</t>
  </si>
  <si>
    <t>-1,7273</t>
  </si>
  <si>
    <t>583318004</t>
  </si>
  <si>
    <t>Kamenivo těžené frakce  16/32 Jihomor. kraj</t>
  </si>
  <si>
    <t>T</t>
  </si>
  <si>
    <t>32,05*2,20</t>
  </si>
  <si>
    <t>58337310</t>
  </si>
  <si>
    <t>Štěrkopísek frakce 0-4 tř.B</t>
  </si>
  <si>
    <t>šp. obsyp fr. 0-4mm:(25,70*0,60*0,60+10,0*0,60*0,20)*1,95</t>
  </si>
  <si>
    <t>2</t>
  </si>
  <si>
    <t>Základy a zvláštní zakládání</t>
  </si>
  <si>
    <t>2 Základy a zvláštní zakládání</t>
  </si>
  <si>
    <t>275313611R00</t>
  </si>
  <si>
    <t xml:space="preserve">Beton základových patek prostý C 16/20 </t>
  </si>
  <si>
    <t>1,5*1,5*0,30*2</t>
  </si>
  <si>
    <t>289971212R00</t>
  </si>
  <si>
    <t xml:space="preserve">Zřízení vrstvy z geotextilie sklon do 1:5 š.do 6 m </t>
  </si>
  <si>
    <t>(73,10+118,00)*1,10</t>
  </si>
  <si>
    <t>69370524</t>
  </si>
  <si>
    <t>Geotextilie MOKRUTEX HQ PP 600g/m2 do 6 m</t>
  </si>
  <si>
    <t>(73,10+118,00)*1,10*1,15</t>
  </si>
  <si>
    <t>4</t>
  </si>
  <si>
    <t>Vodorovné konstrukce</t>
  </si>
  <si>
    <t>4 Vodorovné konstrukce</t>
  </si>
  <si>
    <t>451313541R00</t>
  </si>
  <si>
    <t xml:space="preserve">Podklad betonový pod dlažbu tl. od 200 do 250 mm </t>
  </si>
  <si>
    <t>451572111R00</t>
  </si>
  <si>
    <t xml:space="preserve">Lože pod potrubí z kameniva těženého 0 - 4 mm </t>
  </si>
  <si>
    <t>25,70*0,60*0,10</t>
  </si>
  <si>
    <t>5</t>
  </si>
  <si>
    <t>Komunikace</t>
  </si>
  <si>
    <t>5 Komunikace</t>
  </si>
  <si>
    <t>564231111R00</t>
  </si>
  <si>
    <t xml:space="preserve">Podklad ze štěrkopísku po zhutnění tloušťky 10 cm </t>
  </si>
  <si>
    <t>73,10+118,0</t>
  </si>
  <si>
    <t>564751111R00</t>
  </si>
  <si>
    <t xml:space="preserve">Podklad z kameniva drceného vel.32-63 mm,tl. 15 cm </t>
  </si>
  <si>
    <t>10,0*0,60*2</t>
  </si>
  <si>
    <t>(73,10+118,00)*2</t>
  </si>
  <si>
    <t>564861111R00</t>
  </si>
  <si>
    <t xml:space="preserve">Podklad ze štěrkodrti po zhutnění tloušťky 20 cm </t>
  </si>
  <si>
    <t>(138,10+402,10+20,40+10+60,4+767,5+13,0+844,10+160,80)*0,55</t>
  </si>
  <si>
    <t>(547,90+24,90+204,90+325,70+458,90+84,10+143,60+300,90)*0,55</t>
  </si>
  <si>
    <t>-712,503</t>
  </si>
  <si>
    <t>564871111R00</t>
  </si>
  <si>
    <t xml:space="preserve">Podklad ze štěrkodrti po zhutnění tloušťky 25 cm </t>
  </si>
  <si>
    <t>4507,30*0,45</t>
  </si>
  <si>
    <t>-582,957</t>
  </si>
  <si>
    <t>565165112U00</t>
  </si>
  <si>
    <t xml:space="preserve">Asf beton podkl ACP16 tl90mm -3m </t>
  </si>
  <si>
    <t>10,0*0,60</t>
  </si>
  <si>
    <t>573211111R00</t>
  </si>
  <si>
    <t xml:space="preserve">Postřik živičný spojovací z asfaltu 0,5-0,7 kg/m2 </t>
  </si>
  <si>
    <t>577154111U00</t>
  </si>
  <si>
    <t xml:space="preserve">Asf bet obrus ACO11 I tl 60mm -3m </t>
  </si>
  <si>
    <t>581121111R00</t>
  </si>
  <si>
    <t xml:space="preserve">Kryt cementobeton. komunikací skup.3 a 4 tl. 15 cm </t>
  </si>
  <si>
    <t>594511111RT2</t>
  </si>
  <si>
    <t>Dlažba z lomového kamene,lože z C -/7,5 do 5 cm včetně dodávky kamene tl.20cm, třída 1</t>
  </si>
  <si>
    <t>596215020R00</t>
  </si>
  <si>
    <t xml:space="preserve">Kladení zámkové dlažby tl. 6 cm do drtě tl. 3 cm </t>
  </si>
  <si>
    <t>3204,69-96,90+62,15+6,50+10,25</t>
  </si>
  <si>
    <t>-1029,60</t>
  </si>
  <si>
    <t>-10,455</t>
  </si>
  <si>
    <t>596215028R00</t>
  </si>
  <si>
    <t xml:space="preserve">Příplatek za více barev dlažby tl. 6 cm, do drtě </t>
  </si>
  <si>
    <t>62,15+6,50+10,25</t>
  </si>
  <si>
    <t>-10,08</t>
  </si>
  <si>
    <t>596215040R00</t>
  </si>
  <si>
    <t xml:space="preserve">Kladení zámkové dlažby tl. 8 cm do drtě tl. 4 cm </t>
  </si>
  <si>
    <t>43,56+150,14-16,14-4,45+71,90+25,60+12,80+18,80+69,28-14,30</t>
  </si>
  <si>
    <t>96,90</t>
  </si>
  <si>
    <t>89,62</t>
  </si>
  <si>
    <t>18,85</t>
  </si>
  <si>
    <t>-179,80</t>
  </si>
  <si>
    <t>100</t>
  </si>
  <si>
    <t>10,455</t>
  </si>
  <si>
    <t>596215048R00</t>
  </si>
  <si>
    <t xml:space="preserve">Příplatek za více barev dlažby tl. 8 cm, do drtě </t>
  </si>
  <si>
    <t>89,62+18,85</t>
  </si>
  <si>
    <t>-43,40</t>
  </si>
  <si>
    <t>597101113RT1</t>
  </si>
  <si>
    <t>Montáž odvodňovacího žlabu - polymerbeton včetně beton. lože C16/20,zatížení C 250, D 400 kN</t>
  </si>
  <si>
    <t>Včetně Lt nebo nerez mříží - zatížení D400.</t>
  </si>
  <si>
    <t>10*3</t>
  </si>
  <si>
    <t>599632111R00</t>
  </si>
  <si>
    <t xml:space="preserve">Výplň spár dlažby z lomového kamene MC se zatřením </t>
  </si>
  <si>
    <t>592271111</t>
  </si>
  <si>
    <t>Žlab ACO N100 0.0  l = 100 cm, š = 13 cm h 13/13 včetně Lt roštů, D400</t>
  </si>
  <si>
    <t>kus</t>
  </si>
  <si>
    <t>59242020.5</t>
  </si>
  <si>
    <t>Dlažba zámková 20x20x8 cm, vodící linie - trapéz</t>
  </si>
  <si>
    <t>18,85*1,02</t>
  </si>
  <si>
    <t>-14,5656</t>
  </si>
  <si>
    <t>59245020.1</t>
  </si>
  <si>
    <t>Dlažba zámková 20x10x6 cm přírodní</t>
  </si>
  <si>
    <t>(3204,69-96,90)*1,02</t>
  </si>
  <si>
    <t>-1039,9104</t>
  </si>
  <si>
    <t>59245020.2</t>
  </si>
  <si>
    <t>Dlažba zámková 20x10x6 cm, červená hmatové prvky</t>
  </si>
  <si>
    <t>62,15*1,02</t>
  </si>
  <si>
    <t>-10,2816</t>
  </si>
  <si>
    <t>59245020.21</t>
  </si>
  <si>
    <t>Dlažba zámková 20x10x6 cm červená</t>
  </si>
  <si>
    <t>6,250*1,02</t>
  </si>
  <si>
    <t>59245020.3</t>
  </si>
  <si>
    <t>Dlažba zámková 20x10x8 cm přírodní</t>
  </si>
  <si>
    <t>(367,19+96,90)*1,02</t>
  </si>
  <si>
    <t>-124,5624</t>
  </si>
  <si>
    <t>100*1,02</t>
  </si>
  <si>
    <t>59245020.4</t>
  </si>
  <si>
    <t>Dlažba zámková 20x10x8 cm, červená hmatové prvky</t>
  </si>
  <si>
    <t>89,62*1,02</t>
  </si>
  <si>
    <t>-44,268</t>
  </si>
  <si>
    <t>62</t>
  </si>
  <si>
    <t>Úpravy povrchů vnější</t>
  </si>
  <si>
    <t>62 Úpravy povrchů vnější</t>
  </si>
  <si>
    <t>622451101R00</t>
  </si>
  <si>
    <t xml:space="preserve">Vyspravení stěn betonových vnějších maltou cem. </t>
  </si>
  <si>
    <t>0,80*0,40*2</t>
  </si>
  <si>
    <t>8</t>
  </si>
  <si>
    <t>Trubní vedení</t>
  </si>
  <si>
    <t>8 Trubní vedení</t>
  </si>
  <si>
    <t>899431111R00</t>
  </si>
  <si>
    <t xml:space="preserve">Výšková úprava do 20 cm, zvýšení krytu šoupěte </t>
  </si>
  <si>
    <t>15-4</t>
  </si>
  <si>
    <t>899432111R00</t>
  </si>
  <si>
    <t xml:space="preserve">Výšková úprava do 20 cm, snížení krytu šoupěte </t>
  </si>
  <si>
    <t>18-4</t>
  </si>
  <si>
    <t>89-R-1</t>
  </si>
  <si>
    <t xml:space="preserve">Výšková úprava hydrantového poklopu </t>
  </si>
  <si>
    <t>8-2+2</t>
  </si>
  <si>
    <t>91</t>
  </si>
  <si>
    <t>Doplňující práce na komunikaci</t>
  </si>
  <si>
    <t>91 Doplňující práce na komunikaci</t>
  </si>
  <si>
    <t>914001111R00</t>
  </si>
  <si>
    <t xml:space="preserve">Montáž svislých dopr.značek na sloupky, konzoly </t>
  </si>
  <si>
    <t>915711111R00</t>
  </si>
  <si>
    <t xml:space="preserve">Vodorovné značení dělících čar 12 cm střík.barvou </t>
  </si>
  <si>
    <t>4,90*6</t>
  </si>
  <si>
    <t>915719111R00</t>
  </si>
  <si>
    <t xml:space="preserve">Příplatek za reflexní úpravu dělících čar 12 cm </t>
  </si>
  <si>
    <t>915721111R00</t>
  </si>
  <si>
    <t xml:space="preserve">Vodorovné značení střík.barvou stopčar,zeber atd. </t>
  </si>
  <si>
    <t>0</t>
  </si>
  <si>
    <t>9,87</t>
  </si>
  <si>
    <t>915729111R00</t>
  </si>
  <si>
    <t xml:space="preserve">Příplatek za reflexní úpravu stopčar, zeber atd. </t>
  </si>
  <si>
    <t>915791112R00</t>
  </si>
  <si>
    <t xml:space="preserve">Předznačení pro značení stopčáry, zebry, nápisů </t>
  </si>
  <si>
    <t>916561111R00</t>
  </si>
  <si>
    <t xml:space="preserve">Osazení záhon.obrubníků do lože z B 12,5 s opěrou </t>
  </si>
  <si>
    <t>3075,60</t>
  </si>
  <si>
    <t>-998,0</t>
  </si>
  <si>
    <t>917862111R00</t>
  </si>
  <si>
    <t xml:space="preserve">Osazení stojat. obrub. bet. s opěrou,lože z B 12,5 </t>
  </si>
  <si>
    <t>494,60+277,30+62+63+14+2</t>
  </si>
  <si>
    <t>-290,40</t>
  </si>
  <si>
    <t>918101111R00</t>
  </si>
  <si>
    <t xml:space="preserve">Lože pod obrubníky nebo obruby dlažeb z B 12,5 </t>
  </si>
  <si>
    <t>80,286</t>
  </si>
  <si>
    <t>919735113R00</t>
  </si>
  <si>
    <t xml:space="preserve">Řezání stávajícího živičného krytu tl. 10 - 15 cm </t>
  </si>
  <si>
    <t>27+10</t>
  </si>
  <si>
    <t>919735114R00</t>
  </si>
  <si>
    <t xml:space="preserve">Řezání stávajícího živičného krytu tl. 15 - 20 cm </t>
  </si>
  <si>
    <t>10,0*2</t>
  </si>
  <si>
    <t>91-R-1</t>
  </si>
  <si>
    <t xml:space="preserve">Odstranění vodorovného značení frézováním </t>
  </si>
  <si>
    <t>12,0*3+10,48*3,0+6,78*3,0+34,20+14,4*3,0+6,56*3,0</t>
  </si>
  <si>
    <t>91-R-2</t>
  </si>
  <si>
    <t xml:space="preserve">Demontáž a montáž označníku zastávky </t>
  </si>
  <si>
    <t>soubor</t>
  </si>
  <si>
    <t>91-R-3</t>
  </si>
  <si>
    <t xml:space="preserve">Demontáž stávajícího dopravního značení </t>
  </si>
  <si>
    <t>Včetně následné (zpětné) montáže na novou patku. Sloupek a značka budou stávající.</t>
  </si>
  <si>
    <t>40444940.FF</t>
  </si>
  <si>
    <t>Značka dopr informativní 900 mm fól2, HIG10le provozní, IP12</t>
  </si>
  <si>
    <t>Jedná se o dodánní značky, sloupku a Al patky, včetně montáže do základového bloku + kotvení</t>
  </si>
  <si>
    <t>59217330</t>
  </si>
  <si>
    <t>Obrubník záhonový  ABO 100-5/25 1000x50x250 mm</t>
  </si>
  <si>
    <t>3075,60*1,02</t>
  </si>
  <si>
    <t>-1017,96</t>
  </si>
  <si>
    <t>59217460</t>
  </si>
  <si>
    <t>Obrubník zastávkový přímý HK - CSB h= 290mm</t>
  </si>
  <si>
    <t>14*1,02</t>
  </si>
  <si>
    <t>59217460.1</t>
  </si>
  <si>
    <t>Obrubník zastávkový přechodový levý HK - CSB h= 250 - 290mm</t>
  </si>
  <si>
    <t>59217460.2</t>
  </si>
  <si>
    <t>Obrubník zastávkový přechodový pravý HK - CSB h= 290 - 250mm</t>
  </si>
  <si>
    <t>59217472</t>
  </si>
  <si>
    <t>Obrubník silniční 1000/150/250 šedý</t>
  </si>
  <si>
    <t>494,60*1,02</t>
  </si>
  <si>
    <t>-156,06</t>
  </si>
  <si>
    <t>59217476</t>
  </si>
  <si>
    <t>Obrubník silniční nájezdový 1000/150/150 šedý</t>
  </si>
  <si>
    <t>277,30*1,02</t>
  </si>
  <si>
    <t>-97,308</t>
  </si>
  <si>
    <t>59217480</t>
  </si>
  <si>
    <t>Obrubník silniční přechodový L 1000/150/150-250</t>
  </si>
  <si>
    <t>62*1,02</t>
  </si>
  <si>
    <t>-21,42</t>
  </si>
  <si>
    <t>59217481</t>
  </si>
  <si>
    <t>Obrubník silniční přechodový P 1000/150/150-250</t>
  </si>
  <si>
    <t>63*1,02</t>
  </si>
  <si>
    <t>96</t>
  </si>
  <si>
    <t>Bourání konstrukcí</t>
  </si>
  <si>
    <t>96 Bourání konstrukcí</t>
  </si>
  <si>
    <t>961051000U00</t>
  </si>
  <si>
    <t xml:space="preserve">Bourání základu železobetonového </t>
  </si>
  <si>
    <t>(9,50+3,50)*0,60*0,40</t>
  </si>
  <si>
    <t>1,56</t>
  </si>
  <si>
    <t>962052211R00</t>
  </si>
  <si>
    <t xml:space="preserve">Bourání zdiva železobetonového nadzákladového </t>
  </si>
  <si>
    <t>(9,50+3,50)*0,80*0,40</t>
  </si>
  <si>
    <t>0,32</t>
  </si>
  <si>
    <t>99</t>
  </si>
  <si>
    <t>Staveništní přesun hmot</t>
  </si>
  <si>
    <t>99 Staveništní přesun hmot</t>
  </si>
  <si>
    <t>998223011R00</t>
  </si>
  <si>
    <t xml:space="preserve">Přesun hmot, pozemní komunikace, kryt dlážděný </t>
  </si>
  <si>
    <t>t</t>
  </si>
  <si>
    <t>711</t>
  </si>
  <si>
    <t>Izolace proti vodě</t>
  </si>
  <si>
    <t>711 Izolace proti vodě</t>
  </si>
  <si>
    <t>711472053R00</t>
  </si>
  <si>
    <t xml:space="preserve">Izolace, tlaková voda, svislá folií PE, volně </t>
  </si>
  <si>
    <t>398*0,37</t>
  </si>
  <si>
    <t>28323111</t>
  </si>
  <si>
    <t>Fólie nopová DEKDREN S8 tl. 0,6 mm š. 2000 mm</t>
  </si>
  <si>
    <t>398*0,37*1,10</t>
  </si>
  <si>
    <t>998711101R00</t>
  </si>
  <si>
    <t xml:space="preserve">Přesun hmot pro izolace proti vodě, výšky do 6 m </t>
  </si>
  <si>
    <t>767</t>
  </si>
  <si>
    <t>Konstrukce zámečnické</t>
  </si>
  <si>
    <t>767 Konstrukce zámečnické</t>
  </si>
  <si>
    <t>767161210R00</t>
  </si>
  <si>
    <t xml:space="preserve">Montáž zábradlí z trubek na ocel.konstr. do 20 kg </t>
  </si>
  <si>
    <t>767-R-1</t>
  </si>
  <si>
    <t xml:space="preserve">Zábradlí ocelové - Tr 70/4,0mm </t>
  </si>
  <si>
    <t>V ceně je obsaženo:</t>
  </si>
  <si>
    <t>- výroba, dodávka a montáž ocelového zábradlí do vyhloubených patek</t>
  </si>
  <si>
    <t>- svařování zábradlí včetně směrové a výškové úpravy na místě stavby</t>
  </si>
  <si>
    <t>- aretace a vyrovnání zábradlí před betonáží včetně podpůrných konstrukcí</t>
  </si>
  <si>
    <t>- dovoz zábradlí na staveniště - jednotkových prvků - včetně kompletní výroby po zaměření na staveništi</t>
  </si>
  <si>
    <t>998767101R00</t>
  </si>
  <si>
    <t xml:space="preserve">Přesun hmot pro zámečnické konstr., výšky do 6 m </t>
  </si>
  <si>
    <t>783</t>
  </si>
  <si>
    <t>Nátěry</t>
  </si>
  <si>
    <t>783 Nátěry</t>
  </si>
  <si>
    <t>783125230R00</t>
  </si>
  <si>
    <t xml:space="preserve">Nátěr syntetický OK "C" nebo "CC" 1x + 2x email </t>
  </si>
  <si>
    <t>D96</t>
  </si>
  <si>
    <t>Přesuny suti a vybouraných hmot</t>
  </si>
  <si>
    <t>D96 Přesuny suti a vybouraných hmot</t>
  </si>
  <si>
    <t>979082213R00</t>
  </si>
  <si>
    <t xml:space="preserve">Vodorovná doprava suti po suchu do 1 km </t>
  </si>
  <si>
    <t>979082219R00</t>
  </si>
  <si>
    <t xml:space="preserve">Příplatek za dopravu suti po suchu za další 1 km </t>
  </si>
  <si>
    <t>979093111RS1</t>
  </si>
  <si>
    <t xml:space="preserve">Uložení suti na skládku bez zhutnění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</si>
  <si>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</si>
  <si>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</si>
  <si>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</si>
  <si>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</si>
  <si>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</si>
  <si>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</si>
  <si>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</si>
  <si>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</si>
  <si>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001 Úsek 1 - uznatelné náklady</t>
  </si>
  <si>
    <t>SO 01.2</t>
  </si>
  <si>
    <t>Úsek 2 - neuznatelné náklady stavby</t>
  </si>
  <si>
    <t>SO 01.2 Úsek 2 - neuznatelné náklady stavby</t>
  </si>
  <si>
    <t>111201101R00</t>
  </si>
  <si>
    <t xml:space="preserve">Odstranění křovin i s kořeny na ploše do 1000 m2 </t>
  </si>
  <si>
    <t>111201401R00</t>
  </si>
  <si>
    <t xml:space="preserve">Spálení křovin a stromů o průměru do 100 mm </t>
  </si>
  <si>
    <t>112111111R00</t>
  </si>
  <si>
    <t xml:space="preserve">Spálení větví všech druhů stromů </t>
  </si>
  <si>
    <t>84,40*1,50</t>
  </si>
  <si>
    <t>214,80*1,50+134,40*1,50</t>
  </si>
  <si>
    <t>17,0*1,5</t>
  </si>
  <si>
    <t>84,40*1,5+214,80*1,5+134,40*1,50</t>
  </si>
  <si>
    <t>973,50</t>
  </si>
  <si>
    <t>1295,46*0,25</t>
  </si>
  <si>
    <t>162201432R00</t>
  </si>
  <si>
    <t xml:space="preserve">Vod.přemístění větví listnatých, D 50 cm do 2000 m </t>
  </si>
  <si>
    <t>162301102R00</t>
  </si>
  <si>
    <t xml:space="preserve">Vodorovné přemístění výkopku z hor.1-4 do 1000 m </t>
  </si>
  <si>
    <t>162301501R00</t>
  </si>
  <si>
    <t xml:space="preserve">Vodorovné přemístění křovin do  5000 m </t>
  </si>
  <si>
    <t>215,91</t>
  </si>
  <si>
    <t>167101102R00</t>
  </si>
  <si>
    <t xml:space="preserve">Nakládání výkopku z hor.1-4 v množství nad 100 m3 </t>
  </si>
  <si>
    <t>719,70*0,30*0,25*2</t>
  </si>
  <si>
    <t>1381,91</t>
  </si>
  <si>
    <t>181201102R00</t>
  </si>
  <si>
    <t xml:space="preserve">Úprava pláně v násypech v hor. 1-4, se zhutněním </t>
  </si>
  <si>
    <t>114,50*0,30</t>
  </si>
  <si>
    <t>100*2,0</t>
  </si>
  <si>
    <t>182201101R00</t>
  </si>
  <si>
    <t xml:space="preserve">Svahování násypů </t>
  </si>
  <si>
    <t>1,48*100</t>
  </si>
  <si>
    <t>184806113R00</t>
  </si>
  <si>
    <t xml:space="preserve">Řez průklestem netrnitých stromů D koruny do 6 m </t>
  </si>
  <si>
    <t>215,91*0,008</t>
  </si>
  <si>
    <t>1295,46*0,55</t>
  </si>
  <si>
    <t>15,87</t>
  </si>
  <si>
    <t>1295,46*0,45</t>
  </si>
  <si>
    <t>1019,52+10,08</t>
  </si>
  <si>
    <t>10,08</t>
  </si>
  <si>
    <t>179,80</t>
  </si>
  <si>
    <t>43,40</t>
  </si>
  <si>
    <t>Dlažba zámková 20x10x8 cm, vodící linie - trapéz</t>
  </si>
  <si>
    <t>14,28*1,02</t>
  </si>
  <si>
    <t>1019,52*1,02</t>
  </si>
  <si>
    <t>10,08*1,02</t>
  </si>
  <si>
    <t>122,12*1,02</t>
  </si>
  <si>
    <t>43,40*1,02</t>
  </si>
  <si>
    <t>998,0</t>
  </si>
  <si>
    <t>290,40</t>
  </si>
  <si>
    <t>53,3025</t>
  </si>
  <si>
    <t>998,0*1,02</t>
  </si>
  <si>
    <t>153,00*1,02</t>
  </si>
  <si>
    <t>95,40*1,02</t>
  </si>
  <si>
    <t>21*1,02</t>
  </si>
  <si>
    <t>001 Úsek 2 - neuznatelné náklady stavby</t>
  </si>
  <si>
    <t>SO 02</t>
  </si>
  <si>
    <t>Náklady nutné k realizaci stavby</t>
  </si>
  <si>
    <t>SO 02 Náklady nutné k realizaci stavby</t>
  </si>
  <si>
    <t>Přípravné a pomocné práce</t>
  </si>
  <si>
    <t>0 Přípravné a pomocné práce</t>
  </si>
  <si>
    <t>0-R-1</t>
  </si>
  <si>
    <t xml:space="preserve">Zajištění potřebných záborů ploch </t>
  </si>
  <si>
    <t>0-R-2</t>
  </si>
  <si>
    <t>Oprava příjezdových komunikací v průběhu stavby</t>
  </si>
  <si>
    <t>0-R-3</t>
  </si>
  <si>
    <t xml:space="preserve">Umístění dopravních značek </t>
  </si>
  <si>
    <t>0-R-4</t>
  </si>
  <si>
    <t xml:space="preserve">Projektová dokumentace skutečného provedení díla </t>
  </si>
  <si>
    <t>0-R-5</t>
  </si>
  <si>
    <t xml:space="preserve">Geodetické práce v průběhu stavby </t>
  </si>
  <si>
    <t>001 Náklady nutné k realizaci stavby</t>
  </si>
  <si>
    <t>SO 03</t>
  </si>
  <si>
    <t>Neuznatelné náklady stavby</t>
  </si>
  <si>
    <t>SO 03 Neuznatelné náklady stavby</t>
  </si>
  <si>
    <t>5,20+59,20+77,74</t>
  </si>
  <si>
    <t>113107111R00</t>
  </si>
  <si>
    <t xml:space="preserve">Odstranění podkladu pl. 200 m2,kam.těžené tl.10 cm </t>
  </si>
  <si>
    <t>113107121R00</t>
  </si>
  <si>
    <t xml:space="preserve">Odstranění podkladu pl. 200 m2,kam.drcené tl.10 cm </t>
  </si>
  <si>
    <t>0+25+0+4+17+42</t>
  </si>
  <si>
    <t>(7,98+65,24+93,55)*0,30</t>
  </si>
  <si>
    <t>-(4+17+42)*0,30*0,30</t>
  </si>
  <si>
    <t>(4+17+42)*0,30*0,30</t>
  </si>
  <si>
    <t>(4+17+42)*0,30</t>
  </si>
  <si>
    <t>7,98+65,24+93,55</t>
  </si>
  <si>
    <t>(4+17+42)*0,30*0,01</t>
  </si>
  <si>
    <t>25,0*0,25</t>
  </si>
  <si>
    <t>(5,20+59,20+77,74)*1,05</t>
  </si>
  <si>
    <t>4,0+17,0+42,00</t>
  </si>
  <si>
    <t>25</t>
  </si>
  <si>
    <t>6,25*0,10</t>
  </si>
  <si>
    <t>63*0,045</t>
  </si>
  <si>
    <t>25*0,06</t>
  </si>
  <si>
    <t>63*1,05</t>
  </si>
  <si>
    <t>25*1,05</t>
  </si>
  <si>
    <t>001 Neuznatelné náklady stavby</t>
  </si>
  <si>
    <t>Slepý rozpočet stavby</t>
  </si>
</sst>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2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6" fillId="0" borderId="0" xfId="0" applyFont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vertical="justify"/>
    </xf>
    <xf numFmtId="0" fontId="1" fillId="0" borderId="0" xfId="0" applyFont="1" applyAlignment="1">
      <alignment horizontal="left" wrapText="1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3" fontId="3" fillId="0" borderId="0" xfId="0" applyNumberFormat="1" applyFont="1"/>
    <xf numFmtId="4" fontId="3" fillId="0" borderId="0" xfId="0" applyNumberFormat="1" applyFont="1"/>
    <xf numFmtId="0" fontId="10" fillId="0" borderId="0" xfId="1" applyFont="1" applyAlignment="1">
      <alignment horizontal="center"/>
    </xf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49" fontId="1" fillId="0" borderId="54" xfId="1" applyNumberFormat="1" applyFont="1" applyBorder="1" applyAlignment="1">
      <alignment horizontal="center"/>
    </xf>
    <xf numFmtId="0" fontId="1" fillId="0" borderId="56" xfId="1" applyFont="1" applyBorder="1"/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9" fontId="3" fillId="0" borderId="17" xfId="1" applyNumberFormat="1" applyFont="1" applyBorder="1" applyAlignment="1">
      <alignment horizontal="left"/>
    </xf>
    <xf numFmtId="0" fontId="14" fillId="6" borderId="4" xfId="1" applyNumberFormat="1" applyFont="1" applyFill="1" applyBorder="1" applyAlignment="1">
      <alignment horizontal="left" wrapText="1" indent="1"/>
    </xf>
    <xf numFmtId="0" fontId="15" fillId="0" borderId="0" xfId="0" applyNumberFormat="1" applyFont="1"/>
    <xf numFmtId="0" fontId="15" fillId="0" borderId="5" xfId="0" applyNumberFormat="1" applyFont="1" applyBorder="1"/>
    <xf numFmtId="4" fontId="1" fillId="0" borderId="5" xfId="1" applyNumberFormat="1" applyFont="1" applyBorder="1"/>
    <xf numFmtId="0" fontId="16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9" fontId="17" fillId="6" borderId="63" xfId="1" applyNumberFormat="1" applyFont="1" applyFill="1" applyBorder="1" applyAlignment="1">
      <alignment horizontal="left" wrapText="1"/>
    </xf>
    <xf numFmtId="49" fontId="18" fillId="0" borderId="64" xfId="0" applyNumberFormat="1" applyFont="1" applyBorder="1" applyAlignment="1">
      <alignment horizontal="left" wrapText="1"/>
    </xf>
    <xf numFmtId="4" fontId="17" fillId="6" borderId="65" xfId="1" applyNumberFormat="1" applyFont="1" applyFill="1" applyBorder="1" applyAlignment="1">
      <alignment horizontal="right" wrapText="1"/>
    </xf>
    <xf numFmtId="0" fontId="17" fillId="6" borderId="4" xfId="1" applyFont="1" applyFill="1" applyBorder="1" applyAlignment="1">
      <alignment horizontal="left" wrapText="1"/>
    </xf>
    <xf numFmtId="0" fontId="17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9" fillId="2" borderId="15" xfId="1" applyNumberFormat="1" applyFont="1" applyFill="1" applyBorder="1" applyAlignment="1">
      <alignment horizontal="left"/>
    </xf>
    <xf numFmtId="0" fontId="19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20" fillId="0" borderId="0" xfId="1" applyFont="1" applyAlignment="1"/>
    <xf numFmtId="0" fontId="21" fillId="0" borderId="0" xfId="1" applyFont="1" applyBorder="1"/>
    <xf numFmtId="3" fontId="21" fillId="0" borderId="0" xfId="1" applyNumberFormat="1" applyFont="1" applyBorder="1" applyAlignment="1">
      <alignment horizontal="right"/>
    </xf>
    <xf numFmtId="4" fontId="21" fillId="0" borderId="0" xfId="1" applyNumberFormat="1" applyFont="1" applyBorder="1"/>
    <xf numFmtId="0" fontId="20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3" fontId="16" fillId="0" borderId="0" xfId="1" applyNumberFormat="1" applyFont="1" applyAlignment="1">
      <alignment wrapText="1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5112">
    <pageSetUpPr fitToPage="1"/>
  </sheetPr>
  <dimension ref="A1:O86"/>
  <sheetViews>
    <sheetView showGridLines="0" tabSelected="1" topLeftCell="B1" zoomScaleNormal="100" zoomScaleSheetLayoutView="75" workbookViewId="0"/>
  </sheetViews>
  <sheetFormatPr defaultRowHeight="12.75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/>
    <row r="2" spans="2:15" ht="17.25" customHeight="1">
      <c r="B2" s="3"/>
      <c r="C2" s="4" t="s">
        <v>569</v>
      </c>
      <c r="E2" s="5"/>
      <c r="F2" s="4"/>
      <c r="G2" s="6"/>
      <c r="H2" s="7" t="s">
        <v>0</v>
      </c>
      <c r="I2" s="8">
        <f ca="1">TODAY()</f>
        <v>42947</v>
      </c>
      <c r="K2" s="3"/>
    </row>
    <row r="3" spans="2:15" ht="6" customHeight="1">
      <c r="C3" s="9"/>
      <c r="D3" s="10" t="s">
        <v>1</v>
      </c>
    </row>
    <row r="4" spans="2:15" ht="4.5" customHeight="1"/>
    <row r="5" spans="2:15" ht="13.5" customHeight="1">
      <c r="C5" s="11" t="s">
        <v>2</v>
      </c>
      <c r="D5" s="12" t="s">
        <v>103</v>
      </c>
      <c r="E5" s="13" t="s">
        <v>104</v>
      </c>
      <c r="F5" s="14"/>
      <c r="G5" s="15"/>
      <c r="H5" s="14"/>
      <c r="I5" s="15"/>
      <c r="O5" s="8"/>
    </row>
    <row r="7" spans="2:15">
      <c r="C7" s="16" t="s">
        <v>3</v>
      </c>
      <c r="D7" s="17"/>
      <c r="H7" s="18" t="s">
        <v>4</v>
      </c>
      <c r="J7" s="17"/>
      <c r="K7" s="17"/>
    </row>
    <row r="8" spans="2:15">
      <c r="D8" s="17"/>
      <c r="H8" s="18" t="s">
        <v>5</v>
      </c>
      <c r="J8" s="17"/>
      <c r="K8" s="17"/>
    </row>
    <row r="9" spans="2:15">
      <c r="C9" s="18"/>
      <c r="D9" s="17"/>
      <c r="H9" s="18"/>
      <c r="J9" s="17"/>
    </row>
    <row r="10" spans="2:15">
      <c r="H10" s="18"/>
      <c r="J10" s="17"/>
    </row>
    <row r="11" spans="2:15">
      <c r="C11" s="16" t="s">
        <v>6</v>
      </c>
      <c r="D11" s="17"/>
      <c r="H11" s="18" t="s">
        <v>4</v>
      </c>
      <c r="J11" s="17"/>
      <c r="K11" s="17"/>
    </row>
    <row r="12" spans="2:15">
      <c r="D12" s="17"/>
      <c r="H12" s="18" t="s">
        <v>5</v>
      </c>
      <c r="J12" s="17"/>
      <c r="K12" s="17"/>
    </row>
    <row r="13" spans="2:15" ht="12" customHeight="1">
      <c r="C13" s="18"/>
      <c r="D13" s="17"/>
      <c r="J13" s="18"/>
    </row>
    <row r="14" spans="2:15" ht="24.75" customHeight="1">
      <c r="C14" s="19" t="s">
        <v>7</v>
      </c>
      <c r="H14" s="19" t="s">
        <v>8</v>
      </c>
      <c r="J14" s="18"/>
    </row>
    <row r="15" spans="2:15" ht="12.75" customHeight="1">
      <c r="J15" s="18"/>
    </row>
    <row r="16" spans="2:15" ht="28.5" customHeight="1">
      <c r="C16" s="19" t="s">
        <v>9</v>
      </c>
      <c r="H16" s="19" t="s">
        <v>9</v>
      </c>
    </row>
    <row r="17" spans="2:12" ht="25.5" customHeight="1"/>
    <row r="18" spans="2:12" ht="13.5" customHeight="1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34">
        <f>ROUND(G34,0)</f>
        <v>0</v>
      </c>
      <c r="J19" s="35"/>
      <c r="K19" s="36"/>
    </row>
    <row r="20" spans="2:12">
      <c r="B20" s="28" t="s">
        <v>13</v>
      </c>
      <c r="C20" s="29"/>
      <c r="D20" s="30">
        <f>SazbaDPH1</f>
        <v>15</v>
      </c>
      <c r="E20" s="31" t="s">
        <v>12</v>
      </c>
      <c r="F20" s="37"/>
      <c r="G20" s="38"/>
      <c r="H20" s="38"/>
      <c r="I20" s="39">
        <f>ROUND(I19*D20/100,0)</f>
        <v>0</v>
      </c>
      <c r="J20" s="40"/>
      <c r="K20" s="36"/>
    </row>
    <row r="21" spans="2:12">
      <c r="B21" s="28" t="s">
        <v>11</v>
      </c>
      <c r="C21" s="29"/>
      <c r="D21" s="30">
        <v>21</v>
      </c>
      <c r="E21" s="31" t="s">
        <v>12</v>
      </c>
      <c r="F21" s="37"/>
      <c r="G21" s="38"/>
      <c r="H21" s="38"/>
      <c r="I21" s="39">
        <f>ROUND(H34,0)</f>
        <v>0</v>
      </c>
      <c r="J21" s="40"/>
      <c r="K21" s="36"/>
    </row>
    <row r="22" spans="2:12" ht="13.5" thickBot="1">
      <c r="B22" s="28" t="s">
        <v>13</v>
      </c>
      <c r="C22" s="29"/>
      <c r="D22" s="30">
        <f>SazbaDPH2</f>
        <v>21</v>
      </c>
      <c r="E22" s="31" t="s">
        <v>12</v>
      </c>
      <c r="F22" s="41"/>
      <c r="G22" s="42"/>
      <c r="H22" s="42"/>
      <c r="I22" s="43">
        <f>ROUND(I21*D21/100,0)</f>
        <v>0</v>
      </c>
      <c r="J22" s="44"/>
      <c r="K22" s="36"/>
    </row>
    <row r="23" spans="2:12" ht="16.5" thickBot="1">
      <c r="B23" s="45" t="s">
        <v>14</v>
      </c>
      <c r="C23" s="46"/>
      <c r="D23" s="46"/>
      <c r="E23" s="47"/>
      <c r="F23" s="48"/>
      <c r="G23" s="49"/>
      <c r="H23" s="49"/>
      <c r="I23" s="50">
        <f>SUM(I19:I22)</f>
        <v>0</v>
      </c>
      <c r="J23" s="51"/>
      <c r="K23" s="52"/>
    </row>
    <row r="26" spans="2:12" ht="1.5" customHeight="1"/>
    <row r="27" spans="2:12" ht="15.75" customHeight="1">
      <c r="B27" s="13" t="s">
        <v>15</v>
      </c>
      <c r="C27" s="53"/>
      <c r="D27" s="53"/>
      <c r="E27" s="53"/>
      <c r="F27" s="53"/>
      <c r="G27" s="53"/>
      <c r="H27" s="53"/>
      <c r="I27" s="53"/>
      <c r="J27" s="53"/>
      <c r="K27" s="53"/>
      <c r="L27" s="54"/>
    </row>
    <row r="28" spans="2:12" ht="5.25" customHeight="1">
      <c r="L28" s="54"/>
    </row>
    <row r="29" spans="2:12" ht="24" customHeight="1">
      <c r="B29" s="55" t="s">
        <v>16</v>
      </c>
      <c r="C29" s="56"/>
      <c r="D29" s="56"/>
      <c r="E29" s="57"/>
      <c r="F29" s="58" t="s">
        <v>17</v>
      </c>
      <c r="G29" s="59" t="str">
        <f>CONCATENATE("Základ DPH ",SazbaDPH1," %")</f>
        <v>Základ DPH 15 %</v>
      </c>
      <c r="H29" s="58" t="str">
        <f>CONCATENATE("Základ DPH ",SazbaDPH2," %")</f>
        <v>Základ DPH 21 %</v>
      </c>
      <c r="I29" s="58" t="s">
        <v>18</v>
      </c>
      <c r="J29" s="58" t="s">
        <v>12</v>
      </c>
    </row>
    <row r="30" spans="2:12">
      <c r="B30" s="60" t="s">
        <v>106</v>
      </c>
      <c r="C30" s="61" t="s">
        <v>107</v>
      </c>
      <c r="D30" s="62"/>
      <c r="E30" s="63"/>
      <c r="F30" s="64">
        <f>G30+H30+I30</f>
        <v>0</v>
      </c>
      <c r="G30" s="65">
        <v>0</v>
      </c>
      <c r="H30" s="66">
        <v>0</v>
      </c>
      <c r="I30" s="66">
        <f t="shared" ref="I30:I33" si="0">(G30*SazbaDPH1)/100+(H30*SazbaDPH2)/100</f>
        <v>0</v>
      </c>
      <c r="J30" s="67" t="str">
        <f t="shared" ref="J30:J33" si="1">IF(CelkemObjekty=0,"",F30/CelkemObjekty*100)</f>
        <v/>
      </c>
    </row>
    <row r="31" spans="2:12">
      <c r="B31" s="68" t="s">
        <v>471</v>
      </c>
      <c r="C31" s="69" t="s">
        <v>472</v>
      </c>
      <c r="D31" s="70"/>
      <c r="E31" s="71"/>
      <c r="F31" s="72">
        <f t="shared" ref="F31:F33" si="2">G31+H31+I31</f>
        <v>0</v>
      </c>
      <c r="G31" s="73">
        <v>0</v>
      </c>
      <c r="H31" s="74">
        <v>0</v>
      </c>
      <c r="I31" s="74">
        <f t="shared" si="0"/>
        <v>0</v>
      </c>
      <c r="J31" s="67" t="str">
        <f t="shared" si="1"/>
        <v/>
      </c>
    </row>
    <row r="32" spans="2:12">
      <c r="B32" s="68" t="s">
        <v>528</v>
      </c>
      <c r="C32" s="69" t="s">
        <v>529</v>
      </c>
      <c r="D32" s="70"/>
      <c r="E32" s="71"/>
      <c r="F32" s="72">
        <f t="shared" si="2"/>
        <v>0</v>
      </c>
      <c r="G32" s="73">
        <v>0</v>
      </c>
      <c r="H32" s="74">
        <v>0</v>
      </c>
      <c r="I32" s="74">
        <f t="shared" si="0"/>
        <v>0</v>
      </c>
      <c r="J32" s="67" t="str">
        <f t="shared" si="1"/>
        <v/>
      </c>
    </row>
    <row r="33" spans="2:11">
      <c r="B33" s="68" t="s">
        <v>544</v>
      </c>
      <c r="C33" s="69" t="s">
        <v>545</v>
      </c>
      <c r="D33" s="70"/>
      <c r="E33" s="71"/>
      <c r="F33" s="72">
        <f t="shared" si="2"/>
        <v>0</v>
      </c>
      <c r="G33" s="73">
        <v>0</v>
      </c>
      <c r="H33" s="74">
        <v>0</v>
      </c>
      <c r="I33" s="74">
        <f t="shared" si="0"/>
        <v>0</v>
      </c>
      <c r="J33" s="67" t="str">
        <f t="shared" si="1"/>
        <v/>
      </c>
    </row>
    <row r="34" spans="2:11" ht="17.25" customHeight="1">
      <c r="B34" s="75" t="s">
        <v>19</v>
      </c>
      <c r="C34" s="76"/>
      <c r="D34" s="77"/>
      <c r="E34" s="78"/>
      <c r="F34" s="79">
        <f>SUM(F30:F33)</f>
        <v>0</v>
      </c>
      <c r="G34" s="79">
        <f>SUM(G30:G33)</f>
        <v>0</v>
      </c>
      <c r="H34" s="79">
        <f>SUM(H30:H33)</f>
        <v>0</v>
      </c>
      <c r="I34" s="79">
        <f>SUM(I30:I33)</f>
        <v>0</v>
      </c>
      <c r="J34" s="80" t="str">
        <f t="shared" ref="J34" si="3">IF(CelkemObjekty=0,"",F34/CelkemObjekty*100)</f>
        <v/>
      </c>
    </row>
    <row r="35" spans="2:11">
      <c r="B35" s="81"/>
      <c r="C35" s="81"/>
      <c r="D35" s="81"/>
      <c r="E35" s="81"/>
      <c r="F35" s="81"/>
      <c r="G35" s="81"/>
      <c r="H35" s="81"/>
      <c r="I35" s="81"/>
      <c r="J35" s="81"/>
      <c r="K35" s="81"/>
    </row>
    <row r="36" spans="2:11" ht="9.75" customHeight="1">
      <c r="B36" s="81"/>
      <c r="C36" s="81"/>
      <c r="D36" s="81"/>
      <c r="E36" s="81"/>
      <c r="F36" s="81"/>
      <c r="G36" s="81"/>
      <c r="H36" s="81"/>
      <c r="I36" s="81"/>
      <c r="J36" s="81"/>
      <c r="K36" s="81"/>
    </row>
    <row r="37" spans="2:11" ht="7.5" customHeight="1">
      <c r="B37" s="81"/>
      <c r="C37" s="81"/>
      <c r="D37" s="81"/>
      <c r="E37" s="81"/>
      <c r="F37" s="81"/>
      <c r="G37" s="81"/>
      <c r="H37" s="81"/>
      <c r="I37" s="81"/>
      <c r="J37" s="81"/>
      <c r="K37" s="81"/>
    </row>
    <row r="38" spans="2:11" ht="18">
      <c r="B38" s="13" t="s">
        <v>20</v>
      </c>
      <c r="C38" s="53"/>
      <c r="D38" s="53"/>
      <c r="E38" s="53"/>
      <c r="F38" s="53"/>
      <c r="G38" s="53"/>
      <c r="H38" s="53"/>
      <c r="I38" s="53"/>
      <c r="J38" s="53"/>
      <c r="K38" s="81"/>
    </row>
    <row r="39" spans="2:11">
      <c r="K39" s="81"/>
    </row>
    <row r="40" spans="2:11" ht="25.5">
      <c r="B40" s="82" t="s">
        <v>21</v>
      </c>
      <c r="C40" s="83" t="s">
        <v>22</v>
      </c>
      <c r="D40" s="56"/>
      <c r="E40" s="57"/>
      <c r="F40" s="58" t="s">
        <v>17</v>
      </c>
      <c r="G40" s="59" t="str">
        <f>CONCATENATE("Základ DPH ",SazbaDPH1," %")</f>
        <v>Základ DPH 15 %</v>
      </c>
      <c r="H40" s="58" t="str">
        <f>CONCATENATE("Základ DPH ",SazbaDPH2," %")</f>
        <v>Základ DPH 21 %</v>
      </c>
      <c r="I40" s="59" t="s">
        <v>18</v>
      </c>
      <c r="J40" s="58" t="s">
        <v>12</v>
      </c>
    </row>
    <row r="41" spans="2:11">
      <c r="B41" s="84" t="s">
        <v>106</v>
      </c>
      <c r="C41" s="85" t="s">
        <v>470</v>
      </c>
      <c r="D41" s="62"/>
      <c r="E41" s="63"/>
      <c r="F41" s="64">
        <f>G41+H41+I41</f>
        <v>0</v>
      </c>
      <c r="G41" s="65">
        <v>0</v>
      </c>
      <c r="H41" s="66">
        <v>0</v>
      </c>
      <c r="I41" s="73">
        <f t="shared" ref="I41:I44" si="4">(G41*SazbaDPH1)/100+(H41*SazbaDPH2)/100</f>
        <v>0</v>
      </c>
      <c r="J41" s="67" t="str">
        <f t="shared" ref="J41:J44" si="5">IF(CelkemObjekty=0,"",F41/CelkemObjekty*100)</f>
        <v/>
      </c>
    </row>
    <row r="42" spans="2:11">
      <c r="B42" s="86" t="s">
        <v>471</v>
      </c>
      <c r="C42" s="87" t="s">
        <v>527</v>
      </c>
      <c r="D42" s="70"/>
      <c r="E42" s="71"/>
      <c r="F42" s="72">
        <f t="shared" ref="F42:F44" si="6">G42+H42+I42</f>
        <v>0</v>
      </c>
      <c r="G42" s="73">
        <v>0</v>
      </c>
      <c r="H42" s="74">
        <v>0</v>
      </c>
      <c r="I42" s="73">
        <f t="shared" si="4"/>
        <v>0</v>
      </c>
      <c r="J42" s="67" t="str">
        <f t="shared" si="5"/>
        <v/>
      </c>
    </row>
    <row r="43" spans="2:11">
      <c r="B43" s="86" t="s">
        <v>528</v>
      </c>
      <c r="C43" s="87" t="s">
        <v>543</v>
      </c>
      <c r="D43" s="70"/>
      <c r="E43" s="71"/>
      <c r="F43" s="72">
        <f t="shared" si="6"/>
        <v>0</v>
      </c>
      <c r="G43" s="73">
        <v>0</v>
      </c>
      <c r="H43" s="74">
        <v>0</v>
      </c>
      <c r="I43" s="73">
        <f t="shared" si="4"/>
        <v>0</v>
      </c>
      <c r="J43" s="67" t="str">
        <f t="shared" si="5"/>
        <v/>
      </c>
    </row>
    <row r="44" spans="2:11">
      <c r="B44" s="86" t="s">
        <v>544</v>
      </c>
      <c r="C44" s="87" t="s">
        <v>568</v>
      </c>
      <c r="D44" s="70"/>
      <c r="E44" s="71"/>
      <c r="F44" s="72">
        <f t="shared" si="6"/>
        <v>0</v>
      </c>
      <c r="G44" s="73">
        <v>0</v>
      </c>
      <c r="H44" s="74">
        <v>0</v>
      </c>
      <c r="I44" s="73">
        <f t="shared" si="4"/>
        <v>0</v>
      </c>
      <c r="J44" s="67" t="str">
        <f t="shared" si="5"/>
        <v/>
      </c>
    </row>
    <row r="45" spans="2:11">
      <c r="B45" s="75" t="s">
        <v>19</v>
      </c>
      <c r="C45" s="76"/>
      <c r="D45" s="77"/>
      <c r="E45" s="78"/>
      <c r="F45" s="79">
        <f>SUM(F41:F44)</f>
        <v>0</v>
      </c>
      <c r="G45" s="88">
        <f>SUM(G41:G44)</f>
        <v>0</v>
      </c>
      <c r="H45" s="79">
        <f>SUM(H41:H44)</f>
        <v>0</v>
      </c>
      <c r="I45" s="88">
        <f>SUM(I41:I44)</f>
        <v>0</v>
      </c>
      <c r="J45" s="80" t="str">
        <f t="shared" ref="J45" si="7">IF(CelkemObjekty=0,"",F45/CelkemObjekty*100)</f>
        <v/>
      </c>
    </row>
    <row r="46" spans="2:11" ht="9" customHeight="1"/>
    <row r="47" spans="2:11" ht="6" customHeight="1"/>
    <row r="48" spans="2:11" ht="3" customHeight="1"/>
    <row r="49" spans="2:10" ht="6.75" customHeight="1"/>
    <row r="50" spans="2:10" ht="20.25" customHeight="1">
      <c r="B50" s="13" t="s">
        <v>23</v>
      </c>
      <c r="C50" s="53"/>
      <c r="D50" s="53"/>
      <c r="E50" s="53"/>
      <c r="F50" s="53"/>
      <c r="G50" s="53"/>
      <c r="H50" s="53"/>
      <c r="I50" s="53"/>
      <c r="J50" s="53"/>
    </row>
    <row r="51" spans="2:10" ht="9" customHeight="1"/>
    <row r="52" spans="2:10">
      <c r="B52" s="55" t="s">
        <v>24</v>
      </c>
      <c r="C52" s="56"/>
      <c r="D52" s="56"/>
      <c r="E52" s="58" t="s">
        <v>12</v>
      </c>
      <c r="F52" s="58" t="s">
        <v>25</v>
      </c>
      <c r="G52" s="59" t="s">
        <v>26</v>
      </c>
      <c r="H52" s="58" t="s">
        <v>27</v>
      </c>
      <c r="I52" s="59" t="s">
        <v>28</v>
      </c>
      <c r="J52" s="89" t="s">
        <v>29</v>
      </c>
    </row>
    <row r="53" spans="2:10">
      <c r="B53" s="60" t="s">
        <v>345</v>
      </c>
      <c r="C53" s="61" t="s">
        <v>531</v>
      </c>
      <c r="D53" s="62"/>
      <c r="E53" s="90" t="str">
        <f>IF(SUM(SoucetDilu)=0,"",SUM(F53:J53)/SUM(SoucetDilu)*100)</f>
        <v/>
      </c>
      <c r="F53" s="66">
        <v>0</v>
      </c>
      <c r="G53" s="65">
        <v>0</v>
      </c>
      <c r="H53" s="66">
        <v>0</v>
      </c>
      <c r="I53" s="65">
        <v>0</v>
      </c>
      <c r="J53" s="66">
        <v>0</v>
      </c>
    </row>
    <row r="54" spans="2:10">
      <c r="B54" s="68" t="s">
        <v>98</v>
      </c>
      <c r="C54" s="69" t="s">
        <v>99</v>
      </c>
      <c r="D54" s="70"/>
      <c r="E54" s="91" t="str">
        <f>IF(SUM(SoucetDilu)=0,"",SUM(F54:J54)/SUM(SoucetDilu)*100)</f>
        <v/>
      </c>
      <c r="F54" s="74">
        <v>0</v>
      </c>
      <c r="G54" s="73">
        <v>0</v>
      </c>
      <c r="H54" s="74">
        <v>0</v>
      </c>
      <c r="I54" s="73">
        <v>0</v>
      </c>
      <c r="J54" s="74">
        <v>0</v>
      </c>
    </row>
    <row r="55" spans="2:10">
      <c r="B55" s="68" t="s">
        <v>210</v>
      </c>
      <c r="C55" s="69" t="s">
        <v>211</v>
      </c>
      <c r="D55" s="70"/>
      <c r="E55" s="91" t="str">
        <f>IF(SUM(SoucetDilu)=0,"",SUM(F55:J55)/SUM(SoucetDilu)*100)</f>
        <v/>
      </c>
      <c r="F55" s="74">
        <v>0</v>
      </c>
      <c r="G55" s="73">
        <v>0</v>
      </c>
      <c r="H55" s="74">
        <v>0</v>
      </c>
      <c r="I55" s="73">
        <v>0</v>
      </c>
      <c r="J55" s="74">
        <v>0</v>
      </c>
    </row>
    <row r="56" spans="2:10">
      <c r="B56" s="68" t="s">
        <v>222</v>
      </c>
      <c r="C56" s="69" t="s">
        <v>223</v>
      </c>
      <c r="D56" s="70"/>
      <c r="E56" s="91" t="str">
        <f>IF(SUM(SoucetDilu)=0,"",SUM(F56:J56)/SUM(SoucetDilu)*100)</f>
        <v/>
      </c>
      <c r="F56" s="74">
        <v>0</v>
      </c>
      <c r="G56" s="73">
        <v>0</v>
      </c>
      <c r="H56" s="74">
        <v>0</v>
      </c>
      <c r="I56" s="73">
        <v>0</v>
      </c>
      <c r="J56" s="74">
        <v>0</v>
      </c>
    </row>
    <row r="57" spans="2:10">
      <c r="B57" s="68" t="s">
        <v>230</v>
      </c>
      <c r="C57" s="69" t="s">
        <v>231</v>
      </c>
      <c r="D57" s="70"/>
      <c r="E57" s="91" t="str">
        <f>IF(SUM(SoucetDilu)=0,"",SUM(F57:J57)/SUM(SoucetDilu)*100)</f>
        <v/>
      </c>
      <c r="F57" s="74">
        <v>0</v>
      </c>
      <c r="G57" s="73">
        <v>0</v>
      </c>
      <c r="H57" s="74">
        <v>0</v>
      </c>
      <c r="I57" s="73">
        <v>0</v>
      </c>
      <c r="J57" s="74">
        <v>0</v>
      </c>
    </row>
    <row r="58" spans="2:10">
      <c r="B58" s="68" t="s">
        <v>315</v>
      </c>
      <c r="C58" s="69" t="s">
        <v>316</v>
      </c>
      <c r="D58" s="70"/>
      <c r="E58" s="91" t="str">
        <f>IF(SUM(SoucetDilu)=0,"",SUM(F58:J58)/SUM(SoucetDilu)*100)</f>
        <v/>
      </c>
      <c r="F58" s="74">
        <v>0</v>
      </c>
      <c r="G58" s="73">
        <v>0</v>
      </c>
      <c r="H58" s="74">
        <v>0</v>
      </c>
      <c r="I58" s="73">
        <v>0</v>
      </c>
      <c r="J58" s="74">
        <v>0</v>
      </c>
    </row>
    <row r="59" spans="2:10">
      <c r="B59" s="68" t="s">
        <v>423</v>
      </c>
      <c r="C59" s="69" t="s">
        <v>424</v>
      </c>
      <c r="D59" s="70"/>
      <c r="E59" s="91" t="str">
        <f>IF(SUM(SoucetDilu)=0,"",SUM(F59:J59)/SUM(SoucetDilu)*100)</f>
        <v/>
      </c>
      <c r="F59" s="74">
        <v>0</v>
      </c>
      <c r="G59" s="73">
        <v>0</v>
      </c>
      <c r="H59" s="74">
        <v>0</v>
      </c>
      <c r="I59" s="73">
        <v>0</v>
      </c>
      <c r="J59" s="74">
        <v>0</v>
      </c>
    </row>
    <row r="60" spans="2:10">
      <c r="B60" s="68" t="s">
        <v>434</v>
      </c>
      <c r="C60" s="69" t="s">
        <v>435</v>
      </c>
      <c r="D60" s="70"/>
      <c r="E60" s="91" t="str">
        <f>IF(SUM(SoucetDilu)=0,"",SUM(F60:J60)/SUM(SoucetDilu)*100)</f>
        <v/>
      </c>
      <c r="F60" s="74">
        <v>0</v>
      </c>
      <c r="G60" s="73">
        <v>0</v>
      </c>
      <c r="H60" s="74">
        <v>0</v>
      </c>
      <c r="I60" s="73">
        <v>0</v>
      </c>
      <c r="J60" s="74">
        <v>0</v>
      </c>
    </row>
    <row r="61" spans="2:10">
      <c r="B61" s="68" t="s">
        <v>448</v>
      </c>
      <c r="C61" s="69" t="s">
        <v>449</v>
      </c>
      <c r="D61" s="70"/>
      <c r="E61" s="91" t="str">
        <f>IF(SUM(SoucetDilu)=0,"",SUM(F61:J61)/SUM(SoucetDilu)*100)</f>
        <v/>
      </c>
      <c r="F61" s="74">
        <v>0</v>
      </c>
      <c r="G61" s="73">
        <v>0</v>
      </c>
      <c r="H61" s="74">
        <v>0</v>
      </c>
      <c r="I61" s="73">
        <v>0</v>
      </c>
      <c r="J61" s="74">
        <v>0</v>
      </c>
    </row>
    <row r="62" spans="2:10">
      <c r="B62" s="68" t="s">
        <v>321</v>
      </c>
      <c r="C62" s="69" t="s">
        <v>322</v>
      </c>
      <c r="D62" s="70"/>
      <c r="E62" s="91" t="str">
        <f>IF(SUM(SoucetDilu)=0,"",SUM(F62:J62)/SUM(SoucetDilu)*100)</f>
        <v/>
      </c>
      <c r="F62" s="74">
        <v>0</v>
      </c>
      <c r="G62" s="73">
        <v>0</v>
      </c>
      <c r="H62" s="74">
        <v>0</v>
      </c>
      <c r="I62" s="73">
        <v>0</v>
      </c>
      <c r="J62" s="74">
        <v>0</v>
      </c>
    </row>
    <row r="63" spans="2:10">
      <c r="B63" s="68" t="s">
        <v>333</v>
      </c>
      <c r="C63" s="69" t="s">
        <v>334</v>
      </c>
      <c r="D63" s="70"/>
      <c r="E63" s="91" t="str">
        <f>IF(SUM(SoucetDilu)=0,"",SUM(F63:J63)/SUM(SoucetDilu)*100)</f>
        <v/>
      </c>
      <c r="F63" s="74">
        <v>0</v>
      </c>
      <c r="G63" s="73">
        <v>0</v>
      </c>
      <c r="H63" s="74">
        <v>0</v>
      </c>
      <c r="I63" s="73">
        <v>0</v>
      </c>
      <c r="J63" s="74">
        <v>0</v>
      </c>
    </row>
    <row r="64" spans="2:10">
      <c r="B64" s="68" t="s">
        <v>406</v>
      </c>
      <c r="C64" s="69" t="s">
        <v>407</v>
      </c>
      <c r="D64" s="70"/>
      <c r="E64" s="91" t="str">
        <f>IF(SUM(SoucetDilu)=0,"",SUM(F64:J64)/SUM(SoucetDilu)*100)</f>
        <v/>
      </c>
      <c r="F64" s="74">
        <v>0</v>
      </c>
      <c r="G64" s="73">
        <v>0</v>
      </c>
      <c r="H64" s="74">
        <v>0</v>
      </c>
      <c r="I64" s="73">
        <v>0</v>
      </c>
      <c r="J64" s="74">
        <v>0</v>
      </c>
    </row>
    <row r="65" spans="2:10">
      <c r="B65" s="68" t="s">
        <v>417</v>
      </c>
      <c r="C65" s="69" t="s">
        <v>418</v>
      </c>
      <c r="D65" s="70"/>
      <c r="E65" s="91" t="str">
        <f>IF(SUM(SoucetDilu)=0,"",SUM(F65:J65)/SUM(SoucetDilu)*100)</f>
        <v/>
      </c>
      <c r="F65" s="74">
        <v>0</v>
      </c>
      <c r="G65" s="73">
        <v>0</v>
      </c>
      <c r="H65" s="74">
        <v>0</v>
      </c>
      <c r="I65" s="73">
        <v>0</v>
      </c>
      <c r="J65" s="74">
        <v>0</v>
      </c>
    </row>
    <row r="66" spans="2:10">
      <c r="B66" s="68" t="s">
        <v>453</v>
      </c>
      <c r="C66" s="69" t="s">
        <v>454</v>
      </c>
      <c r="D66" s="70"/>
      <c r="E66" s="91" t="str">
        <f>IF(SUM(SoucetDilu)=0,"",SUM(F66:J66)/SUM(SoucetDilu)*100)</f>
        <v/>
      </c>
      <c r="F66" s="74">
        <v>0</v>
      </c>
      <c r="G66" s="73">
        <v>0</v>
      </c>
      <c r="H66" s="74">
        <v>0</v>
      </c>
      <c r="I66" s="73">
        <v>0</v>
      </c>
      <c r="J66" s="74">
        <v>0</v>
      </c>
    </row>
    <row r="67" spans="2:10">
      <c r="B67" s="75" t="s">
        <v>19</v>
      </c>
      <c r="C67" s="76"/>
      <c r="D67" s="77"/>
      <c r="E67" s="92" t="str">
        <f>IF(SUM(SoucetDilu)=0,"",SUM(F67:J67)/SUM(SoucetDilu)*100)</f>
        <v/>
      </c>
      <c r="F67" s="79">
        <f>SUM(F53:F66)</f>
        <v>0</v>
      </c>
      <c r="G67" s="88">
        <f>SUM(G53:G66)</f>
        <v>0</v>
      </c>
      <c r="H67" s="79">
        <f>SUM(H53:H66)</f>
        <v>0</v>
      </c>
      <c r="I67" s="88">
        <f>SUM(I53:I66)</f>
        <v>0</v>
      </c>
      <c r="J67" s="79">
        <f>SUM(J53:J66)</f>
        <v>0</v>
      </c>
    </row>
    <row r="69" spans="2:10" ht="2.25" customHeight="1"/>
    <row r="70" spans="2:10" ht="1.5" customHeight="1"/>
    <row r="71" spans="2:10" ht="0.75" customHeight="1"/>
    <row r="72" spans="2:10" ht="0.75" customHeight="1"/>
    <row r="73" spans="2:10" ht="0.75" customHeight="1"/>
    <row r="74" spans="2:10" ht="18">
      <c r="B74" s="13" t="s">
        <v>30</v>
      </c>
      <c r="C74" s="53"/>
      <c r="D74" s="53"/>
      <c r="E74" s="53"/>
      <c r="F74" s="53"/>
      <c r="G74" s="53"/>
      <c r="H74" s="53"/>
      <c r="I74" s="53"/>
      <c r="J74" s="53"/>
    </row>
    <row r="76" spans="2:10">
      <c r="B76" s="55" t="s">
        <v>31</v>
      </c>
      <c r="C76" s="56"/>
      <c r="D76" s="56"/>
      <c r="E76" s="93"/>
      <c r="F76" s="94"/>
      <c r="G76" s="59"/>
      <c r="H76" s="58" t="s">
        <v>17</v>
      </c>
      <c r="I76" s="1"/>
      <c r="J76" s="1"/>
    </row>
    <row r="77" spans="2:10">
      <c r="B77" s="60" t="s">
        <v>462</v>
      </c>
      <c r="C77" s="61"/>
      <c r="D77" s="62"/>
      <c r="E77" s="95"/>
      <c r="F77" s="96"/>
      <c r="G77" s="65"/>
      <c r="H77" s="66">
        <v>0</v>
      </c>
      <c r="I77" s="1"/>
      <c r="J77" s="1"/>
    </row>
    <row r="78" spans="2:10">
      <c r="B78" s="68" t="s">
        <v>463</v>
      </c>
      <c r="C78" s="69"/>
      <c r="D78" s="70"/>
      <c r="E78" s="97"/>
      <c r="F78" s="98"/>
      <c r="G78" s="73"/>
      <c r="H78" s="74">
        <v>0</v>
      </c>
      <c r="I78" s="1"/>
      <c r="J78" s="1"/>
    </row>
    <row r="79" spans="2:10">
      <c r="B79" s="68" t="s">
        <v>464</v>
      </c>
      <c r="C79" s="69"/>
      <c r="D79" s="70"/>
      <c r="E79" s="97"/>
      <c r="F79" s="98"/>
      <c r="G79" s="73"/>
      <c r="H79" s="74">
        <v>0</v>
      </c>
      <c r="I79" s="1"/>
      <c r="J79" s="1"/>
    </row>
    <row r="80" spans="2:10">
      <c r="B80" s="68" t="s">
        <v>465</v>
      </c>
      <c r="C80" s="69"/>
      <c r="D80" s="70"/>
      <c r="E80" s="97"/>
      <c r="F80" s="98"/>
      <c r="G80" s="73"/>
      <c r="H80" s="74">
        <v>0</v>
      </c>
      <c r="I80" s="1"/>
      <c r="J80" s="1"/>
    </row>
    <row r="81" spans="2:10">
      <c r="B81" s="68" t="s">
        <v>466</v>
      </c>
      <c r="C81" s="69"/>
      <c r="D81" s="70"/>
      <c r="E81" s="97"/>
      <c r="F81" s="98"/>
      <c r="G81" s="73"/>
      <c r="H81" s="74">
        <v>0</v>
      </c>
      <c r="I81" s="1"/>
      <c r="J81" s="1"/>
    </row>
    <row r="82" spans="2:10">
      <c r="B82" s="68" t="s">
        <v>467</v>
      </c>
      <c r="C82" s="69"/>
      <c r="D82" s="70"/>
      <c r="E82" s="97"/>
      <c r="F82" s="98"/>
      <c r="G82" s="73"/>
      <c r="H82" s="74">
        <v>0</v>
      </c>
      <c r="I82" s="1"/>
      <c r="J82" s="1"/>
    </row>
    <row r="83" spans="2:10">
      <c r="B83" s="68" t="s">
        <v>468</v>
      </c>
      <c r="C83" s="69"/>
      <c r="D83" s="70"/>
      <c r="E83" s="97"/>
      <c r="F83" s="98"/>
      <c r="G83" s="73"/>
      <c r="H83" s="74">
        <v>0</v>
      </c>
      <c r="I83" s="1"/>
      <c r="J83" s="1"/>
    </row>
    <row r="84" spans="2:10">
      <c r="B84" s="68" t="s">
        <v>469</v>
      </c>
      <c r="C84" s="69"/>
      <c r="D84" s="70"/>
      <c r="E84" s="97"/>
      <c r="F84" s="98"/>
      <c r="G84" s="73"/>
      <c r="H84" s="74">
        <v>0</v>
      </c>
      <c r="I84" s="1"/>
      <c r="J84" s="1"/>
    </row>
    <row r="85" spans="2:10">
      <c r="B85" s="75" t="s">
        <v>19</v>
      </c>
      <c r="C85" s="76"/>
      <c r="D85" s="77"/>
      <c r="E85" s="99"/>
      <c r="F85" s="100"/>
      <c r="G85" s="88"/>
      <c r="H85" s="79">
        <f>SUM(H77:H84)</f>
        <v>0</v>
      </c>
      <c r="I85" s="1"/>
      <c r="J85" s="1"/>
    </row>
    <row r="86" spans="2:10">
      <c r="I86" s="1"/>
      <c r="J86" s="1"/>
    </row>
  </sheetData>
  <sortState ref="B831:K844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1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107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106</v>
      </c>
      <c r="B5" s="118"/>
      <c r="C5" s="119" t="s">
        <v>107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01.1 001 Rek'!E20</f>
        <v>0</v>
      </c>
      <c r="D15" s="160" t="str">
        <f>'SO 01.1 001 Rek'!A25</f>
        <v>Ztížené výrobní podmínky</v>
      </c>
      <c r="E15" s="161"/>
      <c r="F15" s="162"/>
      <c r="G15" s="159">
        <f>'SO 01.1 001 Rek'!I25</f>
        <v>0</v>
      </c>
    </row>
    <row r="16" spans="1:57" ht="15.95" customHeight="1">
      <c r="A16" s="157" t="s">
        <v>52</v>
      </c>
      <c r="B16" s="158" t="s">
        <v>53</v>
      </c>
      <c r="C16" s="159">
        <f>'SO 01.1 001 Rek'!F20</f>
        <v>0</v>
      </c>
      <c r="D16" s="109" t="str">
        <f>'SO 01.1 001 Rek'!A26</f>
        <v>Oborová přirážka</v>
      </c>
      <c r="E16" s="163"/>
      <c r="F16" s="164"/>
      <c r="G16" s="159">
        <f>'SO 01.1 001 Rek'!I26</f>
        <v>0</v>
      </c>
    </row>
    <row r="17" spans="1:7" ht="15.95" customHeight="1">
      <c r="A17" s="157" t="s">
        <v>54</v>
      </c>
      <c r="B17" s="158" t="s">
        <v>55</v>
      </c>
      <c r="C17" s="159">
        <f>'SO 01.1 001 Rek'!H20</f>
        <v>0</v>
      </c>
      <c r="D17" s="109" t="str">
        <f>'SO 01.1 001 Rek'!A27</f>
        <v>Přesun stavebních kapacit</v>
      </c>
      <c r="E17" s="163"/>
      <c r="F17" s="164"/>
      <c r="G17" s="159">
        <f>'SO 01.1 001 Rek'!I27</f>
        <v>0</v>
      </c>
    </row>
    <row r="18" spans="1:7" ht="15.95" customHeight="1">
      <c r="A18" s="165" t="s">
        <v>56</v>
      </c>
      <c r="B18" s="166" t="s">
        <v>57</v>
      </c>
      <c r="C18" s="159">
        <f>'SO 01.1 001 Rek'!G20</f>
        <v>0</v>
      </c>
      <c r="D18" s="109" t="str">
        <f>'SO 01.1 001 Rek'!A28</f>
        <v>Mimostaveništní doprava</v>
      </c>
      <c r="E18" s="163"/>
      <c r="F18" s="164"/>
      <c r="G18" s="159">
        <f>'SO 01.1 001 Rek'!I28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01.1 001 Rek'!A29</f>
        <v>Zařízení staveniště</v>
      </c>
      <c r="E19" s="163"/>
      <c r="F19" s="164"/>
      <c r="G19" s="159">
        <f>'SO 01.1 001 Rek'!I29</f>
        <v>0</v>
      </c>
    </row>
    <row r="20" spans="1:7" ht="15.95" customHeight="1">
      <c r="A20" s="167"/>
      <c r="B20" s="158"/>
      <c r="C20" s="159"/>
      <c r="D20" s="109" t="str">
        <f>'SO 01.1 001 Rek'!A30</f>
        <v>Provoz investora</v>
      </c>
      <c r="E20" s="163"/>
      <c r="F20" s="164"/>
      <c r="G20" s="159">
        <f>'SO 01.1 001 Rek'!I30</f>
        <v>0</v>
      </c>
    </row>
    <row r="21" spans="1:7" ht="15.95" customHeight="1">
      <c r="A21" s="167" t="s">
        <v>29</v>
      </c>
      <c r="B21" s="158"/>
      <c r="C21" s="159">
        <f>'SO 01.1 001 Rek'!I20</f>
        <v>0</v>
      </c>
      <c r="D21" s="109" t="str">
        <f>'SO 01.1 001 Rek'!A31</f>
        <v>Kompletační činnost (IČD)</v>
      </c>
      <c r="E21" s="163"/>
      <c r="F21" s="164"/>
      <c r="G21" s="159">
        <f>'SO 01.1 001 Rek'!I31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01.1 001 Rek'!H33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1"/>
  <dimension ref="A1:BE84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9" ht="13.5" thickBot="1">
      <c r="A2" s="213" t="s">
        <v>76</v>
      </c>
      <c r="B2" s="214"/>
      <c r="C2" s="215" t="s">
        <v>108</v>
      </c>
      <c r="D2" s="216"/>
      <c r="E2" s="217"/>
      <c r="F2" s="216"/>
      <c r="G2" s="218" t="s">
        <v>107</v>
      </c>
      <c r="H2" s="219"/>
      <c r="I2" s="220"/>
    </row>
    <row r="3" spans="1:9" ht="13.5" thickTop="1">
      <c r="F3" s="137"/>
    </row>
    <row r="4" spans="1:9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9" ht="13.5" thickBot="1"/>
    <row r="6" spans="1:9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9" s="137" customFormat="1">
      <c r="A7" s="332" t="str">
        <f>'SO 01.1 001 Pol'!B7</f>
        <v>1</v>
      </c>
      <c r="B7" s="70" t="str">
        <f>'SO 01.1 001 Pol'!C7</f>
        <v>Zemní práce</v>
      </c>
      <c r="D7" s="230"/>
      <c r="E7" s="333">
        <f>'SO 01.1 001 Pol'!BA84</f>
        <v>0</v>
      </c>
      <c r="F7" s="334">
        <f>'SO 01.1 001 Pol'!BB84</f>
        <v>0</v>
      </c>
      <c r="G7" s="334">
        <f>'SO 01.1 001 Pol'!BC84</f>
        <v>0</v>
      </c>
      <c r="H7" s="334">
        <f>'SO 01.1 001 Pol'!BD84</f>
        <v>0</v>
      </c>
      <c r="I7" s="335">
        <f>'SO 01.1 001 Pol'!BE84</f>
        <v>0</v>
      </c>
    </row>
    <row r="8" spans="1:9" s="137" customFormat="1">
      <c r="A8" s="332" t="str">
        <f>'SO 01.1 001 Pol'!B85</f>
        <v>2</v>
      </c>
      <c r="B8" s="70" t="str">
        <f>'SO 01.1 001 Pol'!C85</f>
        <v>Základy a zvláštní zakládání</v>
      </c>
      <c r="D8" s="230"/>
      <c r="E8" s="333">
        <f>'SO 01.1 001 Pol'!BA94</f>
        <v>0</v>
      </c>
      <c r="F8" s="334">
        <f>'SO 01.1 001 Pol'!BB94</f>
        <v>0</v>
      </c>
      <c r="G8" s="334">
        <f>'SO 01.1 001 Pol'!BC94</f>
        <v>0</v>
      </c>
      <c r="H8" s="334">
        <f>'SO 01.1 001 Pol'!BD94</f>
        <v>0</v>
      </c>
      <c r="I8" s="335">
        <f>'SO 01.1 001 Pol'!BE94</f>
        <v>0</v>
      </c>
    </row>
    <row r="9" spans="1:9" s="137" customFormat="1">
      <c r="A9" s="332" t="str">
        <f>'SO 01.1 001 Pol'!B95</f>
        <v>4</v>
      </c>
      <c r="B9" s="70" t="str">
        <f>'SO 01.1 001 Pol'!C95</f>
        <v>Vodorovné konstrukce</v>
      </c>
      <c r="D9" s="230"/>
      <c r="E9" s="333">
        <f>'SO 01.1 001 Pol'!BA99</f>
        <v>0</v>
      </c>
      <c r="F9" s="334">
        <f>'SO 01.1 001 Pol'!BB99</f>
        <v>0</v>
      </c>
      <c r="G9" s="334">
        <f>'SO 01.1 001 Pol'!BC99</f>
        <v>0</v>
      </c>
      <c r="H9" s="334">
        <f>'SO 01.1 001 Pol'!BD99</f>
        <v>0</v>
      </c>
      <c r="I9" s="335">
        <f>'SO 01.1 001 Pol'!BE99</f>
        <v>0</v>
      </c>
    </row>
    <row r="10" spans="1:9" s="137" customFormat="1">
      <c r="A10" s="332" t="str">
        <f>'SO 01.1 001 Pol'!B100</f>
        <v>5</v>
      </c>
      <c r="B10" s="70" t="str">
        <f>'SO 01.1 001 Pol'!C100</f>
        <v>Komunikace</v>
      </c>
      <c r="D10" s="230"/>
      <c r="E10" s="333">
        <f>'SO 01.1 001 Pol'!BA166</f>
        <v>0</v>
      </c>
      <c r="F10" s="334">
        <f>'SO 01.1 001 Pol'!BB166</f>
        <v>0</v>
      </c>
      <c r="G10" s="334">
        <f>'SO 01.1 001 Pol'!BC166</f>
        <v>0</v>
      </c>
      <c r="H10" s="334">
        <f>'SO 01.1 001 Pol'!BD166</f>
        <v>0</v>
      </c>
      <c r="I10" s="335">
        <f>'SO 01.1 001 Pol'!BE166</f>
        <v>0</v>
      </c>
    </row>
    <row r="11" spans="1:9" s="137" customFormat="1">
      <c r="A11" s="332" t="str">
        <f>'SO 01.1 001 Pol'!B167</f>
        <v>62</v>
      </c>
      <c r="B11" s="70" t="str">
        <f>'SO 01.1 001 Pol'!C167</f>
        <v>Úpravy povrchů vnější</v>
      </c>
      <c r="D11" s="230"/>
      <c r="E11" s="333">
        <f>'SO 01.1 001 Pol'!BA170</f>
        <v>0</v>
      </c>
      <c r="F11" s="334">
        <f>'SO 01.1 001 Pol'!BB170</f>
        <v>0</v>
      </c>
      <c r="G11" s="334">
        <f>'SO 01.1 001 Pol'!BC170</f>
        <v>0</v>
      </c>
      <c r="H11" s="334">
        <f>'SO 01.1 001 Pol'!BD170</f>
        <v>0</v>
      </c>
      <c r="I11" s="335">
        <f>'SO 01.1 001 Pol'!BE170</f>
        <v>0</v>
      </c>
    </row>
    <row r="12" spans="1:9" s="137" customFormat="1">
      <c r="A12" s="332" t="str">
        <f>'SO 01.1 001 Pol'!B171</f>
        <v>8</v>
      </c>
      <c r="B12" s="70" t="str">
        <f>'SO 01.1 001 Pol'!C171</f>
        <v>Trubní vedení</v>
      </c>
      <c r="D12" s="230"/>
      <c r="E12" s="333">
        <f>'SO 01.1 001 Pol'!BA178</f>
        <v>0</v>
      </c>
      <c r="F12" s="334">
        <f>'SO 01.1 001 Pol'!BB178</f>
        <v>0</v>
      </c>
      <c r="G12" s="334">
        <f>'SO 01.1 001 Pol'!BC178</f>
        <v>0</v>
      </c>
      <c r="H12" s="334">
        <f>'SO 01.1 001 Pol'!BD178</f>
        <v>0</v>
      </c>
      <c r="I12" s="335">
        <f>'SO 01.1 001 Pol'!BE178</f>
        <v>0</v>
      </c>
    </row>
    <row r="13" spans="1:9" s="137" customFormat="1">
      <c r="A13" s="332" t="str">
        <f>'SO 01.1 001 Pol'!B179</f>
        <v>91</v>
      </c>
      <c r="B13" s="70" t="str">
        <f>'SO 01.1 001 Pol'!C179</f>
        <v>Doplňující práce na komunikaci</v>
      </c>
      <c r="D13" s="230"/>
      <c r="E13" s="333">
        <f>'SO 01.1 001 Pol'!BA228</f>
        <v>0</v>
      </c>
      <c r="F13" s="334">
        <f>'SO 01.1 001 Pol'!BB228</f>
        <v>0</v>
      </c>
      <c r="G13" s="334">
        <f>'SO 01.1 001 Pol'!BC228</f>
        <v>0</v>
      </c>
      <c r="H13" s="334">
        <f>'SO 01.1 001 Pol'!BD228</f>
        <v>0</v>
      </c>
      <c r="I13" s="335">
        <f>'SO 01.1 001 Pol'!BE228</f>
        <v>0</v>
      </c>
    </row>
    <row r="14" spans="1:9" s="137" customFormat="1">
      <c r="A14" s="332" t="str">
        <f>'SO 01.1 001 Pol'!B229</f>
        <v>96</v>
      </c>
      <c r="B14" s="70" t="str">
        <f>'SO 01.1 001 Pol'!C229</f>
        <v>Bourání konstrukcí</v>
      </c>
      <c r="D14" s="230"/>
      <c r="E14" s="333">
        <f>'SO 01.1 001 Pol'!BA236</f>
        <v>0</v>
      </c>
      <c r="F14" s="334">
        <f>'SO 01.1 001 Pol'!BB236</f>
        <v>0</v>
      </c>
      <c r="G14" s="334">
        <f>'SO 01.1 001 Pol'!BC236</f>
        <v>0</v>
      </c>
      <c r="H14" s="334">
        <f>'SO 01.1 001 Pol'!BD236</f>
        <v>0</v>
      </c>
      <c r="I14" s="335">
        <f>'SO 01.1 001 Pol'!BE236</f>
        <v>0</v>
      </c>
    </row>
    <row r="15" spans="1:9" s="137" customFormat="1">
      <c r="A15" s="332" t="str">
        <f>'SO 01.1 001 Pol'!B237</f>
        <v>99</v>
      </c>
      <c r="B15" s="70" t="str">
        <f>'SO 01.1 001 Pol'!C237</f>
        <v>Staveništní přesun hmot</v>
      </c>
      <c r="D15" s="230"/>
      <c r="E15" s="333">
        <f>'SO 01.1 001 Pol'!BA239</f>
        <v>0</v>
      </c>
      <c r="F15" s="334">
        <f>'SO 01.1 001 Pol'!BB239</f>
        <v>0</v>
      </c>
      <c r="G15" s="334">
        <f>'SO 01.1 001 Pol'!BC239</f>
        <v>0</v>
      </c>
      <c r="H15" s="334">
        <f>'SO 01.1 001 Pol'!BD239</f>
        <v>0</v>
      </c>
      <c r="I15" s="335">
        <f>'SO 01.1 001 Pol'!BE239</f>
        <v>0</v>
      </c>
    </row>
    <row r="16" spans="1:9" s="137" customFormat="1">
      <c r="A16" s="332" t="str">
        <f>'SO 01.1 001 Pol'!B240</f>
        <v>711</v>
      </c>
      <c r="B16" s="70" t="str">
        <f>'SO 01.1 001 Pol'!C240</f>
        <v>Izolace proti vodě</v>
      </c>
      <c r="D16" s="230"/>
      <c r="E16" s="333">
        <f>'SO 01.1 001 Pol'!BA246</f>
        <v>0</v>
      </c>
      <c r="F16" s="334">
        <f>'SO 01.1 001 Pol'!BB246</f>
        <v>0</v>
      </c>
      <c r="G16" s="334">
        <f>'SO 01.1 001 Pol'!BC246</f>
        <v>0</v>
      </c>
      <c r="H16" s="334">
        <f>'SO 01.1 001 Pol'!BD246</f>
        <v>0</v>
      </c>
      <c r="I16" s="335">
        <f>'SO 01.1 001 Pol'!BE246</f>
        <v>0</v>
      </c>
    </row>
    <row r="17" spans="1:57" s="137" customFormat="1">
      <c r="A17" s="332" t="str">
        <f>'SO 01.1 001 Pol'!B247</f>
        <v>767</v>
      </c>
      <c r="B17" s="70" t="str">
        <f>'SO 01.1 001 Pol'!C247</f>
        <v>Konstrukce zámečnické</v>
      </c>
      <c r="D17" s="230"/>
      <c r="E17" s="333">
        <f>'SO 01.1 001 Pol'!BA256</f>
        <v>0</v>
      </c>
      <c r="F17" s="334">
        <f>'SO 01.1 001 Pol'!BB256</f>
        <v>0</v>
      </c>
      <c r="G17" s="334">
        <f>'SO 01.1 001 Pol'!BC256</f>
        <v>0</v>
      </c>
      <c r="H17" s="334">
        <f>'SO 01.1 001 Pol'!BD256</f>
        <v>0</v>
      </c>
      <c r="I17" s="335">
        <f>'SO 01.1 001 Pol'!BE256</f>
        <v>0</v>
      </c>
    </row>
    <row r="18" spans="1:57" s="137" customFormat="1">
      <c r="A18" s="332" t="str">
        <f>'SO 01.1 001 Pol'!B257</f>
        <v>783</v>
      </c>
      <c r="B18" s="70" t="str">
        <f>'SO 01.1 001 Pol'!C257</f>
        <v>Nátěry</v>
      </c>
      <c r="D18" s="230"/>
      <c r="E18" s="333">
        <f>'SO 01.1 001 Pol'!BA259</f>
        <v>0</v>
      </c>
      <c r="F18" s="334">
        <f>'SO 01.1 001 Pol'!BB259</f>
        <v>0</v>
      </c>
      <c r="G18" s="334">
        <f>'SO 01.1 001 Pol'!BC259</f>
        <v>0</v>
      </c>
      <c r="H18" s="334">
        <f>'SO 01.1 001 Pol'!BD259</f>
        <v>0</v>
      </c>
      <c r="I18" s="335">
        <f>'SO 01.1 001 Pol'!BE259</f>
        <v>0</v>
      </c>
    </row>
    <row r="19" spans="1:57" s="137" customFormat="1" ht="13.5" thickBot="1">
      <c r="A19" s="332" t="str">
        <f>'SO 01.1 001 Pol'!B260</f>
        <v>D96</v>
      </c>
      <c r="B19" s="70" t="str">
        <f>'SO 01.1 001 Pol'!C260</f>
        <v>Přesuny suti a vybouraných hmot</v>
      </c>
      <c r="D19" s="230"/>
      <c r="E19" s="333">
        <f>'SO 01.1 001 Pol'!BA264</f>
        <v>0</v>
      </c>
      <c r="F19" s="334">
        <f>'SO 01.1 001 Pol'!BB264</f>
        <v>0</v>
      </c>
      <c r="G19" s="334">
        <f>'SO 01.1 001 Pol'!BC264</f>
        <v>0</v>
      </c>
      <c r="H19" s="334">
        <f>'SO 01.1 001 Pol'!BD264</f>
        <v>0</v>
      </c>
      <c r="I19" s="335">
        <f>'SO 01.1 001 Pol'!BE264</f>
        <v>0</v>
      </c>
    </row>
    <row r="20" spans="1:57" s="14" customFormat="1" ht="13.5" thickBot="1">
      <c r="A20" s="231"/>
      <c r="B20" s="232" t="s">
        <v>79</v>
      </c>
      <c r="C20" s="232"/>
      <c r="D20" s="233"/>
      <c r="E20" s="234">
        <f>SUM(E7:E19)</f>
        <v>0</v>
      </c>
      <c r="F20" s="235">
        <f>SUM(F7:F19)</f>
        <v>0</v>
      </c>
      <c r="G20" s="235">
        <f>SUM(G7:G19)</f>
        <v>0</v>
      </c>
      <c r="H20" s="235">
        <f>SUM(H7:H19)</f>
        <v>0</v>
      </c>
      <c r="I20" s="236">
        <f>SUM(I7:I19)</f>
        <v>0</v>
      </c>
    </row>
    <row r="21" spans="1:57">
      <c r="A21" s="137"/>
      <c r="B21" s="137"/>
      <c r="C21" s="137"/>
      <c r="D21" s="137"/>
      <c r="E21" s="137"/>
      <c r="F21" s="137"/>
      <c r="G21" s="137"/>
      <c r="H21" s="137"/>
      <c r="I21" s="137"/>
    </row>
    <row r="22" spans="1:57" ht="19.5" customHeight="1">
      <c r="A22" s="222" t="s">
        <v>80</v>
      </c>
      <c r="B22" s="222"/>
      <c r="C22" s="222"/>
      <c r="D22" s="222"/>
      <c r="E22" s="222"/>
      <c r="F22" s="222"/>
      <c r="G22" s="237"/>
      <c r="H22" s="222"/>
      <c r="I22" s="222"/>
      <c r="BA22" s="143"/>
      <c r="BB22" s="143"/>
      <c r="BC22" s="143"/>
      <c r="BD22" s="143"/>
      <c r="BE22" s="143"/>
    </row>
    <row r="23" spans="1:57" ht="13.5" thickBot="1"/>
    <row r="24" spans="1:57">
      <c r="A24" s="175" t="s">
        <v>81</v>
      </c>
      <c r="B24" s="176"/>
      <c r="C24" s="176"/>
      <c r="D24" s="238"/>
      <c r="E24" s="239" t="s">
        <v>82</v>
      </c>
      <c r="F24" s="240" t="s">
        <v>12</v>
      </c>
      <c r="G24" s="241" t="s">
        <v>83</v>
      </c>
      <c r="H24" s="242"/>
      <c r="I24" s="243" t="s">
        <v>82</v>
      </c>
    </row>
    <row r="25" spans="1:57">
      <c r="A25" s="167" t="s">
        <v>462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0</v>
      </c>
    </row>
    <row r="26" spans="1:57">
      <c r="A26" s="167" t="s">
        <v>463</v>
      </c>
      <c r="B26" s="158"/>
      <c r="C26" s="158"/>
      <c r="D26" s="244"/>
      <c r="E26" s="245"/>
      <c r="F26" s="246"/>
      <c r="G26" s="247">
        <v>0</v>
      </c>
      <c r="H26" s="248"/>
      <c r="I26" s="249">
        <f>E26+F26*G26/100</f>
        <v>0</v>
      </c>
      <c r="BA26" s="1">
        <v>0</v>
      </c>
    </row>
    <row r="27" spans="1:57">
      <c r="A27" s="167" t="s">
        <v>464</v>
      </c>
      <c r="B27" s="158"/>
      <c r="C27" s="158"/>
      <c r="D27" s="244"/>
      <c r="E27" s="245"/>
      <c r="F27" s="246"/>
      <c r="G27" s="247">
        <v>0</v>
      </c>
      <c r="H27" s="248"/>
      <c r="I27" s="249">
        <f>E27+F27*G27/100</f>
        <v>0</v>
      </c>
      <c r="BA27" s="1">
        <v>0</v>
      </c>
    </row>
    <row r="28" spans="1:57">
      <c r="A28" s="167" t="s">
        <v>465</v>
      </c>
      <c r="B28" s="158"/>
      <c r="C28" s="158"/>
      <c r="D28" s="244"/>
      <c r="E28" s="245"/>
      <c r="F28" s="246"/>
      <c r="G28" s="247">
        <v>0</v>
      </c>
      <c r="H28" s="248"/>
      <c r="I28" s="249">
        <f>E28+F28*G28/100</f>
        <v>0</v>
      </c>
      <c r="BA28" s="1">
        <v>0</v>
      </c>
    </row>
    <row r="29" spans="1:57">
      <c r="A29" s="167" t="s">
        <v>466</v>
      </c>
      <c r="B29" s="158"/>
      <c r="C29" s="158"/>
      <c r="D29" s="244"/>
      <c r="E29" s="245"/>
      <c r="F29" s="246"/>
      <c r="G29" s="247">
        <v>0</v>
      </c>
      <c r="H29" s="248"/>
      <c r="I29" s="249">
        <f>E29+F29*G29/100</f>
        <v>0</v>
      </c>
      <c r="BA29" s="1">
        <v>1</v>
      </c>
    </row>
    <row r="30" spans="1:57">
      <c r="A30" s="167" t="s">
        <v>467</v>
      </c>
      <c r="B30" s="158"/>
      <c r="C30" s="158"/>
      <c r="D30" s="244"/>
      <c r="E30" s="245"/>
      <c r="F30" s="246"/>
      <c r="G30" s="247">
        <v>0</v>
      </c>
      <c r="H30" s="248"/>
      <c r="I30" s="249">
        <f>E30+F30*G30/100</f>
        <v>0</v>
      </c>
      <c r="BA30" s="1">
        <v>1</v>
      </c>
    </row>
    <row r="31" spans="1:57">
      <c r="A31" s="167" t="s">
        <v>468</v>
      </c>
      <c r="B31" s="158"/>
      <c r="C31" s="158"/>
      <c r="D31" s="244"/>
      <c r="E31" s="245"/>
      <c r="F31" s="246"/>
      <c r="G31" s="247">
        <v>0</v>
      </c>
      <c r="H31" s="248"/>
      <c r="I31" s="249">
        <f>E31+F31*G31/100</f>
        <v>0</v>
      </c>
      <c r="BA31" s="1">
        <v>2</v>
      </c>
    </row>
    <row r="32" spans="1:57">
      <c r="A32" s="167" t="s">
        <v>469</v>
      </c>
      <c r="B32" s="158"/>
      <c r="C32" s="158"/>
      <c r="D32" s="244"/>
      <c r="E32" s="245"/>
      <c r="F32" s="246"/>
      <c r="G32" s="247">
        <v>0</v>
      </c>
      <c r="H32" s="248"/>
      <c r="I32" s="249">
        <f>E32+F32*G32/100</f>
        <v>0</v>
      </c>
      <c r="BA32" s="1">
        <v>2</v>
      </c>
    </row>
    <row r="33" spans="1:9" ht="13.5" thickBot="1">
      <c r="A33" s="250"/>
      <c r="B33" s="251" t="s">
        <v>84</v>
      </c>
      <c r="C33" s="252"/>
      <c r="D33" s="253"/>
      <c r="E33" s="254"/>
      <c r="F33" s="255"/>
      <c r="G33" s="255"/>
      <c r="H33" s="256">
        <f>SUM(I25:I32)</f>
        <v>0</v>
      </c>
      <c r="I33" s="257"/>
    </row>
    <row r="35" spans="1:9">
      <c r="B35" s="14"/>
      <c r="F35" s="258"/>
      <c r="G35" s="259"/>
      <c r="H35" s="259"/>
      <c r="I35" s="54"/>
    </row>
    <row r="36" spans="1:9">
      <c r="F36" s="258"/>
      <c r="G36" s="259"/>
      <c r="H36" s="259"/>
      <c r="I36" s="54"/>
    </row>
    <row r="37" spans="1:9">
      <c r="F37" s="258"/>
      <c r="G37" s="259"/>
      <c r="H37" s="259"/>
      <c r="I37" s="54"/>
    </row>
    <row r="38" spans="1:9">
      <c r="F38" s="258"/>
      <c r="G38" s="259"/>
      <c r="H38" s="259"/>
      <c r="I38" s="54"/>
    </row>
    <row r="39" spans="1:9">
      <c r="F39" s="258"/>
      <c r="G39" s="259"/>
      <c r="H39" s="259"/>
      <c r="I39" s="54"/>
    </row>
    <row r="40" spans="1:9">
      <c r="F40" s="258"/>
      <c r="G40" s="259"/>
      <c r="H40" s="259"/>
      <c r="I40" s="54"/>
    </row>
    <row r="41" spans="1:9">
      <c r="F41" s="258"/>
      <c r="G41" s="259"/>
      <c r="H41" s="259"/>
      <c r="I41" s="54"/>
    </row>
    <row r="42" spans="1:9">
      <c r="F42" s="258"/>
      <c r="G42" s="259"/>
      <c r="H42" s="259"/>
      <c r="I42" s="54"/>
    </row>
    <row r="43" spans="1:9">
      <c r="F43" s="258"/>
      <c r="G43" s="259"/>
      <c r="H43" s="259"/>
      <c r="I43" s="54"/>
    </row>
    <row r="44" spans="1:9">
      <c r="F44" s="258"/>
      <c r="G44" s="259"/>
      <c r="H44" s="259"/>
      <c r="I44" s="54"/>
    </row>
    <row r="45" spans="1:9">
      <c r="F45" s="258"/>
      <c r="G45" s="259"/>
      <c r="H45" s="259"/>
      <c r="I45" s="54"/>
    </row>
    <row r="46" spans="1:9">
      <c r="F46" s="258"/>
      <c r="G46" s="259"/>
      <c r="H46" s="259"/>
      <c r="I46" s="54"/>
    </row>
    <row r="47" spans="1:9">
      <c r="F47" s="258"/>
      <c r="G47" s="259"/>
      <c r="H47" s="259"/>
      <c r="I47" s="54"/>
    </row>
    <row r="48" spans="1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  <row r="78" spans="6:9">
      <c r="F78" s="258"/>
      <c r="G78" s="259"/>
      <c r="H78" s="259"/>
      <c r="I78" s="54"/>
    </row>
    <row r="79" spans="6:9">
      <c r="F79" s="258"/>
      <c r="G79" s="259"/>
      <c r="H79" s="259"/>
      <c r="I79" s="54"/>
    </row>
    <row r="80" spans="6:9">
      <c r="F80" s="258"/>
      <c r="G80" s="259"/>
      <c r="H80" s="259"/>
      <c r="I80" s="54"/>
    </row>
    <row r="81" spans="6:9">
      <c r="F81" s="258"/>
      <c r="G81" s="259"/>
      <c r="H81" s="259"/>
      <c r="I81" s="54"/>
    </row>
    <row r="82" spans="6:9">
      <c r="F82" s="258"/>
      <c r="G82" s="259"/>
      <c r="H82" s="259"/>
      <c r="I82" s="54"/>
    </row>
    <row r="83" spans="6:9">
      <c r="F83" s="258"/>
      <c r="G83" s="259"/>
      <c r="H83" s="259"/>
      <c r="I83" s="54"/>
    </row>
    <row r="84" spans="6:9">
      <c r="F84" s="258"/>
      <c r="G84" s="259"/>
      <c r="H84" s="259"/>
      <c r="I84" s="54"/>
    </row>
  </sheetData>
  <mergeCells count="4">
    <mergeCell ref="A1:B1"/>
    <mergeCell ref="A2:B2"/>
    <mergeCell ref="G2:I2"/>
    <mergeCell ref="H33:I3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"/>
  <dimension ref="A1:CB337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01.1 001 Rek'!H1</f>
        <v>001</v>
      </c>
      <c r="G3" s="268"/>
    </row>
    <row r="4" spans="1:80" ht="13.5" thickBot="1">
      <c r="A4" s="269" t="s">
        <v>76</v>
      </c>
      <c r="B4" s="214"/>
      <c r="C4" s="215" t="s">
        <v>108</v>
      </c>
      <c r="D4" s="270"/>
      <c r="E4" s="271" t="str">
        <f>'SO 01.1 001 Rek'!G2</f>
        <v>Úsek 1 - uznatelné náklady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706.4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-97.483200000000011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114</v>
      </c>
      <c r="D9" s="310"/>
      <c r="E9" s="311">
        <v>833</v>
      </c>
      <c r="F9" s="312"/>
      <c r="G9" s="313"/>
      <c r="H9" s="314"/>
      <c r="I9" s="306"/>
      <c r="J9" s="315"/>
      <c r="K9" s="306"/>
      <c r="M9" s="307" t="s">
        <v>114</v>
      </c>
      <c r="O9" s="292"/>
    </row>
    <row r="10" spans="1:80">
      <c r="A10" s="301"/>
      <c r="B10" s="308"/>
      <c r="C10" s="309" t="s">
        <v>115</v>
      </c>
      <c r="D10" s="310"/>
      <c r="E10" s="311">
        <v>-126.6</v>
      </c>
      <c r="F10" s="312"/>
      <c r="G10" s="313"/>
      <c r="H10" s="314"/>
      <c r="I10" s="306"/>
      <c r="J10" s="315"/>
      <c r="K10" s="306"/>
      <c r="M10" s="307" t="s">
        <v>115</v>
      </c>
      <c r="O10" s="292"/>
    </row>
    <row r="11" spans="1:80">
      <c r="A11" s="293">
        <v>2</v>
      </c>
      <c r="B11" s="294" t="s">
        <v>116</v>
      </c>
      <c r="C11" s="295" t="s">
        <v>117</v>
      </c>
      <c r="D11" s="296" t="s">
        <v>113</v>
      </c>
      <c r="E11" s="297">
        <v>2842.7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-0.22500000000000001</v>
      </c>
      <c r="K11" s="300">
        <f>E11*J11</f>
        <v>-639.60749999999996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118</v>
      </c>
      <c r="D12" s="310"/>
      <c r="E12" s="311">
        <v>3366.5</v>
      </c>
      <c r="F12" s="312"/>
      <c r="G12" s="313"/>
      <c r="H12" s="314"/>
      <c r="I12" s="306"/>
      <c r="J12" s="315"/>
      <c r="K12" s="306"/>
      <c r="M12" s="307" t="s">
        <v>118</v>
      </c>
      <c r="O12" s="292"/>
    </row>
    <row r="13" spans="1:80">
      <c r="A13" s="301"/>
      <c r="B13" s="308"/>
      <c r="C13" s="309" t="s">
        <v>119</v>
      </c>
      <c r="D13" s="310"/>
      <c r="E13" s="311">
        <v>-523.79999999999995</v>
      </c>
      <c r="F13" s="312"/>
      <c r="G13" s="313"/>
      <c r="H13" s="314"/>
      <c r="I13" s="306"/>
      <c r="J13" s="315"/>
      <c r="K13" s="306"/>
      <c r="M13" s="307" t="s">
        <v>119</v>
      </c>
      <c r="O13" s="292"/>
    </row>
    <row r="14" spans="1:80">
      <c r="A14" s="293">
        <v>3</v>
      </c>
      <c r="B14" s="294" t="s">
        <v>120</v>
      </c>
      <c r="C14" s="295" t="s">
        <v>121</v>
      </c>
      <c r="D14" s="296" t="s">
        <v>113</v>
      </c>
      <c r="E14" s="297">
        <v>36.78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-18.39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4</v>
      </c>
      <c r="B15" s="294" t="s">
        <v>122</v>
      </c>
      <c r="C15" s="295" t="s">
        <v>123</v>
      </c>
      <c r="D15" s="296" t="s">
        <v>113</v>
      </c>
      <c r="E15" s="297">
        <v>116.5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-36.814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124</v>
      </c>
      <c r="D16" s="310"/>
      <c r="E16" s="311">
        <v>142</v>
      </c>
      <c r="F16" s="312"/>
      <c r="G16" s="313"/>
      <c r="H16" s="314"/>
      <c r="I16" s="306"/>
      <c r="J16" s="315"/>
      <c r="K16" s="306"/>
      <c r="M16" s="307" t="s">
        <v>124</v>
      </c>
      <c r="O16" s="292"/>
    </row>
    <row r="17" spans="1:80">
      <c r="A17" s="301"/>
      <c r="B17" s="308"/>
      <c r="C17" s="309" t="s">
        <v>125</v>
      </c>
      <c r="D17" s="310"/>
      <c r="E17" s="311">
        <v>-25.5</v>
      </c>
      <c r="F17" s="312"/>
      <c r="G17" s="313"/>
      <c r="H17" s="314"/>
      <c r="I17" s="306"/>
      <c r="J17" s="315"/>
      <c r="K17" s="306"/>
      <c r="M17" s="307" t="s">
        <v>125</v>
      </c>
      <c r="O17" s="292"/>
    </row>
    <row r="18" spans="1:80">
      <c r="A18" s="293">
        <v>5</v>
      </c>
      <c r="B18" s="294" t="s">
        <v>126</v>
      </c>
      <c r="C18" s="295" t="s">
        <v>127</v>
      </c>
      <c r="D18" s="296" t="s">
        <v>113</v>
      </c>
      <c r="E18" s="297">
        <v>6</v>
      </c>
      <c r="F18" s="297">
        <v>0</v>
      </c>
      <c r="G18" s="298">
        <f>E18*F18</f>
        <v>0</v>
      </c>
      <c r="H18" s="299">
        <v>0</v>
      </c>
      <c r="I18" s="300">
        <f>E18*H18</f>
        <v>0</v>
      </c>
      <c r="J18" s="299">
        <v>-0.45</v>
      </c>
      <c r="K18" s="300">
        <f>E18*J18</f>
        <v>-2.7</v>
      </c>
      <c r="O18" s="292">
        <v>2</v>
      </c>
      <c r="AA18" s="261">
        <v>1</v>
      </c>
      <c r="AB18" s="261">
        <v>1</v>
      </c>
      <c r="AC18" s="261">
        <v>1</v>
      </c>
      <c r="AZ18" s="261">
        <v>1</v>
      </c>
      <c r="BA18" s="261">
        <f>IF(AZ18=1,G18,0)</f>
        <v>0</v>
      </c>
      <c r="BB18" s="261">
        <f>IF(AZ18=2,G18,0)</f>
        <v>0</v>
      </c>
      <c r="BC18" s="261">
        <f>IF(AZ18=3,G18,0)</f>
        <v>0</v>
      </c>
      <c r="BD18" s="261">
        <f>IF(AZ18=4,G18,0)</f>
        <v>0</v>
      </c>
      <c r="BE18" s="261">
        <f>IF(AZ18=5,G18,0)</f>
        <v>0</v>
      </c>
      <c r="CA18" s="292">
        <v>1</v>
      </c>
      <c r="CB18" s="292">
        <v>1</v>
      </c>
    </row>
    <row r="19" spans="1:80">
      <c r="A19" s="301"/>
      <c r="B19" s="308"/>
      <c r="C19" s="309" t="s">
        <v>128</v>
      </c>
      <c r="D19" s="310"/>
      <c r="E19" s="311">
        <v>6</v>
      </c>
      <c r="F19" s="312"/>
      <c r="G19" s="313"/>
      <c r="H19" s="314"/>
      <c r="I19" s="306"/>
      <c r="J19" s="315"/>
      <c r="K19" s="306"/>
      <c r="M19" s="307" t="s">
        <v>128</v>
      </c>
      <c r="O19" s="292"/>
    </row>
    <row r="20" spans="1:80">
      <c r="A20" s="293">
        <v>6</v>
      </c>
      <c r="B20" s="294" t="s">
        <v>129</v>
      </c>
      <c r="C20" s="295" t="s">
        <v>130</v>
      </c>
      <c r="D20" s="296" t="s">
        <v>113</v>
      </c>
      <c r="E20" s="297">
        <v>3749.1</v>
      </c>
      <c r="F20" s="297">
        <v>0</v>
      </c>
      <c r="G20" s="298">
        <f>E20*F20</f>
        <v>0</v>
      </c>
      <c r="H20" s="299">
        <v>0</v>
      </c>
      <c r="I20" s="300">
        <f>E20*H20</f>
        <v>0</v>
      </c>
      <c r="J20" s="299">
        <v>-0.16</v>
      </c>
      <c r="K20" s="300">
        <f>E20*J20</f>
        <v>-599.85599999999999</v>
      </c>
      <c r="O20" s="292">
        <v>2</v>
      </c>
      <c r="AA20" s="261">
        <v>1</v>
      </c>
      <c r="AB20" s="261">
        <v>1</v>
      </c>
      <c r="AC20" s="261">
        <v>1</v>
      </c>
      <c r="AZ20" s="261">
        <v>1</v>
      </c>
      <c r="BA20" s="261">
        <f>IF(AZ20=1,G20,0)</f>
        <v>0</v>
      </c>
      <c r="BB20" s="261">
        <f>IF(AZ20=2,G20,0)</f>
        <v>0</v>
      </c>
      <c r="BC20" s="261">
        <f>IF(AZ20=3,G20,0)</f>
        <v>0</v>
      </c>
      <c r="BD20" s="261">
        <f>IF(AZ20=4,G20,0)</f>
        <v>0</v>
      </c>
      <c r="BE20" s="261">
        <f>IF(AZ20=5,G20,0)</f>
        <v>0</v>
      </c>
      <c r="CA20" s="292">
        <v>1</v>
      </c>
      <c r="CB20" s="292">
        <v>1</v>
      </c>
    </row>
    <row r="21" spans="1:80">
      <c r="A21" s="301"/>
      <c r="B21" s="308"/>
      <c r="C21" s="309" t="s">
        <v>131</v>
      </c>
      <c r="D21" s="310"/>
      <c r="E21" s="311">
        <v>4399.5</v>
      </c>
      <c r="F21" s="312"/>
      <c r="G21" s="313"/>
      <c r="H21" s="314"/>
      <c r="I21" s="306"/>
      <c r="J21" s="315"/>
      <c r="K21" s="306"/>
      <c r="M21" s="307" t="s">
        <v>131</v>
      </c>
      <c r="O21" s="292"/>
    </row>
    <row r="22" spans="1:80">
      <c r="A22" s="301"/>
      <c r="B22" s="308"/>
      <c r="C22" s="309" t="s">
        <v>132</v>
      </c>
      <c r="D22" s="310"/>
      <c r="E22" s="311">
        <v>-650.4</v>
      </c>
      <c r="F22" s="312"/>
      <c r="G22" s="313"/>
      <c r="H22" s="314"/>
      <c r="I22" s="306"/>
      <c r="J22" s="315"/>
      <c r="K22" s="306"/>
      <c r="M22" s="307" t="s">
        <v>132</v>
      </c>
      <c r="O22" s="292"/>
    </row>
    <row r="23" spans="1:80">
      <c r="A23" s="293">
        <v>7</v>
      </c>
      <c r="B23" s="294" t="s">
        <v>133</v>
      </c>
      <c r="C23" s="295" t="s">
        <v>134</v>
      </c>
      <c r="D23" s="296" t="s">
        <v>113</v>
      </c>
      <c r="E23" s="297">
        <v>650.4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-0.13</v>
      </c>
      <c r="K23" s="300">
        <f>E23*J23</f>
        <v>-84.552000000000007</v>
      </c>
      <c r="O23" s="292">
        <v>2</v>
      </c>
      <c r="AA23" s="261">
        <v>1</v>
      </c>
      <c r="AB23" s="261">
        <v>0</v>
      </c>
      <c r="AC23" s="261">
        <v>0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0</v>
      </c>
    </row>
    <row r="24" spans="1:80">
      <c r="A24" s="301"/>
      <c r="B24" s="308"/>
      <c r="C24" s="309" t="s">
        <v>135</v>
      </c>
      <c r="D24" s="310"/>
      <c r="E24" s="311">
        <v>650.4</v>
      </c>
      <c r="F24" s="312"/>
      <c r="G24" s="313"/>
      <c r="H24" s="314"/>
      <c r="I24" s="306"/>
      <c r="J24" s="315"/>
      <c r="K24" s="306"/>
      <c r="M24" s="307" t="s">
        <v>135</v>
      </c>
      <c r="O24" s="292"/>
    </row>
    <row r="25" spans="1:80">
      <c r="A25" s="293">
        <v>8</v>
      </c>
      <c r="B25" s="294" t="s">
        <v>136</v>
      </c>
      <c r="C25" s="295" t="s">
        <v>137</v>
      </c>
      <c r="D25" s="296" t="s">
        <v>138</v>
      </c>
      <c r="E25" s="297">
        <v>2683.8</v>
      </c>
      <c r="F25" s="297">
        <v>0</v>
      </c>
      <c r="G25" s="298">
        <f>E25*F25</f>
        <v>0</v>
      </c>
      <c r="H25" s="299">
        <v>0</v>
      </c>
      <c r="I25" s="300">
        <f>E25*H25</f>
        <v>0</v>
      </c>
      <c r="J25" s="299">
        <v>-0.14499999999999999</v>
      </c>
      <c r="K25" s="300">
        <f>E25*J25</f>
        <v>-389.15100000000001</v>
      </c>
      <c r="O25" s="292">
        <v>2</v>
      </c>
      <c r="AA25" s="261">
        <v>1</v>
      </c>
      <c r="AB25" s="261">
        <v>1</v>
      </c>
      <c r="AC25" s="261">
        <v>1</v>
      </c>
      <c r="AZ25" s="261">
        <v>1</v>
      </c>
      <c r="BA25" s="261">
        <f>IF(AZ25=1,G25,0)</f>
        <v>0</v>
      </c>
      <c r="BB25" s="261">
        <f>IF(AZ25=2,G25,0)</f>
        <v>0</v>
      </c>
      <c r="BC25" s="261">
        <f>IF(AZ25=3,G25,0)</f>
        <v>0</v>
      </c>
      <c r="BD25" s="261">
        <f>IF(AZ25=4,G25,0)</f>
        <v>0</v>
      </c>
      <c r="BE25" s="261">
        <f>IF(AZ25=5,G25,0)</f>
        <v>0</v>
      </c>
      <c r="CA25" s="292">
        <v>1</v>
      </c>
      <c r="CB25" s="292">
        <v>1</v>
      </c>
    </row>
    <row r="26" spans="1:80" ht="22.5">
      <c r="A26" s="301"/>
      <c r="B26" s="308"/>
      <c r="C26" s="309" t="s">
        <v>139</v>
      </c>
      <c r="D26" s="310"/>
      <c r="E26" s="311">
        <v>2361.6999999999998</v>
      </c>
      <c r="F26" s="312"/>
      <c r="G26" s="313"/>
      <c r="H26" s="314"/>
      <c r="I26" s="306"/>
      <c r="J26" s="315"/>
      <c r="K26" s="306"/>
      <c r="M26" s="307" t="s">
        <v>139</v>
      </c>
      <c r="O26" s="292"/>
    </row>
    <row r="27" spans="1:80">
      <c r="A27" s="301"/>
      <c r="B27" s="308"/>
      <c r="C27" s="309" t="s">
        <v>140</v>
      </c>
      <c r="D27" s="310"/>
      <c r="E27" s="311">
        <v>1295.5999999999999</v>
      </c>
      <c r="F27" s="312"/>
      <c r="G27" s="313"/>
      <c r="H27" s="314"/>
      <c r="I27" s="306"/>
      <c r="J27" s="315"/>
      <c r="K27" s="306"/>
      <c r="M27" s="307" t="s">
        <v>140</v>
      </c>
      <c r="O27" s="292"/>
    </row>
    <row r="28" spans="1:80">
      <c r="A28" s="301"/>
      <c r="B28" s="308"/>
      <c r="C28" s="309" t="s">
        <v>141</v>
      </c>
      <c r="D28" s="310"/>
      <c r="E28" s="311">
        <v>-973.5</v>
      </c>
      <c r="F28" s="312"/>
      <c r="G28" s="313"/>
      <c r="H28" s="314"/>
      <c r="I28" s="306"/>
      <c r="J28" s="315"/>
      <c r="K28" s="306"/>
      <c r="M28" s="307" t="s">
        <v>141</v>
      </c>
      <c r="O28" s="292"/>
    </row>
    <row r="29" spans="1:80">
      <c r="A29" s="293">
        <v>9</v>
      </c>
      <c r="B29" s="294" t="s">
        <v>142</v>
      </c>
      <c r="C29" s="295" t="s">
        <v>143</v>
      </c>
      <c r="D29" s="296" t="s">
        <v>144</v>
      </c>
      <c r="E29" s="297">
        <v>1128.163</v>
      </c>
      <c r="F29" s="297">
        <v>0</v>
      </c>
      <c r="G29" s="298">
        <f>E29*F29</f>
        <v>0</v>
      </c>
      <c r="H29" s="299">
        <v>0</v>
      </c>
      <c r="I29" s="300">
        <f>E29*H29</f>
        <v>0</v>
      </c>
      <c r="J29" s="299">
        <v>0</v>
      </c>
      <c r="K29" s="300">
        <f>E29*J29</f>
        <v>0</v>
      </c>
      <c r="O29" s="292">
        <v>2</v>
      </c>
      <c r="AA29" s="261">
        <v>1</v>
      </c>
      <c r="AB29" s="261">
        <v>1</v>
      </c>
      <c r="AC29" s="261">
        <v>1</v>
      </c>
      <c r="AZ29" s="261">
        <v>1</v>
      </c>
      <c r="BA29" s="261">
        <f>IF(AZ29=1,G29,0)</f>
        <v>0</v>
      </c>
      <c r="BB29" s="261">
        <f>IF(AZ29=2,G29,0)</f>
        <v>0</v>
      </c>
      <c r="BC29" s="261">
        <f>IF(AZ29=3,G29,0)</f>
        <v>0</v>
      </c>
      <c r="BD29" s="261">
        <f>IF(AZ29=4,G29,0)</f>
        <v>0</v>
      </c>
      <c r="BE29" s="261">
        <f>IF(AZ29=5,G29,0)</f>
        <v>0</v>
      </c>
      <c r="CA29" s="292">
        <v>1</v>
      </c>
      <c r="CB29" s="292">
        <v>1</v>
      </c>
    </row>
    <row r="30" spans="1:80" ht="22.5">
      <c r="A30" s="301"/>
      <c r="B30" s="308"/>
      <c r="C30" s="309" t="s">
        <v>145</v>
      </c>
      <c r="D30" s="310"/>
      <c r="E30" s="311">
        <v>1098.4559999999999</v>
      </c>
      <c r="F30" s="312"/>
      <c r="G30" s="313"/>
      <c r="H30" s="314"/>
      <c r="I30" s="306"/>
      <c r="J30" s="315"/>
      <c r="K30" s="306"/>
      <c r="M30" s="307" t="s">
        <v>145</v>
      </c>
      <c r="O30" s="292"/>
    </row>
    <row r="31" spans="1:80">
      <c r="A31" s="301"/>
      <c r="B31" s="308"/>
      <c r="C31" s="309" t="s">
        <v>146</v>
      </c>
      <c r="D31" s="310"/>
      <c r="E31" s="311">
        <v>353.572</v>
      </c>
      <c r="F31" s="312"/>
      <c r="G31" s="313"/>
      <c r="H31" s="314"/>
      <c r="I31" s="306"/>
      <c r="J31" s="315"/>
      <c r="K31" s="306"/>
      <c r="M31" s="307" t="s">
        <v>146</v>
      </c>
      <c r="O31" s="292"/>
    </row>
    <row r="32" spans="1:80">
      <c r="A32" s="301"/>
      <c r="B32" s="308"/>
      <c r="C32" s="309" t="s">
        <v>147</v>
      </c>
      <c r="D32" s="310"/>
      <c r="E32" s="311">
        <v>-323.86500000000001</v>
      </c>
      <c r="F32" s="312"/>
      <c r="G32" s="313"/>
      <c r="H32" s="314"/>
      <c r="I32" s="306"/>
      <c r="J32" s="315"/>
      <c r="K32" s="306"/>
      <c r="M32" s="336">
        <v>-323865</v>
      </c>
      <c r="O32" s="292"/>
    </row>
    <row r="33" spans="1:80">
      <c r="A33" s="293">
        <v>10</v>
      </c>
      <c r="B33" s="294" t="s">
        <v>148</v>
      </c>
      <c r="C33" s="295" t="s">
        <v>149</v>
      </c>
      <c r="D33" s="296" t="s">
        <v>144</v>
      </c>
      <c r="E33" s="297">
        <v>1128.163</v>
      </c>
      <c r="F33" s="297">
        <v>0</v>
      </c>
      <c r="G33" s="298">
        <f>E33*F33</f>
        <v>0</v>
      </c>
      <c r="H33" s="299">
        <v>0</v>
      </c>
      <c r="I33" s="300">
        <f>E33*H33</f>
        <v>0</v>
      </c>
      <c r="J33" s="299">
        <v>0</v>
      </c>
      <c r="K33" s="300">
        <f>E33*J33</f>
        <v>0</v>
      </c>
      <c r="O33" s="292">
        <v>2</v>
      </c>
      <c r="AA33" s="261">
        <v>1</v>
      </c>
      <c r="AB33" s="261">
        <v>1</v>
      </c>
      <c r="AC33" s="261">
        <v>1</v>
      </c>
      <c r="AZ33" s="261">
        <v>1</v>
      </c>
      <c r="BA33" s="261">
        <f>IF(AZ33=1,G33,0)</f>
        <v>0</v>
      </c>
      <c r="BB33" s="261">
        <f>IF(AZ33=2,G33,0)</f>
        <v>0</v>
      </c>
      <c r="BC33" s="261">
        <f>IF(AZ33=3,G33,0)</f>
        <v>0</v>
      </c>
      <c r="BD33" s="261">
        <f>IF(AZ33=4,G33,0)</f>
        <v>0</v>
      </c>
      <c r="BE33" s="261">
        <f>IF(AZ33=5,G33,0)</f>
        <v>0</v>
      </c>
      <c r="CA33" s="292">
        <v>1</v>
      </c>
      <c r="CB33" s="292">
        <v>1</v>
      </c>
    </row>
    <row r="34" spans="1:80" ht="22.5">
      <c r="A34" s="301"/>
      <c r="B34" s="308"/>
      <c r="C34" s="309" t="s">
        <v>145</v>
      </c>
      <c r="D34" s="310"/>
      <c r="E34" s="311">
        <v>1098.4559999999999</v>
      </c>
      <c r="F34" s="312"/>
      <c r="G34" s="313"/>
      <c r="H34" s="314"/>
      <c r="I34" s="306"/>
      <c r="J34" s="315"/>
      <c r="K34" s="306"/>
      <c r="M34" s="307" t="s">
        <v>145</v>
      </c>
      <c r="O34" s="292"/>
    </row>
    <row r="35" spans="1:80">
      <c r="A35" s="301"/>
      <c r="B35" s="308"/>
      <c r="C35" s="309" t="s">
        <v>146</v>
      </c>
      <c r="D35" s="310"/>
      <c r="E35" s="311">
        <v>353.572</v>
      </c>
      <c r="F35" s="312"/>
      <c r="G35" s="313"/>
      <c r="H35" s="314"/>
      <c r="I35" s="306"/>
      <c r="J35" s="315"/>
      <c r="K35" s="306"/>
      <c r="M35" s="307" t="s">
        <v>146</v>
      </c>
      <c r="O35" s="292"/>
    </row>
    <row r="36" spans="1:80">
      <c r="A36" s="301"/>
      <c r="B36" s="308"/>
      <c r="C36" s="309" t="s">
        <v>147</v>
      </c>
      <c r="D36" s="310"/>
      <c r="E36" s="311">
        <v>-323.86500000000001</v>
      </c>
      <c r="F36" s="312"/>
      <c r="G36" s="313"/>
      <c r="H36" s="314"/>
      <c r="I36" s="306"/>
      <c r="J36" s="315"/>
      <c r="K36" s="306"/>
      <c r="M36" s="336">
        <v>-323865</v>
      </c>
      <c r="O36" s="292"/>
    </row>
    <row r="37" spans="1:80">
      <c r="A37" s="293">
        <v>11</v>
      </c>
      <c r="B37" s="294" t="s">
        <v>150</v>
      </c>
      <c r="C37" s="295" t="s">
        <v>151</v>
      </c>
      <c r="D37" s="296" t="s">
        <v>144</v>
      </c>
      <c r="E37" s="297">
        <v>6.75</v>
      </c>
      <c r="F37" s="297">
        <v>0</v>
      </c>
      <c r="G37" s="298">
        <f>E37*F37</f>
        <v>0</v>
      </c>
      <c r="H37" s="299">
        <v>0</v>
      </c>
      <c r="I37" s="300">
        <f>E37*H37</f>
        <v>0</v>
      </c>
      <c r="J37" s="299">
        <v>0</v>
      </c>
      <c r="K37" s="300">
        <f>E37*J37</f>
        <v>0</v>
      </c>
      <c r="O37" s="292">
        <v>2</v>
      </c>
      <c r="AA37" s="261">
        <v>1</v>
      </c>
      <c r="AB37" s="261">
        <v>1</v>
      </c>
      <c r="AC37" s="261">
        <v>1</v>
      </c>
      <c r="AZ37" s="261">
        <v>1</v>
      </c>
      <c r="BA37" s="261">
        <f>IF(AZ37=1,G37,0)</f>
        <v>0</v>
      </c>
      <c r="BB37" s="261">
        <f>IF(AZ37=2,G37,0)</f>
        <v>0</v>
      </c>
      <c r="BC37" s="261">
        <f>IF(AZ37=3,G37,0)</f>
        <v>0</v>
      </c>
      <c r="BD37" s="261">
        <f>IF(AZ37=4,G37,0)</f>
        <v>0</v>
      </c>
      <c r="BE37" s="261">
        <f>IF(AZ37=5,G37,0)</f>
        <v>0</v>
      </c>
      <c r="CA37" s="292">
        <v>1</v>
      </c>
      <c r="CB37" s="292">
        <v>1</v>
      </c>
    </row>
    <row r="38" spans="1:80">
      <c r="A38" s="301"/>
      <c r="B38" s="308"/>
      <c r="C38" s="309" t="s">
        <v>152</v>
      </c>
      <c r="D38" s="310"/>
      <c r="E38" s="311">
        <v>6.75</v>
      </c>
      <c r="F38" s="312"/>
      <c r="G38" s="313"/>
      <c r="H38" s="314"/>
      <c r="I38" s="306"/>
      <c r="J38" s="315"/>
      <c r="K38" s="306"/>
      <c r="M38" s="307" t="s">
        <v>152</v>
      </c>
      <c r="O38" s="292"/>
    </row>
    <row r="39" spans="1:80">
      <c r="A39" s="293">
        <v>12</v>
      </c>
      <c r="B39" s="294" t="s">
        <v>153</v>
      </c>
      <c r="C39" s="295" t="s">
        <v>154</v>
      </c>
      <c r="D39" s="296" t="s">
        <v>144</v>
      </c>
      <c r="E39" s="297">
        <v>6.75</v>
      </c>
      <c r="F39" s="297">
        <v>0</v>
      </c>
      <c r="G39" s="298">
        <f>E39*F39</f>
        <v>0</v>
      </c>
      <c r="H39" s="299">
        <v>0</v>
      </c>
      <c r="I39" s="300">
        <f>E39*H39</f>
        <v>0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152</v>
      </c>
      <c r="D40" s="310"/>
      <c r="E40" s="311">
        <v>6.75</v>
      </c>
      <c r="F40" s="312"/>
      <c r="G40" s="313"/>
      <c r="H40" s="314"/>
      <c r="I40" s="306"/>
      <c r="J40" s="315"/>
      <c r="K40" s="306"/>
      <c r="M40" s="307" t="s">
        <v>152</v>
      </c>
      <c r="O40" s="292"/>
    </row>
    <row r="41" spans="1:80">
      <c r="A41" s="293">
        <v>13</v>
      </c>
      <c r="B41" s="294" t="s">
        <v>155</v>
      </c>
      <c r="C41" s="295" t="s">
        <v>156</v>
      </c>
      <c r="D41" s="296" t="s">
        <v>144</v>
      </c>
      <c r="E41" s="297">
        <v>7.8</v>
      </c>
      <c r="F41" s="297">
        <v>0</v>
      </c>
      <c r="G41" s="298">
        <f>E41*F41</f>
        <v>0</v>
      </c>
      <c r="H41" s="299">
        <v>0</v>
      </c>
      <c r="I41" s="300">
        <f>E41*H41</f>
        <v>0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157</v>
      </c>
      <c r="D42" s="310"/>
      <c r="E42" s="311">
        <v>7.8</v>
      </c>
      <c r="F42" s="312"/>
      <c r="G42" s="313"/>
      <c r="H42" s="314"/>
      <c r="I42" s="306"/>
      <c r="J42" s="315"/>
      <c r="K42" s="306"/>
      <c r="M42" s="307" t="s">
        <v>157</v>
      </c>
      <c r="O42" s="292"/>
    </row>
    <row r="43" spans="1:80">
      <c r="A43" s="293">
        <v>14</v>
      </c>
      <c r="B43" s="294" t="s">
        <v>158</v>
      </c>
      <c r="C43" s="295" t="s">
        <v>159</v>
      </c>
      <c r="D43" s="296" t="s">
        <v>144</v>
      </c>
      <c r="E43" s="297">
        <v>7.8</v>
      </c>
      <c r="F43" s="297">
        <v>0</v>
      </c>
      <c r="G43" s="298">
        <f>E43*F43</f>
        <v>0</v>
      </c>
      <c r="H43" s="299">
        <v>0</v>
      </c>
      <c r="I43" s="300">
        <f>E43*H43</f>
        <v>0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1</v>
      </c>
      <c r="AC43" s="261">
        <v>1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1</v>
      </c>
    </row>
    <row r="44" spans="1:80">
      <c r="A44" s="301"/>
      <c r="B44" s="308"/>
      <c r="C44" s="309" t="s">
        <v>157</v>
      </c>
      <c r="D44" s="310"/>
      <c r="E44" s="311">
        <v>7.8</v>
      </c>
      <c r="F44" s="312"/>
      <c r="G44" s="313"/>
      <c r="H44" s="314"/>
      <c r="I44" s="306"/>
      <c r="J44" s="315"/>
      <c r="K44" s="306"/>
      <c r="M44" s="307" t="s">
        <v>157</v>
      </c>
      <c r="O44" s="292"/>
    </row>
    <row r="45" spans="1:80">
      <c r="A45" s="293">
        <v>15</v>
      </c>
      <c r="B45" s="294" t="s">
        <v>160</v>
      </c>
      <c r="C45" s="295" t="s">
        <v>161</v>
      </c>
      <c r="D45" s="296" t="s">
        <v>144</v>
      </c>
      <c r="E45" s="297">
        <v>8.9920000000000009</v>
      </c>
      <c r="F45" s="297">
        <v>0</v>
      </c>
      <c r="G45" s="298">
        <f>E45*F45</f>
        <v>0</v>
      </c>
      <c r="H45" s="299">
        <v>0</v>
      </c>
      <c r="I45" s="300">
        <f>E45*H45</f>
        <v>0</v>
      </c>
      <c r="J45" s="299">
        <v>0</v>
      </c>
      <c r="K45" s="300">
        <f>E45*J45</f>
        <v>0</v>
      </c>
      <c r="O45" s="292">
        <v>2</v>
      </c>
      <c r="AA45" s="261">
        <v>1</v>
      </c>
      <c r="AB45" s="261">
        <v>1</v>
      </c>
      <c r="AC45" s="261">
        <v>1</v>
      </c>
      <c r="AZ45" s="261">
        <v>1</v>
      </c>
      <c r="BA45" s="261">
        <f>IF(AZ45=1,G45,0)</f>
        <v>0</v>
      </c>
      <c r="BB45" s="261">
        <f>IF(AZ45=2,G45,0)</f>
        <v>0</v>
      </c>
      <c r="BC45" s="261">
        <f>IF(AZ45=3,G45,0)</f>
        <v>0</v>
      </c>
      <c r="BD45" s="261">
        <f>IF(AZ45=4,G45,0)</f>
        <v>0</v>
      </c>
      <c r="BE45" s="261">
        <f>IF(AZ45=5,G45,0)</f>
        <v>0</v>
      </c>
      <c r="CA45" s="292">
        <v>1</v>
      </c>
      <c r="CB45" s="292">
        <v>1</v>
      </c>
    </row>
    <row r="46" spans="1:80">
      <c r="A46" s="301"/>
      <c r="B46" s="308"/>
      <c r="C46" s="309" t="s">
        <v>162</v>
      </c>
      <c r="D46" s="310"/>
      <c r="E46" s="311">
        <v>0.432</v>
      </c>
      <c r="F46" s="312"/>
      <c r="G46" s="313"/>
      <c r="H46" s="314"/>
      <c r="I46" s="306"/>
      <c r="J46" s="315"/>
      <c r="K46" s="306"/>
      <c r="M46" s="307" t="s">
        <v>162</v>
      </c>
      <c r="O46" s="292"/>
    </row>
    <row r="47" spans="1:80">
      <c r="A47" s="301"/>
      <c r="B47" s="308"/>
      <c r="C47" s="309" t="s">
        <v>163</v>
      </c>
      <c r="D47" s="310"/>
      <c r="E47" s="311">
        <v>8.2240000000000002</v>
      </c>
      <c r="F47" s="312"/>
      <c r="G47" s="313"/>
      <c r="H47" s="314"/>
      <c r="I47" s="306"/>
      <c r="J47" s="315"/>
      <c r="K47" s="306"/>
      <c r="M47" s="307" t="s">
        <v>163</v>
      </c>
      <c r="O47" s="292"/>
    </row>
    <row r="48" spans="1:80">
      <c r="A48" s="301"/>
      <c r="B48" s="308"/>
      <c r="C48" s="309" t="s">
        <v>164</v>
      </c>
      <c r="D48" s="310"/>
      <c r="E48" s="311">
        <v>0.33600000000000002</v>
      </c>
      <c r="F48" s="312"/>
      <c r="G48" s="313"/>
      <c r="H48" s="314"/>
      <c r="I48" s="306"/>
      <c r="J48" s="315"/>
      <c r="K48" s="306"/>
      <c r="M48" s="307" t="s">
        <v>164</v>
      </c>
      <c r="O48" s="292"/>
    </row>
    <row r="49" spans="1:80">
      <c r="A49" s="293">
        <v>16</v>
      </c>
      <c r="B49" s="294" t="s">
        <v>165</v>
      </c>
      <c r="C49" s="295" t="s">
        <v>166</v>
      </c>
      <c r="D49" s="296" t="s">
        <v>144</v>
      </c>
      <c r="E49" s="297">
        <v>1042.4256</v>
      </c>
      <c r="F49" s="297">
        <v>0</v>
      </c>
      <c r="G49" s="298">
        <f>E49*F49</f>
        <v>0</v>
      </c>
      <c r="H49" s="299">
        <v>0</v>
      </c>
      <c r="I49" s="300">
        <f>E49*H49</f>
        <v>0</v>
      </c>
      <c r="J49" s="299">
        <v>0</v>
      </c>
      <c r="K49" s="300">
        <f>E49*J49</f>
        <v>0</v>
      </c>
      <c r="O49" s="292">
        <v>2</v>
      </c>
      <c r="AA49" s="261">
        <v>1</v>
      </c>
      <c r="AB49" s="261">
        <v>1</v>
      </c>
      <c r="AC49" s="261">
        <v>1</v>
      </c>
      <c r="AZ49" s="261">
        <v>1</v>
      </c>
      <c r="BA49" s="261">
        <f>IF(AZ49=1,G49,0)</f>
        <v>0</v>
      </c>
      <c r="BB49" s="261">
        <f>IF(AZ49=2,G49,0)</f>
        <v>0</v>
      </c>
      <c r="BC49" s="261">
        <f>IF(AZ49=3,G49,0)</f>
        <v>0</v>
      </c>
      <c r="BD49" s="261">
        <f>IF(AZ49=4,G49,0)</f>
        <v>0</v>
      </c>
      <c r="BE49" s="261">
        <f>IF(AZ49=5,G49,0)</f>
        <v>0</v>
      </c>
      <c r="CA49" s="292">
        <v>1</v>
      </c>
      <c r="CB49" s="292">
        <v>1</v>
      </c>
    </row>
    <row r="50" spans="1:80">
      <c r="A50" s="301"/>
      <c r="B50" s="308"/>
      <c r="C50" s="309" t="s">
        <v>167</v>
      </c>
      <c r="D50" s="310"/>
      <c r="E50" s="311">
        <v>1042.4256</v>
      </c>
      <c r="F50" s="312"/>
      <c r="G50" s="313"/>
      <c r="H50" s="314"/>
      <c r="I50" s="306"/>
      <c r="J50" s="315"/>
      <c r="K50" s="306"/>
      <c r="M50" s="336">
        <v>10424256</v>
      </c>
      <c r="O50" s="292"/>
    </row>
    <row r="51" spans="1:80">
      <c r="A51" s="293">
        <v>17</v>
      </c>
      <c r="B51" s="294" t="s">
        <v>168</v>
      </c>
      <c r="C51" s="295" t="s">
        <v>169</v>
      </c>
      <c r="D51" s="296" t="s">
        <v>144</v>
      </c>
      <c r="E51" s="297">
        <v>8.9920000000000009</v>
      </c>
      <c r="F51" s="297">
        <v>0</v>
      </c>
      <c r="G51" s="298">
        <f>E51*F51</f>
        <v>0</v>
      </c>
      <c r="H51" s="299">
        <v>0</v>
      </c>
      <c r="I51" s="300">
        <f>E51*H51</f>
        <v>0</v>
      </c>
      <c r="J51" s="299">
        <v>0</v>
      </c>
      <c r="K51" s="300">
        <f>E51*J51</f>
        <v>0</v>
      </c>
      <c r="O51" s="292">
        <v>2</v>
      </c>
      <c r="AA51" s="261">
        <v>1</v>
      </c>
      <c r="AB51" s="261">
        <v>1</v>
      </c>
      <c r="AC51" s="261">
        <v>1</v>
      </c>
      <c r="AZ51" s="261">
        <v>1</v>
      </c>
      <c r="BA51" s="261">
        <f>IF(AZ51=1,G51,0)</f>
        <v>0</v>
      </c>
      <c r="BB51" s="261">
        <f>IF(AZ51=2,G51,0)</f>
        <v>0</v>
      </c>
      <c r="BC51" s="261">
        <f>IF(AZ51=3,G51,0)</f>
        <v>0</v>
      </c>
      <c r="BD51" s="261">
        <f>IF(AZ51=4,G51,0)</f>
        <v>0</v>
      </c>
      <c r="BE51" s="261">
        <f>IF(AZ51=5,G51,0)</f>
        <v>0</v>
      </c>
      <c r="CA51" s="292">
        <v>1</v>
      </c>
      <c r="CB51" s="292">
        <v>1</v>
      </c>
    </row>
    <row r="52" spans="1:80">
      <c r="A52" s="301"/>
      <c r="B52" s="308"/>
      <c r="C52" s="309" t="s">
        <v>162</v>
      </c>
      <c r="D52" s="310"/>
      <c r="E52" s="311">
        <v>0.432</v>
      </c>
      <c r="F52" s="312"/>
      <c r="G52" s="313"/>
      <c r="H52" s="314"/>
      <c r="I52" s="306"/>
      <c r="J52" s="315"/>
      <c r="K52" s="306"/>
      <c r="M52" s="307" t="s">
        <v>162</v>
      </c>
      <c r="O52" s="292"/>
    </row>
    <row r="53" spans="1:80">
      <c r="A53" s="301"/>
      <c r="B53" s="308"/>
      <c r="C53" s="309" t="s">
        <v>163</v>
      </c>
      <c r="D53" s="310"/>
      <c r="E53" s="311">
        <v>8.2240000000000002</v>
      </c>
      <c r="F53" s="312"/>
      <c r="G53" s="313"/>
      <c r="H53" s="314"/>
      <c r="I53" s="306"/>
      <c r="J53" s="315"/>
      <c r="K53" s="306"/>
      <c r="M53" s="307" t="s">
        <v>163</v>
      </c>
      <c r="O53" s="292"/>
    </row>
    <row r="54" spans="1:80">
      <c r="A54" s="301"/>
      <c r="B54" s="308"/>
      <c r="C54" s="309" t="s">
        <v>164</v>
      </c>
      <c r="D54" s="310"/>
      <c r="E54" s="311">
        <v>0.33600000000000002</v>
      </c>
      <c r="F54" s="312"/>
      <c r="G54" s="313"/>
      <c r="H54" s="314"/>
      <c r="I54" s="306"/>
      <c r="J54" s="315"/>
      <c r="K54" s="306"/>
      <c r="M54" s="307" t="s">
        <v>164</v>
      </c>
      <c r="O54" s="292"/>
    </row>
    <row r="55" spans="1:80">
      <c r="A55" s="293">
        <v>18</v>
      </c>
      <c r="B55" s="294" t="s">
        <v>170</v>
      </c>
      <c r="C55" s="295" t="s">
        <v>171</v>
      </c>
      <c r="D55" s="296" t="s">
        <v>144</v>
      </c>
      <c r="E55" s="297">
        <v>68.7</v>
      </c>
      <c r="F55" s="297">
        <v>0</v>
      </c>
      <c r="G55" s="298">
        <f>E55*F55</f>
        <v>0</v>
      </c>
      <c r="H55" s="299">
        <v>0</v>
      </c>
      <c r="I55" s="300">
        <f>E55*H55</f>
        <v>0</v>
      </c>
      <c r="J55" s="299">
        <v>0</v>
      </c>
      <c r="K55" s="300">
        <f>E55*J55</f>
        <v>0</v>
      </c>
      <c r="O55" s="292">
        <v>2</v>
      </c>
      <c r="AA55" s="261">
        <v>1</v>
      </c>
      <c r="AB55" s="261">
        <v>1</v>
      </c>
      <c r="AC55" s="261">
        <v>1</v>
      </c>
      <c r="AZ55" s="261">
        <v>1</v>
      </c>
      <c r="BA55" s="261">
        <f>IF(AZ55=1,G55,0)</f>
        <v>0</v>
      </c>
      <c r="BB55" s="261">
        <f>IF(AZ55=2,G55,0)</f>
        <v>0</v>
      </c>
      <c r="BC55" s="261">
        <f>IF(AZ55=3,G55,0)</f>
        <v>0</v>
      </c>
      <c r="BD55" s="261">
        <f>IF(AZ55=4,G55,0)</f>
        <v>0</v>
      </c>
      <c r="BE55" s="261">
        <f>IF(AZ55=5,G55,0)</f>
        <v>0</v>
      </c>
      <c r="CA55" s="292">
        <v>1</v>
      </c>
      <c r="CB55" s="292">
        <v>1</v>
      </c>
    </row>
    <row r="56" spans="1:80">
      <c r="A56" s="301"/>
      <c r="B56" s="308"/>
      <c r="C56" s="309" t="s">
        <v>172</v>
      </c>
      <c r="D56" s="310"/>
      <c r="E56" s="311">
        <v>68.7</v>
      </c>
      <c r="F56" s="312"/>
      <c r="G56" s="313"/>
      <c r="H56" s="314"/>
      <c r="I56" s="306"/>
      <c r="J56" s="315"/>
      <c r="K56" s="306"/>
      <c r="M56" s="307" t="s">
        <v>172</v>
      </c>
      <c r="O56" s="292"/>
    </row>
    <row r="57" spans="1:80">
      <c r="A57" s="301"/>
      <c r="B57" s="308"/>
      <c r="C57" s="309" t="s">
        <v>173</v>
      </c>
      <c r="D57" s="310"/>
      <c r="E57" s="311">
        <v>256</v>
      </c>
      <c r="F57" s="312"/>
      <c r="G57" s="313"/>
      <c r="H57" s="314"/>
      <c r="I57" s="306"/>
      <c r="J57" s="315"/>
      <c r="K57" s="306"/>
      <c r="M57" s="307" t="s">
        <v>173</v>
      </c>
      <c r="O57" s="292"/>
    </row>
    <row r="58" spans="1:80">
      <c r="A58" s="301"/>
      <c r="B58" s="308"/>
      <c r="C58" s="309" t="s">
        <v>174</v>
      </c>
      <c r="D58" s="310"/>
      <c r="E58" s="311">
        <v>-256</v>
      </c>
      <c r="F58" s="312"/>
      <c r="G58" s="313"/>
      <c r="H58" s="314"/>
      <c r="I58" s="306"/>
      <c r="J58" s="315"/>
      <c r="K58" s="306"/>
      <c r="M58" s="307">
        <v>-256</v>
      </c>
      <c r="O58" s="292"/>
    </row>
    <row r="59" spans="1:80">
      <c r="A59" s="293">
        <v>19</v>
      </c>
      <c r="B59" s="294" t="s">
        <v>175</v>
      </c>
      <c r="C59" s="295" t="s">
        <v>176</v>
      </c>
      <c r="D59" s="296" t="s">
        <v>144</v>
      </c>
      <c r="E59" s="297">
        <v>32.049999999999997</v>
      </c>
      <c r="F59" s="297">
        <v>0</v>
      </c>
      <c r="G59" s="298">
        <f>E59*F59</f>
        <v>0</v>
      </c>
      <c r="H59" s="299">
        <v>0</v>
      </c>
      <c r="I59" s="300">
        <f>E59*H59</f>
        <v>0</v>
      </c>
      <c r="J59" s="299">
        <v>0</v>
      </c>
      <c r="K59" s="300">
        <f>E59*J59</f>
        <v>0</v>
      </c>
      <c r="O59" s="292">
        <v>2</v>
      </c>
      <c r="AA59" s="261">
        <v>1</v>
      </c>
      <c r="AB59" s="261">
        <v>1</v>
      </c>
      <c r="AC59" s="261">
        <v>1</v>
      </c>
      <c r="AZ59" s="261">
        <v>1</v>
      </c>
      <c r="BA59" s="261">
        <f>IF(AZ59=1,G59,0)</f>
        <v>0</v>
      </c>
      <c r="BB59" s="261">
        <f>IF(AZ59=2,G59,0)</f>
        <v>0</v>
      </c>
      <c r="BC59" s="261">
        <f>IF(AZ59=3,G59,0)</f>
        <v>0</v>
      </c>
      <c r="BD59" s="261">
        <f>IF(AZ59=4,G59,0)</f>
        <v>0</v>
      </c>
      <c r="BE59" s="261">
        <f>IF(AZ59=5,G59,0)</f>
        <v>0</v>
      </c>
      <c r="CA59" s="292">
        <v>1</v>
      </c>
      <c r="CB59" s="292">
        <v>1</v>
      </c>
    </row>
    <row r="60" spans="1:80">
      <c r="A60" s="293">
        <v>20</v>
      </c>
      <c r="B60" s="294" t="s">
        <v>177</v>
      </c>
      <c r="C60" s="295" t="s">
        <v>178</v>
      </c>
      <c r="D60" s="296" t="s">
        <v>144</v>
      </c>
      <c r="E60" s="297">
        <v>119.73139999999999</v>
      </c>
      <c r="F60" s="297">
        <v>0</v>
      </c>
      <c r="G60" s="298">
        <f>E60*F60</f>
        <v>0</v>
      </c>
      <c r="H60" s="299">
        <v>0</v>
      </c>
      <c r="I60" s="300">
        <f>E60*H60</f>
        <v>0</v>
      </c>
      <c r="J60" s="299">
        <v>0</v>
      </c>
      <c r="K60" s="300">
        <f>E60*J60</f>
        <v>0</v>
      </c>
      <c r="O60" s="292">
        <v>2</v>
      </c>
      <c r="AA60" s="261">
        <v>1</v>
      </c>
      <c r="AB60" s="261">
        <v>1</v>
      </c>
      <c r="AC60" s="261">
        <v>1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1</v>
      </c>
      <c r="CB60" s="292">
        <v>1</v>
      </c>
    </row>
    <row r="61" spans="1:80">
      <c r="A61" s="301"/>
      <c r="B61" s="308"/>
      <c r="C61" s="309" t="s">
        <v>179</v>
      </c>
      <c r="D61" s="310"/>
      <c r="E61" s="311">
        <v>106.51560000000001</v>
      </c>
      <c r="F61" s="312"/>
      <c r="G61" s="313"/>
      <c r="H61" s="314"/>
      <c r="I61" s="306"/>
      <c r="J61" s="315"/>
      <c r="K61" s="306"/>
      <c r="M61" s="307" t="s">
        <v>179</v>
      </c>
      <c r="O61" s="292"/>
    </row>
    <row r="62" spans="1:80">
      <c r="A62" s="301"/>
      <c r="B62" s="308"/>
      <c r="C62" s="309" t="s">
        <v>180</v>
      </c>
      <c r="D62" s="310"/>
      <c r="E62" s="311">
        <v>110.7188</v>
      </c>
      <c r="F62" s="312"/>
      <c r="G62" s="313"/>
      <c r="H62" s="314"/>
      <c r="I62" s="306"/>
      <c r="J62" s="315"/>
      <c r="K62" s="306"/>
      <c r="M62" s="307" t="s">
        <v>180</v>
      </c>
      <c r="O62" s="292"/>
    </row>
    <row r="63" spans="1:80">
      <c r="A63" s="301"/>
      <c r="B63" s="308"/>
      <c r="C63" s="309" t="s">
        <v>181</v>
      </c>
      <c r="D63" s="310"/>
      <c r="E63" s="311">
        <v>10.452</v>
      </c>
      <c r="F63" s="312"/>
      <c r="G63" s="313"/>
      <c r="H63" s="314"/>
      <c r="I63" s="306"/>
      <c r="J63" s="315"/>
      <c r="K63" s="306"/>
      <c r="M63" s="307" t="s">
        <v>181</v>
      </c>
      <c r="O63" s="292"/>
    </row>
    <row r="64" spans="1:80">
      <c r="A64" s="301"/>
      <c r="B64" s="308"/>
      <c r="C64" s="309" t="s">
        <v>182</v>
      </c>
      <c r="D64" s="310"/>
      <c r="E64" s="311">
        <v>-107.955</v>
      </c>
      <c r="F64" s="312"/>
      <c r="G64" s="313"/>
      <c r="H64" s="314"/>
      <c r="I64" s="306"/>
      <c r="J64" s="315"/>
      <c r="K64" s="306"/>
      <c r="M64" s="336">
        <v>-107955</v>
      </c>
      <c r="O64" s="292"/>
    </row>
    <row r="65" spans="1:80">
      <c r="A65" s="293">
        <v>21</v>
      </c>
      <c r="B65" s="294" t="s">
        <v>183</v>
      </c>
      <c r="C65" s="295" t="s">
        <v>184</v>
      </c>
      <c r="D65" s="296" t="s">
        <v>113</v>
      </c>
      <c r="E65" s="297">
        <v>371.21</v>
      </c>
      <c r="F65" s="297">
        <v>0</v>
      </c>
      <c r="G65" s="298">
        <f>E65*F65</f>
        <v>0</v>
      </c>
      <c r="H65" s="299">
        <v>0</v>
      </c>
      <c r="I65" s="300">
        <f>E65*H65</f>
        <v>0</v>
      </c>
      <c r="J65" s="299">
        <v>0</v>
      </c>
      <c r="K65" s="300">
        <f>E65*J65</f>
        <v>0</v>
      </c>
      <c r="O65" s="292">
        <v>2</v>
      </c>
      <c r="AA65" s="261">
        <v>1</v>
      </c>
      <c r="AB65" s="261">
        <v>1</v>
      </c>
      <c r="AC65" s="261">
        <v>1</v>
      </c>
      <c r="AZ65" s="261">
        <v>1</v>
      </c>
      <c r="BA65" s="261">
        <f>IF(AZ65=1,G65,0)</f>
        <v>0</v>
      </c>
      <c r="BB65" s="261">
        <f>IF(AZ65=2,G65,0)</f>
        <v>0</v>
      </c>
      <c r="BC65" s="261">
        <f>IF(AZ65=3,G65,0)</f>
        <v>0</v>
      </c>
      <c r="BD65" s="261">
        <f>IF(AZ65=4,G65,0)</f>
        <v>0</v>
      </c>
      <c r="BE65" s="261">
        <f>IF(AZ65=5,G65,0)</f>
        <v>0</v>
      </c>
      <c r="CA65" s="292">
        <v>1</v>
      </c>
      <c r="CB65" s="292">
        <v>1</v>
      </c>
    </row>
    <row r="66" spans="1:80">
      <c r="A66" s="301"/>
      <c r="B66" s="308"/>
      <c r="C66" s="309" t="s">
        <v>185</v>
      </c>
      <c r="D66" s="310"/>
      <c r="E66" s="311">
        <v>587.12</v>
      </c>
      <c r="F66" s="312"/>
      <c r="G66" s="313"/>
      <c r="H66" s="314"/>
      <c r="I66" s="306"/>
      <c r="J66" s="315"/>
      <c r="K66" s="306"/>
      <c r="M66" s="307" t="s">
        <v>185</v>
      </c>
      <c r="O66" s="292"/>
    </row>
    <row r="67" spans="1:80">
      <c r="A67" s="301"/>
      <c r="B67" s="308"/>
      <c r="C67" s="309" t="s">
        <v>186</v>
      </c>
      <c r="D67" s="310"/>
      <c r="E67" s="311">
        <v>-215.91</v>
      </c>
      <c r="F67" s="312"/>
      <c r="G67" s="313"/>
      <c r="H67" s="314"/>
      <c r="I67" s="306"/>
      <c r="J67" s="315"/>
      <c r="K67" s="306"/>
      <c r="M67" s="307" t="s">
        <v>186</v>
      </c>
      <c r="O67" s="292"/>
    </row>
    <row r="68" spans="1:80">
      <c r="A68" s="293">
        <v>22</v>
      </c>
      <c r="B68" s="294" t="s">
        <v>187</v>
      </c>
      <c r="C68" s="295" t="s">
        <v>188</v>
      </c>
      <c r="D68" s="296" t="s">
        <v>113</v>
      </c>
      <c r="E68" s="297">
        <v>143.125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>
        <v>0</v>
      </c>
      <c r="K68" s="300">
        <f>E68*J68</f>
        <v>0</v>
      </c>
      <c r="O68" s="292">
        <v>2</v>
      </c>
      <c r="AA68" s="261">
        <v>1</v>
      </c>
      <c r="AB68" s="261">
        <v>1</v>
      </c>
      <c r="AC68" s="261">
        <v>1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1</v>
      </c>
      <c r="CB68" s="292">
        <v>1</v>
      </c>
    </row>
    <row r="69" spans="1:80">
      <c r="A69" s="301"/>
      <c r="B69" s="308"/>
      <c r="C69" s="309" t="s">
        <v>189</v>
      </c>
      <c r="D69" s="310"/>
      <c r="E69" s="311">
        <v>143.125</v>
      </c>
      <c r="F69" s="312"/>
      <c r="G69" s="313"/>
      <c r="H69" s="314"/>
      <c r="I69" s="306"/>
      <c r="J69" s="315"/>
      <c r="K69" s="306"/>
      <c r="M69" s="307" t="s">
        <v>189</v>
      </c>
      <c r="O69" s="292"/>
    </row>
    <row r="70" spans="1:80">
      <c r="A70" s="293">
        <v>23</v>
      </c>
      <c r="B70" s="294" t="s">
        <v>190</v>
      </c>
      <c r="C70" s="295" t="s">
        <v>191</v>
      </c>
      <c r="D70" s="296" t="s">
        <v>113</v>
      </c>
      <c r="E70" s="297">
        <v>3523.59</v>
      </c>
      <c r="F70" s="297">
        <v>0</v>
      </c>
      <c r="G70" s="298">
        <f>E70*F70</f>
        <v>0</v>
      </c>
      <c r="H70" s="299">
        <v>0</v>
      </c>
      <c r="I70" s="300">
        <f>E70*H70</f>
        <v>0</v>
      </c>
      <c r="J70" s="299">
        <v>0</v>
      </c>
      <c r="K70" s="300">
        <f>E70*J70</f>
        <v>0</v>
      </c>
      <c r="O70" s="292">
        <v>2</v>
      </c>
      <c r="AA70" s="261">
        <v>1</v>
      </c>
      <c r="AB70" s="261">
        <v>1</v>
      </c>
      <c r="AC70" s="261">
        <v>1</v>
      </c>
      <c r="AZ70" s="261">
        <v>1</v>
      </c>
      <c r="BA70" s="261">
        <f>IF(AZ70=1,G70,0)</f>
        <v>0</v>
      </c>
      <c r="BB70" s="261">
        <f>IF(AZ70=2,G70,0)</f>
        <v>0</v>
      </c>
      <c r="BC70" s="261">
        <f>IF(AZ70=3,G70,0)</f>
        <v>0</v>
      </c>
      <c r="BD70" s="261">
        <f>IF(AZ70=4,G70,0)</f>
        <v>0</v>
      </c>
      <c r="BE70" s="261">
        <f>IF(AZ70=5,G70,0)</f>
        <v>0</v>
      </c>
      <c r="CA70" s="292">
        <v>1</v>
      </c>
      <c r="CB70" s="292">
        <v>1</v>
      </c>
    </row>
    <row r="71" spans="1:80" ht="22.5">
      <c r="A71" s="301"/>
      <c r="B71" s="308"/>
      <c r="C71" s="309" t="s">
        <v>192</v>
      </c>
      <c r="D71" s="310"/>
      <c r="E71" s="311">
        <v>3711</v>
      </c>
      <c r="F71" s="312"/>
      <c r="G71" s="313"/>
      <c r="H71" s="314"/>
      <c r="I71" s="306"/>
      <c r="J71" s="315"/>
      <c r="K71" s="306"/>
      <c r="M71" s="307" t="s">
        <v>192</v>
      </c>
      <c r="O71" s="292"/>
    </row>
    <row r="72" spans="1:80">
      <c r="A72" s="301"/>
      <c r="B72" s="308"/>
      <c r="C72" s="309" t="s">
        <v>193</v>
      </c>
      <c r="D72" s="310"/>
      <c r="E72" s="311">
        <v>1194.5</v>
      </c>
      <c r="F72" s="312"/>
      <c r="G72" s="313"/>
      <c r="H72" s="314"/>
      <c r="I72" s="306"/>
      <c r="J72" s="315"/>
      <c r="K72" s="306"/>
      <c r="M72" s="307" t="s">
        <v>193</v>
      </c>
      <c r="O72" s="292"/>
    </row>
    <row r="73" spans="1:80">
      <c r="A73" s="301"/>
      <c r="B73" s="308"/>
      <c r="C73" s="309" t="s">
        <v>194</v>
      </c>
      <c r="D73" s="310"/>
      <c r="E73" s="311">
        <v>-1381.91</v>
      </c>
      <c r="F73" s="312"/>
      <c r="G73" s="313"/>
      <c r="H73" s="314"/>
      <c r="I73" s="306"/>
      <c r="J73" s="315"/>
      <c r="K73" s="306"/>
      <c r="M73" s="307" t="s">
        <v>194</v>
      </c>
      <c r="O73" s="292"/>
    </row>
    <row r="74" spans="1:80">
      <c r="A74" s="293">
        <v>24</v>
      </c>
      <c r="B74" s="294" t="s">
        <v>195</v>
      </c>
      <c r="C74" s="295" t="s">
        <v>196</v>
      </c>
      <c r="D74" s="296" t="s">
        <v>144</v>
      </c>
      <c r="E74" s="297">
        <v>1042.4256</v>
      </c>
      <c r="F74" s="297">
        <v>0</v>
      </c>
      <c r="G74" s="298">
        <f>E74*F74</f>
        <v>0</v>
      </c>
      <c r="H74" s="299">
        <v>0</v>
      </c>
      <c r="I74" s="300">
        <f>E74*H74</f>
        <v>0</v>
      </c>
      <c r="J74" s="299"/>
      <c r="K74" s="300">
        <f>E74*J74</f>
        <v>0</v>
      </c>
      <c r="O74" s="292">
        <v>2</v>
      </c>
      <c r="AA74" s="261">
        <v>12</v>
      </c>
      <c r="AB74" s="261">
        <v>0</v>
      </c>
      <c r="AC74" s="261">
        <v>1</v>
      </c>
      <c r="AZ74" s="261">
        <v>1</v>
      </c>
      <c r="BA74" s="261">
        <f>IF(AZ74=1,G74,0)</f>
        <v>0</v>
      </c>
      <c r="BB74" s="261">
        <f>IF(AZ74=2,G74,0)</f>
        <v>0</v>
      </c>
      <c r="BC74" s="261">
        <f>IF(AZ74=3,G74,0)</f>
        <v>0</v>
      </c>
      <c r="BD74" s="261">
        <f>IF(AZ74=4,G74,0)</f>
        <v>0</v>
      </c>
      <c r="BE74" s="261">
        <f>IF(AZ74=5,G74,0)</f>
        <v>0</v>
      </c>
      <c r="CA74" s="292">
        <v>12</v>
      </c>
      <c r="CB74" s="292">
        <v>0</v>
      </c>
    </row>
    <row r="75" spans="1:80">
      <c r="A75" s="301"/>
      <c r="B75" s="308"/>
      <c r="C75" s="309" t="s">
        <v>167</v>
      </c>
      <c r="D75" s="310"/>
      <c r="E75" s="311">
        <v>1042.4256</v>
      </c>
      <c r="F75" s="312"/>
      <c r="G75" s="313"/>
      <c r="H75" s="314"/>
      <c r="I75" s="306"/>
      <c r="J75" s="315"/>
      <c r="K75" s="306"/>
      <c r="M75" s="336">
        <v>10424256</v>
      </c>
      <c r="O75" s="292"/>
    </row>
    <row r="76" spans="1:80">
      <c r="A76" s="293">
        <v>25</v>
      </c>
      <c r="B76" s="294" t="s">
        <v>197</v>
      </c>
      <c r="C76" s="295" t="s">
        <v>198</v>
      </c>
      <c r="D76" s="296" t="s">
        <v>199</v>
      </c>
      <c r="E76" s="297">
        <v>4.1147</v>
      </c>
      <c r="F76" s="297">
        <v>0</v>
      </c>
      <c r="G76" s="298">
        <f>E76*F76</f>
        <v>0</v>
      </c>
      <c r="H76" s="299">
        <v>1E-3</v>
      </c>
      <c r="I76" s="300">
        <f>E76*H76</f>
        <v>4.1146999999999998E-3</v>
      </c>
      <c r="J76" s="299"/>
      <c r="K76" s="300">
        <f>E76*J76</f>
        <v>0</v>
      </c>
      <c r="O76" s="292">
        <v>2</v>
      </c>
      <c r="AA76" s="261">
        <v>3</v>
      </c>
      <c r="AB76" s="261">
        <v>1</v>
      </c>
      <c r="AC76" s="261">
        <v>572410</v>
      </c>
      <c r="AZ76" s="261">
        <v>1</v>
      </c>
      <c r="BA76" s="261">
        <f>IF(AZ76=1,G76,0)</f>
        <v>0</v>
      </c>
      <c r="BB76" s="261">
        <f>IF(AZ76=2,G76,0)</f>
        <v>0</v>
      </c>
      <c r="BC76" s="261">
        <f>IF(AZ76=3,G76,0)</f>
        <v>0</v>
      </c>
      <c r="BD76" s="261">
        <f>IF(AZ76=4,G76,0)</f>
        <v>0</v>
      </c>
      <c r="BE76" s="261">
        <f>IF(AZ76=5,G76,0)</f>
        <v>0</v>
      </c>
      <c r="CA76" s="292">
        <v>3</v>
      </c>
      <c r="CB76" s="292">
        <v>1</v>
      </c>
    </row>
    <row r="77" spans="1:80">
      <c r="A77" s="301"/>
      <c r="B77" s="308"/>
      <c r="C77" s="309" t="s">
        <v>200</v>
      </c>
      <c r="D77" s="310"/>
      <c r="E77" s="311">
        <v>4.6970000000000001</v>
      </c>
      <c r="F77" s="312"/>
      <c r="G77" s="313"/>
      <c r="H77" s="314"/>
      <c r="I77" s="306"/>
      <c r="J77" s="315"/>
      <c r="K77" s="306"/>
      <c r="M77" s="307" t="s">
        <v>200</v>
      </c>
      <c r="O77" s="292"/>
    </row>
    <row r="78" spans="1:80">
      <c r="A78" s="301"/>
      <c r="B78" s="308"/>
      <c r="C78" s="309" t="s">
        <v>201</v>
      </c>
      <c r="D78" s="310"/>
      <c r="E78" s="311">
        <v>1.145</v>
      </c>
      <c r="F78" s="312"/>
      <c r="G78" s="313"/>
      <c r="H78" s="314"/>
      <c r="I78" s="306"/>
      <c r="J78" s="315"/>
      <c r="K78" s="306"/>
      <c r="M78" s="307" t="s">
        <v>201</v>
      </c>
      <c r="O78" s="292"/>
    </row>
    <row r="79" spans="1:80">
      <c r="A79" s="301"/>
      <c r="B79" s="308"/>
      <c r="C79" s="309" t="s">
        <v>202</v>
      </c>
      <c r="D79" s="310"/>
      <c r="E79" s="311">
        <v>-1.7273000000000001</v>
      </c>
      <c r="F79" s="312"/>
      <c r="G79" s="313"/>
      <c r="H79" s="314"/>
      <c r="I79" s="306"/>
      <c r="J79" s="315"/>
      <c r="K79" s="306"/>
      <c r="M79" s="336">
        <v>-17273</v>
      </c>
      <c r="O79" s="292"/>
    </row>
    <row r="80" spans="1:80">
      <c r="A80" s="293">
        <v>26</v>
      </c>
      <c r="B80" s="294" t="s">
        <v>203</v>
      </c>
      <c r="C80" s="295" t="s">
        <v>204</v>
      </c>
      <c r="D80" s="296" t="s">
        <v>205</v>
      </c>
      <c r="E80" s="297">
        <v>70.510000000000005</v>
      </c>
      <c r="F80" s="297">
        <v>0</v>
      </c>
      <c r="G80" s="298">
        <f>E80*F80</f>
        <v>0</v>
      </c>
      <c r="H80" s="299">
        <v>1</v>
      </c>
      <c r="I80" s="300">
        <f>E80*H80</f>
        <v>70.510000000000005</v>
      </c>
      <c r="J80" s="299"/>
      <c r="K80" s="300">
        <f>E80*J80</f>
        <v>0</v>
      </c>
      <c r="O80" s="292">
        <v>2</v>
      </c>
      <c r="AA80" s="261">
        <v>3</v>
      </c>
      <c r="AB80" s="261">
        <v>1</v>
      </c>
      <c r="AC80" s="261">
        <v>583318004</v>
      </c>
      <c r="AZ80" s="261">
        <v>1</v>
      </c>
      <c r="BA80" s="261">
        <f>IF(AZ80=1,G80,0)</f>
        <v>0</v>
      </c>
      <c r="BB80" s="261">
        <f>IF(AZ80=2,G80,0)</f>
        <v>0</v>
      </c>
      <c r="BC80" s="261">
        <f>IF(AZ80=3,G80,0)</f>
        <v>0</v>
      </c>
      <c r="BD80" s="261">
        <f>IF(AZ80=4,G80,0)</f>
        <v>0</v>
      </c>
      <c r="BE80" s="261">
        <f>IF(AZ80=5,G80,0)</f>
        <v>0</v>
      </c>
      <c r="CA80" s="292">
        <v>3</v>
      </c>
      <c r="CB80" s="292">
        <v>1</v>
      </c>
    </row>
    <row r="81" spans="1:80">
      <c r="A81" s="301"/>
      <c r="B81" s="308"/>
      <c r="C81" s="309" t="s">
        <v>206</v>
      </c>
      <c r="D81" s="310"/>
      <c r="E81" s="311">
        <v>70.510000000000005</v>
      </c>
      <c r="F81" s="312"/>
      <c r="G81" s="313"/>
      <c r="H81" s="314"/>
      <c r="I81" s="306"/>
      <c r="J81" s="315"/>
      <c r="K81" s="306"/>
      <c r="M81" s="307" t="s">
        <v>206</v>
      </c>
      <c r="O81" s="292"/>
    </row>
    <row r="82" spans="1:80">
      <c r="A82" s="293">
        <v>27</v>
      </c>
      <c r="B82" s="294" t="s">
        <v>207</v>
      </c>
      <c r="C82" s="295" t="s">
        <v>208</v>
      </c>
      <c r="D82" s="296" t="s">
        <v>205</v>
      </c>
      <c r="E82" s="297">
        <v>20.381399999999999</v>
      </c>
      <c r="F82" s="297">
        <v>0</v>
      </c>
      <c r="G82" s="298">
        <f>E82*F82</f>
        <v>0</v>
      </c>
      <c r="H82" s="299">
        <v>1</v>
      </c>
      <c r="I82" s="300">
        <f>E82*H82</f>
        <v>20.381399999999999</v>
      </c>
      <c r="J82" s="299"/>
      <c r="K82" s="300">
        <f>E82*J82</f>
        <v>0</v>
      </c>
      <c r="O82" s="292">
        <v>2</v>
      </c>
      <c r="AA82" s="261">
        <v>3</v>
      </c>
      <c r="AB82" s="261">
        <v>1</v>
      </c>
      <c r="AC82" s="261">
        <v>58337310</v>
      </c>
      <c r="AZ82" s="261">
        <v>1</v>
      </c>
      <c r="BA82" s="261">
        <f>IF(AZ82=1,G82,0)</f>
        <v>0</v>
      </c>
      <c r="BB82" s="261">
        <f>IF(AZ82=2,G82,0)</f>
        <v>0</v>
      </c>
      <c r="BC82" s="261">
        <f>IF(AZ82=3,G82,0)</f>
        <v>0</v>
      </c>
      <c r="BD82" s="261">
        <f>IF(AZ82=4,G82,0)</f>
        <v>0</v>
      </c>
      <c r="BE82" s="261">
        <f>IF(AZ82=5,G82,0)</f>
        <v>0</v>
      </c>
      <c r="CA82" s="292">
        <v>3</v>
      </c>
      <c r="CB82" s="292">
        <v>1</v>
      </c>
    </row>
    <row r="83" spans="1:80">
      <c r="A83" s="301"/>
      <c r="B83" s="308"/>
      <c r="C83" s="309" t="s">
        <v>209</v>
      </c>
      <c r="D83" s="310"/>
      <c r="E83" s="311">
        <v>20.381399999999999</v>
      </c>
      <c r="F83" s="312"/>
      <c r="G83" s="313"/>
      <c r="H83" s="314"/>
      <c r="I83" s="306"/>
      <c r="J83" s="315"/>
      <c r="K83" s="306"/>
      <c r="M83" s="307" t="s">
        <v>209</v>
      </c>
      <c r="O83" s="292"/>
    </row>
    <row r="84" spans="1:80">
      <c r="A84" s="316"/>
      <c r="B84" s="317" t="s">
        <v>100</v>
      </c>
      <c r="C84" s="318" t="s">
        <v>110</v>
      </c>
      <c r="D84" s="319"/>
      <c r="E84" s="320"/>
      <c r="F84" s="321"/>
      <c r="G84" s="322">
        <f>SUM(G7:G83)</f>
        <v>0</v>
      </c>
      <c r="H84" s="323"/>
      <c r="I84" s="324">
        <f>SUM(I7:I83)</f>
        <v>90.895514700000007</v>
      </c>
      <c r="J84" s="323"/>
      <c r="K84" s="324">
        <f>SUM(K7:K83)</f>
        <v>-1868.5536999999999</v>
      </c>
      <c r="O84" s="292">
        <v>4</v>
      </c>
      <c r="BA84" s="325">
        <f>SUM(BA7:BA83)</f>
        <v>0</v>
      </c>
      <c r="BB84" s="325">
        <f>SUM(BB7:BB83)</f>
        <v>0</v>
      </c>
      <c r="BC84" s="325">
        <f>SUM(BC7:BC83)</f>
        <v>0</v>
      </c>
      <c r="BD84" s="325">
        <f>SUM(BD7:BD83)</f>
        <v>0</v>
      </c>
      <c r="BE84" s="325">
        <f>SUM(BE7:BE83)</f>
        <v>0</v>
      </c>
    </row>
    <row r="85" spans="1:80">
      <c r="A85" s="282" t="s">
        <v>97</v>
      </c>
      <c r="B85" s="283" t="s">
        <v>210</v>
      </c>
      <c r="C85" s="284" t="s">
        <v>211</v>
      </c>
      <c r="D85" s="285"/>
      <c r="E85" s="286"/>
      <c r="F85" s="286"/>
      <c r="G85" s="287"/>
      <c r="H85" s="288"/>
      <c r="I85" s="289"/>
      <c r="J85" s="290"/>
      <c r="K85" s="291"/>
      <c r="O85" s="292">
        <v>1</v>
      </c>
    </row>
    <row r="86" spans="1:80">
      <c r="A86" s="293">
        <v>28</v>
      </c>
      <c r="B86" s="294" t="s">
        <v>213</v>
      </c>
      <c r="C86" s="295" t="s">
        <v>214</v>
      </c>
      <c r="D86" s="296" t="s">
        <v>144</v>
      </c>
      <c r="E86" s="297">
        <v>2.1179999999999999</v>
      </c>
      <c r="F86" s="297">
        <v>0</v>
      </c>
      <c r="G86" s="298">
        <f>E86*F86</f>
        <v>0</v>
      </c>
      <c r="H86" s="299">
        <v>2.5249999999999999</v>
      </c>
      <c r="I86" s="300">
        <f>E86*H86</f>
        <v>5.3479499999999991</v>
      </c>
      <c r="J86" s="299">
        <v>0</v>
      </c>
      <c r="K86" s="300">
        <f>E86*J86</f>
        <v>0</v>
      </c>
      <c r="O86" s="292">
        <v>2</v>
      </c>
      <c r="AA86" s="261">
        <v>1</v>
      </c>
      <c r="AB86" s="261">
        <v>1</v>
      </c>
      <c r="AC86" s="261">
        <v>1</v>
      </c>
      <c r="AZ86" s="261">
        <v>1</v>
      </c>
      <c r="BA86" s="261">
        <f>IF(AZ86=1,G86,0)</f>
        <v>0</v>
      </c>
      <c r="BB86" s="261">
        <f>IF(AZ86=2,G86,0)</f>
        <v>0</v>
      </c>
      <c r="BC86" s="261">
        <f>IF(AZ86=3,G86,0)</f>
        <v>0</v>
      </c>
      <c r="BD86" s="261">
        <f>IF(AZ86=4,G86,0)</f>
        <v>0</v>
      </c>
      <c r="BE86" s="261">
        <f>IF(AZ86=5,G86,0)</f>
        <v>0</v>
      </c>
      <c r="CA86" s="292">
        <v>1</v>
      </c>
      <c r="CB86" s="292">
        <v>1</v>
      </c>
    </row>
    <row r="87" spans="1:80">
      <c r="A87" s="301"/>
      <c r="B87" s="308"/>
      <c r="C87" s="309" t="s">
        <v>162</v>
      </c>
      <c r="D87" s="310"/>
      <c r="E87" s="311">
        <v>0.432</v>
      </c>
      <c r="F87" s="312"/>
      <c r="G87" s="313"/>
      <c r="H87" s="314"/>
      <c r="I87" s="306"/>
      <c r="J87" s="315"/>
      <c r="K87" s="306"/>
      <c r="M87" s="307" t="s">
        <v>162</v>
      </c>
      <c r="O87" s="292"/>
    </row>
    <row r="88" spans="1:80">
      <c r="A88" s="301"/>
      <c r="B88" s="308"/>
      <c r="C88" s="309" t="s">
        <v>215</v>
      </c>
      <c r="D88" s="310"/>
      <c r="E88" s="311">
        <v>1.35</v>
      </c>
      <c r="F88" s="312"/>
      <c r="G88" s="313"/>
      <c r="H88" s="314"/>
      <c r="I88" s="306"/>
      <c r="J88" s="315"/>
      <c r="K88" s="306"/>
      <c r="M88" s="307" t="s">
        <v>215</v>
      </c>
      <c r="O88" s="292"/>
    </row>
    <row r="89" spans="1:80">
      <c r="A89" s="301"/>
      <c r="B89" s="308"/>
      <c r="C89" s="309" t="s">
        <v>164</v>
      </c>
      <c r="D89" s="310"/>
      <c r="E89" s="311">
        <v>0.33600000000000002</v>
      </c>
      <c r="F89" s="312"/>
      <c r="G89" s="313"/>
      <c r="H89" s="314"/>
      <c r="I89" s="306"/>
      <c r="J89" s="315"/>
      <c r="K89" s="306"/>
      <c r="M89" s="307" t="s">
        <v>164</v>
      </c>
      <c r="O89" s="292"/>
    </row>
    <row r="90" spans="1:80">
      <c r="A90" s="293">
        <v>29</v>
      </c>
      <c r="B90" s="294" t="s">
        <v>216</v>
      </c>
      <c r="C90" s="295" t="s">
        <v>217</v>
      </c>
      <c r="D90" s="296" t="s">
        <v>113</v>
      </c>
      <c r="E90" s="297">
        <v>210.21</v>
      </c>
      <c r="F90" s="297">
        <v>0</v>
      </c>
      <c r="G90" s="298">
        <f>E90*F90</f>
        <v>0</v>
      </c>
      <c r="H90" s="299">
        <v>3.0000000000000001E-5</v>
      </c>
      <c r="I90" s="300">
        <f>E90*H90</f>
        <v>6.3063000000000008E-3</v>
      </c>
      <c r="J90" s="299">
        <v>0</v>
      </c>
      <c r="K90" s="300">
        <f>E90*J90</f>
        <v>0</v>
      </c>
      <c r="O90" s="292">
        <v>2</v>
      </c>
      <c r="AA90" s="261">
        <v>1</v>
      </c>
      <c r="AB90" s="261">
        <v>1</v>
      </c>
      <c r="AC90" s="261">
        <v>1</v>
      </c>
      <c r="AZ90" s="261">
        <v>1</v>
      </c>
      <c r="BA90" s="261">
        <f>IF(AZ90=1,G90,0)</f>
        <v>0</v>
      </c>
      <c r="BB90" s="261">
        <f>IF(AZ90=2,G90,0)</f>
        <v>0</v>
      </c>
      <c r="BC90" s="261">
        <f>IF(AZ90=3,G90,0)</f>
        <v>0</v>
      </c>
      <c r="BD90" s="261">
        <f>IF(AZ90=4,G90,0)</f>
        <v>0</v>
      </c>
      <c r="BE90" s="261">
        <f>IF(AZ90=5,G90,0)</f>
        <v>0</v>
      </c>
      <c r="CA90" s="292">
        <v>1</v>
      </c>
      <c r="CB90" s="292">
        <v>1</v>
      </c>
    </row>
    <row r="91" spans="1:80">
      <c r="A91" s="301"/>
      <c r="B91" s="308"/>
      <c r="C91" s="309" t="s">
        <v>218</v>
      </c>
      <c r="D91" s="310"/>
      <c r="E91" s="311">
        <v>210.21</v>
      </c>
      <c r="F91" s="312"/>
      <c r="G91" s="313"/>
      <c r="H91" s="314"/>
      <c r="I91" s="306"/>
      <c r="J91" s="315"/>
      <c r="K91" s="306"/>
      <c r="M91" s="307" t="s">
        <v>218</v>
      </c>
      <c r="O91" s="292"/>
    </row>
    <row r="92" spans="1:80">
      <c r="A92" s="293">
        <v>30</v>
      </c>
      <c r="B92" s="294" t="s">
        <v>219</v>
      </c>
      <c r="C92" s="295" t="s">
        <v>220</v>
      </c>
      <c r="D92" s="296" t="s">
        <v>113</v>
      </c>
      <c r="E92" s="297">
        <v>241.7415</v>
      </c>
      <c r="F92" s="297">
        <v>0</v>
      </c>
      <c r="G92" s="298">
        <f>E92*F92</f>
        <v>0</v>
      </c>
      <c r="H92" s="299">
        <v>5.9999999999999995E-4</v>
      </c>
      <c r="I92" s="300">
        <f>E92*H92</f>
        <v>0.14504489999999998</v>
      </c>
      <c r="J92" s="299"/>
      <c r="K92" s="300">
        <f>E92*J92</f>
        <v>0</v>
      </c>
      <c r="O92" s="292">
        <v>2</v>
      </c>
      <c r="AA92" s="261">
        <v>3</v>
      </c>
      <c r="AB92" s="261">
        <v>1</v>
      </c>
      <c r="AC92" s="261">
        <v>69370524</v>
      </c>
      <c r="AZ92" s="261">
        <v>1</v>
      </c>
      <c r="BA92" s="261">
        <f>IF(AZ92=1,G92,0)</f>
        <v>0</v>
      </c>
      <c r="BB92" s="261">
        <f>IF(AZ92=2,G92,0)</f>
        <v>0</v>
      </c>
      <c r="BC92" s="261">
        <f>IF(AZ92=3,G92,0)</f>
        <v>0</v>
      </c>
      <c r="BD92" s="261">
        <f>IF(AZ92=4,G92,0)</f>
        <v>0</v>
      </c>
      <c r="BE92" s="261">
        <f>IF(AZ92=5,G92,0)</f>
        <v>0</v>
      </c>
      <c r="CA92" s="292">
        <v>3</v>
      </c>
      <c r="CB92" s="292">
        <v>1</v>
      </c>
    </row>
    <row r="93" spans="1:80">
      <c r="A93" s="301"/>
      <c r="B93" s="308"/>
      <c r="C93" s="309" t="s">
        <v>221</v>
      </c>
      <c r="D93" s="310"/>
      <c r="E93" s="311">
        <v>241.7415</v>
      </c>
      <c r="F93" s="312"/>
      <c r="G93" s="313"/>
      <c r="H93" s="314"/>
      <c r="I93" s="306"/>
      <c r="J93" s="315"/>
      <c r="K93" s="306"/>
      <c r="M93" s="307" t="s">
        <v>221</v>
      </c>
      <c r="O93" s="292"/>
    </row>
    <row r="94" spans="1:80">
      <c r="A94" s="316"/>
      <c r="B94" s="317" t="s">
        <v>100</v>
      </c>
      <c r="C94" s="318" t="s">
        <v>212</v>
      </c>
      <c r="D94" s="319"/>
      <c r="E94" s="320"/>
      <c r="F94" s="321"/>
      <c r="G94" s="322">
        <f>SUM(G85:G93)</f>
        <v>0</v>
      </c>
      <c r="H94" s="323"/>
      <c r="I94" s="324">
        <f>SUM(I85:I93)</f>
        <v>5.4993011999999997</v>
      </c>
      <c r="J94" s="323"/>
      <c r="K94" s="324">
        <f>SUM(K85:K93)</f>
        <v>0</v>
      </c>
      <c r="O94" s="292">
        <v>4</v>
      </c>
      <c r="BA94" s="325">
        <f>SUM(BA85:BA93)</f>
        <v>0</v>
      </c>
      <c r="BB94" s="325">
        <f>SUM(BB85:BB93)</f>
        <v>0</v>
      </c>
      <c r="BC94" s="325">
        <f>SUM(BC85:BC93)</f>
        <v>0</v>
      </c>
      <c r="BD94" s="325">
        <f>SUM(BD85:BD93)</f>
        <v>0</v>
      </c>
      <c r="BE94" s="325">
        <f>SUM(BE85:BE93)</f>
        <v>0</v>
      </c>
    </row>
    <row r="95" spans="1:80">
      <c r="A95" s="282" t="s">
        <v>97</v>
      </c>
      <c r="B95" s="283" t="s">
        <v>222</v>
      </c>
      <c r="C95" s="284" t="s">
        <v>223</v>
      </c>
      <c r="D95" s="285"/>
      <c r="E95" s="286"/>
      <c r="F95" s="286"/>
      <c r="G95" s="287"/>
      <c r="H95" s="288"/>
      <c r="I95" s="289"/>
      <c r="J95" s="290"/>
      <c r="K95" s="291"/>
      <c r="O95" s="292">
        <v>1</v>
      </c>
    </row>
    <row r="96" spans="1:80">
      <c r="A96" s="293">
        <v>31</v>
      </c>
      <c r="B96" s="294" t="s">
        <v>225</v>
      </c>
      <c r="C96" s="295" t="s">
        <v>226</v>
      </c>
      <c r="D96" s="296" t="s">
        <v>113</v>
      </c>
      <c r="E96" s="297">
        <v>9.8699999999999992</v>
      </c>
      <c r="F96" s="297">
        <v>0</v>
      </c>
      <c r="G96" s="298">
        <f>E96*F96</f>
        <v>0</v>
      </c>
      <c r="H96" s="299">
        <v>0.63124999999999998</v>
      </c>
      <c r="I96" s="300">
        <f>E96*H96</f>
        <v>6.230437499999999</v>
      </c>
      <c r="J96" s="299">
        <v>0</v>
      </c>
      <c r="K96" s="300">
        <f>E96*J96</f>
        <v>0</v>
      </c>
      <c r="O96" s="292">
        <v>2</v>
      </c>
      <c r="AA96" s="261">
        <v>1</v>
      </c>
      <c r="AB96" s="261">
        <v>1</v>
      </c>
      <c r="AC96" s="261">
        <v>1</v>
      </c>
      <c r="AZ96" s="261">
        <v>1</v>
      </c>
      <c r="BA96" s="261">
        <f>IF(AZ96=1,G96,0)</f>
        <v>0</v>
      </c>
      <c r="BB96" s="261">
        <f>IF(AZ96=2,G96,0)</f>
        <v>0</v>
      </c>
      <c r="BC96" s="261">
        <f>IF(AZ96=3,G96,0)</f>
        <v>0</v>
      </c>
      <c r="BD96" s="261">
        <f>IF(AZ96=4,G96,0)</f>
        <v>0</v>
      </c>
      <c r="BE96" s="261">
        <f>IF(AZ96=5,G96,0)</f>
        <v>0</v>
      </c>
      <c r="CA96" s="292">
        <v>1</v>
      </c>
      <c r="CB96" s="292">
        <v>1</v>
      </c>
    </row>
    <row r="97" spans="1:80">
      <c r="A97" s="293">
        <v>32</v>
      </c>
      <c r="B97" s="294" t="s">
        <v>227</v>
      </c>
      <c r="C97" s="295" t="s">
        <v>228</v>
      </c>
      <c r="D97" s="296" t="s">
        <v>144</v>
      </c>
      <c r="E97" s="297">
        <v>1.542</v>
      </c>
      <c r="F97" s="297">
        <v>0</v>
      </c>
      <c r="G97" s="298">
        <f>E97*F97</f>
        <v>0</v>
      </c>
      <c r="H97" s="299">
        <v>1.1322000000000001</v>
      </c>
      <c r="I97" s="300">
        <f>E97*H97</f>
        <v>1.7458524000000002</v>
      </c>
      <c r="J97" s="299">
        <v>0</v>
      </c>
      <c r="K97" s="300">
        <f>E97*J97</f>
        <v>0</v>
      </c>
      <c r="O97" s="292">
        <v>2</v>
      </c>
      <c r="AA97" s="261">
        <v>1</v>
      </c>
      <c r="AB97" s="261">
        <v>1</v>
      </c>
      <c r="AC97" s="261">
        <v>1</v>
      </c>
      <c r="AZ97" s="261">
        <v>1</v>
      </c>
      <c r="BA97" s="261">
        <f>IF(AZ97=1,G97,0)</f>
        <v>0</v>
      </c>
      <c r="BB97" s="261">
        <f>IF(AZ97=2,G97,0)</f>
        <v>0</v>
      </c>
      <c r="BC97" s="261">
        <f>IF(AZ97=3,G97,0)</f>
        <v>0</v>
      </c>
      <c r="BD97" s="261">
        <f>IF(AZ97=4,G97,0)</f>
        <v>0</v>
      </c>
      <c r="BE97" s="261">
        <f>IF(AZ97=5,G97,0)</f>
        <v>0</v>
      </c>
      <c r="CA97" s="292">
        <v>1</v>
      </c>
      <c r="CB97" s="292">
        <v>1</v>
      </c>
    </row>
    <row r="98" spans="1:80">
      <c r="A98" s="301"/>
      <c r="B98" s="308"/>
      <c r="C98" s="309" t="s">
        <v>229</v>
      </c>
      <c r="D98" s="310"/>
      <c r="E98" s="311">
        <v>1.542</v>
      </c>
      <c r="F98" s="312"/>
      <c r="G98" s="313"/>
      <c r="H98" s="314"/>
      <c r="I98" s="306"/>
      <c r="J98" s="315"/>
      <c r="K98" s="306"/>
      <c r="M98" s="307" t="s">
        <v>229</v>
      </c>
      <c r="O98" s="292"/>
    </row>
    <row r="99" spans="1:80">
      <c r="A99" s="316"/>
      <c r="B99" s="317" t="s">
        <v>100</v>
      </c>
      <c r="C99" s="318" t="s">
        <v>224</v>
      </c>
      <c r="D99" s="319"/>
      <c r="E99" s="320"/>
      <c r="F99" s="321"/>
      <c r="G99" s="322">
        <f>SUM(G95:G98)</f>
        <v>0</v>
      </c>
      <c r="H99" s="323"/>
      <c r="I99" s="324">
        <f>SUM(I95:I98)</f>
        <v>7.9762898999999994</v>
      </c>
      <c r="J99" s="323"/>
      <c r="K99" s="324">
        <f>SUM(K95:K98)</f>
        <v>0</v>
      </c>
      <c r="O99" s="292">
        <v>4</v>
      </c>
      <c r="BA99" s="325">
        <f>SUM(BA95:BA98)</f>
        <v>0</v>
      </c>
      <c r="BB99" s="325">
        <f>SUM(BB95:BB98)</f>
        <v>0</v>
      </c>
      <c r="BC99" s="325">
        <f>SUM(BC95:BC98)</f>
        <v>0</v>
      </c>
      <c r="BD99" s="325">
        <f>SUM(BD95:BD98)</f>
        <v>0</v>
      </c>
      <c r="BE99" s="325">
        <f>SUM(BE95:BE98)</f>
        <v>0</v>
      </c>
    </row>
    <row r="100" spans="1:80">
      <c r="A100" s="282" t="s">
        <v>97</v>
      </c>
      <c r="B100" s="283" t="s">
        <v>230</v>
      </c>
      <c r="C100" s="284" t="s">
        <v>231</v>
      </c>
      <c r="D100" s="285"/>
      <c r="E100" s="286"/>
      <c r="F100" s="286"/>
      <c r="G100" s="287"/>
      <c r="H100" s="288"/>
      <c r="I100" s="289"/>
      <c r="J100" s="290"/>
      <c r="K100" s="291"/>
      <c r="O100" s="292">
        <v>1</v>
      </c>
    </row>
    <row r="101" spans="1:80">
      <c r="A101" s="293">
        <v>33</v>
      </c>
      <c r="B101" s="294" t="s">
        <v>233</v>
      </c>
      <c r="C101" s="295" t="s">
        <v>234</v>
      </c>
      <c r="D101" s="296" t="s">
        <v>113</v>
      </c>
      <c r="E101" s="297">
        <v>191.1</v>
      </c>
      <c r="F101" s="297">
        <v>0</v>
      </c>
      <c r="G101" s="298">
        <f>E101*F101</f>
        <v>0</v>
      </c>
      <c r="H101" s="299">
        <v>0.2024</v>
      </c>
      <c r="I101" s="300">
        <f>E101*H101</f>
        <v>38.678640000000001</v>
      </c>
      <c r="J101" s="299">
        <v>0</v>
      </c>
      <c r="K101" s="300">
        <f>E101*J101</f>
        <v>0</v>
      </c>
      <c r="O101" s="292">
        <v>2</v>
      </c>
      <c r="AA101" s="261">
        <v>1</v>
      </c>
      <c r="AB101" s="261">
        <v>1</v>
      </c>
      <c r="AC101" s="261">
        <v>1</v>
      </c>
      <c r="AZ101" s="261">
        <v>1</v>
      </c>
      <c r="BA101" s="261">
        <f>IF(AZ101=1,G101,0)</f>
        <v>0</v>
      </c>
      <c r="BB101" s="261">
        <f>IF(AZ101=2,G101,0)</f>
        <v>0</v>
      </c>
      <c r="BC101" s="261">
        <f>IF(AZ101=3,G101,0)</f>
        <v>0</v>
      </c>
      <c r="BD101" s="261">
        <f>IF(AZ101=4,G101,0)</f>
        <v>0</v>
      </c>
      <c r="BE101" s="261">
        <f>IF(AZ101=5,G101,0)</f>
        <v>0</v>
      </c>
      <c r="CA101" s="292">
        <v>1</v>
      </c>
      <c r="CB101" s="292">
        <v>1</v>
      </c>
    </row>
    <row r="102" spans="1:80">
      <c r="A102" s="301"/>
      <c r="B102" s="308"/>
      <c r="C102" s="309" t="s">
        <v>235</v>
      </c>
      <c r="D102" s="310"/>
      <c r="E102" s="311">
        <v>191.1</v>
      </c>
      <c r="F102" s="312"/>
      <c r="G102" s="313"/>
      <c r="H102" s="314"/>
      <c r="I102" s="306"/>
      <c r="J102" s="315"/>
      <c r="K102" s="306"/>
      <c r="M102" s="307" t="s">
        <v>235</v>
      </c>
      <c r="O102" s="292"/>
    </row>
    <row r="103" spans="1:80">
      <c r="A103" s="293">
        <v>34</v>
      </c>
      <c r="B103" s="294" t="s">
        <v>236</v>
      </c>
      <c r="C103" s="295" t="s">
        <v>237</v>
      </c>
      <c r="D103" s="296" t="s">
        <v>113</v>
      </c>
      <c r="E103" s="297">
        <v>394.2</v>
      </c>
      <c r="F103" s="297">
        <v>0</v>
      </c>
      <c r="G103" s="298">
        <f>E103*F103</f>
        <v>0</v>
      </c>
      <c r="H103" s="299">
        <v>0.29160000000000003</v>
      </c>
      <c r="I103" s="300">
        <f>E103*H103</f>
        <v>114.94872000000001</v>
      </c>
      <c r="J103" s="299">
        <v>0</v>
      </c>
      <c r="K103" s="300">
        <f>E103*J103</f>
        <v>0</v>
      </c>
      <c r="O103" s="292">
        <v>2</v>
      </c>
      <c r="AA103" s="261">
        <v>1</v>
      </c>
      <c r="AB103" s="261">
        <v>1</v>
      </c>
      <c r="AC103" s="261">
        <v>1</v>
      </c>
      <c r="AZ103" s="261">
        <v>1</v>
      </c>
      <c r="BA103" s="261">
        <f>IF(AZ103=1,G103,0)</f>
        <v>0</v>
      </c>
      <c r="BB103" s="261">
        <f>IF(AZ103=2,G103,0)</f>
        <v>0</v>
      </c>
      <c r="BC103" s="261">
        <f>IF(AZ103=3,G103,0)</f>
        <v>0</v>
      </c>
      <c r="BD103" s="261">
        <f>IF(AZ103=4,G103,0)</f>
        <v>0</v>
      </c>
      <c r="BE103" s="261">
        <f>IF(AZ103=5,G103,0)</f>
        <v>0</v>
      </c>
      <c r="CA103" s="292">
        <v>1</v>
      </c>
      <c r="CB103" s="292">
        <v>1</v>
      </c>
    </row>
    <row r="104" spans="1:80">
      <c r="A104" s="301"/>
      <c r="B104" s="308"/>
      <c r="C104" s="309" t="s">
        <v>238</v>
      </c>
      <c r="D104" s="310"/>
      <c r="E104" s="311">
        <v>12</v>
      </c>
      <c r="F104" s="312"/>
      <c r="G104" s="313"/>
      <c r="H104" s="314"/>
      <c r="I104" s="306"/>
      <c r="J104" s="315"/>
      <c r="K104" s="306"/>
      <c r="M104" s="307" t="s">
        <v>238</v>
      </c>
      <c r="O104" s="292"/>
    </row>
    <row r="105" spans="1:80">
      <c r="A105" s="301"/>
      <c r="B105" s="308"/>
      <c r="C105" s="309" t="s">
        <v>239</v>
      </c>
      <c r="D105" s="310"/>
      <c r="E105" s="311">
        <v>382.2</v>
      </c>
      <c r="F105" s="312"/>
      <c r="G105" s="313"/>
      <c r="H105" s="314"/>
      <c r="I105" s="306"/>
      <c r="J105" s="315"/>
      <c r="K105" s="306"/>
      <c r="M105" s="307" t="s">
        <v>239</v>
      </c>
      <c r="O105" s="292"/>
    </row>
    <row r="106" spans="1:80">
      <c r="A106" s="293">
        <v>35</v>
      </c>
      <c r="B106" s="294" t="s">
        <v>240</v>
      </c>
      <c r="C106" s="295" t="s">
        <v>241</v>
      </c>
      <c r="D106" s="296" t="s">
        <v>113</v>
      </c>
      <c r="E106" s="297">
        <v>1766.5119999999999</v>
      </c>
      <c r="F106" s="297">
        <v>0</v>
      </c>
      <c r="G106" s="298">
        <f>E106*F106</f>
        <v>0</v>
      </c>
      <c r="H106" s="299">
        <v>0.37080000000000002</v>
      </c>
      <c r="I106" s="300">
        <f>E106*H106</f>
        <v>655.02264960000002</v>
      </c>
      <c r="J106" s="299">
        <v>0</v>
      </c>
      <c r="K106" s="300">
        <f>E106*J106</f>
        <v>0</v>
      </c>
      <c r="O106" s="292">
        <v>2</v>
      </c>
      <c r="AA106" s="261">
        <v>1</v>
      </c>
      <c r="AB106" s="261">
        <v>1</v>
      </c>
      <c r="AC106" s="261">
        <v>1</v>
      </c>
      <c r="AZ106" s="261">
        <v>1</v>
      </c>
      <c r="BA106" s="261">
        <f>IF(AZ106=1,G106,0)</f>
        <v>0</v>
      </c>
      <c r="BB106" s="261">
        <f>IF(AZ106=2,G106,0)</f>
        <v>0</v>
      </c>
      <c r="BC106" s="261">
        <f>IF(AZ106=3,G106,0)</f>
        <v>0</v>
      </c>
      <c r="BD106" s="261">
        <f>IF(AZ106=4,G106,0)</f>
        <v>0</v>
      </c>
      <c r="BE106" s="261">
        <f>IF(AZ106=5,G106,0)</f>
        <v>0</v>
      </c>
      <c r="CA106" s="292">
        <v>1</v>
      </c>
      <c r="CB106" s="292">
        <v>1</v>
      </c>
    </row>
    <row r="107" spans="1:80" ht="22.5">
      <c r="A107" s="301"/>
      <c r="B107" s="308"/>
      <c r="C107" s="309" t="s">
        <v>242</v>
      </c>
      <c r="D107" s="310"/>
      <c r="E107" s="311">
        <v>1329.02</v>
      </c>
      <c r="F107" s="312"/>
      <c r="G107" s="313"/>
      <c r="H107" s="314"/>
      <c r="I107" s="306"/>
      <c r="J107" s="315"/>
      <c r="K107" s="306"/>
      <c r="M107" s="307" t="s">
        <v>242</v>
      </c>
      <c r="O107" s="292"/>
    </row>
    <row r="108" spans="1:80" ht="22.5">
      <c r="A108" s="301"/>
      <c r="B108" s="308"/>
      <c r="C108" s="309" t="s">
        <v>243</v>
      </c>
      <c r="D108" s="310"/>
      <c r="E108" s="311">
        <v>1149.9949999999999</v>
      </c>
      <c r="F108" s="312"/>
      <c r="G108" s="313"/>
      <c r="H108" s="314"/>
      <c r="I108" s="306"/>
      <c r="J108" s="315"/>
      <c r="K108" s="306"/>
      <c r="M108" s="307" t="s">
        <v>243</v>
      </c>
      <c r="O108" s="292"/>
    </row>
    <row r="109" spans="1:80">
      <c r="A109" s="301"/>
      <c r="B109" s="308"/>
      <c r="C109" s="309" t="s">
        <v>244</v>
      </c>
      <c r="D109" s="310"/>
      <c r="E109" s="311">
        <v>-712.50300000000004</v>
      </c>
      <c r="F109" s="312"/>
      <c r="G109" s="313"/>
      <c r="H109" s="314"/>
      <c r="I109" s="306"/>
      <c r="J109" s="315"/>
      <c r="K109" s="306"/>
      <c r="M109" s="336">
        <v>-712503</v>
      </c>
      <c r="O109" s="292"/>
    </row>
    <row r="110" spans="1:80">
      <c r="A110" s="293">
        <v>36</v>
      </c>
      <c r="B110" s="294" t="s">
        <v>245</v>
      </c>
      <c r="C110" s="295" t="s">
        <v>246</v>
      </c>
      <c r="D110" s="296" t="s">
        <v>113</v>
      </c>
      <c r="E110" s="297">
        <v>1445.328</v>
      </c>
      <c r="F110" s="297">
        <v>0</v>
      </c>
      <c r="G110" s="298">
        <f>E110*F110</f>
        <v>0</v>
      </c>
      <c r="H110" s="299">
        <v>0.46166000000000001</v>
      </c>
      <c r="I110" s="300">
        <f>E110*H110</f>
        <v>667.25012447999995</v>
      </c>
      <c r="J110" s="299">
        <v>0</v>
      </c>
      <c r="K110" s="300">
        <f>E110*J110</f>
        <v>0</v>
      </c>
      <c r="O110" s="292">
        <v>2</v>
      </c>
      <c r="AA110" s="261">
        <v>1</v>
      </c>
      <c r="AB110" s="261">
        <v>1</v>
      </c>
      <c r="AC110" s="261">
        <v>1</v>
      </c>
      <c r="AZ110" s="261">
        <v>1</v>
      </c>
      <c r="BA110" s="261">
        <f>IF(AZ110=1,G110,0)</f>
        <v>0</v>
      </c>
      <c r="BB110" s="261">
        <f>IF(AZ110=2,G110,0)</f>
        <v>0</v>
      </c>
      <c r="BC110" s="261">
        <f>IF(AZ110=3,G110,0)</f>
        <v>0</v>
      </c>
      <c r="BD110" s="261">
        <f>IF(AZ110=4,G110,0)</f>
        <v>0</v>
      </c>
      <c r="BE110" s="261">
        <f>IF(AZ110=5,G110,0)</f>
        <v>0</v>
      </c>
      <c r="CA110" s="292">
        <v>1</v>
      </c>
      <c r="CB110" s="292">
        <v>1</v>
      </c>
    </row>
    <row r="111" spans="1:80">
      <c r="A111" s="301"/>
      <c r="B111" s="308"/>
      <c r="C111" s="309" t="s">
        <v>247</v>
      </c>
      <c r="D111" s="310"/>
      <c r="E111" s="311">
        <v>2028.2850000000001</v>
      </c>
      <c r="F111" s="312"/>
      <c r="G111" s="313"/>
      <c r="H111" s="314"/>
      <c r="I111" s="306"/>
      <c r="J111" s="315"/>
      <c r="K111" s="306"/>
      <c r="M111" s="307" t="s">
        <v>247</v>
      </c>
      <c r="O111" s="292"/>
    </row>
    <row r="112" spans="1:80">
      <c r="A112" s="301"/>
      <c r="B112" s="308"/>
      <c r="C112" s="309" t="s">
        <v>248</v>
      </c>
      <c r="D112" s="310"/>
      <c r="E112" s="311">
        <v>-582.95699999999999</v>
      </c>
      <c r="F112" s="312"/>
      <c r="G112" s="313"/>
      <c r="H112" s="314"/>
      <c r="I112" s="306"/>
      <c r="J112" s="315"/>
      <c r="K112" s="306"/>
      <c r="M112" s="336">
        <v>-582957</v>
      </c>
      <c r="O112" s="292"/>
    </row>
    <row r="113" spans="1:80">
      <c r="A113" s="293">
        <v>37</v>
      </c>
      <c r="B113" s="294" t="s">
        <v>249</v>
      </c>
      <c r="C113" s="295" t="s">
        <v>250</v>
      </c>
      <c r="D113" s="296" t="s">
        <v>113</v>
      </c>
      <c r="E113" s="297">
        <v>6</v>
      </c>
      <c r="F113" s="297">
        <v>0</v>
      </c>
      <c r="G113" s="298">
        <f>E113*F113</f>
        <v>0</v>
      </c>
      <c r="H113" s="299">
        <v>0.23737</v>
      </c>
      <c r="I113" s="300">
        <f>E113*H113</f>
        <v>1.42422</v>
      </c>
      <c r="J113" s="299">
        <v>0</v>
      </c>
      <c r="K113" s="300">
        <f>E113*J113</f>
        <v>0</v>
      </c>
      <c r="O113" s="292">
        <v>2</v>
      </c>
      <c r="AA113" s="261">
        <v>1</v>
      </c>
      <c r="AB113" s="261">
        <v>1</v>
      </c>
      <c r="AC113" s="261">
        <v>1</v>
      </c>
      <c r="AZ113" s="261">
        <v>1</v>
      </c>
      <c r="BA113" s="261">
        <f>IF(AZ113=1,G113,0)</f>
        <v>0</v>
      </c>
      <c r="BB113" s="261">
        <f>IF(AZ113=2,G113,0)</f>
        <v>0</v>
      </c>
      <c r="BC113" s="261">
        <f>IF(AZ113=3,G113,0)</f>
        <v>0</v>
      </c>
      <c r="BD113" s="261">
        <f>IF(AZ113=4,G113,0)</f>
        <v>0</v>
      </c>
      <c r="BE113" s="261">
        <f>IF(AZ113=5,G113,0)</f>
        <v>0</v>
      </c>
      <c r="CA113" s="292">
        <v>1</v>
      </c>
      <c r="CB113" s="292">
        <v>1</v>
      </c>
    </row>
    <row r="114" spans="1:80">
      <c r="A114" s="301"/>
      <c r="B114" s="308"/>
      <c r="C114" s="309" t="s">
        <v>251</v>
      </c>
      <c r="D114" s="310"/>
      <c r="E114" s="311">
        <v>6</v>
      </c>
      <c r="F114" s="312"/>
      <c r="G114" s="313"/>
      <c r="H114" s="314"/>
      <c r="I114" s="306"/>
      <c r="J114" s="315"/>
      <c r="K114" s="306"/>
      <c r="M114" s="307" t="s">
        <v>251</v>
      </c>
      <c r="O114" s="292"/>
    </row>
    <row r="115" spans="1:80">
      <c r="A115" s="293">
        <v>38</v>
      </c>
      <c r="B115" s="294" t="s">
        <v>252</v>
      </c>
      <c r="C115" s="295" t="s">
        <v>253</v>
      </c>
      <c r="D115" s="296" t="s">
        <v>113</v>
      </c>
      <c r="E115" s="297">
        <v>6</v>
      </c>
      <c r="F115" s="297">
        <v>0</v>
      </c>
      <c r="G115" s="298">
        <f>E115*F115</f>
        <v>0</v>
      </c>
      <c r="H115" s="299">
        <v>6.0999999999999997E-4</v>
      </c>
      <c r="I115" s="300">
        <f>E115*H115</f>
        <v>3.6600000000000001E-3</v>
      </c>
      <c r="J115" s="299">
        <v>0</v>
      </c>
      <c r="K115" s="300">
        <f>E115*J115</f>
        <v>0</v>
      </c>
      <c r="O115" s="292">
        <v>2</v>
      </c>
      <c r="AA115" s="261">
        <v>1</v>
      </c>
      <c r="AB115" s="261">
        <v>1</v>
      </c>
      <c r="AC115" s="261">
        <v>1</v>
      </c>
      <c r="AZ115" s="261">
        <v>1</v>
      </c>
      <c r="BA115" s="261">
        <f>IF(AZ115=1,G115,0)</f>
        <v>0</v>
      </c>
      <c r="BB115" s="261">
        <f>IF(AZ115=2,G115,0)</f>
        <v>0</v>
      </c>
      <c r="BC115" s="261">
        <f>IF(AZ115=3,G115,0)</f>
        <v>0</v>
      </c>
      <c r="BD115" s="261">
        <f>IF(AZ115=4,G115,0)</f>
        <v>0</v>
      </c>
      <c r="BE115" s="261">
        <f>IF(AZ115=5,G115,0)</f>
        <v>0</v>
      </c>
      <c r="CA115" s="292">
        <v>1</v>
      </c>
      <c r="CB115" s="292">
        <v>1</v>
      </c>
    </row>
    <row r="116" spans="1:80">
      <c r="A116" s="301"/>
      <c r="B116" s="308"/>
      <c r="C116" s="309" t="s">
        <v>251</v>
      </c>
      <c r="D116" s="310"/>
      <c r="E116" s="311">
        <v>6</v>
      </c>
      <c r="F116" s="312"/>
      <c r="G116" s="313"/>
      <c r="H116" s="314"/>
      <c r="I116" s="306"/>
      <c r="J116" s="315"/>
      <c r="K116" s="306"/>
      <c r="M116" s="307" t="s">
        <v>251</v>
      </c>
      <c r="O116" s="292"/>
    </row>
    <row r="117" spans="1:80">
      <c r="A117" s="293">
        <v>39</v>
      </c>
      <c r="B117" s="294" t="s">
        <v>254</v>
      </c>
      <c r="C117" s="295" t="s">
        <v>255</v>
      </c>
      <c r="D117" s="296" t="s">
        <v>113</v>
      </c>
      <c r="E117" s="297">
        <v>6</v>
      </c>
      <c r="F117" s="297">
        <v>0</v>
      </c>
      <c r="G117" s="298">
        <f>E117*F117</f>
        <v>0</v>
      </c>
      <c r="H117" s="299">
        <v>0.15559000000000001</v>
      </c>
      <c r="I117" s="300">
        <f>E117*H117</f>
        <v>0.93354000000000004</v>
      </c>
      <c r="J117" s="299">
        <v>0</v>
      </c>
      <c r="K117" s="300">
        <f>E117*J117</f>
        <v>0</v>
      </c>
      <c r="O117" s="292">
        <v>2</v>
      </c>
      <c r="AA117" s="261">
        <v>1</v>
      </c>
      <c r="AB117" s="261">
        <v>1</v>
      </c>
      <c r="AC117" s="261">
        <v>1</v>
      </c>
      <c r="AZ117" s="261">
        <v>1</v>
      </c>
      <c r="BA117" s="261">
        <f>IF(AZ117=1,G117,0)</f>
        <v>0</v>
      </c>
      <c r="BB117" s="261">
        <f>IF(AZ117=2,G117,0)</f>
        <v>0</v>
      </c>
      <c r="BC117" s="261">
        <f>IF(AZ117=3,G117,0)</f>
        <v>0</v>
      </c>
      <c r="BD117" s="261">
        <f>IF(AZ117=4,G117,0)</f>
        <v>0</v>
      </c>
      <c r="BE117" s="261">
        <f>IF(AZ117=5,G117,0)</f>
        <v>0</v>
      </c>
      <c r="CA117" s="292">
        <v>1</v>
      </c>
      <c r="CB117" s="292">
        <v>1</v>
      </c>
    </row>
    <row r="118" spans="1:80">
      <c r="A118" s="301"/>
      <c r="B118" s="308"/>
      <c r="C118" s="309" t="s">
        <v>251</v>
      </c>
      <c r="D118" s="310"/>
      <c r="E118" s="311">
        <v>6</v>
      </c>
      <c r="F118" s="312"/>
      <c r="G118" s="313"/>
      <c r="H118" s="314"/>
      <c r="I118" s="306"/>
      <c r="J118" s="315"/>
      <c r="K118" s="306"/>
      <c r="M118" s="307" t="s">
        <v>251</v>
      </c>
      <c r="O118" s="292"/>
    </row>
    <row r="119" spans="1:80">
      <c r="A119" s="293">
        <v>40</v>
      </c>
      <c r="B119" s="294" t="s">
        <v>256</v>
      </c>
      <c r="C119" s="295" t="s">
        <v>257</v>
      </c>
      <c r="D119" s="296" t="s">
        <v>113</v>
      </c>
      <c r="E119" s="297">
        <v>6</v>
      </c>
      <c r="F119" s="297">
        <v>0</v>
      </c>
      <c r="G119" s="298">
        <f>E119*F119</f>
        <v>0</v>
      </c>
      <c r="H119" s="299">
        <v>0.35865000000000002</v>
      </c>
      <c r="I119" s="300">
        <f>E119*H119</f>
        <v>2.1519000000000004</v>
      </c>
      <c r="J119" s="299">
        <v>0</v>
      </c>
      <c r="K119" s="300">
        <f>E119*J119</f>
        <v>0</v>
      </c>
      <c r="O119" s="292">
        <v>2</v>
      </c>
      <c r="AA119" s="261">
        <v>1</v>
      </c>
      <c r="AB119" s="261">
        <v>1</v>
      </c>
      <c r="AC119" s="261">
        <v>1</v>
      </c>
      <c r="AZ119" s="261">
        <v>1</v>
      </c>
      <c r="BA119" s="261">
        <f>IF(AZ119=1,G119,0)</f>
        <v>0</v>
      </c>
      <c r="BB119" s="261">
        <f>IF(AZ119=2,G119,0)</f>
        <v>0</v>
      </c>
      <c r="BC119" s="261">
        <f>IF(AZ119=3,G119,0)</f>
        <v>0</v>
      </c>
      <c r="BD119" s="261">
        <f>IF(AZ119=4,G119,0)</f>
        <v>0</v>
      </c>
      <c r="BE119" s="261">
        <f>IF(AZ119=5,G119,0)</f>
        <v>0</v>
      </c>
      <c r="CA119" s="292">
        <v>1</v>
      </c>
      <c r="CB119" s="292">
        <v>1</v>
      </c>
    </row>
    <row r="120" spans="1:80">
      <c r="A120" s="301"/>
      <c r="B120" s="308"/>
      <c r="C120" s="309" t="s">
        <v>251</v>
      </c>
      <c r="D120" s="310"/>
      <c r="E120" s="311">
        <v>6</v>
      </c>
      <c r="F120" s="312"/>
      <c r="G120" s="313"/>
      <c r="H120" s="314"/>
      <c r="I120" s="306"/>
      <c r="J120" s="315"/>
      <c r="K120" s="306"/>
      <c r="M120" s="307" t="s">
        <v>251</v>
      </c>
      <c r="O120" s="292"/>
    </row>
    <row r="121" spans="1:80" ht="22.5">
      <c r="A121" s="293">
        <v>41</v>
      </c>
      <c r="B121" s="294" t="s">
        <v>258</v>
      </c>
      <c r="C121" s="295" t="s">
        <v>259</v>
      </c>
      <c r="D121" s="296" t="s">
        <v>113</v>
      </c>
      <c r="E121" s="297">
        <v>9.8699999999999992</v>
      </c>
      <c r="F121" s="297">
        <v>0</v>
      </c>
      <c r="G121" s="298">
        <f>E121*F121</f>
        <v>0</v>
      </c>
      <c r="H121" s="299">
        <v>0.63</v>
      </c>
      <c r="I121" s="300">
        <f>E121*H121</f>
        <v>6.2180999999999997</v>
      </c>
      <c r="J121" s="299">
        <v>0</v>
      </c>
      <c r="K121" s="300">
        <f>E121*J121</f>
        <v>0</v>
      </c>
      <c r="O121" s="292">
        <v>2</v>
      </c>
      <c r="AA121" s="261">
        <v>1</v>
      </c>
      <c r="AB121" s="261">
        <v>1</v>
      </c>
      <c r="AC121" s="261">
        <v>1</v>
      </c>
      <c r="AZ121" s="261">
        <v>1</v>
      </c>
      <c r="BA121" s="261">
        <f>IF(AZ121=1,G121,0)</f>
        <v>0</v>
      </c>
      <c r="BB121" s="261">
        <f>IF(AZ121=2,G121,0)</f>
        <v>0</v>
      </c>
      <c r="BC121" s="261">
        <f>IF(AZ121=3,G121,0)</f>
        <v>0</v>
      </c>
      <c r="BD121" s="261">
        <f>IF(AZ121=4,G121,0)</f>
        <v>0</v>
      </c>
      <c r="BE121" s="261">
        <f>IF(AZ121=5,G121,0)</f>
        <v>0</v>
      </c>
      <c r="CA121" s="292">
        <v>1</v>
      </c>
      <c r="CB121" s="292">
        <v>1</v>
      </c>
    </row>
    <row r="122" spans="1:80">
      <c r="A122" s="293">
        <v>42</v>
      </c>
      <c r="B122" s="294" t="s">
        <v>260</v>
      </c>
      <c r="C122" s="295" t="s">
        <v>261</v>
      </c>
      <c r="D122" s="296" t="s">
        <v>113</v>
      </c>
      <c r="E122" s="297">
        <v>2146.6350000000002</v>
      </c>
      <c r="F122" s="297">
        <v>0</v>
      </c>
      <c r="G122" s="298">
        <f>E122*F122</f>
        <v>0</v>
      </c>
      <c r="H122" s="299">
        <v>5.5449999999999999E-2</v>
      </c>
      <c r="I122" s="300">
        <f>E122*H122</f>
        <v>119.03091075</v>
      </c>
      <c r="J122" s="299">
        <v>0</v>
      </c>
      <c r="K122" s="300">
        <f>E122*J122</f>
        <v>0</v>
      </c>
      <c r="O122" s="292">
        <v>2</v>
      </c>
      <c r="AA122" s="261">
        <v>1</v>
      </c>
      <c r="AB122" s="261">
        <v>0</v>
      </c>
      <c r="AC122" s="261">
        <v>0</v>
      </c>
      <c r="AZ122" s="261">
        <v>1</v>
      </c>
      <c r="BA122" s="261">
        <f>IF(AZ122=1,G122,0)</f>
        <v>0</v>
      </c>
      <c r="BB122" s="261">
        <f>IF(AZ122=2,G122,0)</f>
        <v>0</v>
      </c>
      <c r="BC122" s="261">
        <f>IF(AZ122=3,G122,0)</f>
        <v>0</v>
      </c>
      <c r="BD122" s="261">
        <f>IF(AZ122=4,G122,0)</f>
        <v>0</v>
      </c>
      <c r="BE122" s="261">
        <f>IF(AZ122=5,G122,0)</f>
        <v>0</v>
      </c>
      <c r="CA122" s="292">
        <v>1</v>
      </c>
      <c r="CB122" s="292">
        <v>0</v>
      </c>
    </row>
    <row r="123" spans="1:80">
      <c r="A123" s="301"/>
      <c r="B123" s="308"/>
      <c r="C123" s="309" t="s">
        <v>262</v>
      </c>
      <c r="D123" s="310"/>
      <c r="E123" s="311">
        <v>3186.69</v>
      </c>
      <c r="F123" s="312"/>
      <c r="G123" s="313"/>
      <c r="H123" s="314"/>
      <c r="I123" s="306"/>
      <c r="J123" s="315"/>
      <c r="K123" s="306"/>
      <c r="M123" s="307" t="s">
        <v>262</v>
      </c>
      <c r="O123" s="292"/>
    </row>
    <row r="124" spans="1:80">
      <c r="A124" s="301"/>
      <c r="B124" s="308"/>
      <c r="C124" s="309" t="s">
        <v>263</v>
      </c>
      <c r="D124" s="310"/>
      <c r="E124" s="311">
        <v>-1029.5999999999999</v>
      </c>
      <c r="F124" s="312"/>
      <c r="G124" s="313"/>
      <c r="H124" s="314"/>
      <c r="I124" s="306"/>
      <c r="J124" s="315"/>
      <c r="K124" s="306"/>
      <c r="M124" s="307" t="s">
        <v>263</v>
      </c>
      <c r="O124" s="292"/>
    </row>
    <row r="125" spans="1:80">
      <c r="A125" s="301"/>
      <c r="B125" s="308"/>
      <c r="C125" s="309" t="s">
        <v>264</v>
      </c>
      <c r="D125" s="310"/>
      <c r="E125" s="311">
        <v>-10.455</v>
      </c>
      <c r="F125" s="312"/>
      <c r="G125" s="313"/>
      <c r="H125" s="314"/>
      <c r="I125" s="306"/>
      <c r="J125" s="315"/>
      <c r="K125" s="306"/>
      <c r="M125" s="336">
        <v>-10455</v>
      </c>
      <c r="O125" s="292"/>
    </row>
    <row r="126" spans="1:80">
      <c r="A126" s="293">
        <v>43</v>
      </c>
      <c r="B126" s="294" t="s">
        <v>265</v>
      </c>
      <c r="C126" s="295" t="s">
        <v>266</v>
      </c>
      <c r="D126" s="296" t="s">
        <v>113</v>
      </c>
      <c r="E126" s="297">
        <v>58.365000000000002</v>
      </c>
      <c r="F126" s="297">
        <v>0</v>
      </c>
      <c r="G126" s="298">
        <f>E126*F126</f>
        <v>0</v>
      </c>
      <c r="H126" s="299">
        <v>0</v>
      </c>
      <c r="I126" s="300">
        <f>E126*H126</f>
        <v>0</v>
      </c>
      <c r="J126" s="299">
        <v>0</v>
      </c>
      <c r="K126" s="300">
        <f>E126*J126</f>
        <v>0</v>
      </c>
      <c r="O126" s="292">
        <v>2</v>
      </c>
      <c r="AA126" s="261">
        <v>1</v>
      </c>
      <c r="AB126" s="261">
        <v>1</v>
      </c>
      <c r="AC126" s="261">
        <v>1</v>
      </c>
      <c r="AZ126" s="261">
        <v>1</v>
      </c>
      <c r="BA126" s="261">
        <f>IF(AZ126=1,G126,0)</f>
        <v>0</v>
      </c>
      <c r="BB126" s="261">
        <f>IF(AZ126=2,G126,0)</f>
        <v>0</v>
      </c>
      <c r="BC126" s="261">
        <f>IF(AZ126=3,G126,0)</f>
        <v>0</v>
      </c>
      <c r="BD126" s="261">
        <f>IF(AZ126=4,G126,0)</f>
        <v>0</v>
      </c>
      <c r="BE126" s="261">
        <f>IF(AZ126=5,G126,0)</f>
        <v>0</v>
      </c>
      <c r="CA126" s="292">
        <v>1</v>
      </c>
      <c r="CB126" s="292">
        <v>1</v>
      </c>
    </row>
    <row r="127" spans="1:80">
      <c r="A127" s="301"/>
      <c r="B127" s="308"/>
      <c r="C127" s="309" t="s">
        <v>267</v>
      </c>
      <c r="D127" s="310"/>
      <c r="E127" s="311">
        <v>78.900000000000006</v>
      </c>
      <c r="F127" s="312"/>
      <c r="G127" s="313"/>
      <c r="H127" s="314"/>
      <c r="I127" s="306"/>
      <c r="J127" s="315"/>
      <c r="K127" s="306"/>
      <c r="M127" s="307" t="s">
        <v>267</v>
      </c>
      <c r="O127" s="292"/>
    </row>
    <row r="128" spans="1:80">
      <c r="A128" s="301"/>
      <c r="B128" s="308"/>
      <c r="C128" s="309" t="s">
        <v>268</v>
      </c>
      <c r="D128" s="310"/>
      <c r="E128" s="311">
        <v>-10.08</v>
      </c>
      <c r="F128" s="312"/>
      <c r="G128" s="313"/>
      <c r="H128" s="314"/>
      <c r="I128" s="306"/>
      <c r="J128" s="315"/>
      <c r="K128" s="306"/>
      <c r="M128" s="307" t="s">
        <v>268</v>
      </c>
      <c r="O128" s="292"/>
    </row>
    <row r="129" spans="1:80">
      <c r="A129" s="301"/>
      <c r="B129" s="308"/>
      <c r="C129" s="309" t="s">
        <v>264</v>
      </c>
      <c r="D129" s="310"/>
      <c r="E129" s="311">
        <v>-10.455</v>
      </c>
      <c r="F129" s="312"/>
      <c r="G129" s="313"/>
      <c r="H129" s="314"/>
      <c r="I129" s="306"/>
      <c r="J129" s="315"/>
      <c r="K129" s="306"/>
      <c r="M129" s="336">
        <v>-10455</v>
      </c>
      <c r="O129" s="292"/>
    </row>
    <row r="130" spans="1:80">
      <c r="A130" s="293">
        <v>44</v>
      </c>
      <c r="B130" s="294" t="s">
        <v>269</v>
      </c>
      <c r="C130" s="295" t="s">
        <v>270</v>
      </c>
      <c r="D130" s="296" t="s">
        <v>113</v>
      </c>
      <c r="E130" s="297">
        <v>493.21499999999997</v>
      </c>
      <c r="F130" s="297">
        <v>0</v>
      </c>
      <c r="G130" s="298">
        <f>E130*F130</f>
        <v>0</v>
      </c>
      <c r="H130" s="299">
        <v>7.3899999999999993E-2</v>
      </c>
      <c r="I130" s="300">
        <f>E130*H130</f>
        <v>36.448588499999993</v>
      </c>
      <c r="J130" s="299">
        <v>0</v>
      </c>
      <c r="K130" s="300">
        <f>E130*J130</f>
        <v>0</v>
      </c>
      <c r="O130" s="292">
        <v>2</v>
      </c>
      <c r="AA130" s="261">
        <v>1</v>
      </c>
      <c r="AB130" s="261">
        <v>1</v>
      </c>
      <c r="AC130" s="261">
        <v>1</v>
      </c>
      <c r="AZ130" s="261">
        <v>1</v>
      </c>
      <c r="BA130" s="261">
        <f>IF(AZ130=1,G130,0)</f>
        <v>0</v>
      </c>
      <c r="BB130" s="261">
        <f>IF(AZ130=2,G130,0)</f>
        <v>0</v>
      </c>
      <c r="BC130" s="261">
        <f>IF(AZ130=3,G130,0)</f>
        <v>0</v>
      </c>
      <c r="BD130" s="261">
        <f>IF(AZ130=4,G130,0)</f>
        <v>0</v>
      </c>
      <c r="BE130" s="261">
        <f>IF(AZ130=5,G130,0)</f>
        <v>0</v>
      </c>
      <c r="CA130" s="292">
        <v>1</v>
      </c>
      <c r="CB130" s="292">
        <v>1</v>
      </c>
    </row>
    <row r="131" spans="1:80" ht="22.5">
      <c r="A131" s="301"/>
      <c r="B131" s="308"/>
      <c r="C131" s="309" t="s">
        <v>271</v>
      </c>
      <c r="D131" s="310"/>
      <c r="E131" s="311">
        <v>357.19</v>
      </c>
      <c r="F131" s="312"/>
      <c r="G131" s="313"/>
      <c r="H131" s="314"/>
      <c r="I131" s="306"/>
      <c r="J131" s="315"/>
      <c r="K131" s="306"/>
      <c r="M131" s="307" t="s">
        <v>271</v>
      </c>
      <c r="O131" s="292"/>
    </row>
    <row r="132" spans="1:80">
      <c r="A132" s="301"/>
      <c r="B132" s="308"/>
      <c r="C132" s="309" t="s">
        <v>272</v>
      </c>
      <c r="D132" s="310"/>
      <c r="E132" s="311">
        <v>96.9</v>
      </c>
      <c r="F132" s="312"/>
      <c r="G132" s="313"/>
      <c r="H132" s="314"/>
      <c r="I132" s="306"/>
      <c r="J132" s="315"/>
      <c r="K132" s="306"/>
      <c r="M132" s="307" t="s">
        <v>272</v>
      </c>
      <c r="O132" s="292"/>
    </row>
    <row r="133" spans="1:80">
      <c r="A133" s="301"/>
      <c r="B133" s="308"/>
      <c r="C133" s="309" t="s">
        <v>273</v>
      </c>
      <c r="D133" s="310"/>
      <c r="E133" s="311">
        <v>89.62</v>
      </c>
      <c r="F133" s="312"/>
      <c r="G133" s="313"/>
      <c r="H133" s="314"/>
      <c r="I133" s="306"/>
      <c r="J133" s="315"/>
      <c r="K133" s="306"/>
      <c r="M133" s="307" t="s">
        <v>273</v>
      </c>
      <c r="O133" s="292"/>
    </row>
    <row r="134" spans="1:80">
      <c r="A134" s="301"/>
      <c r="B134" s="308"/>
      <c r="C134" s="309" t="s">
        <v>274</v>
      </c>
      <c r="D134" s="310"/>
      <c r="E134" s="311">
        <v>18.850000000000001</v>
      </c>
      <c r="F134" s="312"/>
      <c r="G134" s="313"/>
      <c r="H134" s="314"/>
      <c r="I134" s="306"/>
      <c r="J134" s="315"/>
      <c r="K134" s="306"/>
      <c r="M134" s="307" t="s">
        <v>274</v>
      </c>
      <c r="O134" s="292"/>
    </row>
    <row r="135" spans="1:80">
      <c r="A135" s="301"/>
      <c r="B135" s="308"/>
      <c r="C135" s="309" t="s">
        <v>275</v>
      </c>
      <c r="D135" s="310"/>
      <c r="E135" s="311">
        <v>-179.8</v>
      </c>
      <c r="F135" s="312"/>
      <c r="G135" s="313"/>
      <c r="H135" s="314"/>
      <c r="I135" s="306"/>
      <c r="J135" s="315"/>
      <c r="K135" s="306"/>
      <c r="M135" s="307" t="s">
        <v>275</v>
      </c>
      <c r="O135" s="292"/>
    </row>
    <row r="136" spans="1:80">
      <c r="A136" s="301"/>
      <c r="B136" s="308"/>
      <c r="C136" s="309" t="s">
        <v>276</v>
      </c>
      <c r="D136" s="310"/>
      <c r="E136" s="311">
        <v>100</v>
      </c>
      <c r="F136" s="312"/>
      <c r="G136" s="313"/>
      <c r="H136" s="314"/>
      <c r="I136" s="306"/>
      <c r="J136" s="315"/>
      <c r="K136" s="306"/>
      <c r="M136" s="307">
        <v>100</v>
      </c>
      <c r="O136" s="292"/>
    </row>
    <row r="137" spans="1:80">
      <c r="A137" s="301"/>
      <c r="B137" s="308"/>
      <c r="C137" s="309" t="s">
        <v>277</v>
      </c>
      <c r="D137" s="310"/>
      <c r="E137" s="311">
        <v>10.455</v>
      </c>
      <c r="F137" s="312"/>
      <c r="G137" s="313"/>
      <c r="H137" s="314"/>
      <c r="I137" s="306"/>
      <c r="J137" s="315"/>
      <c r="K137" s="306"/>
      <c r="M137" s="336">
        <v>10455</v>
      </c>
      <c r="O137" s="292"/>
    </row>
    <row r="138" spans="1:80">
      <c r="A138" s="293">
        <v>45</v>
      </c>
      <c r="B138" s="294" t="s">
        <v>278</v>
      </c>
      <c r="C138" s="295" t="s">
        <v>279</v>
      </c>
      <c r="D138" s="296" t="s">
        <v>113</v>
      </c>
      <c r="E138" s="297">
        <v>75.525000000000006</v>
      </c>
      <c r="F138" s="297">
        <v>0</v>
      </c>
      <c r="G138" s="298">
        <f>E138*F138</f>
        <v>0</v>
      </c>
      <c r="H138" s="299">
        <v>0</v>
      </c>
      <c r="I138" s="300">
        <f>E138*H138</f>
        <v>0</v>
      </c>
      <c r="J138" s="299">
        <v>0</v>
      </c>
      <c r="K138" s="300">
        <f>E138*J138</f>
        <v>0</v>
      </c>
      <c r="O138" s="292">
        <v>2</v>
      </c>
      <c r="AA138" s="261">
        <v>1</v>
      </c>
      <c r="AB138" s="261">
        <v>1</v>
      </c>
      <c r="AC138" s="261">
        <v>1</v>
      </c>
      <c r="AZ138" s="261">
        <v>1</v>
      </c>
      <c r="BA138" s="261">
        <f>IF(AZ138=1,G138,0)</f>
        <v>0</v>
      </c>
      <c r="BB138" s="261">
        <f>IF(AZ138=2,G138,0)</f>
        <v>0</v>
      </c>
      <c r="BC138" s="261">
        <f>IF(AZ138=3,G138,0)</f>
        <v>0</v>
      </c>
      <c r="BD138" s="261">
        <f>IF(AZ138=4,G138,0)</f>
        <v>0</v>
      </c>
      <c r="BE138" s="261">
        <f>IF(AZ138=5,G138,0)</f>
        <v>0</v>
      </c>
      <c r="CA138" s="292">
        <v>1</v>
      </c>
      <c r="CB138" s="292">
        <v>1</v>
      </c>
    </row>
    <row r="139" spans="1:80">
      <c r="A139" s="301"/>
      <c r="B139" s="308"/>
      <c r="C139" s="309" t="s">
        <v>280</v>
      </c>
      <c r="D139" s="310"/>
      <c r="E139" s="311">
        <v>108.47</v>
      </c>
      <c r="F139" s="312"/>
      <c r="G139" s="313"/>
      <c r="H139" s="314"/>
      <c r="I139" s="306"/>
      <c r="J139" s="315"/>
      <c r="K139" s="306"/>
      <c r="M139" s="307" t="s">
        <v>280</v>
      </c>
      <c r="O139" s="292"/>
    </row>
    <row r="140" spans="1:80">
      <c r="A140" s="301"/>
      <c r="B140" s="308"/>
      <c r="C140" s="309" t="s">
        <v>281</v>
      </c>
      <c r="D140" s="310"/>
      <c r="E140" s="311">
        <v>-43.4</v>
      </c>
      <c r="F140" s="312"/>
      <c r="G140" s="313"/>
      <c r="H140" s="314"/>
      <c r="I140" s="306"/>
      <c r="J140" s="315"/>
      <c r="K140" s="306"/>
      <c r="M140" s="307" t="s">
        <v>281</v>
      </c>
      <c r="O140" s="292"/>
    </row>
    <row r="141" spans="1:80">
      <c r="A141" s="301"/>
      <c r="B141" s="308"/>
      <c r="C141" s="309" t="s">
        <v>277</v>
      </c>
      <c r="D141" s="310"/>
      <c r="E141" s="311">
        <v>10.455</v>
      </c>
      <c r="F141" s="312"/>
      <c r="G141" s="313"/>
      <c r="H141" s="314"/>
      <c r="I141" s="306"/>
      <c r="J141" s="315"/>
      <c r="K141" s="306"/>
      <c r="M141" s="336">
        <v>10455</v>
      </c>
      <c r="O141" s="292"/>
    </row>
    <row r="142" spans="1:80" ht="22.5">
      <c r="A142" s="293">
        <v>46</v>
      </c>
      <c r="B142" s="294" t="s">
        <v>282</v>
      </c>
      <c r="C142" s="295" t="s">
        <v>283</v>
      </c>
      <c r="D142" s="296" t="s">
        <v>138</v>
      </c>
      <c r="E142" s="297">
        <v>30</v>
      </c>
      <c r="F142" s="297">
        <v>0</v>
      </c>
      <c r="G142" s="298">
        <f>E142*F142</f>
        <v>0</v>
      </c>
      <c r="H142" s="299">
        <v>0.25207000000000002</v>
      </c>
      <c r="I142" s="300">
        <f>E142*H142</f>
        <v>7.5621000000000009</v>
      </c>
      <c r="J142" s="299">
        <v>0</v>
      </c>
      <c r="K142" s="300">
        <f>E142*J142</f>
        <v>0</v>
      </c>
      <c r="O142" s="292">
        <v>2</v>
      </c>
      <c r="AA142" s="261">
        <v>1</v>
      </c>
      <c r="AB142" s="261">
        <v>1</v>
      </c>
      <c r="AC142" s="261">
        <v>1</v>
      </c>
      <c r="AZ142" s="261">
        <v>1</v>
      </c>
      <c r="BA142" s="261">
        <f>IF(AZ142=1,G142,0)</f>
        <v>0</v>
      </c>
      <c r="BB142" s="261">
        <f>IF(AZ142=2,G142,0)</f>
        <v>0</v>
      </c>
      <c r="BC142" s="261">
        <f>IF(AZ142=3,G142,0)</f>
        <v>0</v>
      </c>
      <c r="BD142" s="261">
        <f>IF(AZ142=4,G142,0)</f>
        <v>0</v>
      </c>
      <c r="BE142" s="261">
        <f>IF(AZ142=5,G142,0)</f>
        <v>0</v>
      </c>
      <c r="CA142" s="292">
        <v>1</v>
      </c>
      <c r="CB142" s="292">
        <v>1</v>
      </c>
    </row>
    <row r="143" spans="1:80">
      <c r="A143" s="301"/>
      <c r="B143" s="302"/>
      <c r="C143" s="303" t="s">
        <v>284</v>
      </c>
      <c r="D143" s="304"/>
      <c r="E143" s="304"/>
      <c r="F143" s="304"/>
      <c r="G143" s="305"/>
      <c r="I143" s="306"/>
      <c r="K143" s="306"/>
      <c r="L143" s="307" t="s">
        <v>284</v>
      </c>
      <c r="O143" s="292">
        <v>3</v>
      </c>
    </row>
    <row r="144" spans="1:80">
      <c r="A144" s="301"/>
      <c r="B144" s="308"/>
      <c r="C144" s="309" t="s">
        <v>285</v>
      </c>
      <c r="D144" s="310"/>
      <c r="E144" s="311">
        <v>30</v>
      </c>
      <c r="F144" s="312"/>
      <c r="G144" s="313"/>
      <c r="H144" s="314"/>
      <c r="I144" s="306"/>
      <c r="J144" s="315"/>
      <c r="K144" s="306"/>
      <c r="M144" s="307" t="s">
        <v>285</v>
      </c>
      <c r="O144" s="292"/>
    </row>
    <row r="145" spans="1:80">
      <c r="A145" s="293">
        <v>47</v>
      </c>
      <c r="B145" s="294" t="s">
        <v>286</v>
      </c>
      <c r="C145" s="295" t="s">
        <v>287</v>
      </c>
      <c r="D145" s="296" t="s">
        <v>113</v>
      </c>
      <c r="E145" s="297">
        <v>9.8699999999999992</v>
      </c>
      <c r="F145" s="297">
        <v>0</v>
      </c>
      <c r="G145" s="298">
        <f>E145*F145</f>
        <v>0</v>
      </c>
      <c r="H145" s="299">
        <v>0.14607000000000001</v>
      </c>
      <c r="I145" s="300">
        <f>E145*H145</f>
        <v>1.4417108999999999</v>
      </c>
      <c r="J145" s="299">
        <v>0</v>
      </c>
      <c r="K145" s="300">
        <f>E145*J145</f>
        <v>0</v>
      </c>
      <c r="O145" s="292">
        <v>2</v>
      </c>
      <c r="AA145" s="261">
        <v>1</v>
      </c>
      <c r="AB145" s="261">
        <v>1</v>
      </c>
      <c r="AC145" s="261">
        <v>1</v>
      </c>
      <c r="AZ145" s="261">
        <v>1</v>
      </c>
      <c r="BA145" s="261">
        <f>IF(AZ145=1,G145,0)</f>
        <v>0</v>
      </c>
      <c r="BB145" s="261">
        <f>IF(AZ145=2,G145,0)</f>
        <v>0</v>
      </c>
      <c r="BC145" s="261">
        <f>IF(AZ145=3,G145,0)</f>
        <v>0</v>
      </c>
      <c r="BD145" s="261">
        <f>IF(AZ145=4,G145,0)</f>
        <v>0</v>
      </c>
      <c r="BE145" s="261">
        <f>IF(AZ145=5,G145,0)</f>
        <v>0</v>
      </c>
      <c r="CA145" s="292">
        <v>1</v>
      </c>
      <c r="CB145" s="292">
        <v>1</v>
      </c>
    </row>
    <row r="146" spans="1:80" ht="22.5">
      <c r="A146" s="293">
        <v>48</v>
      </c>
      <c r="B146" s="294" t="s">
        <v>288</v>
      </c>
      <c r="C146" s="295" t="s">
        <v>289</v>
      </c>
      <c r="D146" s="296" t="s">
        <v>290</v>
      </c>
      <c r="E146" s="297">
        <v>30</v>
      </c>
      <c r="F146" s="297">
        <v>0</v>
      </c>
      <c r="G146" s="298">
        <f>E146*F146</f>
        <v>0</v>
      </c>
      <c r="H146" s="299">
        <v>1.18E-2</v>
      </c>
      <c r="I146" s="300">
        <f>E146*H146</f>
        <v>0.35399999999999998</v>
      </c>
      <c r="J146" s="299"/>
      <c r="K146" s="300">
        <f>E146*J146</f>
        <v>0</v>
      </c>
      <c r="O146" s="292">
        <v>2</v>
      </c>
      <c r="AA146" s="261">
        <v>3</v>
      </c>
      <c r="AB146" s="261">
        <v>1</v>
      </c>
      <c r="AC146" s="261">
        <v>592271111</v>
      </c>
      <c r="AZ146" s="261">
        <v>1</v>
      </c>
      <c r="BA146" s="261">
        <f>IF(AZ146=1,G146,0)</f>
        <v>0</v>
      </c>
      <c r="BB146" s="261">
        <f>IF(AZ146=2,G146,0)</f>
        <v>0</v>
      </c>
      <c r="BC146" s="261">
        <f>IF(AZ146=3,G146,0)</f>
        <v>0</v>
      </c>
      <c r="BD146" s="261">
        <f>IF(AZ146=4,G146,0)</f>
        <v>0</v>
      </c>
      <c r="BE146" s="261">
        <f>IF(AZ146=5,G146,0)</f>
        <v>0</v>
      </c>
      <c r="CA146" s="292">
        <v>3</v>
      </c>
      <c r="CB146" s="292">
        <v>1</v>
      </c>
    </row>
    <row r="147" spans="1:80">
      <c r="A147" s="293">
        <v>49</v>
      </c>
      <c r="B147" s="294" t="s">
        <v>291</v>
      </c>
      <c r="C147" s="295" t="s">
        <v>292</v>
      </c>
      <c r="D147" s="296" t="s">
        <v>113</v>
      </c>
      <c r="E147" s="297">
        <v>15.116400000000001</v>
      </c>
      <c r="F147" s="297">
        <v>0</v>
      </c>
      <c r="G147" s="298">
        <f>E147*F147</f>
        <v>0</v>
      </c>
      <c r="H147" s="299">
        <v>0.12959999999999999</v>
      </c>
      <c r="I147" s="300">
        <f>E147*H147</f>
        <v>1.95908544</v>
      </c>
      <c r="J147" s="299"/>
      <c r="K147" s="300">
        <f>E147*J147</f>
        <v>0</v>
      </c>
      <c r="O147" s="292">
        <v>2</v>
      </c>
      <c r="AA147" s="261">
        <v>3</v>
      </c>
      <c r="AB147" s="261">
        <v>1</v>
      </c>
      <c r="AC147" s="261">
        <v>59242020.5</v>
      </c>
      <c r="AZ147" s="261">
        <v>1</v>
      </c>
      <c r="BA147" s="261">
        <f>IF(AZ147=1,G147,0)</f>
        <v>0</v>
      </c>
      <c r="BB147" s="261">
        <f>IF(AZ147=2,G147,0)</f>
        <v>0</v>
      </c>
      <c r="BC147" s="261">
        <f>IF(AZ147=3,G147,0)</f>
        <v>0</v>
      </c>
      <c r="BD147" s="261">
        <f>IF(AZ147=4,G147,0)</f>
        <v>0</v>
      </c>
      <c r="BE147" s="261">
        <f>IF(AZ147=5,G147,0)</f>
        <v>0</v>
      </c>
      <c r="CA147" s="292">
        <v>3</v>
      </c>
      <c r="CB147" s="292">
        <v>1</v>
      </c>
    </row>
    <row r="148" spans="1:80">
      <c r="A148" s="301"/>
      <c r="B148" s="308"/>
      <c r="C148" s="309" t="s">
        <v>293</v>
      </c>
      <c r="D148" s="310"/>
      <c r="E148" s="311">
        <v>19.227</v>
      </c>
      <c r="F148" s="312"/>
      <c r="G148" s="313"/>
      <c r="H148" s="314"/>
      <c r="I148" s="306"/>
      <c r="J148" s="315"/>
      <c r="K148" s="306"/>
      <c r="M148" s="307" t="s">
        <v>293</v>
      </c>
      <c r="O148" s="292"/>
    </row>
    <row r="149" spans="1:80">
      <c r="A149" s="301"/>
      <c r="B149" s="308"/>
      <c r="C149" s="309" t="s">
        <v>294</v>
      </c>
      <c r="D149" s="310"/>
      <c r="E149" s="311">
        <v>-14.5656</v>
      </c>
      <c r="F149" s="312"/>
      <c r="G149" s="313"/>
      <c r="H149" s="314"/>
      <c r="I149" s="306"/>
      <c r="J149" s="315"/>
      <c r="K149" s="306"/>
      <c r="M149" s="336">
        <v>-145656</v>
      </c>
      <c r="O149" s="292"/>
    </row>
    <row r="150" spans="1:80">
      <c r="A150" s="301"/>
      <c r="B150" s="308"/>
      <c r="C150" s="309" t="s">
        <v>277</v>
      </c>
      <c r="D150" s="310"/>
      <c r="E150" s="311">
        <v>10.455</v>
      </c>
      <c r="F150" s="312"/>
      <c r="G150" s="313"/>
      <c r="H150" s="314"/>
      <c r="I150" s="306"/>
      <c r="J150" s="315"/>
      <c r="K150" s="306"/>
      <c r="M150" s="336">
        <v>10455</v>
      </c>
      <c r="O150" s="292"/>
    </row>
    <row r="151" spans="1:80">
      <c r="A151" s="293">
        <v>50</v>
      </c>
      <c r="B151" s="294" t="s">
        <v>295</v>
      </c>
      <c r="C151" s="295" t="s">
        <v>296</v>
      </c>
      <c r="D151" s="296" t="s">
        <v>113</v>
      </c>
      <c r="E151" s="297">
        <v>2130.0354000000002</v>
      </c>
      <c r="F151" s="297">
        <v>0</v>
      </c>
      <c r="G151" s="298">
        <f>E151*F151</f>
        <v>0</v>
      </c>
      <c r="H151" s="299">
        <v>0.12959999999999999</v>
      </c>
      <c r="I151" s="300">
        <f>E151*H151</f>
        <v>276.05258784</v>
      </c>
      <c r="J151" s="299"/>
      <c r="K151" s="300">
        <f>E151*J151</f>
        <v>0</v>
      </c>
      <c r="O151" s="292">
        <v>2</v>
      </c>
      <c r="AA151" s="261">
        <v>3</v>
      </c>
      <c r="AB151" s="261">
        <v>1</v>
      </c>
      <c r="AC151" s="261">
        <v>59245020.100000001</v>
      </c>
      <c r="AZ151" s="261">
        <v>1</v>
      </c>
      <c r="BA151" s="261">
        <f>IF(AZ151=1,G151,0)</f>
        <v>0</v>
      </c>
      <c r="BB151" s="261">
        <f>IF(AZ151=2,G151,0)</f>
        <v>0</v>
      </c>
      <c r="BC151" s="261">
        <f>IF(AZ151=3,G151,0)</f>
        <v>0</v>
      </c>
      <c r="BD151" s="261">
        <f>IF(AZ151=4,G151,0)</f>
        <v>0</v>
      </c>
      <c r="BE151" s="261">
        <f>IF(AZ151=5,G151,0)</f>
        <v>0</v>
      </c>
      <c r="CA151" s="292">
        <v>3</v>
      </c>
      <c r="CB151" s="292">
        <v>1</v>
      </c>
    </row>
    <row r="152" spans="1:80">
      <c r="A152" s="301"/>
      <c r="B152" s="308"/>
      <c r="C152" s="309" t="s">
        <v>297</v>
      </c>
      <c r="D152" s="310"/>
      <c r="E152" s="311">
        <v>3169.9458</v>
      </c>
      <c r="F152" s="312"/>
      <c r="G152" s="313"/>
      <c r="H152" s="314"/>
      <c r="I152" s="306"/>
      <c r="J152" s="315"/>
      <c r="K152" s="306"/>
      <c r="M152" s="307" t="s">
        <v>297</v>
      </c>
      <c r="O152" s="292"/>
    </row>
    <row r="153" spans="1:80">
      <c r="A153" s="301"/>
      <c r="B153" s="308"/>
      <c r="C153" s="309" t="s">
        <v>298</v>
      </c>
      <c r="D153" s="310"/>
      <c r="E153" s="311">
        <v>-1039.9104</v>
      </c>
      <c r="F153" s="312"/>
      <c r="G153" s="313"/>
      <c r="H153" s="314"/>
      <c r="I153" s="306"/>
      <c r="J153" s="315"/>
      <c r="K153" s="306"/>
      <c r="M153" s="336">
        <v>-10399104</v>
      </c>
      <c r="O153" s="292"/>
    </row>
    <row r="154" spans="1:80">
      <c r="A154" s="293">
        <v>51</v>
      </c>
      <c r="B154" s="294" t="s">
        <v>299</v>
      </c>
      <c r="C154" s="295" t="s">
        <v>300</v>
      </c>
      <c r="D154" s="296" t="s">
        <v>113</v>
      </c>
      <c r="E154" s="297">
        <v>53.111400000000003</v>
      </c>
      <c r="F154" s="297">
        <v>0</v>
      </c>
      <c r="G154" s="298">
        <f>E154*F154</f>
        <v>0</v>
      </c>
      <c r="H154" s="299">
        <v>0.12959999999999999</v>
      </c>
      <c r="I154" s="300">
        <f>E154*H154</f>
        <v>6.8832374400000003</v>
      </c>
      <c r="J154" s="299"/>
      <c r="K154" s="300">
        <f>E154*J154</f>
        <v>0</v>
      </c>
      <c r="O154" s="292">
        <v>2</v>
      </c>
      <c r="AA154" s="261">
        <v>3</v>
      </c>
      <c r="AB154" s="261">
        <v>1</v>
      </c>
      <c r="AC154" s="261">
        <v>59245020.200000003</v>
      </c>
      <c r="AZ154" s="261">
        <v>1</v>
      </c>
      <c r="BA154" s="261">
        <f>IF(AZ154=1,G154,0)</f>
        <v>0</v>
      </c>
      <c r="BB154" s="261">
        <f>IF(AZ154=2,G154,0)</f>
        <v>0</v>
      </c>
      <c r="BC154" s="261">
        <f>IF(AZ154=3,G154,0)</f>
        <v>0</v>
      </c>
      <c r="BD154" s="261">
        <f>IF(AZ154=4,G154,0)</f>
        <v>0</v>
      </c>
      <c r="BE154" s="261">
        <f>IF(AZ154=5,G154,0)</f>
        <v>0</v>
      </c>
      <c r="CA154" s="292">
        <v>3</v>
      </c>
      <c r="CB154" s="292">
        <v>1</v>
      </c>
    </row>
    <row r="155" spans="1:80">
      <c r="A155" s="301"/>
      <c r="B155" s="308"/>
      <c r="C155" s="309" t="s">
        <v>301</v>
      </c>
      <c r="D155" s="310"/>
      <c r="E155" s="311">
        <v>63.393000000000001</v>
      </c>
      <c r="F155" s="312"/>
      <c r="G155" s="313"/>
      <c r="H155" s="314"/>
      <c r="I155" s="306"/>
      <c r="J155" s="315"/>
      <c r="K155" s="306"/>
      <c r="M155" s="307" t="s">
        <v>301</v>
      </c>
      <c r="O155" s="292"/>
    </row>
    <row r="156" spans="1:80">
      <c r="A156" s="301"/>
      <c r="B156" s="308"/>
      <c r="C156" s="309" t="s">
        <v>302</v>
      </c>
      <c r="D156" s="310"/>
      <c r="E156" s="311">
        <v>-10.281599999999999</v>
      </c>
      <c r="F156" s="312"/>
      <c r="G156" s="313"/>
      <c r="H156" s="314"/>
      <c r="I156" s="306"/>
      <c r="J156" s="315"/>
      <c r="K156" s="306"/>
      <c r="M156" s="336">
        <v>-102816</v>
      </c>
      <c r="O156" s="292"/>
    </row>
    <row r="157" spans="1:80">
      <c r="A157" s="293">
        <v>52</v>
      </c>
      <c r="B157" s="294" t="s">
        <v>303</v>
      </c>
      <c r="C157" s="295" t="s">
        <v>304</v>
      </c>
      <c r="D157" s="296" t="s">
        <v>113</v>
      </c>
      <c r="E157" s="297">
        <v>6.375</v>
      </c>
      <c r="F157" s="297">
        <v>0</v>
      </c>
      <c r="G157" s="298">
        <f>E157*F157</f>
        <v>0</v>
      </c>
      <c r="H157" s="299">
        <v>0.12959999999999999</v>
      </c>
      <c r="I157" s="300">
        <f>E157*H157</f>
        <v>0.82619999999999993</v>
      </c>
      <c r="J157" s="299"/>
      <c r="K157" s="300">
        <f>E157*J157</f>
        <v>0</v>
      </c>
      <c r="O157" s="292">
        <v>2</v>
      </c>
      <c r="AA157" s="261">
        <v>3</v>
      </c>
      <c r="AB157" s="261">
        <v>1</v>
      </c>
      <c r="AC157" s="261">
        <v>59245020.210000001</v>
      </c>
      <c r="AZ157" s="261">
        <v>1</v>
      </c>
      <c r="BA157" s="261">
        <f>IF(AZ157=1,G157,0)</f>
        <v>0</v>
      </c>
      <c r="BB157" s="261">
        <f>IF(AZ157=2,G157,0)</f>
        <v>0</v>
      </c>
      <c r="BC157" s="261">
        <f>IF(AZ157=3,G157,0)</f>
        <v>0</v>
      </c>
      <c r="BD157" s="261">
        <f>IF(AZ157=4,G157,0)</f>
        <v>0</v>
      </c>
      <c r="BE157" s="261">
        <f>IF(AZ157=5,G157,0)</f>
        <v>0</v>
      </c>
      <c r="CA157" s="292">
        <v>3</v>
      </c>
      <c r="CB157" s="292">
        <v>1</v>
      </c>
    </row>
    <row r="158" spans="1:80">
      <c r="A158" s="301"/>
      <c r="B158" s="308"/>
      <c r="C158" s="309" t="s">
        <v>305</v>
      </c>
      <c r="D158" s="310"/>
      <c r="E158" s="311">
        <v>6.375</v>
      </c>
      <c r="F158" s="312"/>
      <c r="G158" s="313"/>
      <c r="H158" s="314"/>
      <c r="I158" s="306"/>
      <c r="J158" s="315"/>
      <c r="K158" s="306"/>
      <c r="M158" s="307" t="s">
        <v>305</v>
      </c>
      <c r="O158" s="292"/>
    </row>
    <row r="159" spans="1:80">
      <c r="A159" s="293">
        <v>53</v>
      </c>
      <c r="B159" s="294" t="s">
        <v>306</v>
      </c>
      <c r="C159" s="295" t="s">
        <v>307</v>
      </c>
      <c r="D159" s="296" t="s">
        <v>113</v>
      </c>
      <c r="E159" s="297">
        <v>450.80939999999998</v>
      </c>
      <c r="F159" s="297">
        <v>0</v>
      </c>
      <c r="G159" s="298">
        <f>E159*F159</f>
        <v>0</v>
      </c>
      <c r="H159" s="299">
        <v>0.12959999999999999</v>
      </c>
      <c r="I159" s="300">
        <f>E159*H159</f>
        <v>58.424898239999997</v>
      </c>
      <c r="J159" s="299"/>
      <c r="K159" s="300">
        <f>E159*J159</f>
        <v>0</v>
      </c>
      <c r="O159" s="292">
        <v>2</v>
      </c>
      <c r="AA159" s="261">
        <v>3</v>
      </c>
      <c r="AB159" s="261">
        <v>1</v>
      </c>
      <c r="AC159" s="261">
        <v>59245020.299999997</v>
      </c>
      <c r="AZ159" s="261">
        <v>1</v>
      </c>
      <c r="BA159" s="261">
        <f>IF(AZ159=1,G159,0)</f>
        <v>0</v>
      </c>
      <c r="BB159" s="261">
        <f>IF(AZ159=2,G159,0)</f>
        <v>0</v>
      </c>
      <c r="BC159" s="261">
        <f>IF(AZ159=3,G159,0)</f>
        <v>0</v>
      </c>
      <c r="BD159" s="261">
        <f>IF(AZ159=4,G159,0)</f>
        <v>0</v>
      </c>
      <c r="BE159" s="261">
        <f>IF(AZ159=5,G159,0)</f>
        <v>0</v>
      </c>
      <c r="CA159" s="292">
        <v>3</v>
      </c>
      <c r="CB159" s="292">
        <v>1</v>
      </c>
    </row>
    <row r="160" spans="1:80">
      <c r="A160" s="301"/>
      <c r="B160" s="308"/>
      <c r="C160" s="309" t="s">
        <v>308</v>
      </c>
      <c r="D160" s="310"/>
      <c r="E160" s="311">
        <v>473.37180000000001</v>
      </c>
      <c r="F160" s="312"/>
      <c r="G160" s="313"/>
      <c r="H160" s="314"/>
      <c r="I160" s="306"/>
      <c r="J160" s="315"/>
      <c r="K160" s="306"/>
      <c r="M160" s="307" t="s">
        <v>308</v>
      </c>
      <c r="O160" s="292"/>
    </row>
    <row r="161" spans="1:80">
      <c r="A161" s="301"/>
      <c r="B161" s="308"/>
      <c r="C161" s="309" t="s">
        <v>309</v>
      </c>
      <c r="D161" s="310"/>
      <c r="E161" s="311">
        <v>-124.5624</v>
      </c>
      <c r="F161" s="312"/>
      <c r="G161" s="313"/>
      <c r="H161" s="314"/>
      <c r="I161" s="306"/>
      <c r="J161" s="315"/>
      <c r="K161" s="306"/>
      <c r="M161" s="336">
        <v>-1245624</v>
      </c>
      <c r="O161" s="292"/>
    </row>
    <row r="162" spans="1:80">
      <c r="A162" s="301"/>
      <c r="B162" s="308"/>
      <c r="C162" s="309" t="s">
        <v>310</v>
      </c>
      <c r="D162" s="310"/>
      <c r="E162" s="311">
        <v>102</v>
      </c>
      <c r="F162" s="312"/>
      <c r="G162" s="313"/>
      <c r="H162" s="314"/>
      <c r="I162" s="306"/>
      <c r="J162" s="315"/>
      <c r="K162" s="306"/>
      <c r="M162" s="307" t="s">
        <v>310</v>
      </c>
      <c r="O162" s="292"/>
    </row>
    <row r="163" spans="1:80">
      <c r="A163" s="293">
        <v>54</v>
      </c>
      <c r="B163" s="294" t="s">
        <v>311</v>
      </c>
      <c r="C163" s="295" t="s">
        <v>312</v>
      </c>
      <c r="D163" s="296" t="s">
        <v>113</v>
      </c>
      <c r="E163" s="297">
        <v>47.144399999999997</v>
      </c>
      <c r="F163" s="297">
        <v>0</v>
      </c>
      <c r="G163" s="298">
        <f>E163*F163</f>
        <v>0</v>
      </c>
      <c r="H163" s="299">
        <v>0.12959999999999999</v>
      </c>
      <c r="I163" s="300">
        <f>E163*H163</f>
        <v>6.1099142399999993</v>
      </c>
      <c r="J163" s="299"/>
      <c r="K163" s="300">
        <f>E163*J163</f>
        <v>0</v>
      </c>
      <c r="O163" s="292">
        <v>2</v>
      </c>
      <c r="AA163" s="261">
        <v>3</v>
      </c>
      <c r="AB163" s="261">
        <v>1</v>
      </c>
      <c r="AC163" s="261">
        <v>59245020.399999999</v>
      </c>
      <c r="AZ163" s="261">
        <v>1</v>
      </c>
      <c r="BA163" s="261">
        <f>IF(AZ163=1,G163,0)</f>
        <v>0</v>
      </c>
      <c r="BB163" s="261">
        <f>IF(AZ163=2,G163,0)</f>
        <v>0</v>
      </c>
      <c r="BC163" s="261">
        <f>IF(AZ163=3,G163,0)</f>
        <v>0</v>
      </c>
      <c r="BD163" s="261">
        <f>IF(AZ163=4,G163,0)</f>
        <v>0</v>
      </c>
      <c r="BE163" s="261">
        <f>IF(AZ163=5,G163,0)</f>
        <v>0</v>
      </c>
      <c r="CA163" s="292">
        <v>3</v>
      </c>
      <c r="CB163" s="292">
        <v>1</v>
      </c>
    </row>
    <row r="164" spans="1:80">
      <c r="A164" s="301"/>
      <c r="B164" s="308"/>
      <c r="C164" s="309" t="s">
        <v>313</v>
      </c>
      <c r="D164" s="310"/>
      <c r="E164" s="311">
        <v>91.412400000000005</v>
      </c>
      <c r="F164" s="312"/>
      <c r="G164" s="313"/>
      <c r="H164" s="314"/>
      <c r="I164" s="306"/>
      <c r="J164" s="315"/>
      <c r="K164" s="306"/>
      <c r="M164" s="307" t="s">
        <v>313</v>
      </c>
      <c r="O164" s="292"/>
    </row>
    <row r="165" spans="1:80">
      <c r="A165" s="301"/>
      <c r="B165" s="308"/>
      <c r="C165" s="309" t="s">
        <v>314</v>
      </c>
      <c r="D165" s="310"/>
      <c r="E165" s="311">
        <v>-44.268000000000001</v>
      </c>
      <c r="F165" s="312"/>
      <c r="G165" s="313"/>
      <c r="H165" s="314"/>
      <c r="I165" s="306"/>
      <c r="J165" s="315"/>
      <c r="K165" s="306"/>
      <c r="M165" s="336">
        <v>-44268</v>
      </c>
      <c r="O165" s="292"/>
    </row>
    <row r="166" spans="1:80">
      <c r="A166" s="316"/>
      <c r="B166" s="317" t="s">
        <v>100</v>
      </c>
      <c r="C166" s="318" t="s">
        <v>232</v>
      </c>
      <c r="D166" s="319"/>
      <c r="E166" s="320"/>
      <c r="F166" s="321"/>
      <c r="G166" s="322">
        <f>SUM(G100:G165)</f>
        <v>0</v>
      </c>
      <c r="H166" s="323"/>
      <c r="I166" s="324">
        <f>SUM(I100:I165)</f>
        <v>2001.7247874300003</v>
      </c>
      <c r="J166" s="323"/>
      <c r="K166" s="324">
        <f>SUM(K100:K165)</f>
        <v>0</v>
      </c>
      <c r="O166" s="292">
        <v>4</v>
      </c>
      <c r="BA166" s="325">
        <f>SUM(BA100:BA165)</f>
        <v>0</v>
      </c>
      <c r="BB166" s="325">
        <f>SUM(BB100:BB165)</f>
        <v>0</v>
      </c>
      <c r="BC166" s="325">
        <f>SUM(BC100:BC165)</f>
        <v>0</v>
      </c>
      <c r="BD166" s="325">
        <f>SUM(BD100:BD165)</f>
        <v>0</v>
      </c>
      <c r="BE166" s="325">
        <f>SUM(BE100:BE165)</f>
        <v>0</v>
      </c>
    </row>
    <row r="167" spans="1:80">
      <c r="A167" s="282" t="s">
        <v>97</v>
      </c>
      <c r="B167" s="283" t="s">
        <v>315</v>
      </c>
      <c r="C167" s="284" t="s">
        <v>316</v>
      </c>
      <c r="D167" s="285"/>
      <c r="E167" s="286"/>
      <c r="F167" s="286"/>
      <c r="G167" s="287"/>
      <c r="H167" s="288"/>
      <c r="I167" s="289"/>
      <c r="J167" s="290"/>
      <c r="K167" s="291"/>
      <c r="O167" s="292">
        <v>1</v>
      </c>
    </row>
    <row r="168" spans="1:80">
      <c r="A168" s="293">
        <v>55</v>
      </c>
      <c r="B168" s="294" t="s">
        <v>318</v>
      </c>
      <c r="C168" s="295" t="s">
        <v>319</v>
      </c>
      <c r="D168" s="296" t="s">
        <v>113</v>
      </c>
      <c r="E168" s="297">
        <v>0.64</v>
      </c>
      <c r="F168" s="297">
        <v>0</v>
      </c>
      <c r="G168" s="298">
        <f>E168*F168</f>
        <v>0</v>
      </c>
      <c r="H168" s="299">
        <v>6.7099999999999998E-3</v>
      </c>
      <c r="I168" s="300">
        <f>E168*H168</f>
        <v>4.2944000000000003E-3</v>
      </c>
      <c r="J168" s="299">
        <v>0</v>
      </c>
      <c r="K168" s="300">
        <f>E168*J168</f>
        <v>0</v>
      </c>
      <c r="O168" s="292">
        <v>2</v>
      </c>
      <c r="AA168" s="261">
        <v>1</v>
      </c>
      <c r="AB168" s="261">
        <v>1</v>
      </c>
      <c r="AC168" s="261">
        <v>1</v>
      </c>
      <c r="AZ168" s="261">
        <v>1</v>
      </c>
      <c r="BA168" s="261">
        <f>IF(AZ168=1,G168,0)</f>
        <v>0</v>
      </c>
      <c r="BB168" s="261">
        <f>IF(AZ168=2,G168,0)</f>
        <v>0</v>
      </c>
      <c r="BC168" s="261">
        <f>IF(AZ168=3,G168,0)</f>
        <v>0</v>
      </c>
      <c r="BD168" s="261">
        <f>IF(AZ168=4,G168,0)</f>
        <v>0</v>
      </c>
      <c r="BE168" s="261">
        <f>IF(AZ168=5,G168,0)</f>
        <v>0</v>
      </c>
      <c r="CA168" s="292">
        <v>1</v>
      </c>
      <c r="CB168" s="292">
        <v>1</v>
      </c>
    </row>
    <row r="169" spans="1:80">
      <c r="A169" s="301"/>
      <c r="B169" s="308"/>
      <c r="C169" s="309" t="s">
        <v>320</v>
      </c>
      <c r="D169" s="310"/>
      <c r="E169" s="311">
        <v>0.64</v>
      </c>
      <c r="F169" s="312"/>
      <c r="G169" s="313"/>
      <c r="H169" s="314"/>
      <c r="I169" s="306"/>
      <c r="J169" s="315"/>
      <c r="K169" s="306"/>
      <c r="M169" s="307" t="s">
        <v>320</v>
      </c>
      <c r="O169" s="292"/>
    </row>
    <row r="170" spans="1:80">
      <c r="A170" s="316"/>
      <c r="B170" s="317" t="s">
        <v>100</v>
      </c>
      <c r="C170" s="318" t="s">
        <v>317</v>
      </c>
      <c r="D170" s="319"/>
      <c r="E170" s="320"/>
      <c r="F170" s="321"/>
      <c r="G170" s="322">
        <f>SUM(G167:G169)</f>
        <v>0</v>
      </c>
      <c r="H170" s="323"/>
      <c r="I170" s="324">
        <f>SUM(I167:I169)</f>
        <v>4.2944000000000003E-3</v>
      </c>
      <c r="J170" s="323"/>
      <c r="K170" s="324">
        <f>SUM(K167:K169)</f>
        <v>0</v>
      </c>
      <c r="O170" s="292">
        <v>4</v>
      </c>
      <c r="BA170" s="325">
        <f>SUM(BA167:BA169)</f>
        <v>0</v>
      </c>
      <c r="BB170" s="325">
        <f>SUM(BB167:BB169)</f>
        <v>0</v>
      </c>
      <c r="BC170" s="325">
        <f>SUM(BC167:BC169)</f>
        <v>0</v>
      </c>
      <c r="BD170" s="325">
        <f>SUM(BD167:BD169)</f>
        <v>0</v>
      </c>
      <c r="BE170" s="325">
        <f>SUM(BE167:BE169)</f>
        <v>0</v>
      </c>
    </row>
    <row r="171" spans="1:80">
      <c r="A171" s="282" t="s">
        <v>97</v>
      </c>
      <c r="B171" s="283" t="s">
        <v>321</v>
      </c>
      <c r="C171" s="284" t="s">
        <v>322</v>
      </c>
      <c r="D171" s="285"/>
      <c r="E171" s="286"/>
      <c r="F171" s="286"/>
      <c r="G171" s="287"/>
      <c r="H171" s="288"/>
      <c r="I171" s="289"/>
      <c r="J171" s="290"/>
      <c r="K171" s="291"/>
      <c r="O171" s="292">
        <v>1</v>
      </c>
    </row>
    <row r="172" spans="1:80">
      <c r="A172" s="293">
        <v>56</v>
      </c>
      <c r="B172" s="294" t="s">
        <v>324</v>
      </c>
      <c r="C172" s="295" t="s">
        <v>325</v>
      </c>
      <c r="D172" s="296" t="s">
        <v>290</v>
      </c>
      <c r="E172" s="297">
        <v>11</v>
      </c>
      <c r="F172" s="297">
        <v>0</v>
      </c>
      <c r="G172" s="298">
        <f>E172*F172</f>
        <v>0</v>
      </c>
      <c r="H172" s="299">
        <v>0.31508000000000003</v>
      </c>
      <c r="I172" s="300">
        <f>E172*H172</f>
        <v>3.4658800000000003</v>
      </c>
      <c r="J172" s="299">
        <v>0</v>
      </c>
      <c r="K172" s="300">
        <f>E172*J172</f>
        <v>0</v>
      </c>
      <c r="O172" s="292">
        <v>2</v>
      </c>
      <c r="AA172" s="261">
        <v>1</v>
      </c>
      <c r="AB172" s="261">
        <v>1</v>
      </c>
      <c r="AC172" s="261">
        <v>1</v>
      </c>
      <c r="AZ172" s="261">
        <v>1</v>
      </c>
      <c r="BA172" s="261">
        <f>IF(AZ172=1,G172,0)</f>
        <v>0</v>
      </c>
      <c r="BB172" s="261">
        <f>IF(AZ172=2,G172,0)</f>
        <v>0</v>
      </c>
      <c r="BC172" s="261">
        <f>IF(AZ172=3,G172,0)</f>
        <v>0</v>
      </c>
      <c r="BD172" s="261">
        <f>IF(AZ172=4,G172,0)</f>
        <v>0</v>
      </c>
      <c r="BE172" s="261">
        <f>IF(AZ172=5,G172,0)</f>
        <v>0</v>
      </c>
      <c r="CA172" s="292">
        <v>1</v>
      </c>
      <c r="CB172" s="292">
        <v>1</v>
      </c>
    </row>
    <row r="173" spans="1:80">
      <c r="A173" s="301"/>
      <c r="B173" s="308"/>
      <c r="C173" s="309" t="s">
        <v>326</v>
      </c>
      <c r="D173" s="310"/>
      <c r="E173" s="311">
        <v>11</v>
      </c>
      <c r="F173" s="312"/>
      <c r="G173" s="313"/>
      <c r="H173" s="314"/>
      <c r="I173" s="306"/>
      <c r="J173" s="315"/>
      <c r="K173" s="306"/>
      <c r="M173" s="307" t="s">
        <v>326</v>
      </c>
      <c r="O173" s="292"/>
    </row>
    <row r="174" spans="1:80">
      <c r="A174" s="293">
        <v>57</v>
      </c>
      <c r="B174" s="294" t="s">
        <v>327</v>
      </c>
      <c r="C174" s="295" t="s">
        <v>328</v>
      </c>
      <c r="D174" s="296" t="s">
        <v>290</v>
      </c>
      <c r="E174" s="297">
        <v>14</v>
      </c>
      <c r="F174" s="297">
        <v>0</v>
      </c>
      <c r="G174" s="298">
        <f>E174*F174</f>
        <v>0</v>
      </c>
      <c r="H174" s="299">
        <v>0.26469999999999999</v>
      </c>
      <c r="I174" s="300">
        <f>E174*H174</f>
        <v>3.7058</v>
      </c>
      <c r="J174" s="299">
        <v>0</v>
      </c>
      <c r="K174" s="300">
        <f>E174*J174</f>
        <v>0</v>
      </c>
      <c r="O174" s="292">
        <v>2</v>
      </c>
      <c r="AA174" s="261">
        <v>1</v>
      </c>
      <c r="AB174" s="261">
        <v>1</v>
      </c>
      <c r="AC174" s="261">
        <v>1</v>
      </c>
      <c r="AZ174" s="261">
        <v>1</v>
      </c>
      <c r="BA174" s="261">
        <f>IF(AZ174=1,G174,0)</f>
        <v>0</v>
      </c>
      <c r="BB174" s="261">
        <f>IF(AZ174=2,G174,0)</f>
        <v>0</v>
      </c>
      <c r="BC174" s="261">
        <f>IF(AZ174=3,G174,0)</f>
        <v>0</v>
      </c>
      <c r="BD174" s="261">
        <f>IF(AZ174=4,G174,0)</f>
        <v>0</v>
      </c>
      <c r="BE174" s="261">
        <f>IF(AZ174=5,G174,0)</f>
        <v>0</v>
      </c>
      <c r="CA174" s="292">
        <v>1</v>
      </c>
      <c r="CB174" s="292">
        <v>1</v>
      </c>
    </row>
    <row r="175" spans="1:80">
      <c r="A175" s="301"/>
      <c r="B175" s="308"/>
      <c r="C175" s="309" t="s">
        <v>329</v>
      </c>
      <c r="D175" s="310"/>
      <c r="E175" s="311">
        <v>14</v>
      </c>
      <c r="F175" s="312"/>
      <c r="G175" s="313"/>
      <c r="H175" s="314"/>
      <c r="I175" s="306"/>
      <c r="J175" s="315"/>
      <c r="K175" s="306"/>
      <c r="M175" s="307" t="s">
        <v>329</v>
      </c>
      <c r="O175" s="292"/>
    </row>
    <row r="176" spans="1:80">
      <c r="A176" s="293">
        <v>58</v>
      </c>
      <c r="B176" s="294" t="s">
        <v>330</v>
      </c>
      <c r="C176" s="295" t="s">
        <v>331</v>
      </c>
      <c r="D176" s="296" t="s">
        <v>290</v>
      </c>
      <c r="E176" s="297">
        <v>8</v>
      </c>
      <c r="F176" s="297">
        <v>0</v>
      </c>
      <c r="G176" s="298">
        <f>E176*F176</f>
        <v>0</v>
      </c>
      <c r="H176" s="299">
        <v>0.43093999999999999</v>
      </c>
      <c r="I176" s="300">
        <f>E176*H176</f>
        <v>3.4475199999999999</v>
      </c>
      <c r="J176" s="299"/>
      <c r="K176" s="300">
        <f>E176*J176</f>
        <v>0</v>
      </c>
      <c r="O176" s="292">
        <v>2</v>
      </c>
      <c r="AA176" s="261">
        <v>12</v>
      </c>
      <c r="AB176" s="261">
        <v>0</v>
      </c>
      <c r="AC176" s="261">
        <v>2</v>
      </c>
      <c r="AZ176" s="261">
        <v>1</v>
      </c>
      <c r="BA176" s="261">
        <f>IF(AZ176=1,G176,0)</f>
        <v>0</v>
      </c>
      <c r="BB176" s="261">
        <f>IF(AZ176=2,G176,0)</f>
        <v>0</v>
      </c>
      <c r="BC176" s="261">
        <f>IF(AZ176=3,G176,0)</f>
        <v>0</v>
      </c>
      <c r="BD176" s="261">
        <f>IF(AZ176=4,G176,0)</f>
        <v>0</v>
      </c>
      <c r="BE176" s="261">
        <f>IF(AZ176=5,G176,0)</f>
        <v>0</v>
      </c>
      <c r="CA176" s="292">
        <v>12</v>
      </c>
      <c r="CB176" s="292">
        <v>0</v>
      </c>
    </row>
    <row r="177" spans="1:80">
      <c r="A177" s="301"/>
      <c r="B177" s="308"/>
      <c r="C177" s="309" t="s">
        <v>332</v>
      </c>
      <c r="D177" s="310"/>
      <c r="E177" s="311">
        <v>8</v>
      </c>
      <c r="F177" s="312"/>
      <c r="G177" s="313"/>
      <c r="H177" s="314"/>
      <c r="I177" s="306"/>
      <c r="J177" s="315"/>
      <c r="K177" s="306"/>
      <c r="M177" s="307" t="s">
        <v>332</v>
      </c>
      <c r="O177" s="292"/>
    </row>
    <row r="178" spans="1:80">
      <c r="A178" s="316"/>
      <c r="B178" s="317" t="s">
        <v>100</v>
      </c>
      <c r="C178" s="318" t="s">
        <v>323</v>
      </c>
      <c r="D178" s="319"/>
      <c r="E178" s="320"/>
      <c r="F178" s="321"/>
      <c r="G178" s="322">
        <f>SUM(G171:G177)</f>
        <v>0</v>
      </c>
      <c r="H178" s="323"/>
      <c r="I178" s="324">
        <f>SUM(I171:I177)</f>
        <v>10.619199999999999</v>
      </c>
      <c r="J178" s="323"/>
      <c r="K178" s="324">
        <f>SUM(K171:K177)</f>
        <v>0</v>
      </c>
      <c r="O178" s="292">
        <v>4</v>
      </c>
      <c r="BA178" s="325">
        <f>SUM(BA171:BA177)</f>
        <v>0</v>
      </c>
      <c r="BB178" s="325">
        <f>SUM(BB171:BB177)</f>
        <v>0</v>
      </c>
      <c r="BC178" s="325">
        <f>SUM(BC171:BC177)</f>
        <v>0</v>
      </c>
      <c r="BD178" s="325">
        <f>SUM(BD171:BD177)</f>
        <v>0</v>
      </c>
      <c r="BE178" s="325">
        <f>SUM(BE171:BE177)</f>
        <v>0</v>
      </c>
    </row>
    <row r="179" spans="1:80">
      <c r="A179" s="282" t="s">
        <v>97</v>
      </c>
      <c r="B179" s="283" t="s">
        <v>333</v>
      </c>
      <c r="C179" s="284" t="s">
        <v>334</v>
      </c>
      <c r="D179" s="285"/>
      <c r="E179" s="286"/>
      <c r="F179" s="286"/>
      <c r="G179" s="287"/>
      <c r="H179" s="288"/>
      <c r="I179" s="289"/>
      <c r="J179" s="290"/>
      <c r="K179" s="291"/>
      <c r="O179" s="292">
        <v>1</v>
      </c>
    </row>
    <row r="180" spans="1:80">
      <c r="A180" s="293">
        <v>59</v>
      </c>
      <c r="B180" s="294" t="s">
        <v>336</v>
      </c>
      <c r="C180" s="295" t="s">
        <v>337</v>
      </c>
      <c r="D180" s="296" t="s">
        <v>290</v>
      </c>
      <c r="E180" s="297">
        <v>1</v>
      </c>
      <c r="F180" s="297">
        <v>0</v>
      </c>
      <c r="G180" s="298">
        <f>E180*F180</f>
        <v>0</v>
      </c>
      <c r="H180" s="299">
        <v>0.24590000000000001</v>
      </c>
      <c r="I180" s="300">
        <f>E180*H180</f>
        <v>0.24590000000000001</v>
      </c>
      <c r="J180" s="299">
        <v>0</v>
      </c>
      <c r="K180" s="300">
        <f>E180*J180</f>
        <v>0</v>
      </c>
      <c r="O180" s="292">
        <v>2</v>
      </c>
      <c r="AA180" s="261">
        <v>1</v>
      </c>
      <c r="AB180" s="261">
        <v>1</v>
      </c>
      <c r="AC180" s="261">
        <v>1</v>
      </c>
      <c r="AZ180" s="261">
        <v>1</v>
      </c>
      <c r="BA180" s="261">
        <f>IF(AZ180=1,G180,0)</f>
        <v>0</v>
      </c>
      <c r="BB180" s="261">
        <f>IF(AZ180=2,G180,0)</f>
        <v>0</v>
      </c>
      <c r="BC180" s="261">
        <f>IF(AZ180=3,G180,0)</f>
        <v>0</v>
      </c>
      <c r="BD180" s="261">
        <f>IF(AZ180=4,G180,0)</f>
        <v>0</v>
      </c>
      <c r="BE180" s="261">
        <f>IF(AZ180=5,G180,0)</f>
        <v>0</v>
      </c>
      <c r="CA180" s="292">
        <v>1</v>
      </c>
      <c r="CB180" s="292">
        <v>1</v>
      </c>
    </row>
    <row r="181" spans="1:80">
      <c r="A181" s="293">
        <v>60</v>
      </c>
      <c r="B181" s="294" t="s">
        <v>338</v>
      </c>
      <c r="C181" s="295" t="s">
        <v>339</v>
      </c>
      <c r="D181" s="296" t="s">
        <v>138</v>
      </c>
      <c r="E181" s="297">
        <v>29.4</v>
      </c>
      <c r="F181" s="297">
        <v>0</v>
      </c>
      <c r="G181" s="298">
        <f>E181*F181</f>
        <v>0</v>
      </c>
      <c r="H181" s="299">
        <v>9.0000000000000006E-5</v>
      </c>
      <c r="I181" s="300">
        <f>E181*H181</f>
        <v>2.6459999999999999E-3</v>
      </c>
      <c r="J181" s="299">
        <v>0</v>
      </c>
      <c r="K181" s="300">
        <f>E181*J181</f>
        <v>0</v>
      </c>
      <c r="O181" s="292">
        <v>2</v>
      </c>
      <c r="AA181" s="261">
        <v>1</v>
      </c>
      <c r="AB181" s="261">
        <v>1</v>
      </c>
      <c r="AC181" s="261">
        <v>1</v>
      </c>
      <c r="AZ181" s="261">
        <v>1</v>
      </c>
      <c r="BA181" s="261">
        <f>IF(AZ181=1,G181,0)</f>
        <v>0</v>
      </c>
      <c r="BB181" s="261">
        <f>IF(AZ181=2,G181,0)</f>
        <v>0</v>
      </c>
      <c r="BC181" s="261">
        <f>IF(AZ181=3,G181,0)</f>
        <v>0</v>
      </c>
      <c r="BD181" s="261">
        <f>IF(AZ181=4,G181,0)</f>
        <v>0</v>
      </c>
      <c r="BE181" s="261">
        <f>IF(AZ181=5,G181,0)</f>
        <v>0</v>
      </c>
      <c r="CA181" s="292">
        <v>1</v>
      </c>
      <c r="CB181" s="292">
        <v>1</v>
      </c>
    </row>
    <row r="182" spans="1:80">
      <c r="A182" s="301"/>
      <c r="B182" s="308"/>
      <c r="C182" s="309" t="s">
        <v>340</v>
      </c>
      <c r="D182" s="310"/>
      <c r="E182" s="311">
        <v>29.4</v>
      </c>
      <c r="F182" s="312"/>
      <c r="G182" s="313"/>
      <c r="H182" s="314"/>
      <c r="I182" s="306"/>
      <c r="J182" s="315"/>
      <c r="K182" s="306"/>
      <c r="M182" s="307" t="s">
        <v>340</v>
      </c>
      <c r="O182" s="292"/>
    </row>
    <row r="183" spans="1:80">
      <c r="A183" s="293">
        <v>61</v>
      </c>
      <c r="B183" s="294" t="s">
        <v>341</v>
      </c>
      <c r="C183" s="295" t="s">
        <v>342</v>
      </c>
      <c r="D183" s="296" t="s">
        <v>138</v>
      </c>
      <c r="E183" s="297">
        <v>29.4</v>
      </c>
      <c r="F183" s="297">
        <v>0</v>
      </c>
      <c r="G183" s="298">
        <f>E183*F183</f>
        <v>0</v>
      </c>
      <c r="H183" s="299">
        <v>4.0000000000000003E-5</v>
      </c>
      <c r="I183" s="300">
        <f>E183*H183</f>
        <v>1.176E-3</v>
      </c>
      <c r="J183" s="299">
        <v>0</v>
      </c>
      <c r="K183" s="300">
        <f>E183*J183</f>
        <v>0</v>
      </c>
      <c r="O183" s="292">
        <v>2</v>
      </c>
      <c r="AA183" s="261">
        <v>1</v>
      </c>
      <c r="AB183" s="261">
        <v>1</v>
      </c>
      <c r="AC183" s="261">
        <v>1</v>
      </c>
      <c r="AZ183" s="261">
        <v>1</v>
      </c>
      <c r="BA183" s="261">
        <f>IF(AZ183=1,G183,0)</f>
        <v>0</v>
      </c>
      <c r="BB183" s="261">
        <f>IF(AZ183=2,G183,0)</f>
        <v>0</v>
      </c>
      <c r="BC183" s="261">
        <f>IF(AZ183=3,G183,0)</f>
        <v>0</v>
      </c>
      <c r="BD183" s="261">
        <f>IF(AZ183=4,G183,0)</f>
        <v>0</v>
      </c>
      <c r="BE183" s="261">
        <f>IF(AZ183=5,G183,0)</f>
        <v>0</v>
      </c>
      <c r="CA183" s="292">
        <v>1</v>
      </c>
      <c r="CB183" s="292">
        <v>1</v>
      </c>
    </row>
    <row r="184" spans="1:80">
      <c r="A184" s="301"/>
      <c r="B184" s="308"/>
      <c r="C184" s="309" t="s">
        <v>340</v>
      </c>
      <c r="D184" s="310"/>
      <c r="E184" s="311">
        <v>29.4</v>
      </c>
      <c r="F184" s="312"/>
      <c r="G184" s="313"/>
      <c r="H184" s="314"/>
      <c r="I184" s="306"/>
      <c r="J184" s="315"/>
      <c r="K184" s="306"/>
      <c r="M184" s="307" t="s">
        <v>340</v>
      </c>
      <c r="O184" s="292"/>
    </row>
    <row r="185" spans="1:80">
      <c r="A185" s="293">
        <v>62</v>
      </c>
      <c r="B185" s="294" t="s">
        <v>343</v>
      </c>
      <c r="C185" s="295" t="s">
        <v>344</v>
      </c>
      <c r="D185" s="296" t="s">
        <v>113</v>
      </c>
      <c r="E185" s="297">
        <v>9.8699999999999992</v>
      </c>
      <c r="F185" s="297">
        <v>0</v>
      </c>
      <c r="G185" s="298">
        <f>E185*F185</f>
        <v>0</v>
      </c>
      <c r="H185" s="299">
        <v>7.6000000000000004E-4</v>
      </c>
      <c r="I185" s="300">
        <f>E185*H185</f>
        <v>7.5011999999999995E-3</v>
      </c>
      <c r="J185" s="299">
        <v>0</v>
      </c>
      <c r="K185" s="300">
        <f>E185*J185</f>
        <v>0</v>
      </c>
      <c r="O185" s="292">
        <v>2</v>
      </c>
      <c r="AA185" s="261">
        <v>1</v>
      </c>
      <c r="AB185" s="261">
        <v>1</v>
      </c>
      <c r="AC185" s="261">
        <v>1</v>
      </c>
      <c r="AZ185" s="261">
        <v>1</v>
      </c>
      <c r="BA185" s="261">
        <f>IF(AZ185=1,G185,0)</f>
        <v>0</v>
      </c>
      <c r="BB185" s="261">
        <f>IF(AZ185=2,G185,0)</f>
        <v>0</v>
      </c>
      <c r="BC185" s="261">
        <f>IF(AZ185=3,G185,0)</f>
        <v>0</v>
      </c>
      <c r="BD185" s="261">
        <f>IF(AZ185=4,G185,0)</f>
        <v>0</v>
      </c>
      <c r="BE185" s="261">
        <f>IF(AZ185=5,G185,0)</f>
        <v>0</v>
      </c>
      <c r="CA185" s="292">
        <v>1</v>
      </c>
      <c r="CB185" s="292">
        <v>1</v>
      </c>
    </row>
    <row r="186" spans="1:80">
      <c r="A186" s="301"/>
      <c r="B186" s="308"/>
      <c r="C186" s="309" t="s">
        <v>345</v>
      </c>
      <c r="D186" s="310"/>
      <c r="E186" s="311">
        <v>0</v>
      </c>
      <c r="F186" s="312"/>
      <c r="G186" s="313"/>
      <c r="H186" s="314"/>
      <c r="I186" s="306"/>
      <c r="J186" s="315"/>
      <c r="K186" s="306"/>
      <c r="M186" s="307">
        <v>0</v>
      </c>
      <c r="O186" s="292"/>
    </row>
    <row r="187" spans="1:80">
      <c r="A187" s="301"/>
      <c r="B187" s="308"/>
      <c r="C187" s="309" t="s">
        <v>346</v>
      </c>
      <c r="D187" s="310"/>
      <c r="E187" s="311">
        <v>9.8699999999999992</v>
      </c>
      <c r="F187" s="312"/>
      <c r="G187" s="313"/>
      <c r="H187" s="314"/>
      <c r="I187" s="306"/>
      <c r="J187" s="315"/>
      <c r="K187" s="306"/>
      <c r="M187" s="307" t="s">
        <v>346</v>
      </c>
      <c r="O187" s="292"/>
    </row>
    <row r="188" spans="1:80">
      <c r="A188" s="293">
        <v>63</v>
      </c>
      <c r="B188" s="294" t="s">
        <v>347</v>
      </c>
      <c r="C188" s="295" t="s">
        <v>348</v>
      </c>
      <c r="D188" s="296" t="s">
        <v>113</v>
      </c>
      <c r="E188" s="297">
        <v>9.8699999999999992</v>
      </c>
      <c r="F188" s="297">
        <v>0</v>
      </c>
      <c r="G188" s="298">
        <f>E188*F188</f>
        <v>0</v>
      </c>
      <c r="H188" s="299">
        <v>3.2000000000000003E-4</v>
      </c>
      <c r="I188" s="300">
        <f>E188*H188</f>
        <v>3.1584E-3</v>
      </c>
      <c r="J188" s="299">
        <v>0</v>
      </c>
      <c r="K188" s="300">
        <f>E188*J188</f>
        <v>0</v>
      </c>
      <c r="O188" s="292">
        <v>2</v>
      </c>
      <c r="AA188" s="261">
        <v>1</v>
      </c>
      <c r="AB188" s="261">
        <v>1</v>
      </c>
      <c r="AC188" s="261">
        <v>1</v>
      </c>
      <c r="AZ188" s="261">
        <v>1</v>
      </c>
      <c r="BA188" s="261">
        <f>IF(AZ188=1,G188,0)</f>
        <v>0</v>
      </c>
      <c r="BB188" s="261">
        <f>IF(AZ188=2,G188,0)</f>
        <v>0</v>
      </c>
      <c r="BC188" s="261">
        <f>IF(AZ188=3,G188,0)</f>
        <v>0</v>
      </c>
      <c r="BD188" s="261">
        <f>IF(AZ188=4,G188,0)</f>
        <v>0</v>
      </c>
      <c r="BE188" s="261">
        <f>IF(AZ188=5,G188,0)</f>
        <v>0</v>
      </c>
      <c r="CA188" s="292">
        <v>1</v>
      </c>
      <c r="CB188" s="292">
        <v>1</v>
      </c>
    </row>
    <row r="189" spans="1:80">
      <c r="A189" s="293">
        <v>64</v>
      </c>
      <c r="B189" s="294" t="s">
        <v>349</v>
      </c>
      <c r="C189" s="295" t="s">
        <v>350</v>
      </c>
      <c r="D189" s="296" t="s">
        <v>113</v>
      </c>
      <c r="E189" s="297">
        <v>9.8699999999999992</v>
      </c>
      <c r="F189" s="297">
        <v>0</v>
      </c>
      <c r="G189" s="298">
        <f>E189*F189</f>
        <v>0</v>
      </c>
      <c r="H189" s="299">
        <v>0</v>
      </c>
      <c r="I189" s="300">
        <f>E189*H189</f>
        <v>0</v>
      </c>
      <c r="J189" s="299">
        <v>0</v>
      </c>
      <c r="K189" s="300">
        <f>E189*J189</f>
        <v>0</v>
      </c>
      <c r="O189" s="292">
        <v>2</v>
      </c>
      <c r="AA189" s="261">
        <v>1</v>
      </c>
      <c r="AB189" s="261">
        <v>1</v>
      </c>
      <c r="AC189" s="261">
        <v>1</v>
      </c>
      <c r="AZ189" s="261">
        <v>1</v>
      </c>
      <c r="BA189" s="261">
        <f>IF(AZ189=1,G189,0)</f>
        <v>0</v>
      </c>
      <c r="BB189" s="261">
        <f>IF(AZ189=2,G189,0)</f>
        <v>0</v>
      </c>
      <c r="BC189" s="261">
        <f>IF(AZ189=3,G189,0)</f>
        <v>0</v>
      </c>
      <c r="BD189" s="261">
        <f>IF(AZ189=4,G189,0)</f>
        <v>0</v>
      </c>
      <c r="BE189" s="261">
        <f>IF(AZ189=5,G189,0)</f>
        <v>0</v>
      </c>
      <c r="CA189" s="292">
        <v>1</v>
      </c>
      <c r="CB189" s="292">
        <v>1</v>
      </c>
    </row>
    <row r="190" spans="1:80">
      <c r="A190" s="293">
        <v>65</v>
      </c>
      <c r="B190" s="294" t="s">
        <v>351</v>
      </c>
      <c r="C190" s="295" t="s">
        <v>352</v>
      </c>
      <c r="D190" s="296" t="s">
        <v>138</v>
      </c>
      <c r="E190" s="297">
        <v>2077.6</v>
      </c>
      <c r="F190" s="297">
        <v>0</v>
      </c>
      <c r="G190" s="298">
        <f>E190*F190</f>
        <v>0</v>
      </c>
      <c r="H190" s="299">
        <v>0.10598</v>
      </c>
      <c r="I190" s="300">
        <f>E190*H190</f>
        <v>220.18404799999999</v>
      </c>
      <c r="J190" s="299">
        <v>0</v>
      </c>
      <c r="K190" s="300">
        <f>E190*J190</f>
        <v>0</v>
      </c>
      <c r="O190" s="292">
        <v>2</v>
      </c>
      <c r="AA190" s="261">
        <v>1</v>
      </c>
      <c r="AB190" s="261">
        <v>1</v>
      </c>
      <c r="AC190" s="261">
        <v>1</v>
      </c>
      <c r="AZ190" s="261">
        <v>1</v>
      </c>
      <c r="BA190" s="261">
        <f>IF(AZ190=1,G190,0)</f>
        <v>0</v>
      </c>
      <c r="BB190" s="261">
        <f>IF(AZ190=2,G190,0)</f>
        <v>0</v>
      </c>
      <c r="BC190" s="261">
        <f>IF(AZ190=3,G190,0)</f>
        <v>0</v>
      </c>
      <c r="BD190" s="261">
        <f>IF(AZ190=4,G190,0)</f>
        <v>0</v>
      </c>
      <c r="BE190" s="261">
        <f>IF(AZ190=5,G190,0)</f>
        <v>0</v>
      </c>
      <c r="CA190" s="292">
        <v>1</v>
      </c>
      <c r="CB190" s="292">
        <v>1</v>
      </c>
    </row>
    <row r="191" spans="1:80">
      <c r="A191" s="301"/>
      <c r="B191" s="308"/>
      <c r="C191" s="309" t="s">
        <v>353</v>
      </c>
      <c r="D191" s="310"/>
      <c r="E191" s="311">
        <v>3075.6</v>
      </c>
      <c r="F191" s="312"/>
      <c r="G191" s="313"/>
      <c r="H191" s="314"/>
      <c r="I191" s="306"/>
      <c r="J191" s="315"/>
      <c r="K191" s="306"/>
      <c r="M191" s="307" t="s">
        <v>353</v>
      </c>
      <c r="O191" s="292"/>
    </row>
    <row r="192" spans="1:80">
      <c r="A192" s="301"/>
      <c r="B192" s="308"/>
      <c r="C192" s="309" t="s">
        <v>354</v>
      </c>
      <c r="D192" s="310"/>
      <c r="E192" s="311">
        <v>-998</v>
      </c>
      <c r="F192" s="312"/>
      <c r="G192" s="313"/>
      <c r="H192" s="314"/>
      <c r="I192" s="306"/>
      <c r="J192" s="315"/>
      <c r="K192" s="306"/>
      <c r="M192" s="307" t="s">
        <v>354</v>
      </c>
      <c r="O192" s="292"/>
    </row>
    <row r="193" spans="1:80">
      <c r="A193" s="293">
        <v>66</v>
      </c>
      <c r="B193" s="294" t="s">
        <v>355</v>
      </c>
      <c r="C193" s="295" t="s">
        <v>356</v>
      </c>
      <c r="D193" s="296" t="s">
        <v>138</v>
      </c>
      <c r="E193" s="297">
        <v>622.5</v>
      </c>
      <c r="F193" s="297">
        <v>0</v>
      </c>
      <c r="G193" s="298">
        <f>E193*F193</f>
        <v>0</v>
      </c>
      <c r="H193" s="299">
        <v>0.13611999999999999</v>
      </c>
      <c r="I193" s="300">
        <f>E193*H193</f>
        <v>84.734699999999989</v>
      </c>
      <c r="J193" s="299">
        <v>0</v>
      </c>
      <c r="K193" s="300">
        <f>E193*J193</f>
        <v>0</v>
      </c>
      <c r="O193" s="292">
        <v>2</v>
      </c>
      <c r="AA193" s="261">
        <v>1</v>
      </c>
      <c r="AB193" s="261">
        <v>0</v>
      </c>
      <c r="AC193" s="261">
        <v>0</v>
      </c>
      <c r="AZ193" s="261">
        <v>1</v>
      </c>
      <c r="BA193" s="261">
        <f>IF(AZ193=1,G193,0)</f>
        <v>0</v>
      </c>
      <c r="BB193" s="261">
        <f>IF(AZ193=2,G193,0)</f>
        <v>0</v>
      </c>
      <c r="BC193" s="261">
        <f>IF(AZ193=3,G193,0)</f>
        <v>0</v>
      </c>
      <c r="BD193" s="261">
        <f>IF(AZ193=4,G193,0)</f>
        <v>0</v>
      </c>
      <c r="BE193" s="261">
        <f>IF(AZ193=5,G193,0)</f>
        <v>0</v>
      </c>
      <c r="CA193" s="292">
        <v>1</v>
      </c>
      <c r="CB193" s="292">
        <v>0</v>
      </c>
    </row>
    <row r="194" spans="1:80">
      <c r="A194" s="301"/>
      <c r="B194" s="308"/>
      <c r="C194" s="309" t="s">
        <v>357</v>
      </c>
      <c r="D194" s="310"/>
      <c r="E194" s="311">
        <v>912.9</v>
      </c>
      <c r="F194" s="312"/>
      <c r="G194" s="313"/>
      <c r="H194" s="314"/>
      <c r="I194" s="306"/>
      <c r="J194" s="315"/>
      <c r="K194" s="306"/>
      <c r="M194" s="307" t="s">
        <v>357</v>
      </c>
      <c r="O194" s="292"/>
    </row>
    <row r="195" spans="1:80">
      <c r="A195" s="301"/>
      <c r="B195" s="308"/>
      <c r="C195" s="309" t="s">
        <v>358</v>
      </c>
      <c r="D195" s="310"/>
      <c r="E195" s="311">
        <v>-290.39999999999998</v>
      </c>
      <c r="F195" s="312"/>
      <c r="G195" s="313"/>
      <c r="H195" s="314"/>
      <c r="I195" s="306"/>
      <c r="J195" s="315"/>
      <c r="K195" s="306"/>
      <c r="M195" s="307" t="s">
        <v>358</v>
      </c>
      <c r="O195" s="292"/>
    </row>
    <row r="196" spans="1:80">
      <c r="A196" s="293">
        <v>67</v>
      </c>
      <c r="B196" s="294" t="s">
        <v>359</v>
      </c>
      <c r="C196" s="295" t="s">
        <v>360</v>
      </c>
      <c r="D196" s="296" t="s">
        <v>144</v>
      </c>
      <c r="E196" s="297">
        <v>80.286000000000001</v>
      </c>
      <c r="F196" s="297">
        <v>0</v>
      </c>
      <c r="G196" s="298">
        <f>E196*F196</f>
        <v>0</v>
      </c>
      <c r="H196" s="299">
        <v>2.3785500000000002</v>
      </c>
      <c r="I196" s="300">
        <f>E196*H196</f>
        <v>190.96426530000002</v>
      </c>
      <c r="J196" s="299">
        <v>0</v>
      </c>
      <c r="K196" s="300">
        <f>E196*J196</f>
        <v>0</v>
      </c>
      <c r="O196" s="292">
        <v>2</v>
      </c>
      <c r="AA196" s="261">
        <v>1</v>
      </c>
      <c r="AB196" s="261">
        <v>1</v>
      </c>
      <c r="AC196" s="261">
        <v>1</v>
      </c>
      <c r="AZ196" s="261">
        <v>1</v>
      </c>
      <c r="BA196" s="261">
        <f>IF(AZ196=1,G196,0)</f>
        <v>0</v>
      </c>
      <c r="BB196" s="261">
        <f>IF(AZ196=2,G196,0)</f>
        <v>0</v>
      </c>
      <c r="BC196" s="261">
        <f>IF(AZ196=3,G196,0)</f>
        <v>0</v>
      </c>
      <c r="BD196" s="261">
        <f>IF(AZ196=4,G196,0)</f>
        <v>0</v>
      </c>
      <c r="BE196" s="261">
        <f>IF(AZ196=5,G196,0)</f>
        <v>0</v>
      </c>
      <c r="CA196" s="292">
        <v>1</v>
      </c>
      <c r="CB196" s="292">
        <v>1</v>
      </c>
    </row>
    <row r="197" spans="1:80">
      <c r="A197" s="301"/>
      <c r="B197" s="308"/>
      <c r="C197" s="309" t="s">
        <v>361</v>
      </c>
      <c r="D197" s="310"/>
      <c r="E197" s="311">
        <v>80.286000000000001</v>
      </c>
      <c r="F197" s="312"/>
      <c r="G197" s="313"/>
      <c r="H197" s="314"/>
      <c r="I197" s="306"/>
      <c r="J197" s="315"/>
      <c r="K197" s="306"/>
      <c r="M197" s="336">
        <v>80286</v>
      </c>
      <c r="O197" s="292"/>
    </row>
    <row r="198" spans="1:80">
      <c r="A198" s="293">
        <v>68</v>
      </c>
      <c r="B198" s="294" t="s">
        <v>362</v>
      </c>
      <c r="C198" s="295" t="s">
        <v>363</v>
      </c>
      <c r="D198" s="296" t="s">
        <v>138</v>
      </c>
      <c r="E198" s="297">
        <v>37</v>
      </c>
      <c r="F198" s="297">
        <v>0</v>
      </c>
      <c r="G198" s="298">
        <f>E198*F198</f>
        <v>0</v>
      </c>
      <c r="H198" s="299">
        <v>0</v>
      </c>
      <c r="I198" s="300">
        <f>E198*H198</f>
        <v>0</v>
      </c>
      <c r="J198" s="299">
        <v>0</v>
      </c>
      <c r="K198" s="300">
        <f>E198*J198</f>
        <v>0</v>
      </c>
      <c r="O198" s="292">
        <v>2</v>
      </c>
      <c r="AA198" s="261">
        <v>1</v>
      </c>
      <c r="AB198" s="261">
        <v>1</v>
      </c>
      <c r="AC198" s="261">
        <v>1</v>
      </c>
      <c r="AZ198" s="261">
        <v>1</v>
      </c>
      <c r="BA198" s="261">
        <f>IF(AZ198=1,G198,0)</f>
        <v>0</v>
      </c>
      <c r="BB198" s="261">
        <f>IF(AZ198=2,G198,0)</f>
        <v>0</v>
      </c>
      <c r="BC198" s="261">
        <f>IF(AZ198=3,G198,0)</f>
        <v>0</v>
      </c>
      <c r="BD198" s="261">
        <f>IF(AZ198=4,G198,0)</f>
        <v>0</v>
      </c>
      <c r="BE198" s="261">
        <f>IF(AZ198=5,G198,0)</f>
        <v>0</v>
      </c>
      <c r="CA198" s="292">
        <v>1</v>
      </c>
      <c r="CB198" s="292">
        <v>1</v>
      </c>
    </row>
    <row r="199" spans="1:80">
      <c r="A199" s="301"/>
      <c r="B199" s="308"/>
      <c r="C199" s="309" t="s">
        <v>364</v>
      </c>
      <c r="D199" s="310"/>
      <c r="E199" s="311">
        <v>37</v>
      </c>
      <c r="F199" s="312"/>
      <c r="G199" s="313"/>
      <c r="H199" s="314"/>
      <c r="I199" s="306"/>
      <c r="J199" s="315"/>
      <c r="K199" s="306"/>
      <c r="M199" s="307" t="s">
        <v>364</v>
      </c>
      <c r="O199" s="292"/>
    </row>
    <row r="200" spans="1:80">
      <c r="A200" s="293">
        <v>69</v>
      </c>
      <c r="B200" s="294" t="s">
        <v>365</v>
      </c>
      <c r="C200" s="295" t="s">
        <v>366</v>
      </c>
      <c r="D200" s="296" t="s">
        <v>138</v>
      </c>
      <c r="E200" s="297">
        <v>20</v>
      </c>
      <c r="F200" s="297">
        <v>0</v>
      </c>
      <c r="G200" s="298">
        <f>E200*F200</f>
        <v>0</v>
      </c>
      <c r="H200" s="299">
        <v>0</v>
      </c>
      <c r="I200" s="300">
        <f>E200*H200</f>
        <v>0</v>
      </c>
      <c r="J200" s="299">
        <v>0</v>
      </c>
      <c r="K200" s="300">
        <f>E200*J200</f>
        <v>0</v>
      </c>
      <c r="O200" s="292">
        <v>2</v>
      </c>
      <c r="AA200" s="261">
        <v>1</v>
      </c>
      <c r="AB200" s="261">
        <v>1</v>
      </c>
      <c r="AC200" s="261">
        <v>1</v>
      </c>
      <c r="AZ200" s="261">
        <v>1</v>
      </c>
      <c r="BA200" s="261">
        <f>IF(AZ200=1,G200,0)</f>
        <v>0</v>
      </c>
      <c r="BB200" s="261">
        <f>IF(AZ200=2,G200,0)</f>
        <v>0</v>
      </c>
      <c r="BC200" s="261">
        <f>IF(AZ200=3,G200,0)</f>
        <v>0</v>
      </c>
      <c r="BD200" s="261">
        <f>IF(AZ200=4,G200,0)</f>
        <v>0</v>
      </c>
      <c r="BE200" s="261">
        <f>IF(AZ200=5,G200,0)</f>
        <v>0</v>
      </c>
      <c r="CA200" s="292">
        <v>1</v>
      </c>
      <c r="CB200" s="292">
        <v>1</v>
      </c>
    </row>
    <row r="201" spans="1:80">
      <c r="A201" s="301"/>
      <c r="B201" s="308"/>
      <c r="C201" s="309" t="s">
        <v>367</v>
      </c>
      <c r="D201" s="310"/>
      <c r="E201" s="311">
        <v>20</v>
      </c>
      <c r="F201" s="312"/>
      <c r="G201" s="313"/>
      <c r="H201" s="314"/>
      <c r="I201" s="306"/>
      <c r="J201" s="315"/>
      <c r="K201" s="306"/>
      <c r="M201" s="307" t="s">
        <v>367</v>
      </c>
      <c r="O201" s="292"/>
    </row>
    <row r="202" spans="1:80">
      <c r="A202" s="293">
        <v>70</v>
      </c>
      <c r="B202" s="294" t="s">
        <v>368</v>
      </c>
      <c r="C202" s="295" t="s">
        <v>369</v>
      </c>
      <c r="D202" s="296" t="s">
        <v>113</v>
      </c>
      <c r="E202" s="297">
        <v>184.86</v>
      </c>
      <c r="F202" s="297">
        <v>0</v>
      </c>
      <c r="G202" s="298">
        <f>E202*F202</f>
        <v>0</v>
      </c>
      <c r="H202" s="299">
        <v>1E-3</v>
      </c>
      <c r="I202" s="300">
        <f>E202*H202</f>
        <v>0.18486000000000002</v>
      </c>
      <c r="J202" s="299"/>
      <c r="K202" s="300">
        <f>E202*J202</f>
        <v>0</v>
      </c>
      <c r="O202" s="292">
        <v>2</v>
      </c>
      <c r="AA202" s="261">
        <v>12</v>
      </c>
      <c r="AB202" s="261">
        <v>0</v>
      </c>
      <c r="AC202" s="261">
        <v>3</v>
      </c>
      <c r="AZ202" s="261">
        <v>1</v>
      </c>
      <c r="BA202" s="261">
        <f>IF(AZ202=1,G202,0)</f>
        <v>0</v>
      </c>
      <c r="BB202" s="261">
        <f>IF(AZ202=2,G202,0)</f>
        <v>0</v>
      </c>
      <c r="BC202" s="261">
        <f>IF(AZ202=3,G202,0)</f>
        <v>0</v>
      </c>
      <c r="BD202" s="261">
        <f>IF(AZ202=4,G202,0)</f>
        <v>0</v>
      </c>
      <c r="BE202" s="261">
        <f>IF(AZ202=5,G202,0)</f>
        <v>0</v>
      </c>
      <c r="CA202" s="292">
        <v>12</v>
      </c>
      <c r="CB202" s="292">
        <v>0</v>
      </c>
    </row>
    <row r="203" spans="1:80">
      <c r="A203" s="301"/>
      <c r="B203" s="308"/>
      <c r="C203" s="309" t="s">
        <v>370</v>
      </c>
      <c r="D203" s="310"/>
      <c r="E203" s="311">
        <v>184.86</v>
      </c>
      <c r="F203" s="312"/>
      <c r="G203" s="313"/>
      <c r="H203" s="314"/>
      <c r="I203" s="306"/>
      <c r="J203" s="315"/>
      <c r="K203" s="306"/>
      <c r="M203" s="307" t="s">
        <v>370</v>
      </c>
      <c r="O203" s="292"/>
    </row>
    <row r="204" spans="1:80">
      <c r="A204" s="293">
        <v>71</v>
      </c>
      <c r="B204" s="294" t="s">
        <v>371</v>
      </c>
      <c r="C204" s="295" t="s">
        <v>372</v>
      </c>
      <c r="D204" s="296" t="s">
        <v>373</v>
      </c>
      <c r="E204" s="297">
        <v>1</v>
      </c>
      <c r="F204" s="297">
        <v>0</v>
      </c>
      <c r="G204" s="298">
        <f>E204*F204</f>
        <v>0</v>
      </c>
      <c r="H204" s="299">
        <v>0.1</v>
      </c>
      <c r="I204" s="300">
        <f>E204*H204</f>
        <v>0.1</v>
      </c>
      <c r="J204" s="299"/>
      <c r="K204" s="300">
        <f>E204*J204</f>
        <v>0</v>
      </c>
      <c r="O204" s="292">
        <v>2</v>
      </c>
      <c r="AA204" s="261">
        <v>12</v>
      </c>
      <c r="AB204" s="261">
        <v>0</v>
      </c>
      <c r="AC204" s="261">
        <v>4</v>
      </c>
      <c r="AZ204" s="261">
        <v>1</v>
      </c>
      <c r="BA204" s="261">
        <f>IF(AZ204=1,G204,0)</f>
        <v>0</v>
      </c>
      <c r="BB204" s="261">
        <f>IF(AZ204=2,G204,0)</f>
        <v>0</v>
      </c>
      <c r="BC204" s="261">
        <f>IF(AZ204=3,G204,0)</f>
        <v>0</v>
      </c>
      <c r="BD204" s="261">
        <f>IF(AZ204=4,G204,0)</f>
        <v>0</v>
      </c>
      <c r="BE204" s="261">
        <f>IF(AZ204=5,G204,0)</f>
        <v>0</v>
      </c>
      <c r="CA204" s="292">
        <v>12</v>
      </c>
      <c r="CB204" s="292">
        <v>0</v>
      </c>
    </row>
    <row r="205" spans="1:80">
      <c r="A205" s="293">
        <v>72</v>
      </c>
      <c r="B205" s="294" t="s">
        <v>374</v>
      </c>
      <c r="C205" s="295" t="s">
        <v>375</v>
      </c>
      <c r="D205" s="296" t="s">
        <v>373</v>
      </c>
      <c r="E205" s="297">
        <v>7</v>
      </c>
      <c r="F205" s="297">
        <v>0</v>
      </c>
      <c r="G205" s="298">
        <f>E205*F205</f>
        <v>0</v>
      </c>
      <c r="H205" s="299">
        <v>0.02</v>
      </c>
      <c r="I205" s="300">
        <f>E205*H205</f>
        <v>0.14000000000000001</v>
      </c>
      <c r="J205" s="299"/>
      <c r="K205" s="300">
        <f>E205*J205</f>
        <v>0</v>
      </c>
      <c r="O205" s="292">
        <v>2</v>
      </c>
      <c r="AA205" s="261">
        <v>12</v>
      </c>
      <c r="AB205" s="261">
        <v>0</v>
      </c>
      <c r="AC205" s="261">
        <v>5</v>
      </c>
      <c r="AZ205" s="261">
        <v>1</v>
      </c>
      <c r="BA205" s="261">
        <f>IF(AZ205=1,G205,0)</f>
        <v>0</v>
      </c>
      <c r="BB205" s="261">
        <f>IF(AZ205=2,G205,0)</f>
        <v>0</v>
      </c>
      <c r="BC205" s="261">
        <f>IF(AZ205=3,G205,0)</f>
        <v>0</v>
      </c>
      <c r="BD205" s="261">
        <f>IF(AZ205=4,G205,0)</f>
        <v>0</v>
      </c>
      <c r="BE205" s="261">
        <f>IF(AZ205=5,G205,0)</f>
        <v>0</v>
      </c>
      <c r="CA205" s="292">
        <v>12</v>
      </c>
      <c r="CB205" s="292">
        <v>0</v>
      </c>
    </row>
    <row r="206" spans="1:80">
      <c r="A206" s="301"/>
      <c r="B206" s="302"/>
      <c r="C206" s="303" t="s">
        <v>376</v>
      </c>
      <c r="D206" s="304"/>
      <c r="E206" s="304"/>
      <c r="F206" s="304"/>
      <c r="G206" s="305"/>
      <c r="I206" s="306"/>
      <c r="K206" s="306"/>
      <c r="L206" s="307" t="s">
        <v>376</v>
      </c>
      <c r="O206" s="292">
        <v>3</v>
      </c>
    </row>
    <row r="207" spans="1:80" ht="22.5">
      <c r="A207" s="293">
        <v>73</v>
      </c>
      <c r="B207" s="294" t="s">
        <v>377</v>
      </c>
      <c r="C207" s="295" t="s">
        <v>378</v>
      </c>
      <c r="D207" s="296" t="s">
        <v>290</v>
      </c>
      <c r="E207" s="297">
        <v>1</v>
      </c>
      <c r="F207" s="297">
        <v>0</v>
      </c>
      <c r="G207" s="298">
        <f>E207*F207</f>
        <v>0</v>
      </c>
      <c r="H207" s="299">
        <v>6.0000000000000001E-3</v>
      </c>
      <c r="I207" s="300">
        <f>E207*H207</f>
        <v>6.0000000000000001E-3</v>
      </c>
      <c r="J207" s="299"/>
      <c r="K207" s="300">
        <f>E207*J207</f>
        <v>0</v>
      </c>
      <c r="O207" s="292">
        <v>2</v>
      </c>
      <c r="AA207" s="261">
        <v>3</v>
      </c>
      <c r="AB207" s="261">
        <v>1</v>
      </c>
      <c r="AC207" s="261" t="s">
        <v>377</v>
      </c>
      <c r="AZ207" s="261">
        <v>1</v>
      </c>
      <c r="BA207" s="261">
        <f>IF(AZ207=1,G207,0)</f>
        <v>0</v>
      </c>
      <c r="BB207" s="261">
        <f>IF(AZ207=2,G207,0)</f>
        <v>0</v>
      </c>
      <c r="BC207" s="261">
        <f>IF(AZ207=3,G207,0)</f>
        <v>0</v>
      </c>
      <c r="BD207" s="261">
        <f>IF(AZ207=4,G207,0)</f>
        <v>0</v>
      </c>
      <c r="BE207" s="261">
        <f>IF(AZ207=5,G207,0)</f>
        <v>0</v>
      </c>
      <c r="CA207" s="292">
        <v>3</v>
      </c>
      <c r="CB207" s="292">
        <v>1</v>
      </c>
    </row>
    <row r="208" spans="1:80">
      <c r="A208" s="301"/>
      <c r="B208" s="302"/>
      <c r="C208" s="303" t="s">
        <v>379</v>
      </c>
      <c r="D208" s="304"/>
      <c r="E208" s="304"/>
      <c r="F208" s="304"/>
      <c r="G208" s="305"/>
      <c r="I208" s="306"/>
      <c r="K208" s="306"/>
      <c r="L208" s="307" t="s">
        <v>379</v>
      </c>
      <c r="O208" s="292">
        <v>3</v>
      </c>
    </row>
    <row r="209" spans="1:80">
      <c r="A209" s="293">
        <v>74</v>
      </c>
      <c r="B209" s="294" t="s">
        <v>380</v>
      </c>
      <c r="C209" s="295" t="s">
        <v>381</v>
      </c>
      <c r="D209" s="296" t="s">
        <v>290</v>
      </c>
      <c r="E209" s="297">
        <v>2119.152</v>
      </c>
      <c r="F209" s="297">
        <v>0</v>
      </c>
      <c r="G209" s="298">
        <f>E209*F209</f>
        <v>0</v>
      </c>
      <c r="H209" s="299">
        <v>2.7E-2</v>
      </c>
      <c r="I209" s="300">
        <f>E209*H209</f>
        <v>57.217103999999999</v>
      </c>
      <c r="J209" s="299"/>
      <c r="K209" s="300">
        <f>E209*J209</f>
        <v>0</v>
      </c>
      <c r="O209" s="292">
        <v>2</v>
      </c>
      <c r="AA209" s="261">
        <v>3</v>
      </c>
      <c r="AB209" s="261">
        <v>1</v>
      </c>
      <c r="AC209" s="261">
        <v>59217330</v>
      </c>
      <c r="AZ209" s="261">
        <v>1</v>
      </c>
      <c r="BA209" s="261">
        <f>IF(AZ209=1,G209,0)</f>
        <v>0</v>
      </c>
      <c r="BB209" s="261">
        <f>IF(AZ209=2,G209,0)</f>
        <v>0</v>
      </c>
      <c r="BC209" s="261">
        <f>IF(AZ209=3,G209,0)</f>
        <v>0</v>
      </c>
      <c r="BD209" s="261">
        <f>IF(AZ209=4,G209,0)</f>
        <v>0</v>
      </c>
      <c r="BE209" s="261">
        <f>IF(AZ209=5,G209,0)</f>
        <v>0</v>
      </c>
      <c r="CA209" s="292">
        <v>3</v>
      </c>
      <c r="CB209" s="292">
        <v>1</v>
      </c>
    </row>
    <row r="210" spans="1:80">
      <c r="A210" s="301"/>
      <c r="B210" s="308"/>
      <c r="C210" s="309" t="s">
        <v>382</v>
      </c>
      <c r="D210" s="310"/>
      <c r="E210" s="311">
        <v>3137.1120000000001</v>
      </c>
      <c r="F210" s="312"/>
      <c r="G210" s="313"/>
      <c r="H210" s="314"/>
      <c r="I210" s="306"/>
      <c r="J210" s="315"/>
      <c r="K210" s="306"/>
      <c r="M210" s="307" t="s">
        <v>382</v>
      </c>
      <c r="O210" s="292"/>
    </row>
    <row r="211" spans="1:80">
      <c r="A211" s="301"/>
      <c r="B211" s="308"/>
      <c r="C211" s="309" t="s">
        <v>383</v>
      </c>
      <c r="D211" s="310"/>
      <c r="E211" s="311">
        <v>-1017.96</v>
      </c>
      <c r="F211" s="312"/>
      <c r="G211" s="313"/>
      <c r="H211" s="314"/>
      <c r="I211" s="306"/>
      <c r="J211" s="315"/>
      <c r="K211" s="306"/>
      <c r="M211" s="307" t="s">
        <v>383</v>
      </c>
      <c r="O211" s="292"/>
    </row>
    <row r="212" spans="1:80">
      <c r="A212" s="293">
        <v>75</v>
      </c>
      <c r="B212" s="294" t="s">
        <v>384</v>
      </c>
      <c r="C212" s="295" t="s">
        <v>385</v>
      </c>
      <c r="D212" s="296" t="s">
        <v>290</v>
      </c>
      <c r="E212" s="297">
        <v>14.28</v>
      </c>
      <c r="F212" s="297">
        <v>0</v>
      </c>
      <c r="G212" s="298">
        <f>E212*F212</f>
        <v>0</v>
      </c>
      <c r="H212" s="299">
        <v>8.1000000000000003E-2</v>
      </c>
      <c r="I212" s="300">
        <f>E212*H212</f>
        <v>1.1566799999999999</v>
      </c>
      <c r="J212" s="299"/>
      <c r="K212" s="300">
        <f>E212*J212</f>
        <v>0</v>
      </c>
      <c r="O212" s="292">
        <v>2</v>
      </c>
      <c r="AA212" s="261">
        <v>3</v>
      </c>
      <c r="AB212" s="261">
        <v>1</v>
      </c>
      <c r="AC212" s="261">
        <v>59217460</v>
      </c>
      <c r="AZ212" s="261">
        <v>1</v>
      </c>
      <c r="BA212" s="261">
        <f>IF(AZ212=1,G212,0)</f>
        <v>0</v>
      </c>
      <c r="BB212" s="261">
        <f>IF(AZ212=2,G212,0)</f>
        <v>0</v>
      </c>
      <c r="BC212" s="261">
        <f>IF(AZ212=3,G212,0)</f>
        <v>0</v>
      </c>
      <c r="BD212" s="261">
        <f>IF(AZ212=4,G212,0)</f>
        <v>0</v>
      </c>
      <c r="BE212" s="261">
        <f>IF(AZ212=5,G212,0)</f>
        <v>0</v>
      </c>
      <c r="CA212" s="292">
        <v>3</v>
      </c>
      <c r="CB212" s="292">
        <v>1</v>
      </c>
    </row>
    <row r="213" spans="1:80">
      <c r="A213" s="301"/>
      <c r="B213" s="308"/>
      <c r="C213" s="309" t="s">
        <v>386</v>
      </c>
      <c r="D213" s="310"/>
      <c r="E213" s="311">
        <v>14.28</v>
      </c>
      <c r="F213" s="312"/>
      <c r="G213" s="313"/>
      <c r="H213" s="314"/>
      <c r="I213" s="306"/>
      <c r="J213" s="315"/>
      <c r="K213" s="306"/>
      <c r="M213" s="307" t="s">
        <v>386</v>
      </c>
      <c r="O213" s="292"/>
    </row>
    <row r="214" spans="1:80" ht="22.5">
      <c r="A214" s="293">
        <v>76</v>
      </c>
      <c r="B214" s="294" t="s">
        <v>387</v>
      </c>
      <c r="C214" s="295" t="s">
        <v>388</v>
      </c>
      <c r="D214" s="296" t="s">
        <v>290</v>
      </c>
      <c r="E214" s="297">
        <v>1</v>
      </c>
      <c r="F214" s="297">
        <v>0</v>
      </c>
      <c r="G214" s="298">
        <f>E214*F214</f>
        <v>0</v>
      </c>
      <c r="H214" s="299">
        <v>8.1000000000000003E-2</v>
      </c>
      <c r="I214" s="300">
        <f>E214*H214</f>
        <v>8.1000000000000003E-2</v>
      </c>
      <c r="J214" s="299"/>
      <c r="K214" s="300">
        <f>E214*J214</f>
        <v>0</v>
      </c>
      <c r="O214" s="292">
        <v>2</v>
      </c>
      <c r="AA214" s="261">
        <v>3</v>
      </c>
      <c r="AB214" s="261">
        <v>1</v>
      </c>
      <c r="AC214" s="261">
        <v>59217460.100000001</v>
      </c>
      <c r="AZ214" s="261">
        <v>1</v>
      </c>
      <c r="BA214" s="261">
        <f>IF(AZ214=1,G214,0)</f>
        <v>0</v>
      </c>
      <c r="BB214" s="261">
        <f>IF(AZ214=2,G214,0)</f>
        <v>0</v>
      </c>
      <c r="BC214" s="261">
        <f>IF(AZ214=3,G214,0)</f>
        <v>0</v>
      </c>
      <c r="BD214" s="261">
        <f>IF(AZ214=4,G214,0)</f>
        <v>0</v>
      </c>
      <c r="BE214" s="261">
        <f>IF(AZ214=5,G214,0)</f>
        <v>0</v>
      </c>
      <c r="CA214" s="292">
        <v>3</v>
      </c>
      <c r="CB214" s="292">
        <v>1</v>
      </c>
    </row>
    <row r="215" spans="1:80" ht="22.5">
      <c r="A215" s="293">
        <v>77</v>
      </c>
      <c r="B215" s="294" t="s">
        <v>389</v>
      </c>
      <c r="C215" s="295" t="s">
        <v>390</v>
      </c>
      <c r="D215" s="296" t="s">
        <v>290</v>
      </c>
      <c r="E215" s="297">
        <v>1</v>
      </c>
      <c r="F215" s="297">
        <v>0</v>
      </c>
      <c r="G215" s="298">
        <f>E215*F215</f>
        <v>0</v>
      </c>
      <c r="H215" s="299">
        <v>8.1000000000000003E-2</v>
      </c>
      <c r="I215" s="300">
        <f>E215*H215</f>
        <v>8.1000000000000003E-2</v>
      </c>
      <c r="J215" s="299"/>
      <c r="K215" s="300">
        <f>E215*J215</f>
        <v>0</v>
      </c>
      <c r="O215" s="292">
        <v>2</v>
      </c>
      <c r="AA215" s="261">
        <v>3</v>
      </c>
      <c r="AB215" s="261">
        <v>1</v>
      </c>
      <c r="AC215" s="261">
        <v>59217460.200000003</v>
      </c>
      <c r="AZ215" s="261">
        <v>1</v>
      </c>
      <c r="BA215" s="261">
        <f>IF(AZ215=1,G215,0)</f>
        <v>0</v>
      </c>
      <c r="BB215" s="261">
        <f>IF(AZ215=2,G215,0)</f>
        <v>0</v>
      </c>
      <c r="BC215" s="261">
        <f>IF(AZ215=3,G215,0)</f>
        <v>0</v>
      </c>
      <c r="BD215" s="261">
        <f>IF(AZ215=4,G215,0)</f>
        <v>0</v>
      </c>
      <c r="BE215" s="261">
        <f>IF(AZ215=5,G215,0)</f>
        <v>0</v>
      </c>
      <c r="CA215" s="292">
        <v>3</v>
      </c>
      <c r="CB215" s="292">
        <v>1</v>
      </c>
    </row>
    <row r="216" spans="1:80">
      <c r="A216" s="293">
        <v>78</v>
      </c>
      <c r="B216" s="294" t="s">
        <v>391</v>
      </c>
      <c r="C216" s="295" t="s">
        <v>392</v>
      </c>
      <c r="D216" s="296" t="s">
        <v>290</v>
      </c>
      <c r="E216" s="297">
        <v>348.43200000000002</v>
      </c>
      <c r="F216" s="297">
        <v>0</v>
      </c>
      <c r="G216" s="298">
        <f>E216*F216</f>
        <v>0</v>
      </c>
      <c r="H216" s="299">
        <v>0.08</v>
      </c>
      <c r="I216" s="300">
        <f>E216*H216</f>
        <v>27.874560000000002</v>
      </c>
      <c r="J216" s="299"/>
      <c r="K216" s="300">
        <f>E216*J216</f>
        <v>0</v>
      </c>
      <c r="O216" s="292">
        <v>2</v>
      </c>
      <c r="AA216" s="261">
        <v>3</v>
      </c>
      <c r="AB216" s="261">
        <v>0</v>
      </c>
      <c r="AC216" s="261">
        <v>59217472</v>
      </c>
      <c r="AZ216" s="261">
        <v>1</v>
      </c>
      <c r="BA216" s="261">
        <f>IF(AZ216=1,G216,0)</f>
        <v>0</v>
      </c>
      <c r="BB216" s="261">
        <f>IF(AZ216=2,G216,0)</f>
        <v>0</v>
      </c>
      <c r="BC216" s="261">
        <f>IF(AZ216=3,G216,0)</f>
        <v>0</v>
      </c>
      <c r="BD216" s="261">
        <f>IF(AZ216=4,G216,0)</f>
        <v>0</v>
      </c>
      <c r="BE216" s="261">
        <f>IF(AZ216=5,G216,0)</f>
        <v>0</v>
      </c>
      <c r="CA216" s="292">
        <v>3</v>
      </c>
      <c r="CB216" s="292">
        <v>0</v>
      </c>
    </row>
    <row r="217" spans="1:80">
      <c r="A217" s="301"/>
      <c r="B217" s="308"/>
      <c r="C217" s="309" t="s">
        <v>393</v>
      </c>
      <c r="D217" s="310"/>
      <c r="E217" s="311">
        <v>504.49200000000002</v>
      </c>
      <c r="F217" s="312"/>
      <c r="G217" s="313"/>
      <c r="H217" s="314"/>
      <c r="I217" s="306"/>
      <c r="J217" s="315"/>
      <c r="K217" s="306"/>
      <c r="M217" s="307" t="s">
        <v>393</v>
      </c>
      <c r="O217" s="292"/>
    </row>
    <row r="218" spans="1:80">
      <c r="A218" s="301"/>
      <c r="B218" s="308"/>
      <c r="C218" s="309" t="s">
        <v>394</v>
      </c>
      <c r="D218" s="310"/>
      <c r="E218" s="311">
        <v>-156.06</v>
      </c>
      <c r="F218" s="312"/>
      <c r="G218" s="313"/>
      <c r="H218" s="314"/>
      <c r="I218" s="306"/>
      <c r="J218" s="315"/>
      <c r="K218" s="306"/>
      <c r="M218" s="307" t="s">
        <v>394</v>
      </c>
      <c r="O218" s="292"/>
    </row>
    <row r="219" spans="1:80">
      <c r="A219" s="293">
        <v>79</v>
      </c>
      <c r="B219" s="294" t="s">
        <v>395</v>
      </c>
      <c r="C219" s="295" t="s">
        <v>396</v>
      </c>
      <c r="D219" s="296" t="s">
        <v>290</v>
      </c>
      <c r="E219" s="297">
        <v>185.53800000000001</v>
      </c>
      <c r="F219" s="297">
        <v>0</v>
      </c>
      <c r="G219" s="298">
        <f>E219*F219</f>
        <v>0</v>
      </c>
      <c r="H219" s="299">
        <v>4.8000000000000001E-2</v>
      </c>
      <c r="I219" s="300">
        <f>E219*H219</f>
        <v>8.9058240000000009</v>
      </c>
      <c r="J219" s="299"/>
      <c r="K219" s="300">
        <f>E219*J219</f>
        <v>0</v>
      </c>
      <c r="O219" s="292">
        <v>2</v>
      </c>
      <c r="AA219" s="261">
        <v>3</v>
      </c>
      <c r="AB219" s="261">
        <v>0</v>
      </c>
      <c r="AC219" s="261">
        <v>59217476</v>
      </c>
      <c r="AZ219" s="261">
        <v>1</v>
      </c>
      <c r="BA219" s="261">
        <f>IF(AZ219=1,G219,0)</f>
        <v>0</v>
      </c>
      <c r="BB219" s="261">
        <f>IF(AZ219=2,G219,0)</f>
        <v>0</v>
      </c>
      <c r="BC219" s="261">
        <f>IF(AZ219=3,G219,0)</f>
        <v>0</v>
      </c>
      <c r="BD219" s="261">
        <f>IF(AZ219=4,G219,0)</f>
        <v>0</v>
      </c>
      <c r="BE219" s="261">
        <f>IF(AZ219=5,G219,0)</f>
        <v>0</v>
      </c>
      <c r="CA219" s="292">
        <v>3</v>
      </c>
      <c r="CB219" s="292">
        <v>0</v>
      </c>
    </row>
    <row r="220" spans="1:80">
      <c r="A220" s="301"/>
      <c r="B220" s="308"/>
      <c r="C220" s="309" t="s">
        <v>397</v>
      </c>
      <c r="D220" s="310"/>
      <c r="E220" s="311">
        <v>282.846</v>
      </c>
      <c r="F220" s="312"/>
      <c r="G220" s="313"/>
      <c r="H220" s="314"/>
      <c r="I220" s="306"/>
      <c r="J220" s="315"/>
      <c r="K220" s="306"/>
      <c r="M220" s="307" t="s">
        <v>397</v>
      </c>
      <c r="O220" s="292"/>
    </row>
    <row r="221" spans="1:80">
      <c r="A221" s="301"/>
      <c r="B221" s="308"/>
      <c r="C221" s="309" t="s">
        <v>398</v>
      </c>
      <c r="D221" s="310"/>
      <c r="E221" s="311">
        <v>-97.308000000000007</v>
      </c>
      <c r="F221" s="312"/>
      <c r="G221" s="313"/>
      <c r="H221" s="314"/>
      <c r="I221" s="306"/>
      <c r="J221" s="315"/>
      <c r="K221" s="306"/>
      <c r="M221" s="336">
        <v>-97308</v>
      </c>
      <c r="O221" s="292"/>
    </row>
    <row r="222" spans="1:80">
      <c r="A222" s="293">
        <v>80</v>
      </c>
      <c r="B222" s="294" t="s">
        <v>399</v>
      </c>
      <c r="C222" s="295" t="s">
        <v>400</v>
      </c>
      <c r="D222" s="296" t="s">
        <v>290</v>
      </c>
      <c r="E222" s="297">
        <v>41.82</v>
      </c>
      <c r="F222" s="297">
        <v>0</v>
      </c>
      <c r="G222" s="298">
        <f>E222*F222</f>
        <v>0</v>
      </c>
      <c r="H222" s="299">
        <v>6.4000000000000001E-2</v>
      </c>
      <c r="I222" s="300">
        <f>E222*H222</f>
        <v>2.6764800000000002</v>
      </c>
      <c r="J222" s="299"/>
      <c r="K222" s="300">
        <f>E222*J222</f>
        <v>0</v>
      </c>
      <c r="O222" s="292">
        <v>2</v>
      </c>
      <c r="AA222" s="261">
        <v>3</v>
      </c>
      <c r="AB222" s="261">
        <v>0</v>
      </c>
      <c r="AC222" s="261">
        <v>59217480</v>
      </c>
      <c r="AZ222" s="261">
        <v>1</v>
      </c>
      <c r="BA222" s="261">
        <f>IF(AZ222=1,G222,0)</f>
        <v>0</v>
      </c>
      <c r="BB222" s="261">
        <f>IF(AZ222=2,G222,0)</f>
        <v>0</v>
      </c>
      <c r="BC222" s="261">
        <f>IF(AZ222=3,G222,0)</f>
        <v>0</v>
      </c>
      <c r="BD222" s="261">
        <f>IF(AZ222=4,G222,0)</f>
        <v>0</v>
      </c>
      <c r="BE222" s="261">
        <f>IF(AZ222=5,G222,0)</f>
        <v>0</v>
      </c>
      <c r="CA222" s="292">
        <v>3</v>
      </c>
      <c r="CB222" s="292">
        <v>0</v>
      </c>
    </row>
    <row r="223" spans="1:80">
      <c r="A223" s="301"/>
      <c r="B223" s="308"/>
      <c r="C223" s="309" t="s">
        <v>401</v>
      </c>
      <c r="D223" s="310"/>
      <c r="E223" s="311">
        <v>63.24</v>
      </c>
      <c r="F223" s="312"/>
      <c r="G223" s="313"/>
      <c r="H223" s="314"/>
      <c r="I223" s="306"/>
      <c r="J223" s="315"/>
      <c r="K223" s="306"/>
      <c r="M223" s="307" t="s">
        <v>401</v>
      </c>
      <c r="O223" s="292"/>
    </row>
    <row r="224" spans="1:80">
      <c r="A224" s="301"/>
      <c r="B224" s="308"/>
      <c r="C224" s="309" t="s">
        <v>402</v>
      </c>
      <c r="D224" s="310"/>
      <c r="E224" s="311">
        <v>-21.42</v>
      </c>
      <c r="F224" s="312"/>
      <c r="G224" s="313"/>
      <c r="H224" s="314"/>
      <c r="I224" s="306"/>
      <c r="J224" s="315"/>
      <c r="K224" s="306"/>
      <c r="M224" s="307" t="s">
        <v>402</v>
      </c>
      <c r="O224" s="292"/>
    </row>
    <row r="225" spans="1:80">
      <c r="A225" s="293">
        <v>81</v>
      </c>
      <c r="B225" s="294" t="s">
        <v>403</v>
      </c>
      <c r="C225" s="295" t="s">
        <v>404</v>
      </c>
      <c r="D225" s="296" t="s">
        <v>290</v>
      </c>
      <c r="E225" s="297">
        <v>42.84</v>
      </c>
      <c r="F225" s="297">
        <v>0</v>
      </c>
      <c r="G225" s="298">
        <f>E225*F225</f>
        <v>0</v>
      </c>
      <c r="H225" s="299">
        <v>6.4000000000000001E-2</v>
      </c>
      <c r="I225" s="300">
        <f>E225*H225</f>
        <v>2.7417600000000002</v>
      </c>
      <c r="J225" s="299"/>
      <c r="K225" s="300">
        <f>E225*J225</f>
        <v>0</v>
      </c>
      <c r="O225" s="292">
        <v>2</v>
      </c>
      <c r="AA225" s="261">
        <v>3</v>
      </c>
      <c r="AB225" s="261">
        <v>0</v>
      </c>
      <c r="AC225" s="261">
        <v>59217481</v>
      </c>
      <c r="AZ225" s="261">
        <v>1</v>
      </c>
      <c r="BA225" s="261">
        <f>IF(AZ225=1,G225,0)</f>
        <v>0</v>
      </c>
      <c r="BB225" s="261">
        <f>IF(AZ225=2,G225,0)</f>
        <v>0</v>
      </c>
      <c r="BC225" s="261">
        <f>IF(AZ225=3,G225,0)</f>
        <v>0</v>
      </c>
      <c r="BD225" s="261">
        <f>IF(AZ225=4,G225,0)</f>
        <v>0</v>
      </c>
      <c r="BE225" s="261">
        <f>IF(AZ225=5,G225,0)</f>
        <v>0</v>
      </c>
      <c r="CA225" s="292">
        <v>3</v>
      </c>
      <c r="CB225" s="292">
        <v>0</v>
      </c>
    </row>
    <row r="226" spans="1:80">
      <c r="A226" s="301"/>
      <c r="B226" s="308"/>
      <c r="C226" s="309" t="s">
        <v>405</v>
      </c>
      <c r="D226" s="310"/>
      <c r="E226" s="311">
        <v>64.260000000000005</v>
      </c>
      <c r="F226" s="312"/>
      <c r="G226" s="313"/>
      <c r="H226" s="314"/>
      <c r="I226" s="306"/>
      <c r="J226" s="315"/>
      <c r="K226" s="306"/>
      <c r="M226" s="307" t="s">
        <v>405</v>
      </c>
      <c r="O226" s="292"/>
    </row>
    <row r="227" spans="1:80">
      <c r="A227" s="301"/>
      <c r="B227" s="308"/>
      <c r="C227" s="309" t="s">
        <v>402</v>
      </c>
      <c r="D227" s="310"/>
      <c r="E227" s="311">
        <v>-21.42</v>
      </c>
      <c r="F227" s="312"/>
      <c r="G227" s="313"/>
      <c r="H227" s="314"/>
      <c r="I227" s="306"/>
      <c r="J227" s="315"/>
      <c r="K227" s="306"/>
      <c r="M227" s="307" t="s">
        <v>402</v>
      </c>
      <c r="O227" s="292"/>
    </row>
    <row r="228" spans="1:80">
      <c r="A228" s="316"/>
      <c r="B228" s="317" t="s">
        <v>100</v>
      </c>
      <c r="C228" s="318" t="s">
        <v>335</v>
      </c>
      <c r="D228" s="319"/>
      <c r="E228" s="320"/>
      <c r="F228" s="321"/>
      <c r="G228" s="322">
        <f>SUM(G179:G227)</f>
        <v>0</v>
      </c>
      <c r="H228" s="323"/>
      <c r="I228" s="324">
        <f>SUM(I179:I227)</f>
        <v>597.30866290000006</v>
      </c>
      <c r="J228" s="323"/>
      <c r="K228" s="324">
        <f>SUM(K179:K227)</f>
        <v>0</v>
      </c>
      <c r="O228" s="292">
        <v>4</v>
      </c>
      <c r="BA228" s="325">
        <f>SUM(BA179:BA227)</f>
        <v>0</v>
      </c>
      <c r="BB228" s="325">
        <f>SUM(BB179:BB227)</f>
        <v>0</v>
      </c>
      <c r="BC228" s="325">
        <f>SUM(BC179:BC227)</f>
        <v>0</v>
      </c>
      <c r="BD228" s="325">
        <f>SUM(BD179:BD227)</f>
        <v>0</v>
      </c>
      <c r="BE228" s="325">
        <f>SUM(BE179:BE227)</f>
        <v>0</v>
      </c>
    </row>
    <row r="229" spans="1:80">
      <c r="A229" s="282" t="s">
        <v>97</v>
      </c>
      <c r="B229" s="283" t="s">
        <v>406</v>
      </c>
      <c r="C229" s="284" t="s">
        <v>407</v>
      </c>
      <c r="D229" s="285"/>
      <c r="E229" s="286"/>
      <c r="F229" s="286"/>
      <c r="G229" s="287"/>
      <c r="H229" s="288"/>
      <c r="I229" s="289"/>
      <c r="J229" s="290"/>
      <c r="K229" s="291"/>
      <c r="O229" s="292">
        <v>1</v>
      </c>
    </row>
    <row r="230" spans="1:80">
      <c r="A230" s="293">
        <v>82</v>
      </c>
      <c r="B230" s="294" t="s">
        <v>409</v>
      </c>
      <c r="C230" s="295" t="s">
        <v>410</v>
      </c>
      <c r="D230" s="296" t="s">
        <v>144</v>
      </c>
      <c r="E230" s="297">
        <v>4.68</v>
      </c>
      <c r="F230" s="297">
        <v>0</v>
      </c>
      <c r="G230" s="298">
        <f>E230*F230</f>
        <v>0</v>
      </c>
      <c r="H230" s="299">
        <v>0</v>
      </c>
      <c r="I230" s="300">
        <f>E230*H230</f>
        <v>0</v>
      </c>
      <c r="J230" s="299">
        <v>-2.4</v>
      </c>
      <c r="K230" s="300">
        <f>E230*J230</f>
        <v>-11.231999999999999</v>
      </c>
      <c r="O230" s="292">
        <v>2</v>
      </c>
      <c r="AA230" s="261">
        <v>1</v>
      </c>
      <c r="AB230" s="261">
        <v>1</v>
      </c>
      <c r="AC230" s="261">
        <v>1</v>
      </c>
      <c r="AZ230" s="261">
        <v>1</v>
      </c>
      <c r="BA230" s="261">
        <f>IF(AZ230=1,G230,0)</f>
        <v>0</v>
      </c>
      <c r="BB230" s="261">
        <f>IF(AZ230=2,G230,0)</f>
        <v>0</v>
      </c>
      <c r="BC230" s="261">
        <f>IF(AZ230=3,G230,0)</f>
        <v>0</v>
      </c>
      <c r="BD230" s="261">
        <f>IF(AZ230=4,G230,0)</f>
        <v>0</v>
      </c>
      <c r="BE230" s="261">
        <f>IF(AZ230=5,G230,0)</f>
        <v>0</v>
      </c>
      <c r="CA230" s="292">
        <v>1</v>
      </c>
      <c r="CB230" s="292">
        <v>1</v>
      </c>
    </row>
    <row r="231" spans="1:80">
      <c r="A231" s="301"/>
      <c r="B231" s="308"/>
      <c r="C231" s="309" t="s">
        <v>411</v>
      </c>
      <c r="D231" s="310"/>
      <c r="E231" s="311">
        <v>3.12</v>
      </c>
      <c r="F231" s="312"/>
      <c r="G231" s="313"/>
      <c r="H231" s="314"/>
      <c r="I231" s="306"/>
      <c r="J231" s="315"/>
      <c r="K231" s="306"/>
      <c r="M231" s="307" t="s">
        <v>411</v>
      </c>
      <c r="O231" s="292"/>
    </row>
    <row r="232" spans="1:80">
      <c r="A232" s="301"/>
      <c r="B232" s="308"/>
      <c r="C232" s="309" t="s">
        <v>412</v>
      </c>
      <c r="D232" s="310"/>
      <c r="E232" s="311">
        <v>1.56</v>
      </c>
      <c r="F232" s="312"/>
      <c r="G232" s="313"/>
      <c r="H232" s="314"/>
      <c r="I232" s="306"/>
      <c r="J232" s="315"/>
      <c r="K232" s="306"/>
      <c r="M232" s="307" t="s">
        <v>412</v>
      </c>
      <c r="O232" s="292"/>
    </row>
    <row r="233" spans="1:80">
      <c r="A233" s="293">
        <v>83</v>
      </c>
      <c r="B233" s="294" t="s">
        <v>413</v>
      </c>
      <c r="C233" s="295" t="s">
        <v>414</v>
      </c>
      <c r="D233" s="296" t="s">
        <v>144</v>
      </c>
      <c r="E233" s="297">
        <v>4.4800000000000004</v>
      </c>
      <c r="F233" s="297">
        <v>0</v>
      </c>
      <c r="G233" s="298">
        <f>E233*F233</f>
        <v>0</v>
      </c>
      <c r="H233" s="299">
        <v>1.47E-3</v>
      </c>
      <c r="I233" s="300">
        <f>E233*H233</f>
        <v>6.5856000000000005E-3</v>
      </c>
      <c r="J233" s="299">
        <v>-2.4</v>
      </c>
      <c r="K233" s="300">
        <f>E233*J233</f>
        <v>-10.752000000000001</v>
      </c>
      <c r="O233" s="292">
        <v>2</v>
      </c>
      <c r="AA233" s="261">
        <v>1</v>
      </c>
      <c r="AB233" s="261">
        <v>1</v>
      </c>
      <c r="AC233" s="261">
        <v>1</v>
      </c>
      <c r="AZ233" s="261">
        <v>1</v>
      </c>
      <c r="BA233" s="261">
        <f>IF(AZ233=1,G233,0)</f>
        <v>0</v>
      </c>
      <c r="BB233" s="261">
        <f>IF(AZ233=2,G233,0)</f>
        <v>0</v>
      </c>
      <c r="BC233" s="261">
        <f>IF(AZ233=3,G233,0)</f>
        <v>0</v>
      </c>
      <c r="BD233" s="261">
        <f>IF(AZ233=4,G233,0)</f>
        <v>0</v>
      </c>
      <c r="BE233" s="261">
        <f>IF(AZ233=5,G233,0)</f>
        <v>0</v>
      </c>
      <c r="CA233" s="292">
        <v>1</v>
      </c>
      <c r="CB233" s="292">
        <v>1</v>
      </c>
    </row>
    <row r="234" spans="1:80">
      <c r="A234" s="301"/>
      <c r="B234" s="308"/>
      <c r="C234" s="309" t="s">
        <v>415</v>
      </c>
      <c r="D234" s="310"/>
      <c r="E234" s="311">
        <v>4.16</v>
      </c>
      <c r="F234" s="312"/>
      <c r="G234" s="313"/>
      <c r="H234" s="314"/>
      <c r="I234" s="306"/>
      <c r="J234" s="315"/>
      <c r="K234" s="306"/>
      <c r="M234" s="307" t="s">
        <v>415</v>
      </c>
      <c r="O234" s="292"/>
    </row>
    <row r="235" spans="1:80">
      <c r="A235" s="301"/>
      <c r="B235" s="308"/>
      <c r="C235" s="309" t="s">
        <v>416</v>
      </c>
      <c r="D235" s="310"/>
      <c r="E235" s="311">
        <v>0.32</v>
      </c>
      <c r="F235" s="312"/>
      <c r="G235" s="313"/>
      <c r="H235" s="314"/>
      <c r="I235" s="306"/>
      <c r="J235" s="315"/>
      <c r="K235" s="306"/>
      <c r="M235" s="307" t="s">
        <v>416</v>
      </c>
      <c r="O235" s="292"/>
    </row>
    <row r="236" spans="1:80">
      <c r="A236" s="316"/>
      <c r="B236" s="317" t="s">
        <v>100</v>
      </c>
      <c r="C236" s="318" t="s">
        <v>408</v>
      </c>
      <c r="D236" s="319"/>
      <c r="E236" s="320"/>
      <c r="F236" s="321"/>
      <c r="G236" s="322">
        <f>SUM(G229:G235)</f>
        <v>0</v>
      </c>
      <c r="H236" s="323"/>
      <c r="I236" s="324">
        <f>SUM(I229:I235)</f>
        <v>6.5856000000000005E-3</v>
      </c>
      <c r="J236" s="323"/>
      <c r="K236" s="324">
        <f>SUM(K229:K235)</f>
        <v>-21.984000000000002</v>
      </c>
      <c r="O236" s="292">
        <v>4</v>
      </c>
      <c r="BA236" s="325">
        <f>SUM(BA229:BA235)</f>
        <v>0</v>
      </c>
      <c r="BB236" s="325">
        <f>SUM(BB229:BB235)</f>
        <v>0</v>
      </c>
      <c r="BC236" s="325">
        <f>SUM(BC229:BC235)</f>
        <v>0</v>
      </c>
      <c r="BD236" s="325">
        <f>SUM(BD229:BD235)</f>
        <v>0</v>
      </c>
      <c r="BE236" s="325">
        <f>SUM(BE229:BE235)</f>
        <v>0</v>
      </c>
    </row>
    <row r="237" spans="1:80">
      <c r="A237" s="282" t="s">
        <v>97</v>
      </c>
      <c r="B237" s="283" t="s">
        <v>417</v>
      </c>
      <c r="C237" s="284" t="s">
        <v>418</v>
      </c>
      <c r="D237" s="285"/>
      <c r="E237" s="286"/>
      <c r="F237" s="286"/>
      <c r="G237" s="287"/>
      <c r="H237" s="288"/>
      <c r="I237" s="289"/>
      <c r="J237" s="290"/>
      <c r="K237" s="291"/>
      <c r="O237" s="292">
        <v>1</v>
      </c>
    </row>
    <row r="238" spans="1:80">
      <c r="A238" s="293">
        <v>84</v>
      </c>
      <c r="B238" s="294" t="s">
        <v>420</v>
      </c>
      <c r="C238" s="295" t="s">
        <v>421</v>
      </c>
      <c r="D238" s="296" t="s">
        <v>422</v>
      </c>
      <c r="E238" s="297">
        <v>2714.0346361299999</v>
      </c>
      <c r="F238" s="297">
        <v>0</v>
      </c>
      <c r="G238" s="298">
        <f>E238*F238</f>
        <v>0</v>
      </c>
      <c r="H238" s="299">
        <v>0</v>
      </c>
      <c r="I238" s="300">
        <f>E238*H238</f>
        <v>0</v>
      </c>
      <c r="J238" s="299"/>
      <c r="K238" s="300">
        <f>E238*J238</f>
        <v>0</v>
      </c>
      <c r="O238" s="292">
        <v>2</v>
      </c>
      <c r="AA238" s="261">
        <v>7</v>
      </c>
      <c r="AB238" s="261">
        <v>1</v>
      </c>
      <c r="AC238" s="261">
        <v>2</v>
      </c>
      <c r="AZ238" s="261">
        <v>1</v>
      </c>
      <c r="BA238" s="261">
        <f>IF(AZ238=1,G238,0)</f>
        <v>0</v>
      </c>
      <c r="BB238" s="261">
        <f>IF(AZ238=2,G238,0)</f>
        <v>0</v>
      </c>
      <c r="BC238" s="261">
        <f>IF(AZ238=3,G238,0)</f>
        <v>0</v>
      </c>
      <c r="BD238" s="261">
        <f>IF(AZ238=4,G238,0)</f>
        <v>0</v>
      </c>
      <c r="BE238" s="261">
        <f>IF(AZ238=5,G238,0)</f>
        <v>0</v>
      </c>
      <c r="CA238" s="292">
        <v>7</v>
      </c>
      <c r="CB238" s="292">
        <v>1</v>
      </c>
    </row>
    <row r="239" spans="1:80">
      <c r="A239" s="316"/>
      <c r="B239" s="317" t="s">
        <v>100</v>
      </c>
      <c r="C239" s="318" t="s">
        <v>419</v>
      </c>
      <c r="D239" s="319"/>
      <c r="E239" s="320"/>
      <c r="F239" s="321"/>
      <c r="G239" s="322">
        <f>SUM(G237:G238)</f>
        <v>0</v>
      </c>
      <c r="H239" s="323"/>
      <c r="I239" s="324">
        <f>SUM(I237:I238)</f>
        <v>0</v>
      </c>
      <c r="J239" s="323"/>
      <c r="K239" s="324">
        <f>SUM(K237:K238)</f>
        <v>0</v>
      </c>
      <c r="O239" s="292">
        <v>4</v>
      </c>
      <c r="BA239" s="325">
        <f>SUM(BA237:BA238)</f>
        <v>0</v>
      </c>
      <c r="BB239" s="325">
        <f>SUM(BB237:BB238)</f>
        <v>0</v>
      </c>
      <c r="BC239" s="325">
        <f>SUM(BC237:BC238)</f>
        <v>0</v>
      </c>
      <c r="BD239" s="325">
        <f>SUM(BD237:BD238)</f>
        <v>0</v>
      </c>
      <c r="BE239" s="325">
        <f>SUM(BE237:BE238)</f>
        <v>0</v>
      </c>
    </row>
    <row r="240" spans="1:80">
      <c r="A240" s="282" t="s">
        <v>97</v>
      </c>
      <c r="B240" s="283" t="s">
        <v>423</v>
      </c>
      <c r="C240" s="284" t="s">
        <v>424</v>
      </c>
      <c r="D240" s="285"/>
      <c r="E240" s="286"/>
      <c r="F240" s="286"/>
      <c r="G240" s="287"/>
      <c r="H240" s="288"/>
      <c r="I240" s="289"/>
      <c r="J240" s="290"/>
      <c r="K240" s="291"/>
      <c r="O240" s="292">
        <v>1</v>
      </c>
    </row>
    <row r="241" spans="1:80">
      <c r="A241" s="293">
        <v>85</v>
      </c>
      <c r="B241" s="294" t="s">
        <v>426</v>
      </c>
      <c r="C241" s="295" t="s">
        <v>427</v>
      </c>
      <c r="D241" s="296" t="s">
        <v>113</v>
      </c>
      <c r="E241" s="297">
        <v>147.26</v>
      </c>
      <c r="F241" s="297">
        <v>0</v>
      </c>
      <c r="G241" s="298">
        <f>E241*F241</f>
        <v>0</v>
      </c>
      <c r="H241" s="299">
        <v>1.7000000000000001E-4</v>
      </c>
      <c r="I241" s="300">
        <f>E241*H241</f>
        <v>2.50342E-2</v>
      </c>
      <c r="J241" s="299">
        <v>0</v>
      </c>
      <c r="K241" s="300">
        <f>E241*J241</f>
        <v>0</v>
      </c>
      <c r="O241" s="292">
        <v>2</v>
      </c>
      <c r="AA241" s="261">
        <v>1</v>
      </c>
      <c r="AB241" s="261">
        <v>7</v>
      </c>
      <c r="AC241" s="261">
        <v>7</v>
      </c>
      <c r="AZ241" s="261">
        <v>2</v>
      </c>
      <c r="BA241" s="261">
        <f>IF(AZ241=1,G241,0)</f>
        <v>0</v>
      </c>
      <c r="BB241" s="261">
        <f>IF(AZ241=2,G241,0)</f>
        <v>0</v>
      </c>
      <c r="BC241" s="261">
        <f>IF(AZ241=3,G241,0)</f>
        <v>0</v>
      </c>
      <c r="BD241" s="261">
        <f>IF(AZ241=4,G241,0)</f>
        <v>0</v>
      </c>
      <c r="BE241" s="261">
        <f>IF(AZ241=5,G241,0)</f>
        <v>0</v>
      </c>
      <c r="CA241" s="292">
        <v>1</v>
      </c>
      <c r="CB241" s="292">
        <v>7</v>
      </c>
    </row>
    <row r="242" spans="1:80">
      <c r="A242" s="301"/>
      <c r="B242" s="308"/>
      <c r="C242" s="309" t="s">
        <v>428</v>
      </c>
      <c r="D242" s="310"/>
      <c r="E242" s="311">
        <v>147.26</v>
      </c>
      <c r="F242" s="312"/>
      <c r="G242" s="313"/>
      <c r="H242" s="314"/>
      <c r="I242" s="306"/>
      <c r="J242" s="315"/>
      <c r="K242" s="306"/>
      <c r="M242" s="307" t="s">
        <v>428</v>
      </c>
      <c r="O242" s="292"/>
    </row>
    <row r="243" spans="1:80">
      <c r="A243" s="293">
        <v>86</v>
      </c>
      <c r="B243" s="294" t="s">
        <v>429</v>
      </c>
      <c r="C243" s="295" t="s">
        <v>430</v>
      </c>
      <c r="D243" s="296" t="s">
        <v>113</v>
      </c>
      <c r="E243" s="297">
        <v>161.98599999999999</v>
      </c>
      <c r="F243" s="297">
        <v>0</v>
      </c>
      <c r="G243" s="298">
        <f>E243*F243</f>
        <v>0</v>
      </c>
      <c r="H243" s="299">
        <v>2.0000000000000001E-4</v>
      </c>
      <c r="I243" s="300">
        <f>E243*H243</f>
        <v>3.2397200000000001E-2</v>
      </c>
      <c r="J243" s="299"/>
      <c r="K243" s="300">
        <f>E243*J243</f>
        <v>0</v>
      </c>
      <c r="O243" s="292">
        <v>2</v>
      </c>
      <c r="AA243" s="261">
        <v>3</v>
      </c>
      <c r="AB243" s="261">
        <v>7</v>
      </c>
      <c r="AC243" s="261">
        <v>28323111</v>
      </c>
      <c r="AZ243" s="261">
        <v>2</v>
      </c>
      <c r="BA243" s="261">
        <f>IF(AZ243=1,G243,0)</f>
        <v>0</v>
      </c>
      <c r="BB243" s="261">
        <f>IF(AZ243=2,G243,0)</f>
        <v>0</v>
      </c>
      <c r="BC243" s="261">
        <f>IF(AZ243=3,G243,0)</f>
        <v>0</v>
      </c>
      <c r="BD243" s="261">
        <f>IF(AZ243=4,G243,0)</f>
        <v>0</v>
      </c>
      <c r="BE243" s="261">
        <f>IF(AZ243=5,G243,0)</f>
        <v>0</v>
      </c>
      <c r="CA243" s="292">
        <v>3</v>
      </c>
      <c r="CB243" s="292">
        <v>7</v>
      </c>
    </row>
    <row r="244" spans="1:80">
      <c r="A244" s="301"/>
      <c r="B244" s="308"/>
      <c r="C244" s="309" t="s">
        <v>431</v>
      </c>
      <c r="D244" s="310"/>
      <c r="E244" s="311">
        <v>161.98599999999999</v>
      </c>
      <c r="F244" s="312"/>
      <c r="G244" s="313"/>
      <c r="H244" s="314"/>
      <c r="I244" s="306"/>
      <c r="J244" s="315"/>
      <c r="K244" s="306"/>
      <c r="M244" s="307" t="s">
        <v>431</v>
      </c>
      <c r="O244" s="292"/>
    </row>
    <row r="245" spans="1:80">
      <c r="A245" s="293">
        <v>87</v>
      </c>
      <c r="B245" s="294" t="s">
        <v>432</v>
      </c>
      <c r="C245" s="295" t="s">
        <v>433</v>
      </c>
      <c r="D245" s="296" t="s">
        <v>422</v>
      </c>
      <c r="E245" s="297">
        <v>5.7431400000000001E-2</v>
      </c>
      <c r="F245" s="297">
        <v>0</v>
      </c>
      <c r="G245" s="298">
        <f>E245*F245</f>
        <v>0</v>
      </c>
      <c r="H245" s="299">
        <v>0</v>
      </c>
      <c r="I245" s="300">
        <f>E245*H245</f>
        <v>0</v>
      </c>
      <c r="J245" s="299"/>
      <c r="K245" s="300">
        <f>E245*J245</f>
        <v>0</v>
      </c>
      <c r="O245" s="292">
        <v>2</v>
      </c>
      <c r="AA245" s="261">
        <v>7</v>
      </c>
      <c r="AB245" s="261">
        <v>1001</v>
      </c>
      <c r="AC245" s="261">
        <v>5</v>
      </c>
      <c r="AZ245" s="261">
        <v>2</v>
      </c>
      <c r="BA245" s="261">
        <f>IF(AZ245=1,G245,0)</f>
        <v>0</v>
      </c>
      <c r="BB245" s="261">
        <f>IF(AZ245=2,G245,0)</f>
        <v>0</v>
      </c>
      <c r="BC245" s="261">
        <f>IF(AZ245=3,G245,0)</f>
        <v>0</v>
      </c>
      <c r="BD245" s="261">
        <f>IF(AZ245=4,G245,0)</f>
        <v>0</v>
      </c>
      <c r="BE245" s="261">
        <f>IF(AZ245=5,G245,0)</f>
        <v>0</v>
      </c>
      <c r="CA245" s="292">
        <v>7</v>
      </c>
      <c r="CB245" s="292">
        <v>1001</v>
      </c>
    </row>
    <row r="246" spans="1:80">
      <c r="A246" s="316"/>
      <c r="B246" s="317" t="s">
        <v>100</v>
      </c>
      <c r="C246" s="318" t="s">
        <v>425</v>
      </c>
      <c r="D246" s="319"/>
      <c r="E246" s="320"/>
      <c r="F246" s="321"/>
      <c r="G246" s="322">
        <f>SUM(G240:G245)</f>
        <v>0</v>
      </c>
      <c r="H246" s="323"/>
      <c r="I246" s="324">
        <f>SUM(I240:I245)</f>
        <v>5.7431400000000001E-2</v>
      </c>
      <c r="J246" s="323"/>
      <c r="K246" s="324">
        <f>SUM(K240:K245)</f>
        <v>0</v>
      </c>
      <c r="O246" s="292">
        <v>4</v>
      </c>
      <c r="BA246" s="325">
        <f>SUM(BA240:BA245)</f>
        <v>0</v>
      </c>
      <c r="BB246" s="325">
        <f>SUM(BB240:BB245)</f>
        <v>0</v>
      </c>
      <c r="BC246" s="325">
        <f>SUM(BC240:BC245)</f>
        <v>0</v>
      </c>
      <c r="BD246" s="325">
        <f>SUM(BD240:BD245)</f>
        <v>0</v>
      </c>
      <c r="BE246" s="325">
        <f>SUM(BE240:BE245)</f>
        <v>0</v>
      </c>
    </row>
    <row r="247" spans="1:80">
      <c r="A247" s="282" t="s">
        <v>97</v>
      </c>
      <c r="B247" s="283" t="s">
        <v>434</v>
      </c>
      <c r="C247" s="284" t="s">
        <v>435</v>
      </c>
      <c r="D247" s="285"/>
      <c r="E247" s="286"/>
      <c r="F247" s="286"/>
      <c r="G247" s="287"/>
      <c r="H247" s="288"/>
      <c r="I247" s="289"/>
      <c r="J247" s="290"/>
      <c r="K247" s="291"/>
      <c r="O247" s="292">
        <v>1</v>
      </c>
    </row>
    <row r="248" spans="1:80">
      <c r="A248" s="293">
        <v>88</v>
      </c>
      <c r="B248" s="294" t="s">
        <v>437</v>
      </c>
      <c r="C248" s="295" t="s">
        <v>438</v>
      </c>
      <c r="D248" s="296" t="s">
        <v>138</v>
      </c>
      <c r="E248" s="297">
        <v>5.9</v>
      </c>
      <c r="F248" s="297">
        <v>0</v>
      </c>
      <c r="G248" s="298">
        <f>E248*F248</f>
        <v>0</v>
      </c>
      <c r="H248" s="299">
        <v>6.0000000000000002E-5</v>
      </c>
      <c r="I248" s="300">
        <f>E248*H248</f>
        <v>3.5400000000000004E-4</v>
      </c>
      <c r="J248" s="299">
        <v>0</v>
      </c>
      <c r="K248" s="300">
        <f>E248*J248</f>
        <v>0</v>
      </c>
      <c r="O248" s="292">
        <v>2</v>
      </c>
      <c r="AA248" s="261">
        <v>1</v>
      </c>
      <c r="AB248" s="261">
        <v>0</v>
      </c>
      <c r="AC248" s="261">
        <v>0</v>
      </c>
      <c r="AZ248" s="261">
        <v>2</v>
      </c>
      <c r="BA248" s="261">
        <f>IF(AZ248=1,G248,0)</f>
        <v>0</v>
      </c>
      <c r="BB248" s="261">
        <f>IF(AZ248=2,G248,0)</f>
        <v>0</v>
      </c>
      <c r="BC248" s="261">
        <f>IF(AZ248=3,G248,0)</f>
        <v>0</v>
      </c>
      <c r="BD248" s="261">
        <f>IF(AZ248=4,G248,0)</f>
        <v>0</v>
      </c>
      <c r="BE248" s="261">
        <f>IF(AZ248=5,G248,0)</f>
        <v>0</v>
      </c>
      <c r="CA248" s="292">
        <v>1</v>
      </c>
      <c r="CB248" s="292">
        <v>0</v>
      </c>
    </row>
    <row r="249" spans="1:80">
      <c r="A249" s="293">
        <v>89</v>
      </c>
      <c r="B249" s="294" t="s">
        <v>439</v>
      </c>
      <c r="C249" s="295" t="s">
        <v>440</v>
      </c>
      <c r="D249" s="296" t="s">
        <v>138</v>
      </c>
      <c r="E249" s="297">
        <v>5.9</v>
      </c>
      <c r="F249" s="297">
        <v>0</v>
      </c>
      <c r="G249" s="298">
        <f>E249*F249</f>
        <v>0</v>
      </c>
      <c r="H249" s="299">
        <v>0.2</v>
      </c>
      <c r="I249" s="300">
        <f>E249*H249</f>
        <v>1.1800000000000002</v>
      </c>
      <c r="J249" s="299"/>
      <c r="K249" s="300">
        <f>E249*J249</f>
        <v>0</v>
      </c>
      <c r="O249" s="292">
        <v>2</v>
      </c>
      <c r="AA249" s="261">
        <v>12</v>
      </c>
      <c r="AB249" s="261">
        <v>0</v>
      </c>
      <c r="AC249" s="261">
        <v>6</v>
      </c>
      <c r="AZ249" s="261">
        <v>2</v>
      </c>
      <c r="BA249" s="261">
        <f>IF(AZ249=1,G249,0)</f>
        <v>0</v>
      </c>
      <c r="BB249" s="261">
        <f>IF(AZ249=2,G249,0)</f>
        <v>0</v>
      </c>
      <c r="BC249" s="261">
        <f>IF(AZ249=3,G249,0)</f>
        <v>0</v>
      </c>
      <c r="BD249" s="261">
        <f>IF(AZ249=4,G249,0)</f>
        <v>0</v>
      </c>
      <c r="BE249" s="261">
        <f>IF(AZ249=5,G249,0)</f>
        <v>0</v>
      </c>
      <c r="CA249" s="292">
        <v>12</v>
      </c>
      <c r="CB249" s="292">
        <v>0</v>
      </c>
    </row>
    <row r="250" spans="1:80">
      <c r="A250" s="301"/>
      <c r="B250" s="302"/>
      <c r="C250" s="303" t="s">
        <v>441</v>
      </c>
      <c r="D250" s="304"/>
      <c r="E250" s="304"/>
      <c r="F250" s="304"/>
      <c r="G250" s="305"/>
      <c r="I250" s="306"/>
      <c r="K250" s="306"/>
      <c r="L250" s="307" t="s">
        <v>441</v>
      </c>
      <c r="O250" s="292">
        <v>3</v>
      </c>
    </row>
    <row r="251" spans="1:80">
      <c r="A251" s="301"/>
      <c r="B251" s="302"/>
      <c r="C251" s="303" t="s">
        <v>442</v>
      </c>
      <c r="D251" s="304"/>
      <c r="E251" s="304"/>
      <c r="F251" s="304"/>
      <c r="G251" s="305"/>
      <c r="I251" s="306"/>
      <c r="K251" s="306"/>
      <c r="L251" s="307" t="s">
        <v>442</v>
      </c>
      <c r="O251" s="292">
        <v>3</v>
      </c>
    </row>
    <row r="252" spans="1:80">
      <c r="A252" s="301"/>
      <c r="B252" s="302"/>
      <c r="C252" s="303" t="s">
        <v>443</v>
      </c>
      <c r="D252" s="304"/>
      <c r="E252" s="304"/>
      <c r="F252" s="304"/>
      <c r="G252" s="305"/>
      <c r="I252" s="306"/>
      <c r="K252" s="306"/>
      <c r="L252" s="307" t="s">
        <v>443</v>
      </c>
      <c r="O252" s="292">
        <v>3</v>
      </c>
    </row>
    <row r="253" spans="1:80">
      <c r="A253" s="301"/>
      <c r="B253" s="302"/>
      <c r="C253" s="303" t="s">
        <v>444</v>
      </c>
      <c r="D253" s="304"/>
      <c r="E253" s="304"/>
      <c r="F253" s="304"/>
      <c r="G253" s="305"/>
      <c r="I253" s="306"/>
      <c r="K253" s="306"/>
      <c r="L253" s="307" t="s">
        <v>444</v>
      </c>
      <c r="O253" s="292">
        <v>3</v>
      </c>
    </row>
    <row r="254" spans="1:80">
      <c r="A254" s="301"/>
      <c r="B254" s="302"/>
      <c r="C254" s="303" t="s">
        <v>445</v>
      </c>
      <c r="D254" s="304"/>
      <c r="E254" s="304"/>
      <c r="F254" s="304"/>
      <c r="G254" s="305"/>
      <c r="I254" s="306"/>
      <c r="K254" s="306"/>
      <c r="L254" s="307" t="s">
        <v>445</v>
      </c>
      <c r="O254" s="292">
        <v>3</v>
      </c>
    </row>
    <row r="255" spans="1:80">
      <c r="A255" s="293">
        <v>90</v>
      </c>
      <c r="B255" s="294" t="s">
        <v>446</v>
      </c>
      <c r="C255" s="295" t="s">
        <v>447</v>
      </c>
      <c r="D255" s="296" t="s">
        <v>422</v>
      </c>
      <c r="E255" s="297">
        <v>1.1803539999999999</v>
      </c>
      <c r="F255" s="297">
        <v>0</v>
      </c>
      <c r="G255" s="298">
        <f>E255*F255</f>
        <v>0</v>
      </c>
      <c r="H255" s="299">
        <v>0</v>
      </c>
      <c r="I255" s="300">
        <f>E255*H255</f>
        <v>0</v>
      </c>
      <c r="J255" s="299"/>
      <c r="K255" s="300">
        <f>E255*J255</f>
        <v>0</v>
      </c>
      <c r="O255" s="292">
        <v>2</v>
      </c>
      <c r="AA255" s="261">
        <v>7</v>
      </c>
      <c r="AB255" s="261">
        <v>1001</v>
      </c>
      <c r="AC255" s="261">
        <v>5</v>
      </c>
      <c r="AZ255" s="261">
        <v>2</v>
      </c>
      <c r="BA255" s="261">
        <f>IF(AZ255=1,G255,0)</f>
        <v>0</v>
      </c>
      <c r="BB255" s="261">
        <f>IF(AZ255=2,G255,0)</f>
        <v>0</v>
      </c>
      <c r="BC255" s="261">
        <f>IF(AZ255=3,G255,0)</f>
        <v>0</v>
      </c>
      <c r="BD255" s="261">
        <f>IF(AZ255=4,G255,0)</f>
        <v>0</v>
      </c>
      <c r="BE255" s="261">
        <f>IF(AZ255=5,G255,0)</f>
        <v>0</v>
      </c>
      <c r="CA255" s="292">
        <v>7</v>
      </c>
      <c r="CB255" s="292">
        <v>1001</v>
      </c>
    </row>
    <row r="256" spans="1:80">
      <c r="A256" s="316"/>
      <c r="B256" s="317" t="s">
        <v>100</v>
      </c>
      <c r="C256" s="318" t="s">
        <v>436</v>
      </c>
      <c r="D256" s="319"/>
      <c r="E256" s="320"/>
      <c r="F256" s="321"/>
      <c r="G256" s="322">
        <f>SUM(G247:G255)</f>
        <v>0</v>
      </c>
      <c r="H256" s="323"/>
      <c r="I256" s="324">
        <f>SUM(I247:I255)</f>
        <v>1.1803540000000001</v>
      </c>
      <c r="J256" s="323"/>
      <c r="K256" s="324">
        <f>SUM(K247:K255)</f>
        <v>0</v>
      </c>
      <c r="O256" s="292">
        <v>4</v>
      </c>
      <c r="BA256" s="325">
        <f>SUM(BA247:BA255)</f>
        <v>0</v>
      </c>
      <c r="BB256" s="325">
        <f>SUM(BB247:BB255)</f>
        <v>0</v>
      </c>
      <c r="BC256" s="325">
        <f>SUM(BC247:BC255)</f>
        <v>0</v>
      </c>
      <c r="BD256" s="325">
        <f>SUM(BD247:BD255)</f>
        <v>0</v>
      </c>
      <c r="BE256" s="325">
        <f>SUM(BE247:BE255)</f>
        <v>0</v>
      </c>
    </row>
    <row r="257" spans="1:80">
      <c r="A257" s="282" t="s">
        <v>97</v>
      </c>
      <c r="B257" s="283" t="s">
        <v>448</v>
      </c>
      <c r="C257" s="284" t="s">
        <v>449</v>
      </c>
      <c r="D257" s="285"/>
      <c r="E257" s="286"/>
      <c r="F257" s="286"/>
      <c r="G257" s="287"/>
      <c r="H257" s="288"/>
      <c r="I257" s="289"/>
      <c r="J257" s="290"/>
      <c r="K257" s="291"/>
      <c r="O257" s="292">
        <v>1</v>
      </c>
    </row>
    <row r="258" spans="1:80">
      <c r="A258" s="293">
        <v>91</v>
      </c>
      <c r="B258" s="294" t="s">
        <v>451</v>
      </c>
      <c r="C258" s="295" t="s">
        <v>452</v>
      </c>
      <c r="D258" s="296" t="s">
        <v>113</v>
      </c>
      <c r="E258" s="297">
        <v>12.5</v>
      </c>
      <c r="F258" s="297">
        <v>0</v>
      </c>
      <c r="G258" s="298">
        <f>E258*F258</f>
        <v>0</v>
      </c>
      <c r="H258" s="299">
        <v>5.2999999999999998E-4</v>
      </c>
      <c r="I258" s="300">
        <f>E258*H258</f>
        <v>6.6249999999999998E-3</v>
      </c>
      <c r="J258" s="299">
        <v>0</v>
      </c>
      <c r="K258" s="300">
        <f>E258*J258</f>
        <v>0</v>
      </c>
      <c r="O258" s="292">
        <v>2</v>
      </c>
      <c r="AA258" s="261">
        <v>1</v>
      </c>
      <c r="AB258" s="261">
        <v>7</v>
      </c>
      <c r="AC258" s="261">
        <v>7</v>
      </c>
      <c r="AZ258" s="261">
        <v>2</v>
      </c>
      <c r="BA258" s="261">
        <f>IF(AZ258=1,G258,0)</f>
        <v>0</v>
      </c>
      <c r="BB258" s="261">
        <f>IF(AZ258=2,G258,0)</f>
        <v>0</v>
      </c>
      <c r="BC258" s="261">
        <f>IF(AZ258=3,G258,0)</f>
        <v>0</v>
      </c>
      <c r="BD258" s="261">
        <f>IF(AZ258=4,G258,0)</f>
        <v>0</v>
      </c>
      <c r="BE258" s="261">
        <f>IF(AZ258=5,G258,0)</f>
        <v>0</v>
      </c>
      <c r="CA258" s="292">
        <v>1</v>
      </c>
      <c r="CB258" s="292">
        <v>7</v>
      </c>
    </row>
    <row r="259" spans="1:80">
      <c r="A259" s="316"/>
      <c r="B259" s="317" t="s">
        <v>100</v>
      </c>
      <c r="C259" s="318" t="s">
        <v>450</v>
      </c>
      <c r="D259" s="319"/>
      <c r="E259" s="320"/>
      <c r="F259" s="321"/>
      <c r="G259" s="322">
        <f>SUM(G257:G258)</f>
        <v>0</v>
      </c>
      <c r="H259" s="323"/>
      <c r="I259" s="324">
        <f>SUM(I257:I258)</f>
        <v>6.6249999999999998E-3</v>
      </c>
      <c r="J259" s="323"/>
      <c r="K259" s="324">
        <f>SUM(K257:K258)</f>
        <v>0</v>
      </c>
      <c r="O259" s="292">
        <v>4</v>
      </c>
      <c r="BA259" s="325">
        <f>SUM(BA257:BA258)</f>
        <v>0</v>
      </c>
      <c r="BB259" s="325">
        <f>SUM(BB257:BB258)</f>
        <v>0</v>
      </c>
      <c r="BC259" s="325">
        <f>SUM(BC257:BC258)</f>
        <v>0</v>
      </c>
      <c r="BD259" s="325">
        <f>SUM(BD257:BD258)</f>
        <v>0</v>
      </c>
      <c r="BE259" s="325">
        <f>SUM(BE257:BE258)</f>
        <v>0</v>
      </c>
    </row>
    <row r="260" spans="1:80">
      <c r="A260" s="282" t="s">
        <v>97</v>
      </c>
      <c r="B260" s="283" t="s">
        <v>453</v>
      </c>
      <c r="C260" s="284" t="s">
        <v>454</v>
      </c>
      <c r="D260" s="285"/>
      <c r="E260" s="286"/>
      <c r="F260" s="286"/>
      <c r="G260" s="287"/>
      <c r="H260" s="288"/>
      <c r="I260" s="289"/>
      <c r="J260" s="290"/>
      <c r="K260" s="291"/>
      <c r="O260" s="292">
        <v>1</v>
      </c>
    </row>
    <row r="261" spans="1:80">
      <c r="A261" s="293">
        <v>92</v>
      </c>
      <c r="B261" s="294" t="s">
        <v>456</v>
      </c>
      <c r="C261" s="295" t="s">
        <v>457</v>
      </c>
      <c r="D261" s="296" t="s">
        <v>422</v>
      </c>
      <c r="E261" s="297">
        <v>1890.6377</v>
      </c>
      <c r="F261" s="297">
        <v>0</v>
      </c>
      <c r="G261" s="298">
        <f>E261*F261</f>
        <v>0</v>
      </c>
      <c r="H261" s="299">
        <v>0</v>
      </c>
      <c r="I261" s="300">
        <f>E261*H261</f>
        <v>0</v>
      </c>
      <c r="J261" s="299"/>
      <c r="K261" s="300">
        <f>E261*J261</f>
        <v>0</v>
      </c>
      <c r="O261" s="292">
        <v>2</v>
      </c>
      <c r="AA261" s="261">
        <v>8</v>
      </c>
      <c r="AB261" s="261">
        <v>0</v>
      </c>
      <c r="AC261" s="261">
        <v>3</v>
      </c>
      <c r="AZ261" s="261">
        <v>1</v>
      </c>
      <c r="BA261" s="261">
        <f>IF(AZ261=1,G261,0)</f>
        <v>0</v>
      </c>
      <c r="BB261" s="261">
        <f>IF(AZ261=2,G261,0)</f>
        <v>0</v>
      </c>
      <c r="BC261" s="261">
        <f>IF(AZ261=3,G261,0)</f>
        <v>0</v>
      </c>
      <c r="BD261" s="261">
        <f>IF(AZ261=4,G261,0)</f>
        <v>0</v>
      </c>
      <c r="BE261" s="261">
        <f>IF(AZ261=5,G261,0)</f>
        <v>0</v>
      </c>
      <c r="CA261" s="292">
        <v>8</v>
      </c>
      <c r="CB261" s="292">
        <v>0</v>
      </c>
    </row>
    <row r="262" spans="1:80">
      <c r="A262" s="293">
        <v>93</v>
      </c>
      <c r="B262" s="294" t="s">
        <v>458</v>
      </c>
      <c r="C262" s="295" t="s">
        <v>459</v>
      </c>
      <c r="D262" s="296" t="s">
        <v>422</v>
      </c>
      <c r="E262" s="297">
        <v>1890.6377</v>
      </c>
      <c r="F262" s="297">
        <v>0</v>
      </c>
      <c r="G262" s="298">
        <f>E262*F262</f>
        <v>0</v>
      </c>
      <c r="H262" s="299">
        <v>0</v>
      </c>
      <c r="I262" s="300">
        <f>E262*H262</f>
        <v>0</v>
      </c>
      <c r="J262" s="299"/>
      <c r="K262" s="300">
        <f>E262*J262</f>
        <v>0</v>
      </c>
      <c r="O262" s="292">
        <v>2</v>
      </c>
      <c r="AA262" s="261">
        <v>8</v>
      </c>
      <c r="AB262" s="261">
        <v>0</v>
      </c>
      <c r="AC262" s="261">
        <v>3</v>
      </c>
      <c r="AZ262" s="261">
        <v>1</v>
      </c>
      <c r="BA262" s="261">
        <f>IF(AZ262=1,G262,0)</f>
        <v>0</v>
      </c>
      <c r="BB262" s="261">
        <f>IF(AZ262=2,G262,0)</f>
        <v>0</v>
      </c>
      <c r="BC262" s="261">
        <f>IF(AZ262=3,G262,0)</f>
        <v>0</v>
      </c>
      <c r="BD262" s="261">
        <f>IF(AZ262=4,G262,0)</f>
        <v>0</v>
      </c>
      <c r="BE262" s="261">
        <f>IF(AZ262=5,G262,0)</f>
        <v>0</v>
      </c>
      <c r="CA262" s="292">
        <v>8</v>
      </c>
      <c r="CB262" s="292">
        <v>0</v>
      </c>
    </row>
    <row r="263" spans="1:80">
      <c r="A263" s="293">
        <v>94</v>
      </c>
      <c r="B263" s="294" t="s">
        <v>460</v>
      </c>
      <c r="C263" s="295" t="s">
        <v>461</v>
      </c>
      <c r="D263" s="296" t="s">
        <v>422</v>
      </c>
      <c r="E263" s="297">
        <v>1890.6377</v>
      </c>
      <c r="F263" s="297">
        <v>0</v>
      </c>
      <c r="G263" s="298">
        <f>E263*F263</f>
        <v>0</v>
      </c>
      <c r="H263" s="299">
        <v>0</v>
      </c>
      <c r="I263" s="300">
        <f>E263*H263</f>
        <v>0</v>
      </c>
      <c r="J263" s="299"/>
      <c r="K263" s="300">
        <f>E263*J263</f>
        <v>0</v>
      </c>
      <c r="O263" s="292">
        <v>2</v>
      </c>
      <c r="AA263" s="261">
        <v>8</v>
      </c>
      <c r="AB263" s="261">
        <v>0</v>
      </c>
      <c r="AC263" s="261">
        <v>3</v>
      </c>
      <c r="AZ263" s="261">
        <v>1</v>
      </c>
      <c r="BA263" s="261">
        <f>IF(AZ263=1,G263,0)</f>
        <v>0</v>
      </c>
      <c r="BB263" s="261">
        <f>IF(AZ263=2,G263,0)</f>
        <v>0</v>
      </c>
      <c r="BC263" s="261">
        <f>IF(AZ263=3,G263,0)</f>
        <v>0</v>
      </c>
      <c r="BD263" s="261">
        <f>IF(AZ263=4,G263,0)</f>
        <v>0</v>
      </c>
      <c r="BE263" s="261">
        <f>IF(AZ263=5,G263,0)</f>
        <v>0</v>
      </c>
      <c r="CA263" s="292">
        <v>8</v>
      </c>
      <c r="CB263" s="292">
        <v>0</v>
      </c>
    </row>
    <row r="264" spans="1:80">
      <c r="A264" s="316"/>
      <c r="B264" s="317" t="s">
        <v>100</v>
      </c>
      <c r="C264" s="318" t="s">
        <v>455</v>
      </c>
      <c r="D264" s="319"/>
      <c r="E264" s="320"/>
      <c r="F264" s="321"/>
      <c r="G264" s="322">
        <f>SUM(G260:G263)</f>
        <v>0</v>
      </c>
      <c r="H264" s="323"/>
      <c r="I264" s="324">
        <f>SUM(I260:I263)</f>
        <v>0</v>
      </c>
      <c r="J264" s="323"/>
      <c r="K264" s="324">
        <f>SUM(K260:K263)</f>
        <v>0</v>
      </c>
      <c r="O264" s="292">
        <v>4</v>
      </c>
      <c r="BA264" s="325">
        <f>SUM(BA260:BA263)</f>
        <v>0</v>
      </c>
      <c r="BB264" s="325">
        <f>SUM(BB260:BB263)</f>
        <v>0</v>
      </c>
      <c r="BC264" s="325">
        <f>SUM(BC260:BC263)</f>
        <v>0</v>
      </c>
      <c r="BD264" s="325">
        <f>SUM(BD260:BD263)</f>
        <v>0</v>
      </c>
      <c r="BE264" s="325">
        <f>SUM(BE260:BE263)</f>
        <v>0</v>
      </c>
    </row>
    <row r="265" spans="1:80">
      <c r="E265" s="261"/>
    </row>
    <row r="266" spans="1:80">
      <c r="E266" s="261"/>
    </row>
    <row r="267" spans="1:80">
      <c r="E267" s="261"/>
    </row>
    <row r="268" spans="1:80">
      <c r="E268" s="261"/>
    </row>
    <row r="269" spans="1:80">
      <c r="E269" s="261"/>
    </row>
    <row r="270" spans="1:80">
      <c r="E270" s="261"/>
    </row>
    <row r="271" spans="1:80">
      <c r="E271" s="261"/>
    </row>
    <row r="272" spans="1:80">
      <c r="E272" s="261"/>
    </row>
    <row r="273" spans="1:7">
      <c r="E273" s="261"/>
    </row>
    <row r="274" spans="1:7">
      <c r="E274" s="261"/>
    </row>
    <row r="275" spans="1:7">
      <c r="E275" s="261"/>
    </row>
    <row r="276" spans="1:7">
      <c r="E276" s="261"/>
    </row>
    <row r="277" spans="1:7">
      <c r="E277" s="261"/>
    </row>
    <row r="278" spans="1:7">
      <c r="E278" s="261"/>
    </row>
    <row r="279" spans="1:7">
      <c r="E279" s="261"/>
    </row>
    <row r="280" spans="1:7">
      <c r="E280" s="261"/>
    </row>
    <row r="281" spans="1:7">
      <c r="E281" s="261"/>
    </row>
    <row r="282" spans="1:7">
      <c r="E282" s="261"/>
    </row>
    <row r="283" spans="1:7">
      <c r="E283" s="261"/>
    </row>
    <row r="284" spans="1:7">
      <c r="E284" s="261"/>
    </row>
    <row r="285" spans="1:7">
      <c r="E285" s="261"/>
    </row>
    <row r="286" spans="1:7">
      <c r="E286" s="261"/>
    </row>
    <row r="287" spans="1:7">
      <c r="E287" s="261"/>
    </row>
    <row r="288" spans="1:7">
      <c r="A288" s="315"/>
      <c r="B288" s="315"/>
      <c r="C288" s="315"/>
      <c r="D288" s="315"/>
      <c r="E288" s="315"/>
      <c r="F288" s="315"/>
      <c r="G288" s="315"/>
    </row>
    <row r="289" spans="1:7">
      <c r="A289" s="315"/>
      <c r="B289" s="315"/>
      <c r="C289" s="315"/>
      <c r="D289" s="315"/>
      <c r="E289" s="315"/>
      <c r="F289" s="315"/>
      <c r="G289" s="315"/>
    </row>
    <row r="290" spans="1:7">
      <c r="A290" s="315"/>
      <c r="B290" s="315"/>
      <c r="C290" s="315"/>
      <c r="D290" s="315"/>
      <c r="E290" s="315"/>
      <c r="F290" s="315"/>
      <c r="G290" s="315"/>
    </row>
    <row r="291" spans="1:7">
      <c r="A291" s="315"/>
      <c r="B291" s="315"/>
      <c r="C291" s="315"/>
      <c r="D291" s="315"/>
      <c r="E291" s="315"/>
      <c r="F291" s="315"/>
      <c r="G291" s="315"/>
    </row>
    <row r="292" spans="1:7">
      <c r="E292" s="261"/>
    </row>
    <row r="293" spans="1:7">
      <c r="E293" s="261"/>
    </row>
    <row r="294" spans="1:7">
      <c r="E294" s="261"/>
    </row>
    <row r="295" spans="1:7">
      <c r="E295" s="261"/>
    </row>
    <row r="296" spans="1:7">
      <c r="E296" s="261"/>
    </row>
    <row r="297" spans="1:7">
      <c r="E297" s="261"/>
    </row>
    <row r="298" spans="1:7">
      <c r="E298" s="261"/>
    </row>
    <row r="299" spans="1:7">
      <c r="E299" s="261"/>
    </row>
    <row r="300" spans="1:7">
      <c r="E300" s="261"/>
    </row>
    <row r="301" spans="1:7">
      <c r="E301" s="261"/>
    </row>
    <row r="302" spans="1:7">
      <c r="E302" s="261"/>
    </row>
    <row r="303" spans="1:7">
      <c r="E303" s="261"/>
    </row>
    <row r="304" spans="1:7">
      <c r="E304" s="261"/>
    </row>
    <row r="305" spans="5:5">
      <c r="E305" s="261"/>
    </row>
    <row r="306" spans="5:5">
      <c r="E306" s="261"/>
    </row>
    <row r="307" spans="5:5">
      <c r="E307" s="261"/>
    </row>
    <row r="308" spans="5:5">
      <c r="E308" s="261"/>
    </row>
    <row r="309" spans="5:5">
      <c r="E309" s="261"/>
    </row>
    <row r="310" spans="5:5">
      <c r="E310" s="261"/>
    </row>
    <row r="311" spans="5:5">
      <c r="E311" s="261"/>
    </row>
    <row r="312" spans="5:5">
      <c r="E312" s="261"/>
    </row>
    <row r="313" spans="5:5">
      <c r="E313" s="261"/>
    </row>
    <row r="314" spans="5:5">
      <c r="E314" s="261"/>
    </row>
    <row r="315" spans="5:5">
      <c r="E315" s="261"/>
    </row>
    <row r="316" spans="5:5">
      <c r="E316" s="261"/>
    </row>
    <row r="317" spans="5:5">
      <c r="E317" s="261"/>
    </row>
    <row r="318" spans="5:5">
      <c r="E318" s="261"/>
    </row>
    <row r="319" spans="5:5">
      <c r="E319" s="261"/>
    </row>
    <row r="320" spans="5:5">
      <c r="E320" s="261"/>
    </row>
    <row r="321" spans="1:7">
      <c r="E321" s="261"/>
    </row>
    <row r="322" spans="1:7">
      <c r="E322" s="261"/>
    </row>
    <row r="323" spans="1:7">
      <c r="A323" s="326"/>
      <c r="B323" s="326"/>
    </row>
    <row r="324" spans="1:7">
      <c r="A324" s="315"/>
      <c r="B324" s="315"/>
      <c r="C324" s="327"/>
      <c r="D324" s="327"/>
      <c r="E324" s="328"/>
      <c r="F324" s="327"/>
      <c r="G324" s="329"/>
    </row>
    <row r="325" spans="1:7">
      <c r="A325" s="330"/>
      <c r="B325" s="330"/>
      <c r="C325" s="315"/>
      <c r="D325" s="315"/>
      <c r="E325" s="331"/>
      <c r="F325" s="315"/>
      <c r="G325" s="315"/>
    </row>
    <row r="326" spans="1:7">
      <c r="A326" s="315"/>
      <c r="B326" s="315"/>
      <c r="C326" s="315"/>
      <c r="D326" s="315"/>
      <c r="E326" s="331"/>
      <c r="F326" s="315"/>
      <c r="G326" s="315"/>
    </row>
    <row r="327" spans="1:7">
      <c r="A327" s="315"/>
      <c r="B327" s="315"/>
      <c r="C327" s="315"/>
      <c r="D327" s="315"/>
      <c r="E327" s="331"/>
      <c r="F327" s="315"/>
      <c r="G327" s="315"/>
    </row>
    <row r="328" spans="1:7">
      <c r="A328" s="315"/>
      <c r="B328" s="315"/>
      <c r="C328" s="315"/>
      <c r="D328" s="315"/>
      <c r="E328" s="331"/>
      <c r="F328" s="315"/>
      <c r="G328" s="315"/>
    </row>
    <row r="329" spans="1:7">
      <c r="A329" s="315"/>
      <c r="B329" s="315"/>
      <c r="C329" s="315"/>
      <c r="D329" s="315"/>
      <c r="E329" s="331"/>
      <c r="F329" s="315"/>
      <c r="G329" s="315"/>
    </row>
    <row r="330" spans="1:7">
      <c r="A330" s="315"/>
      <c r="B330" s="315"/>
      <c r="C330" s="315"/>
      <c r="D330" s="315"/>
      <c r="E330" s="331"/>
      <c r="F330" s="315"/>
      <c r="G330" s="315"/>
    </row>
    <row r="331" spans="1:7">
      <c r="A331" s="315"/>
      <c r="B331" s="315"/>
      <c r="C331" s="315"/>
      <c r="D331" s="315"/>
      <c r="E331" s="331"/>
      <c r="F331" s="315"/>
      <c r="G331" s="315"/>
    </row>
    <row r="332" spans="1:7">
      <c r="A332" s="315"/>
      <c r="B332" s="315"/>
      <c r="C332" s="315"/>
      <c r="D332" s="315"/>
      <c r="E332" s="331"/>
      <c r="F332" s="315"/>
      <c r="G332" s="315"/>
    </row>
    <row r="333" spans="1:7">
      <c r="A333" s="315"/>
      <c r="B333" s="315"/>
      <c r="C333" s="315"/>
      <c r="D333" s="315"/>
      <c r="E333" s="331"/>
      <c r="F333" s="315"/>
      <c r="G333" s="315"/>
    </row>
    <row r="334" spans="1:7">
      <c r="A334" s="315"/>
      <c r="B334" s="315"/>
      <c r="C334" s="315"/>
      <c r="D334" s="315"/>
      <c r="E334" s="331"/>
      <c r="F334" s="315"/>
      <c r="G334" s="315"/>
    </row>
    <row r="335" spans="1:7">
      <c r="A335" s="315"/>
      <c r="B335" s="315"/>
      <c r="C335" s="315"/>
      <c r="D335" s="315"/>
      <c r="E335" s="331"/>
      <c r="F335" s="315"/>
      <c r="G335" s="315"/>
    </row>
    <row r="336" spans="1:7">
      <c r="A336" s="315"/>
      <c r="B336" s="315"/>
      <c r="C336" s="315"/>
      <c r="D336" s="315"/>
      <c r="E336" s="331"/>
      <c r="F336" s="315"/>
      <c r="G336" s="315"/>
    </row>
    <row r="337" spans="1:7">
      <c r="A337" s="315"/>
      <c r="B337" s="315"/>
      <c r="C337" s="315"/>
      <c r="D337" s="315"/>
      <c r="E337" s="331"/>
      <c r="F337" s="315"/>
      <c r="G337" s="315"/>
    </row>
  </sheetData>
  <mergeCells count="142">
    <mergeCell ref="C250:G250"/>
    <mergeCell ref="C251:G251"/>
    <mergeCell ref="C252:G252"/>
    <mergeCell ref="C253:G253"/>
    <mergeCell ref="C254:G254"/>
    <mergeCell ref="C242:D242"/>
    <mergeCell ref="C244:D244"/>
    <mergeCell ref="C224:D224"/>
    <mergeCell ref="C226:D226"/>
    <mergeCell ref="C227:D227"/>
    <mergeCell ref="C231:D231"/>
    <mergeCell ref="C232:D232"/>
    <mergeCell ref="C234:D234"/>
    <mergeCell ref="C235:D235"/>
    <mergeCell ref="C213:D213"/>
    <mergeCell ref="C217:D217"/>
    <mergeCell ref="C218:D218"/>
    <mergeCell ref="C220:D220"/>
    <mergeCell ref="C221:D221"/>
    <mergeCell ref="C223:D223"/>
    <mergeCell ref="C201:D201"/>
    <mergeCell ref="C203:D203"/>
    <mergeCell ref="C206:G206"/>
    <mergeCell ref="C208:G208"/>
    <mergeCell ref="C210:D210"/>
    <mergeCell ref="C211:D211"/>
    <mergeCell ref="C191:D191"/>
    <mergeCell ref="C192:D192"/>
    <mergeCell ref="C194:D194"/>
    <mergeCell ref="C195:D195"/>
    <mergeCell ref="C197:D197"/>
    <mergeCell ref="C199:D199"/>
    <mergeCell ref="C173:D173"/>
    <mergeCell ref="C175:D175"/>
    <mergeCell ref="C177:D177"/>
    <mergeCell ref="C182:D182"/>
    <mergeCell ref="C184:D184"/>
    <mergeCell ref="C186:D186"/>
    <mergeCell ref="C187:D187"/>
    <mergeCell ref="C164:D164"/>
    <mergeCell ref="C165:D165"/>
    <mergeCell ref="C169:D169"/>
    <mergeCell ref="C155:D155"/>
    <mergeCell ref="C156:D156"/>
    <mergeCell ref="C158:D158"/>
    <mergeCell ref="C160:D160"/>
    <mergeCell ref="C161:D161"/>
    <mergeCell ref="C162:D162"/>
    <mergeCell ref="C144:D144"/>
    <mergeCell ref="C148:D148"/>
    <mergeCell ref="C149:D149"/>
    <mergeCell ref="C150:D150"/>
    <mergeCell ref="C152:D152"/>
    <mergeCell ref="C153:D153"/>
    <mergeCell ref="C136:D136"/>
    <mergeCell ref="C137:D137"/>
    <mergeCell ref="C139:D139"/>
    <mergeCell ref="C140:D140"/>
    <mergeCell ref="C141:D141"/>
    <mergeCell ref="C143:G143"/>
    <mergeCell ref="C129:D129"/>
    <mergeCell ref="C131:D131"/>
    <mergeCell ref="C132:D132"/>
    <mergeCell ref="C133:D133"/>
    <mergeCell ref="C134:D134"/>
    <mergeCell ref="C135:D135"/>
    <mergeCell ref="C120:D120"/>
    <mergeCell ref="C123:D123"/>
    <mergeCell ref="C124:D124"/>
    <mergeCell ref="C125:D125"/>
    <mergeCell ref="C127:D127"/>
    <mergeCell ref="C128:D128"/>
    <mergeCell ref="C109:D109"/>
    <mergeCell ref="C111:D111"/>
    <mergeCell ref="C112:D112"/>
    <mergeCell ref="C114:D114"/>
    <mergeCell ref="C116:D116"/>
    <mergeCell ref="C118:D118"/>
    <mergeCell ref="C98:D98"/>
    <mergeCell ref="C102:D102"/>
    <mergeCell ref="C104:D104"/>
    <mergeCell ref="C105:D105"/>
    <mergeCell ref="C107:D107"/>
    <mergeCell ref="C108:D108"/>
    <mergeCell ref="C79:D79"/>
    <mergeCell ref="C81:D81"/>
    <mergeCell ref="C83:D83"/>
    <mergeCell ref="C87:D87"/>
    <mergeCell ref="C88:D88"/>
    <mergeCell ref="C89:D89"/>
    <mergeCell ref="C91:D91"/>
    <mergeCell ref="C93:D93"/>
    <mergeCell ref="C71:D71"/>
    <mergeCell ref="C72:D72"/>
    <mergeCell ref="C73:D73"/>
    <mergeCell ref="C75:D75"/>
    <mergeCell ref="C77:D77"/>
    <mergeCell ref="C78:D78"/>
    <mergeCell ref="C62:D62"/>
    <mergeCell ref="C63:D63"/>
    <mergeCell ref="C64:D64"/>
    <mergeCell ref="C66:D66"/>
    <mergeCell ref="C67:D67"/>
    <mergeCell ref="C69:D69"/>
    <mergeCell ref="C53:D53"/>
    <mergeCell ref="C54:D54"/>
    <mergeCell ref="C56:D56"/>
    <mergeCell ref="C57:D57"/>
    <mergeCell ref="C58:D58"/>
    <mergeCell ref="C61:D61"/>
    <mergeCell ref="C44:D44"/>
    <mergeCell ref="C46:D46"/>
    <mergeCell ref="C47:D47"/>
    <mergeCell ref="C48:D48"/>
    <mergeCell ref="C50:D50"/>
    <mergeCell ref="C52:D52"/>
    <mergeCell ref="C34:D34"/>
    <mergeCell ref="C35:D35"/>
    <mergeCell ref="C36:D36"/>
    <mergeCell ref="C38:D38"/>
    <mergeCell ref="C40:D40"/>
    <mergeCell ref="C42:D42"/>
    <mergeCell ref="C26:D26"/>
    <mergeCell ref="C27:D27"/>
    <mergeCell ref="C28:D28"/>
    <mergeCell ref="C30:D30"/>
    <mergeCell ref="C31:D31"/>
    <mergeCell ref="C32:D32"/>
    <mergeCell ref="C16:D16"/>
    <mergeCell ref="C17:D17"/>
    <mergeCell ref="C19:D19"/>
    <mergeCell ref="C21:D21"/>
    <mergeCell ref="C22:D22"/>
    <mergeCell ref="C24:D24"/>
    <mergeCell ref="A1:G1"/>
    <mergeCell ref="A3:B3"/>
    <mergeCell ref="A4:B4"/>
    <mergeCell ref="E4:G4"/>
    <mergeCell ref="C9:D9"/>
    <mergeCell ref="C10:D10"/>
    <mergeCell ref="C12:D12"/>
    <mergeCell ref="C13:D13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2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472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471</v>
      </c>
      <c r="B5" s="118"/>
      <c r="C5" s="119" t="s">
        <v>472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01.2 001 Rek'!E13</f>
        <v>0</v>
      </c>
      <c r="D15" s="160" t="str">
        <f>'SO 01.2 001 Rek'!A18</f>
        <v>Ztížené výrobní podmínky</v>
      </c>
      <c r="E15" s="161"/>
      <c r="F15" s="162"/>
      <c r="G15" s="159">
        <f>'SO 01.2 001 Rek'!I18</f>
        <v>0</v>
      </c>
    </row>
    <row r="16" spans="1:57" ht="15.95" customHeight="1">
      <c r="A16" s="157" t="s">
        <v>52</v>
      </c>
      <c r="B16" s="158" t="s">
        <v>53</v>
      </c>
      <c r="C16" s="159">
        <f>'SO 01.2 001 Rek'!F13</f>
        <v>0</v>
      </c>
      <c r="D16" s="109" t="str">
        <f>'SO 01.2 001 Rek'!A19</f>
        <v>Oborová přirážka</v>
      </c>
      <c r="E16" s="163"/>
      <c r="F16" s="164"/>
      <c r="G16" s="159">
        <f>'SO 01.2 001 Rek'!I19</f>
        <v>0</v>
      </c>
    </row>
    <row r="17" spans="1:7" ht="15.95" customHeight="1">
      <c r="A17" s="157" t="s">
        <v>54</v>
      </c>
      <c r="B17" s="158" t="s">
        <v>55</v>
      </c>
      <c r="C17" s="159">
        <f>'SO 01.2 001 Rek'!H13</f>
        <v>0</v>
      </c>
      <c r="D17" s="109" t="str">
        <f>'SO 01.2 001 Rek'!A20</f>
        <v>Přesun stavebních kapacit</v>
      </c>
      <c r="E17" s="163"/>
      <c r="F17" s="164"/>
      <c r="G17" s="159">
        <f>'SO 01.2 001 Rek'!I20</f>
        <v>0</v>
      </c>
    </row>
    <row r="18" spans="1:7" ht="15.95" customHeight="1">
      <c r="A18" s="165" t="s">
        <v>56</v>
      </c>
      <c r="B18" s="166" t="s">
        <v>57</v>
      </c>
      <c r="C18" s="159">
        <f>'SO 01.2 001 Rek'!G13</f>
        <v>0</v>
      </c>
      <c r="D18" s="109" t="str">
        <f>'SO 01.2 001 Rek'!A21</f>
        <v>Mimostaveništní doprava</v>
      </c>
      <c r="E18" s="163"/>
      <c r="F18" s="164"/>
      <c r="G18" s="159">
        <f>'SO 01.2 001 Rek'!I21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01.2 001 Rek'!A22</f>
        <v>Zařízení staveniště</v>
      </c>
      <c r="E19" s="163"/>
      <c r="F19" s="164"/>
      <c r="G19" s="159">
        <f>'SO 01.2 001 Rek'!I22</f>
        <v>0</v>
      </c>
    </row>
    <row r="20" spans="1:7" ht="15.95" customHeight="1">
      <c r="A20" s="167"/>
      <c r="B20" s="158"/>
      <c r="C20" s="159"/>
      <c r="D20" s="109" t="str">
        <f>'SO 01.2 001 Rek'!A23</f>
        <v>Provoz investora</v>
      </c>
      <c r="E20" s="163"/>
      <c r="F20" s="164"/>
      <c r="G20" s="159">
        <f>'SO 01.2 001 Rek'!I23</f>
        <v>0</v>
      </c>
    </row>
    <row r="21" spans="1:7" ht="15.95" customHeight="1">
      <c r="A21" s="167" t="s">
        <v>29</v>
      </c>
      <c r="B21" s="158"/>
      <c r="C21" s="159">
        <f>'SO 01.2 001 Rek'!I13</f>
        <v>0</v>
      </c>
      <c r="D21" s="109" t="str">
        <f>'SO 01.2 001 Rek'!A24</f>
        <v>Kompletační činnost (IČD)</v>
      </c>
      <c r="E21" s="163"/>
      <c r="F21" s="164"/>
      <c r="G21" s="159">
        <f>'SO 01.2 001 Rek'!I24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01.2 001 Rek'!H26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32"/>
  <dimension ref="A1:BE77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473</v>
      </c>
      <c r="D2" s="216"/>
      <c r="E2" s="217"/>
      <c r="F2" s="216"/>
      <c r="G2" s="218" t="s">
        <v>472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01.2 001 Pol'!B7</f>
        <v>1</v>
      </c>
      <c r="B7" s="70" t="str">
        <f>'SO 01.2 001 Pol'!C7</f>
        <v>Zemní práce</v>
      </c>
      <c r="D7" s="230"/>
      <c r="E7" s="333">
        <f>'SO 01.2 001 Pol'!BA54</f>
        <v>0</v>
      </c>
      <c r="F7" s="334">
        <f>'SO 01.2 001 Pol'!BB54</f>
        <v>0</v>
      </c>
      <c r="G7" s="334">
        <f>'SO 01.2 001 Pol'!BC54</f>
        <v>0</v>
      </c>
      <c r="H7" s="334">
        <f>'SO 01.2 001 Pol'!BD54</f>
        <v>0</v>
      </c>
      <c r="I7" s="335">
        <f>'SO 01.2 001 Pol'!BE54</f>
        <v>0</v>
      </c>
    </row>
    <row r="8" spans="1:57" s="137" customFormat="1">
      <c r="A8" s="332" t="str">
        <f>'SO 01.2 001 Pol'!B55</f>
        <v>5</v>
      </c>
      <c r="B8" s="70" t="str">
        <f>'SO 01.2 001 Pol'!C55</f>
        <v>Komunikace</v>
      </c>
      <c r="D8" s="230"/>
      <c r="E8" s="333">
        <f>'SO 01.2 001 Pol'!BA81</f>
        <v>0</v>
      </c>
      <c r="F8" s="334">
        <f>'SO 01.2 001 Pol'!BB81</f>
        <v>0</v>
      </c>
      <c r="G8" s="334">
        <f>'SO 01.2 001 Pol'!BC81</f>
        <v>0</v>
      </c>
      <c r="H8" s="334">
        <f>'SO 01.2 001 Pol'!BD81</f>
        <v>0</v>
      </c>
      <c r="I8" s="335">
        <f>'SO 01.2 001 Pol'!BE81</f>
        <v>0</v>
      </c>
    </row>
    <row r="9" spans="1:57" s="137" customFormat="1">
      <c r="A9" s="332" t="str">
        <f>'SO 01.2 001 Pol'!B82</f>
        <v>8</v>
      </c>
      <c r="B9" s="70" t="str">
        <f>'SO 01.2 001 Pol'!C82</f>
        <v>Trubní vedení</v>
      </c>
      <c r="D9" s="230"/>
      <c r="E9" s="333">
        <f>'SO 01.2 001 Pol'!BA86</f>
        <v>0</v>
      </c>
      <c r="F9" s="334">
        <f>'SO 01.2 001 Pol'!BB86</f>
        <v>0</v>
      </c>
      <c r="G9" s="334">
        <f>'SO 01.2 001 Pol'!BC86</f>
        <v>0</v>
      </c>
      <c r="H9" s="334">
        <f>'SO 01.2 001 Pol'!BD86</f>
        <v>0</v>
      </c>
      <c r="I9" s="335">
        <f>'SO 01.2 001 Pol'!BE86</f>
        <v>0</v>
      </c>
    </row>
    <row r="10" spans="1:57" s="137" customFormat="1">
      <c r="A10" s="332" t="str">
        <f>'SO 01.2 001 Pol'!B87</f>
        <v>91</v>
      </c>
      <c r="B10" s="70" t="str">
        <f>'SO 01.2 001 Pol'!C87</f>
        <v>Doplňující práce na komunikaci</v>
      </c>
      <c r="D10" s="230"/>
      <c r="E10" s="333">
        <f>'SO 01.2 001 Pol'!BA104</f>
        <v>0</v>
      </c>
      <c r="F10" s="334">
        <f>'SO 01.2 001 Pol'!BB104</f>
        <v>0</v>
      </c>
      <c r="G10" s="334">
        <f>'SO 01.2 001 Pol'!BC104</f>
        <v>0</v>
      </c>
      <c r="H10" s="334">
        <f>'SO 01.2 001 Pol'!BD104</f>
        <v>0</v>
      </c>
      <c r="I10" s="335">
        <f>'SO 01.2 001 Pol'!BE104</f>
        <v>0</v>
      </c>
    </row>
    <row r="11" spans="1:57" s="137" customFormat="1">
      <c r="A11" s="332" t="str">
        <f>'SO 01.2 001 Pol'!B105</f>
        <v>99</v>
      </c>
      <c r="B11" s="70" t="str">
        <f>'SO 01.2 001 Pol'!C105</f>
        <v>Staveništní přesun hmot</v>
      </c>
      <c r="D11" s="230"/>
      <c r="E11" s="333">
        <f>'SO 01.2 001 Pol'!BA107</f>
        <v>0</v>
      </c>
      <c r="F11" s="334">
        <f>'SO 01.2 001 Pol'!BB107</f>
        <v>0</v>
      </c>
      <c r="G11" s="334">
        <f>'SO 01.2 001 Pol'!BC107</f>
        <v>0</v>
      </c>
      <c r="H11" s="334">
        <f>'SO 01.2 001 Pol'!BD107</f>
        <v>0</v>
      </c>
      <c r="I11" s="335">
        <f>'SO 01.2 001 Pol'!BE107</f>
        <v>0</v>
      </c>
    </row>
    <row r="12" spans="1:57" s="137" customFormat="1" ht="13.5" thickBot="1">
      <c r="A12" s="332" t="str">
        <f>'SO 01.2 001 Pol'!B108</f>
        <v>D96</v>
      </c>
      <c r="B12" s="70" t="str">
        <f>'SO 01.2 001 Pol'!C108</f>
        <v>Přesuny suti a vybouraných hmot</v>
      </c>
      <c r="D12" s="230"/>
      <c r="E12" s="333">
        <f>'SO 01.2 001 Pol'!BA112</f>
        <v>0</v>
      </c>
      <c r="F12" s="334">
        <f>'SO 01.2 001 Pol'!BB112</f>
        <v>0</v>
      </c>
      <c r="G12" s="334">
        <f>'SO 01.2 001 Pol'!BC112</f>
        <v>0</v>
      </c>
      <c r="H12" s="334">
        <f>'SO 01.2 001 Pol'!BD112</f>
        <v>0</v>
      </c>
      <c r="I12" s="335">
        <f>'SO 01.2 001 Pol'!BE112</f>
        <v>0</v>
      </c>
    </row>
    <row r="13" spans="1:57" s="14" customFormat="1" ht="13.5" thickBot="1">
      <c r="A13" s="231"/>
      <c r="B13" s="232" t="s">
        <v>79</v>
      </c>
      <c r="C13" s="232"/>
      <c r="D13" s="233"/>
      <c r="E13" s="234">
        <f>SUM(E7:E12)</f>
        <v>0</v>
      </c>
      <c r="F13" s="235">
        <f>SUM(F7:F12)</f>
        <v>0</v>
      </c>
      <c r="G13" s="235">
        <f>SUM(G7:G12)</f>
        <v>0</v>
      </c>
      <c r="H13" s="235">
        <f>SUM(H7:H12)</f>
        <v>0</v>
      </c>
      <c r="I13" s="236">
        <f>SUM(I7:I12)</f>
        <v>0</v>
      </c>
    </row>
    <row r="14" spans="1:57">
      <c r="A14" s="137"/>
      <c r="B14" s="137"/>
      <c r="C14" s="137"/>
      <c r="D14" s="137"/>
      <c r="E14" s="137"/>
      <c r="F14" s="137"/>
      <c r="G14" s="137"/>
      <c r="H14" s="137"/>
      <c r="I14" s="137"/>
    </row>
    <row r="15" spans="1:57" ht="19.5" customHeight="1">
      <c r="A15" s="222" t="s">
        <v>80</v>
      </c>
      <c r="B15" s="222"/>
      <c r="C15" s="222"/>
      <c r="D15" s="222"/>
      <c r="E15" s="222"/>
      <c r="F15" s="222"/>
      <c r="G15" s="237"/>
      <c r="H15" s="222"/>
      <c r="I15" s="222"/>
      <c r="BA15" s="143"/>
      <c r="BB15" s="143"/>
      <c r="BC15" s="143"/>
      <c r="BD15" s="143"/>
      <c r="BE15" s="143"/>
    </row>
    <row r="16" spans="1:57" ht="13.5" thickBot="1"/>
    <row r="17" spans="1:53">
      <c r="A17" s="175" t="s">
        <v>81</v>
      </c>
      <c r="B17" s="176"/>
      <c r="C17" s="176"/>
      <c r="D17" s="238"/>
      <c r="E17" s="239" t="s">
        <v>82</v>
      </c>
      <c r="F17" s="240" t="s">
        <v>12</v>
      </c>
      <c r="G17" s="241" t="s">
        <v>83</v>
      </c>
      <c r="H17" s="242"/>
      <c r="I17" s="243" t="s">
        <v>82</v>
      </c>
    </row>
    <row r="18" spans="1:53">
      <c r="A18" s="167" t="s">
        <v>462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463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464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465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0</v>
      </c>
    </row>
    <row r="22" spans="1:53">
      <c r="A22" s="167" t="s">
        <v>466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467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1</v>
      </c>
    </row>
    <row r="24" spans="1:53">
      <c r="A24" s="167" t="s">
        <v>468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>
      <c r="A25" s="167" t="s">
        <v>469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2</v>
      </c>
    </row>
    <row r="26" spans="1:53" ht="13.5" thickBot="1">
      <c r="A26" s="250"/>
      <c r="B26" s="251" t="s">
        <v>84</v>
      </c>
      <c r="C26" s="252"/>
      <c r="D26" s="253"/>
      <c r="E26" s="254"/>
      <c r="F26" s="255"/>
      <c r="G26" s="255"/>
      <c r="H26" s="256">
        <f>SUM(I18:I25)</f>
        <v>0</v>
      </c>
      <c r="I26" s="257"/>
    </row>
    <row r="28" spans="1:53">
      <c r="B28" s="14"/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</sheetData>
  <mergeCells count="4">
    <mergeCell ref="A1:B1"/>
    <mergeCell ref="A2:B2"/>
    <mergeCell ref="G2:I2"/>
    <mergeCell ref="H26:I26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3"/>
  <dimension ref="A1:CB185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01.2 001 Rek'!H1</f>
        <v>001</v>
      </c>
      <c r="G3" s="268"/>
    </row>
    <row r="4" spans="1:80" ht="13.5" thickBot="1">
      <c r="A4" s="269" t="s">
        <v>76</v>
      </c>
      <c r="B4" s="214"/>
      <c r="C4" s="215" t="s">
        <v>473</v>
      </c>
      <c r="D4" s="270"/>
      <c r="E4" s="271" t="str">
        <f>'SO 01.2 001 Rek'!G2</f>
        <v>Úsek 2 - 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474</v>
      </c>
      <c r="C8" s="295" t="s">
        <v>475</v>
      </c>
      <c r="D8" s="296" t="s">
        <v>113</v>
      </c>
      <c r="E8" s="297">
        <v>35.799999999999997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0</v>
      </c>
      <c r="K8" s="300">
        <f>E8*J8</f>
        <v>0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293">
        <v>2</v>
      </c>
      <c r="B9" s="294" t="s">
        <v>476</v>
      </c>
      <c r="C9" s="295" t="s">
        <v>477</v>
      </c>
      <c r="D9" s="296" t="s">
        <v>113</v>
      </c>
      <c r="E9" s="297">
        <v>35.799999999999997</v>
      </c>
      <c r="F9" s="297">
        <v>0</v>
      </c>
      <c r="G9" s="298">
        <f>E9*F9</f>
        <v>0</v>
      </c>
      <c r="H9" s="299">
        <v>5.0000000000000002E-5</v>
      </c>
      <c r="I9" s="300">
        <f>E9*H9</f>
        <v>1.7899999999999999E-3</v>
      </c>
      <c r="J9" s="299">
        <v>0</v>
      </c>
      <c r="K9" s="300">
        <f>E9*J9</f>
        <v>0</v>
      </c>
      <c r="O9" s="292">
        <v>2</v>
      </c>
      <c r="AA9" s="261">
        <v>1</v>
      </c>
      <c r="AB9" s="261">
        <v>1</v>
      </c>
      <c r="AC9" s="261">
        <v>1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</v>
      </c>
      <c r="CB9" s="292">
        <v>1</v>
      </c>
    </row>
    <row r="10" spans="1:80">
      <c r="A10" s="293">
        <v>3</v>
      </c>
      <c r="B10" s="294" t="s">
        <v>478</v>
      </c>
      <c r="C10" s="295" t="s">
        <v>479</v>
      </c>
      <c r="D10" s="296" t="s">
        <v>290</v>
      </c>
      <c r="E10" s="297">
        <v>8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0</v>
      </c>
      <c r="K10" s="300">
        <f>E10*J10</f>
        <v>0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293">
        <v>4</v>
      </c>
      <c r="B11" s="294" t="s">
        <v>111</v>
      </c>
      <c r="C11" s="295" t="s">
        <v>112</v>
      </c>
      <c r="D11" s="296" t="s">
        <v>113</v>
      </c>
      <c r="E11" s="297">
        <v>126.6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-0.13800000000000001</v>
      </c>
      <c r="K11" s="300">
        <f>E11*J11</f>
        <v>-17.470800000000001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480</v>
      </c>
      <c r="D12" s="310"/>
      <c r="E12" s="311">
        <v>126.6</v>
      </c>
      <c r="F12" s="312"/>
      <c r="G12" s="313"/>
      <c r="H12" s="314"/>
      <c r="I12" s="306"/>
      <c r="J12" s="315"/>
      <c r="K12" s="306"/>
      <c r="M12" s="307" t="s">
        <v>480</v>
      </c>
      <c r="O12" s="292"/>
    </row>
    <row r="13" spans="1:80">
      <c r="A13" s="293">
        <v>5</v>
      </c>
      <c r="B13" s="294" t="s">
        <v>116</v>
      </c>
      <c r="C13" s="295" t="s">
        <v>117</v>
      </c>
      <c r="D13" s="296" t="s">
        <v>113</v>
      </c>
      <c r="E13" s="297">
        <v>523.79999999999995</v>
      </c>
      <c r="F13" s="297">
        <v>0</v>
      </c>
      <c r="G13" s="298">
        <f>E13*F13</f>
        <v>0</v>
      </c>
      <c r="H13" s="299">
        <v>0</v>
      </c>
      <c r="I13" s="300">
        <f>E13*H13</f>
        <v>0</v>
      </c>
      <c r="J13" s="299">
        <v>-0.22500000000000001</v>
      </c>
      <c r="K13" s="300">
        <f>E13*J13</f>
        <v>-117.85499999999999</v>
      </c>
      <c r="O13" s="292">
        <v>2</v>
      </c>
      <c r="AA13" s="261">
        <v>1</v>
      </c>
      <c r="AB13" s="261">
        <v>1</v>
      </c>
      <c r="AC13" s="261">
        <v>1</v>
      </c>
      <c r="AZ13" s="261">
        <v>1</v>
      </c>
      <c r="BA13" s="261">
        <f>IF(AZ13=1,G13,0)</f>
        <v>0</v>
      </c>
      <c r="BB13" s="261">
        <f>IF(AZ13=2,G13,0)</f>
        <v>0</v>
      </c>
      <c r="BC13" s="261">
        <f>IF(AZ13=3,G13,0)</f>
        <v>0</v>
      </c>
      <c r="BD13" s="261">
        <f>IF(AZ13=4,G13,0)</f>
        <v>0</v>
      </c>
      <c r="BE13" s="261">
        <f>IF(AZ13=5,G13,0)</f>
        <v>0</v>
      </c>
      <c r="CA13" s="292">
        <v>1</v>
      </c>
      <c r="CB13" s="292">
        <v>1</v>
      </c>
    </row>
    <row r="14" spans="1:80">
      <c r="A14" s="301"/>
      <c r="B14" s="308"/>
      <c r="C14" s="309" t="s">
        <v>481</v>
      </c>
      <c r="D14" s="310"/>
      <c r="E14" s="311">
        <v>523.79999999999995</v>
      </c>
      <c r="F14" s="312"/>
      <c r="G14" s="313"/>
      <c r="H14" s="314"/>
      <c r="I14" s="306"/>
      <c r="J14" s="315"/>
      <c r="K14" s="306"/>
      <c r="M14" s="307" t="s">
        <v>481</v>
      </c>
      <c r="O14" s="292"/>
    </row>
    <row r="15" spans="1:80">
      <c r="A15" s="293">
        <v>6</v>
      </c>
      <c r="B15" s="294" t="s">
        <v>122</v>
      </c>
      <c r="C15" s="295" t="s">
        <v>123</v>
      </c>
      <c r="D15" s="296" t="s">
        <v>113</v>
      </c>
      <c r="E15" s="297">
        <v>25.5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-8.0579999999999998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482</v>
      </c>
      <c r="D16" s="310"/>
      <c r="E16" s="311">
        <v>25.5</v>
      </c>
      <c r="F16" s="312"/>
      <c r="G16" s="313"/>
      <c r="H16" s="314"/>
      <c r="I16" s="306"/>
      <c r="J16" s="315"/>
      <c r="K16" s="306"/>
      <c r="M16" s="307" t="s">
        <v>482</v>
      </c>
      <c r="O16" s="292"/>
    </row>
    <row r="17" spans="1:80">
      <c r="A17" s="293">
        <v>7</v>
      </c>
      <c r="B17" s="294" t="s">
        <v>129</v>
      </c>
      <c r="C17" s="295" t="s">
        <v>130</v>
      </c>
      <c r="D17" s="296" t="s">
        <v>113</v>
      </c>
      <c r="E17" s="297">
        <v>650.4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-0.16</v>
      </c>
      <c r="K17" s="300">
        <f>E17*J17</f>
        <v>-104.06399999999999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483</v>
      </c>
      <c r="D18" s="310"/>
      <c r="E18" s="311">
        <v>650.4</v>
      </c>
      <c r="F18" s="312"/>
      <c r="G18" s="313"/>
      <c r="H18" s="314"/>
      <c r="I18" s="306"/>
      <c r="J18" s="315"/>
      <c r="K18" s="306"/>
      <c r="M18" s="307" t="s">
        <v>483</v>
      </c>
      <c r="O18" s="292"/>
    </row>
    <row r="19" spans="1:80">
      <c r="A19" s="293">
        <v>8</v>
      </c>
      <c r="B19" s="294" t="s">
        <v>133</v>
      </c>
      <c r="C19" s="295" t="s">
        <v>134</v>
      </c>
      <c r="D19" s="296" t="s">
        <v>113</v>
      </c>
      <c r="E19" s="297">
        <v>650.4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-0.13</v>
      </c>
      <c r="K19" s="300">
        <f>E19*J19</f>
        <v>-84.552000000000007</v>
      </c>
      <c r="O19" s="292">
        <v>2</v>
      </c>
      <c r="AA19" s="261">
        <v>1</v>
      </c>
      <c r="AB19" s="261">
        <v>0</v>
      </c>
      <c r="AC19" s="261">
        <v>0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0</v>
      </c>
    </row>
    <row r="20" spans="1:80">
      <c r="A20" s="301"/>
      <c r="B20" s="308"/>
      <c r="C20" s="309" t="s">
        <v>483</v>
      </c>
      <c r="D20" s="310"/>
      <c r="E20" s="311">
        <v>650.4</v>
      </c>
      <c r="F20" s="312"/>
      <c r="G20" s="313"/>
      <c r="H20" s="314"/>
      <c r="I20" s="306"/>
      <c r="J20" s="315"/>
      <c r="K20" s="306"/>
      <c r="M20" s="307" t="s">
        <v>483</v>
      </c>
      <c r="O20" s="292"/>
    </row>
    <row r="21" spans="1:80">
      <c r="A21" s="293">
        <v>9</v>
      </c>
      <c r="B21" s="294" t="s">
        <v>136</v>
      </c>
      <c r="C21" s="295" t="s">
        <v>137</v>
      </c>
      <c r="D21" s="296" t="s">
        <v>138</v>
      </c>
      <c r="E21" s="297">
        <v>973.5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-0.14499999999999999</v>
      </c>
      <c r="K21" s="300">
        <f>E21*J21</f>
        <v>-141.1575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484</v>
      </c>
      <c r="D22" s="310"/>
      <c r="E22" s="311">
        <v>973.5</v>
      </c>
      <c r="F22" s="312"/>
      <c r="G22" s="313"/>
      <c r="H22" s="314"/>
      <c r="I22" s="306"/>
      <c r="J22" s="315"/>
      <c r="K22" s="306"/>
      <c r="M22" s="307" t="s">
        <v>484</v>
      </c>
      <c r="O22" s="292"/>
    </row>
    <row r="23" spans="1:80">
      <c r="A23" s="293">
        <v>10</v>
      </c>
      <c r="B23" s="294" t="s">
        <v>142</v>
      </c>
      <c r="C23" s="295" t="s">
        <v>143</v>
      </c>
      <c r="D23" s="296" t="s">
        <v>144</v>
      </c>
      <c r="E23" s="297">
        <v>323.86500000000001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0</v>
      </c>
      <c r="K23" s="300">
        <f>E23*J23</f>
        <v>0</v>
      </c>
      <c r="O23" s="292">
        <v>2</v>
      </c>
      <c r="AA23" s="261">
        <v>1</v>
      </c>
      <c r="AB23" s="261">
        <v>1</v>
      </c>
      <c r="AC23" s="261">
        <v>1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1</v>
      </c>
    </row>
    <row r="24" spans="1:80">
      <c r="A24" s="301"/>
      <c r="B24" s="308"/>
      <c r="C24" s="309" t="s">
        <v>485</v>
      </c>
      <c r="D24" s="310"/>
      <c r="E24" s="311">
        <v>323.86500000000001</v>
      </c>
      <c r="F24" s="312"/>
      <c r="G24" s="313"/>
      <c r="H24" s="314"/>
      <c r="I24" s="306"/>
      <c r="J24" s="315"/>
      <c r="K24" s="306"/>
      <c r="M24" s="307" t="s">
        <v>485</v>
      </c>
      <c r="O24" s="292"/>
    </row>
    <row r="25" spans="1:80">
      <c r="A25" s="293">
        <v>11</v>
      </c>
      <c r="B25" s="294" t="s">
        <v>148</v>
      </c>
      <c r="C25" s="295" t="s">
        <v>149</v>
      </c>
      <c r="D25" s="296" t="s">
        <v>144</v>
      </c>
      <c r="E25" s="297">
        <v>323.86500000000001</v>
      </c>
      <c r="F25" s="297">
        <v>0</v>
      </c>
      <c r="G25" s="298">
        <f>E25*F25</f>
        <v>0</v>
      </c>
      <c r="H25" s="299">
        <v>0</v>
      </c>
      <c r="I25" s="300">
        <f>E25*H25</f>
        <v>0</v>
      </c>
      <c r="J25" s="299">
        <v>0</v>
      </c>
      <c r="K25" s="300">
        <f>E25*J25</f>
        <v>0</v>
      </c>
      <c r="O25" s="292">
        <v>2</v>
      </c>
      <c r="AA25" s="261">
        <v>1</v>
      </c>
      <c r="AB25" s="261">
        <v>1</v>
      </c>
      <c r="AC25" s="261">
        <v>1</v>
      </c>
      <c r="AZ25" s="261">
        <v>1</v>
      </c>
      <c r="BA25" s="261">
        <f>IF(AZ25=1,G25,0)</f>
        <v>0</v>
      </c>
      <c r="BB25" s="261">
        <f>IF(AZ25=2,G25,0)</f>
        <v>0</v>
      </c>
      <c r="BC25" s="261">
        <f>IF(AZ25=3,G25,0)</f>
        <v>0</v>
      </c>
      <c r="BD25" s="261">
        <f>IF(AZ25=4,G25,0)</f>
        <v>0</v>
      </c>
      <c r="BE25" s="261">
        <f>IF(AZ25=5,G25,0)</f>
        <v>0</v>
      </c>
      <c r="CA25" s="292">
        <v>1</v>
      </c>
      <c r="CB25" s="292">
        <v>1</v>
      </c>
    </row>
    <row r="26" spans="1:80">
      <c r="A26" s="301"/>
      <c r="B26" s="308"/>
      <c r="C26" s="309" t="s">
        <v>485</v>
      </c>
      <c r="D26" s="310"/>
      <c r="E26" s="311">
        <v>323.86500000000001</v>
      </c>
      <c r="F26" s="312"/>
      <c r="G26" s="313"/>
      <c r="H26" s="314"/>
      <c r="I26" s="306"/>
      <c r="J26" s="315"/>
      <c r="K26" s="306"/>
      <c r="M26" s="307" t="s">
        <v>485</v>
      </c>
      <c r="O26" s="292"/>
    </row>
    <row r="27" spans="1:80">
      <c r="A27" s="293">
        <v>12</v>
      </c>
      <c r="B27" s="294" t="s">
        <v>486</v>
      </c>
      <c r="C27" s="295" t="s">
        <v>487</v>
      </c>
      <c r="D27" s="296" t="s">
        <v>290</v>
      </c>
      <c r="E27" s="297">
        <v>8</v>
      </c>
      <c r="F27" s="297">
        <v>0</v>
      </c>
      <c r="G27" s="298">
        <f>E27*F27</f>
        <v>0</v>
      </c>
      <c r="H27" s="299">
        <v>0</v>
      </c>
      <c r="I27" s="300">
        <f>E27*H27</f>
        <v>0</v>
      </c>
      <c r="J27" s="299">
        <v>0</v>
      </c>
      <c r="K27" s="300">
        <f>E27*J27</f>
        <v>0</v>
      </c>
      <c r="O27" s="292">
        <v>2</v>
      </c>
      <c r="AA27" s="261">
        <v>1</v>
      </c>
      <c r="AB27" s="261">
        <v>1</v>
      </c>
      <c r="AC27" s="261">
        <v>1</v>
      </c>
      <c r="AZ27" s="261">
        <v>1</v>
      </c>
      <c r="BA27" s="261">
        <f>IF(AZ27=1,G27,0)</f>
        <v>0</v>
      </c>
      <c r="BB27" s="261">
        <f>IF(AZ27=2,G27,0)</f>
        <v>0</v>
      </c>
      <c r="BC27" s="261">
        <f>IF(AZ27=3,G27,0)</f>
        <v>0</v>
      </c>
      <c r="BD27" s="261">
        <f>IF(AZ27=4,G27,0)</f>
        <v>0</v>
      </c>
      <c r="BE27" s="261">
        <f>IF(AZ27=5,G27,0)</f>
        <v>0</v>
      </c>
      <c r="CA27" s="292">
        <v>1</v>
      </c>
      <c r="CB27" s="292">
        <v>1</v>
      </c>
    </row>
    <row r="28" spans="1:80">
      <c r="A28" s="293">
        <v>13</v>
      </c>
      <c r="B28" s="294" t="s">
        <v>488</v>
      </c>
      <c r="C28" s="295" t="s">
        <v>489</v>
      </c>
      <c r="D28" s="296" t="s">
        <v>144</v>
      </c>
      <c r="E28" s="297">
        <v>256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173</v>
      </c>
      <c r="D29" s="310"/>
      <c r="E29" s="311">
        <v>256</v>
      </c>
      <c r="F29" s="312"/>
      <c r="G29" s="313"/>
      <c r="H29" s="314"/>
      <c r="I29" s="306"/>
      <c r="J29" s="315"/>
      <c r="K29" s="306"/>
      <c r="M29" s="307" t="s">
        <v>173</v>
      </c>
      <c r="O29" s="292"/>
    </row>
    <row r="30" spans="1:80">
      <c r="A30" s="293">
        <v>14</v>
      </c>
      <c r="B30" s="294" t="s">
        <v>490</v>
      </c>
      <c r="C30" s="295" t="s">
        <v>491</v>
      </c>
      <c r="D30" s="296" t="s">
        <v>113</v>
      </c>
      <c r="E30" s="297">
        <v>35.799999999999997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293">
        <v>15</v>
      </c>
      <c r="B31" s="294" t="s">
        <v>165</v>
      </c>
      <c r="C31" s="295" t="s">
        <v>166</v>
      </c>
      <c r="D31" s="296" t="s">
        <v>144</v>
      </c>
      <c r="E31" s="297">
        <v>215.91</v>
      </c>
      <c r="F31" s="297">
        <v>0</v>
      </c>
      <c r="G31" s="298">
        <f>E31*F31</f>
        <v>0</v>
      </c>
      <c r="H31" s="299">
        <v>0</v>
      </c>
      <c r="I31" s="300">
        <f>E31*H31</f>
        <v>0</v>
      </c>
      <c r="J31" s="299">
        <v>0</v>
      </c>
      <c r="K31" s="300">
        <f>E31*J31</f>
        <v>0</v>
      </c>
      <c r="O31" s="292">
        <v>2</v>
      </c>
      <c r="AA31" s="261">
        <v>1</v>
      </c>
      <c r="AB31" s="261">
        <v>1</v>
      </c>
      <c r="AC31" s="261">
        <v>1</v>
      </c>
      <c r="AZ31" s="261">
        <v>1</v>
      </c>
      <c r="BA31" s="261">
        <f>IF(AZ31=1,G31,0)</f>
        <v>0</v>
      </c>
      <c r="BB31" s="261">
        <f>IF(AZ31=2,G31,0)</f>
        <v>0</v>
      </c>
      <c r="BC31" s="261">
        <f>IF(AZ31=3,G31,0)</f>
        <v>0</v>
      </c>
      <c r="BD31" s="261">
        <f>IF(AZ31=4,G31,0)</f>
        <v>0</v>
      </c>
      <c r="BE31" s="261">
        <f>IF(AZ31=5,G31,0)</f>
        <v>0</v>
      </c>
      <c r="CA31" s="292">
        <v>1</v>
      </c>
      <c r="CB31" s="292">
        <v>1</v>
      </c>
    </row>
    <row r="32" spans="1:80">
      <c r="A32" s="301"/>
      <c r="B32" s="308"/>
      <c r="C32" s="309" t="s">
        <v>492</v>
      </c>
      <c r="D32" s="310"/>
      <c r="E32" s="311">
        <v>215.91</v>
      </c>
      <c r="F32" s="312"/>
      <c r="G32" s="313"/>
      <c r="H32" s="314"/>
      <c r="I32" s="306"/>
      <c r="J32" s="315"/>
      <c r="K32" s="306"/>
      <c r="M32" s="307" t="s">
        <v>492</v>
      </c>
      <c r="O32" s="292"/>
    </row>
    <row r="33" spans="1:80">
      <c r="A33" s="293">
        <v>16</v>
      </c>
      <c r="B33" s="294" t="s">
        <v>493</v>
      </c>
      <c r="C33" s="295" t="s">
        <v>494</v>
      </c>
      <c r="D33" s="296" t="s">
        <v>144</v>
      </c>
      <c r="E33" s="297">
        <v>256</v>
      </c>
      <c r="F33" s="297">
        <v>0</v>
      </c>
      <c r="G33" s="298">
        <f>E33*F33</f>
        <v>0</v>
      </c>
      <c r="H33" s="299">
        <v>0</v>
      </c>
      <c r="I33" s="300">
        <f>E33*H33</f>
        <v>0</v>
      </c>
      <c r="J33" s="299">
        <v>0</v>
      </c>
      <c r="K33" s="300">
        <f>E33*J33</f>
        <v>0</v>
      </c>
      <c r="O33" s="292">
        <v>2</v>
      </c>
      <c r="AA33" s="261">
        <v>1</v>
      </c>
      <c r="AB33" s="261">
        <v>1</v>
      </c>
      <c r="AC33" s="261">
        <v>1</v>
      </c>
      <c r="AZ33" s="261">
        <v>1</v>
      </c>
      <c r="BA33" s="261">
        <f>IF(AZ33=1,G33,0)</f>
        <v>0</v>
      </c>
      <c r="BB33" s="261">
        <f>IF(AZ33=2,G33,0)</f>
        <v>0</v>
      </c>
      <c r="BC33" s="261">
        <f>IF(AZ33=3,G33,0)</f>
        <v>0</v>
      </c>
      <c r="BD33" s="261">
        <f>IF(AZ33=4,G33,0)</f>
        <v>0</v>
      </c>
      <c r="BE33" s="261">
        <f>IF(AZ33=5,G33,0)</f>
        <v>0</v>
      </c>
      <c r="CA33" s="292">
        <v>1</v>
      </c>
      <c r="CB33" s="292">
        <v>1</v>
      </c>
    </row>
    <row r="34" spans="1:80">
      <c r="A34" s="301"/>
      <c r="B34" s="308"/>
      <c r="C34" s="309" t="s">
        <v>173</v>
      </c>
      <c r="D34" s="310"/>
      <c r="E34" s="311">
        <v>256</v>
      </c>
      <c r="F34" s="312"/>
      <c r="G34" s="313"/>
      <c r="H34" s="314"/>
      <c r="I34" s="306"/>
      <c r="J34" s="315"/>
      <c r="K34" s="306"/>
      <c r="M34" s="307" t="s">
        <v>173</v>
      </c>
      <c r="O34" s="292"/>
    </row>
    <row r="35" spans="1:80">
      <c r="A35" s="293">
        <v>17</v>
      </c>
      <c r="B35" s="294" t="s">
        <v>170</v>
      </c>
      <c r="C35" s="295" t="s">
        <v>171</v>
      </c>
      <c r="D35" s="296" t="s">
        <v>144</v>
      </c>
      <c r="E35" s="297">
        <v>256</v>
      </c>
      <c r="F35" s="297">
        <v>0</v>
      </c>
      <c r="G35" s="298">
        <f>E35*F35</f>
        <v>0</v>
      </c>
      <c r="H35" s="299">
        <v>0</v>
      </c>
      <c r="I35" s="300">
        <f>E35*H35</f>
        <v>0</v>
      </c>
      <c r="J35" s="299">
        <v>0</v>
      </c>
      <c r="K35" s="300">
        <f>E35*J35</f>
        <v>0</v>
      </c>
      <c r="O35" s="292">
        <v>2</v>
      </c>
      <c r="AA35" s="261">
        <v>1</v>
      </c>
      <c r="AB35" s="261">
        <v>1</v>
      </c>
      <c r="AC35" s="261">
        <v>1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1</v>
      </c>
      <c r="CB35" s="292">
        <v>1</v>
      </c>
    </row>
    <row r="36" spans="1:80">
      <c r="A36" s="301"/>
      <c r="B36" s="308"/>
      <c r="C36" s="309" t="s">
        <v>173</v>
      </c>
      <c r="D36" s="310"/>
      <c r="E36" s="311">
        <v>256</v>
      </c>
      <c r="F36" s="312"/>
      <c r="G36" s="313"/>
      <c r="H36" s="314"/>
      <c r="I36" s="306"/>
      <c r="J36" s="315"/>
      <c r="K36" s="306"/>
      <c r="M36" s="307" t="s">
        <v>173</v>
      </c>
      <c r="O36" s="292"/>
    </row>
    <row r="37" spans="1:80">
      <c r="A37" s="293">
        <v>18</v>
      </c>
      <c r="B37" s="294" t="s">
        <v>177</v>
      </c>
      <c r="C37" s="295" t="s">
        <v>178</v>
      </c>
      <c r="D37" s="296" t="s">
        <v>144</v>
      </c>
      <c r="E37" s="297">
        <v>107.955</v>
      </c>
      <c r="F37" s="297">
        <v>0</v>
      </c>
      <c r="G37" s="298">
        <f>E37*F37</f>
        <v>0</v>
      </c>
      <c r="H37" s="299">
        <v>0</v>
      </c>
      <c r="I37" s="300">
        <f>E37*H37</f>
        <v>0</v>
      </c>
      <c r="J37" s="299">
        <v>0</v>
      </c>
      <c r="K37" s="300">
        <f>E37*J37</f>
        <v>0</v>
      </c>
      <c r="O37" s="292">
        <v>2</v>
      </c>
      <c r="AA37" s="261">
        <v>1</v>
      </c>
      <c r="AB37" s="261">
        <v>1</v>
      </c>
      <c r="AC37" s="261">
        <v>1</v>
      </c>
      <c r="AZ37" s="261">
        <v>1</v>
      </c>
      <c r="BA37" s="261">
        <f>IF(AZ37=1,G37,0)</f>
        <v>0</v>
      </c>
      <c r="BB37" s="261">
        <f>IF(AZ37=2,G37,0)</f>
        <v>0</v>
      </c>
      <c r="BC37" s="261">
        <f>IF(AZ37=3,G37,0)</f>
        <v>0</v>
      </c>
      <c r="BD37" s="261">
        <f>IF(AZ37=4,G37,0)</f>
        <v>0</v>
      </c>
      <c r="BE37" s="261">
        <f>IF(AZ37=5,G37,0)</f>
        <v>0</v>
      </c>
      <c r="CA37" s="292">
        <v>1</v>
      </c>
      <c r="CB37" s="292">
        <v>1</v>
      </c>
    </row>
    <row r="38" spans="1:80">
      <c r="A38" s="301"/>
      <c r="B38" s="308"/>
      <c r="C38" s="309" t="s">
        <v>495</v>
      </c>
      <c r="D38" s="310"/>
      <c r="E38" s="311">
        <v>107.955</v>
      </c>
      <c r="F38" s="312"/>
      <c r="G38" s="313"/>
      <c r="H38" s="314"/>
      <c r="I38" s="306"/>
      <c r="J38" s="315"/>
      <c r="K38" s="306"/>
      <c r="M38" s="307" t="s">
        <v>495</v>
      </c>
      <c r="O38" s="292"/>
    </row>
    <row r="39" spans="1:80">
      <c r="A39" s="293">
        <v>19</v>
      </c>
      <c r="B39" s="294" t="s">
        <v>183</v>
      </c>
      <c r="C39" s="295" t="s">
        <v>184</v>
      </c>
      <c r="D39" s="296" t="s">
        <v>113</v>
      </c>
      <c r="E39" s="297">
        <v>215.91</v>
      </c>
      <c r="F39" s="297">
        <v>0</v>
      </c>
      <c r="G39" s="298">
        <f>E39*F39</f>
        <v>0</v>
      </c>
      <c r="H39" s="299">
        <v>0</v>
      </c>
      <c r="I39" s="300">
        <f>E39*H39</f>
        <v>0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492</v>
      </c>
      <c r="D40" s="310"/>
      <c r="E40" s="311">
        <v>215.91</v>
      </c>
      <c r="F40" s="312"/>
      <c r="G40" s="313"/>
      <c r="H40" s="314"/>
      <c r="I40" s="306"/>
      <c r="J40" s="315"/>
      <c r="K40" s="306"/>
      <c r="M40" s="307" t="s">
        <v>492</v>
      </c>
      <c r="O40" s="292"/>
    </row>
    <row r="41" spans="1:80">
      <c r="A41" s="293">
        <v>20</v>
      </c>
      <c r="B41" s="294" t="s">
        <v>190</v>
      </c>
      <c r="C41" s="295" t="s">
        <v>191</v>
      </c>
      <c r="D41" s="296" t="s">
        <v>113</v>
      </c>
      <c r="E41" s="297">
        <v>1381.91</v>
      </c>
      <c r="F41" s="297">
        <v>0</v>
      </c>
      <c r="G41" s="298">
        <f>E41*F41</f>
        <v>0</v>
      </c>
      <c r="H41" s="299">
        <v>0</v>
      </c>
      <c r="I41" s="300">
        <f>E41*H41</f>
        <v>0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496</v>
      </c>
      <c r="D42" s="310"/>
      <c r="E42" s="311">
        <v>1381.91</v>
      </c>
      <c r="F42" s="312"/>
      <c r="G42" s="313"/>
      <c r="H42" s="314"/>
      <c r="I42" s="306"/>
      <c r="J42" s="315"/>
      <c r="K42" s="306"/>
      <c r="M42" s="307" t="s">
        <v>496</v>
      </c>
      <c r="O42" s="292"/>
    </row>
    <row r="43" spans="1:80">
      <c r="A43" s="293">
        <v>21</v>
      </c>
      <c r="B43" s="294" t="s">
        <v>497</v>
      </c>
      <c r="C43" s="295" t="s">
        <v>498</v>
      </c>
      <c r="D43" s="296" t="s">
        <v>113</v>
      </c>
      <c r="E43" s="297">
        <v>234.35</v>
      </c>
      <c r="F43" s="297">
        <v>0</v>
      </c>
      <c r="G43" s="298">
        <f>E43*F43</f>
        <v>0</v>
      </c>
      <c r="H43" s="299">
        <v>0</v>
      </c>
      <c r="I43" s="300">
        <f>E43*H43</f>
        <v>0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1</v>
      </c>
      <c r="AC43" s="261">
        <v>1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1</v>
      </c>
    </row>
    <row r="44" spans="1:80">
      <c r="A44" s="301"/>
      <c r="B44" s="308"/>
      <c r="C44" s="309" t="s">
        <v>499</v>
      </c>
      <c r="D44" s="310"/>
      <c r="E44" s="311">
        <v>34.35</v>
      </c>
      <c r="F44" s="312"/>
      <c r="G44" s="313"/>
      <c r="H44" s="314"/>
      <c r="I44" s="306"/>
      <c r="J44" s="315"/>
      <c r="K44" s="306"/>
      <c r="M44" s="307" t="s">
        <v>499</v>
      </c>
      <c r="O44" s="292"/>
    </row>
    <row r="45" spans="1:80">
      <c r="A45" s="301"/>
      <c r="B45" s="308"/>
      <c r="C45" s="309" t="s">
        <v>500</v>
      </c>
      <c r="D45" s="310"/>
      <c r="E45" s="311">
        <v>200</v>
      </c>
      <c r="F45" s="312"/>
      <c r="G45" s="313"/>
      <c r="H45" s="314"/>
      <c r="I45" s="306"/>
      <c r="J45" s="315"/>
      <c r="K45" s="306"/>
      <c r="M45" s="307" t="s">
        <v>500</v>
      </c>
      <c r="O45" s="292"/>
    </row>
    <row r="46" spans="1:80">
      <c r="A46" s="293">
        <v>22</v>
      </c>
      <c r="B46" s="294" t="s">
        <v>501</v>
      </c>
      <c r="C46" s="295" t="s">
        <v>502</v>
      </c>
      <c r="D46" s="296" t="s">
        <v>113</v>
      </c>
      <c r="E46" s="297">
        <v>291.125</v>
      </c>
      <c r="F46" s="297">
        <v>0</v>
      </c>
      <c r="G46" s="298">
        <f>E46*F46</f>
        <v>0</v>
      </c>
      <c r="H46" s="299">
        <v>0</v>
      </c>
      <c r="I46" s="300">
        <f>E46*H46</f>
        <v>0</v>
      </c>
      <c r="J46" s="299">
        <v>0</v>
      </c>
      <c r="K46" s="300">
        <f>E46*J46</f>
        <v>0</v>
      </c>
      <c r="O46" s="292">
        <v>2</v>
      </c>
      <c r="AA46" s="261">
        <v>1</v>
      </c>
      <c r="AB46" s="261">
        <v>1</v>
      </c>
      <c r="AC46" s="261">
        <v>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1</v>
      </c>
      <c r="CB46" s="292">
        <v>1</v>
      </c>
    </row>
    <row r="47" spans="1:80">
      <c r="A47" s="301"/>
      <c r="B47" s="308"/>
      <c r="C47" s="309" t="s">
        <v>189</v>
      </c>
      <c r="D47" s="310"/>
      <c r="E47" s="311">
        <v>143.125</v>
      </c>
      <c r="F47" s="312"/>
      <c r="G47" s="313"/>
      <c r="H47" s="314"/>
      <c r="I47" s="306"/>
      <c r="J47" s="315"/>
      <c r="K47" s="306"/>
      <c r="M47" s="307" t="s">
        <v>189</v>
      </c>
      <c r="O47" s="292"/>
    </row>
    <row r="48" spans="1:80">
      <c r="A48" s="301"/>
      <c r="B48" s="308"/>
      <c r="C48" s="309" t="s">
        <v>503</v>
      </c>
      <c r="D48" s="310"/>
      <c r="E48" s="311">
        <v>148</v>
      </c>
      <c r="F48" s="312"/>
      <c r="G48" s="313"/>
      <c r="H48" s="314"/>
      <c r="I48" s="306"/>
      <c r="J48" s="315"/>
      <c r="K48" s="306"/>
      <c r="M48" s="307" t="s">
        <v>503</v>
      </c>
      <c r="O48" s="292"/>
    </row>
    <row r="49" spans="1:80">
      <c r="A49" s="293">
        <v>23</v>
      </c>
      <c r="B49" s="294" t="s">
        <v>504</v>
      </c>
      <c r="C49" s="295" t="s">
        <v>505</v>
      </c>
      <c r="D49" s="296" t="s">
        <v>290</v>
      </c>
      <c r="E49" s="297">
        <v>8</v>
      </c>
      <c r="F49" s="297">
        <v>0</v>
      </c>
      <c r="G49" s="298">
        <f>E49*F49</f>
        <v>0</v>
      </c>
      <c r="H49" s="299">
        <v>0</v>
      </c>
      <c r="I49" s="300">
        <f>E49*H49</f>
        <v>0</v>
      </c>
      <c r="J49" s="299">
        <v>0</v>
      </c>
      <c r="K49" s="300">
        <f>E49*J49</f>
        <v>0</v>
      </c>
      <c r="O49" s="292">
        <v>2</v>
      </c>
      <c r="AA49" s="261">
        <v>1</v>
      </c>
      <c r="AB49" s="261">
        <v>1</v>
      </c>
      <c r="AC49" s="261">
        <v>1</v>
      </c>
      <c r="AZ49" s="261">
        <v>1</v>
      </c>
      <c r="BA49" s="261">
        <f>IF(AZ49=1,G49,0)</f>
        <v>0</v>
      </c>
      <c r="BB49" s="261">
        <f>IF(AZ49=2,G49,0)</f>
        <v>0</v>
      </c>
      <c r="BC49" s="261">
        <f>IF(AZ49=3,G49,0)</f>
        <v>0</v>
      </c>
      <c r="BD49" s="261">
        <f>IF(AZ49=4,G49,0)</f>
        <v>0</v>
      </c>
      <c r="BE49" s="261">
        <f>IF(AZ49=5,G49,0)</f>
        <v>0</v>
      </c>
      <c r="CA49" s="292">
        <v>1</v>
      </c>
      <c r="CB49" s="292">
        <v>1</v>
      </c>
    </row>
    <row r="50" spans="1:80">
      <c r="A50" s="293">
        <v>24</v>
      </c>
      <c r="B50" s="294" t="s">
        <v>195</v>
      </c>
      <c r="C50" s="295" t="s">
        <v>196</v>
      </c>
      <c r="D50" s="296" t="s">
        <v>144</v>
      </c>
      <c r="E50" s="297">
        <v>215.91</v>
      </c>
      <c r="F50" s="297">
        <v>0</v>
      </c>
      <c r="G50" s="298">
        <f>E50*F50</f>
        <v>0</v>
      </c>
      <c r="H50" s="299">
        <v>0</v>
      </c>
      <c r="I50" s="300">
        <f>E50*H50</f>
        <v>0</v>
      </c>
      <c r="J50" s="299"/>
      <c r="K50" s="300">
        <f>E50*J50</f>
        <v>0</v>
      </c>
      <c r="O50" s="292">
        <v>2</v>
      </c>
      <c r="AA50" s="261">
        <v>12</v>
      </c>
      <c r="AB50" s="261">
        <v>0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12</v>
      </c>
      <c r="CB50" s="292">
        <v>0</v>
      </c>
    </row>
    <row r="51" spans="1:80">
      <c r="A51" s="301"/>
      <c r="B51" s="308"/>
      <c r="C51" s="309" t="s">
        <v>492</v>
      </c>
      <c r="D51" s="310"/>
      <c r="E51" s="311">
        <v>215.91</v>
      </c>
      <c r="F51" s="312"/>
      <c r="G51" s="313"/>
      <c r="H51" s="314"/>
      <c r="I51" s="306"/>
      <c r="J51" s="315"/>
      <c r="K51" s="306"/>
      <c r="M51" s="307" t="s">
        <v>492</v>
      </c>
      <c r="O51" s="292"/>
    </row>
    <row r="52" spans="1:80">
      <c r="A52" s="293">
        <v>25</v>
      </c>
      <c r="B52" s="294" t="s">
        <v>197</v>
      </c>
      <c r="C52" s="295" t="s">
        <v>198</v>
      </c>
      <c r="D52" s="296" t="s">
        <v>199</v>
      </c>
      <c r="E52" s="297">
        <v>1.7273000000000001</v>
      </c>
      <c r="F52" s="297">
        <v>0</v>
      </c>
      <c r="G52" s="298">
        <f>E52*F52</f>
        <v>0</v>
      </c>
      <c r="H52" s="299">
        <v>1E-3</v>
      </c>
      <c r="I52" s="300">
        <f>E52*H52</f>
        <v>1.7273000000000002E-3</v>
      </c>
      <c r="J52" s="299"/>
      <c r="K52" s="300">
        <f>E52*J52</f>
        <v>0</v>
      </c>
      <c r="O52" s="292">
        <v>2</v>
      </c>
      <c r="AA52" s="261">
        <v>3</v>
      </c>
      <c r="AB52" s="261">
        <v>1</v>
      </c>
      <c r="AC52" s="261">
        <v>572410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3</v>
      </c>
      <c r="CB52" s="292">
        <v>1</v>
      </c>
    </row>
    <row r="53" spans="1:80">
      <c r="A53" s="301"/>
      <c r="B53" s="308"/>
      <c r="C53" s="309" t="s">
        <v>506</v>
      </c>
      <c r="D53" s="310"/>
      <c r="E53" s="311">
        <v>1.7273000000000001</v>
      </c>
      <c r="F53" s="312"/>
      <c r="G53" s="313"/>
      <c r="H53" s="314"/>
      <c r="I53" s="306"/>
      <c r="J53" s="315"/>
      <c r="K53" s="306"/>
      <c r="M53" s="307" t="s">
        <v>506</v>
      </c>
      <c r="O53" s="292"/>
    </row>
    <row r="54" spans="1:80">
      <c r="A54" s="316"/>
      <c r="B54" s="317" t="s">
        <v>100</v>
      </c>
      <c r="C54" s="318" t="s">
        <v>110</v>
      </c>
      <c r="D54" s="319"/>
      <c r="E54" s="320"/>
      <c r="F54" s="321"/>
      <c r="G54" s="322">
        <f>SUM(G7:G53)</f>
        <v>0</v>
      </c>
      <c r="H54" s="323"/>
      <c r="I54" s="324">
        <f>SUM(I7:I53)</f>
        <v>3.5173000000000001E-3</v>
      </c>
      <c r="J54" s="323"/>
      <c r="K54" s="324">
        <f>SUM(K7:K53)</f>
        <v>-473.15729999999996</v>
      </c>
      <c r="O54" s="292">
        <v>4</v>
      </c>
      <c r="BA54" s="325">
        <f>SUM(BA7:BA53)</f>
        <v>0</v>
      </c>
      <c r="BB54" s="325">
        <f>SUM(BB7:BB53)</f>
        <v>0</v>
      </c>
      <c r="BC54" s="325">
        <f>SUM(BC7:BC53)</f>
        <v>0</v>
      </c>
      <c r="BD54" s="325">
        <f>SUM(BD7:BD53)</f>
        <v>0</v>
      </c>
      <c r="BE54" s="325">
        <f>SUM(BE7:BE53)</f>
        <v>0</v>
      </c>
    </row>
    <row r="55" spans="1:80">
      <c r="A55" s="282" t="s">
        <v>97</v>
      </c>
      <c r="B55" s="283" t="s">
        <v>230</v>
      </c>
      <c r="C55" s="284" t="s">
        <v>231</v>
      </c>
      <c r="D55" s="285"/>
      <c r="E55" s="286"/>
      <c r="F55" s="286"/>
      <c r="G55" s="287"/>
      <c r="H55" s="288"/>
      <c r="I55" s="289"/>
      <c r="J55" s="290"/>
      <c r="K55" s="291"/>
      <c r="O55" s="292">
        <v>1</v>
      </c>
    </row>
    <row r="56" spans="1:80">
      <c r="A56" s="293">
        <v>26</v>
      </c>
      <c r="B56" s="294" t="s">
        <v>240</v>
      </c>
      <c r="C56" s="295" t="s">
        <v>241</v>
      </c>
      <c r="D56" s="296" t="s">
        <v>113</v>
      </c>
      <c r="E56" s="297">
        <v>728.37300000000005</v>
      </c>
      <c r="F56" s="297">
        <v>0</v>
      </c>
      <c r="G56" s="298">
        <f>E56*F56</f>
        <v>0</v>
      </c>
      <c r="H56" s="299">
        <v>0.37080000000000002</v>
      </c>
      <c r="I56" s="300">
        <f>E56*H56</f>
        <v>270.08070840000005</v>
      </c>
      <c r="J56" s="299">
        <v>0</v>
      </c>
      <c r="K56" s="300">
        <f>E56*J56</f>
        <v>0</v>
      </c>
      <c r="O56" s="292">
        <v>2</v>
      </c>
      <c r="AA56" s="261">
        <v>1</v>
      </c>
      <c r="AB56" s="261">
        <v>1</v>
      </c>
      <c r="AC56" s="261">
        <v>1</v>
      </c>
      <c r="AZ56" s="261">
        <v>1</v>
      </c>
      <c r="BA56" s="261">
        <f>IF(AZ56=1,G56,0)</f>
        <v>0</v>
      </c>
      <c r="BB56" s="261">
        <f>IF(AZ56=2,G56,0)</f>
        <v>0</v>
      </c>
      <c r="BC56" s="261">
        <f>IF(AZ56=3,G56,0)</f>
        <v>0</v>
      </c>
      <c r="BD56" s="261">
        <f>IF(AZ56=4,G56,0)</f>
        <v>0</v>
      </c>
      <c r="BE56" s="261">
        <f>IF(AZ56=5,G56,0)</f>
        <v>0</v>
      </c>
      <c r="CA56" s="292">
        <v>1</v>
      </c>
      <c r="CB56" s="292">
        <v>1</v>
      </c>
    </row>
    <row r="57" spans="1:80">
      <c r="A57" s="301"/>
      <c r="B57" s="308"/>
      <c r="C57" s="309" t="s">
        <v>507</v>
      </c>
      <c r="D57" s="310"/>
      <c r="E57" s="311">
        <v>712.50300000000004</v>
      </c>
      <c r="F57" s="312"/>
      <c r="G57" s="313"/>
      <c r="H57" s="314"/>
      <c r="I57" s="306"/>
      <c r="J57" s="315"/>
      <c r="K57" s="306"/>
      <c r="M57" s="307" t="s">
        <v>507</v>
      </c>
      <c r="O57" s="292"/>
    </row>
    <row r="58" spans="1:80">
      <c r="A58" s="301"/>
      <c r="B58" s="308"/>
      <c r="C58" s="309" t="s">
        <v>508</v>
      </c>
      <c r="D58" s="310"/>
      <c r="E58" s="311">
        <v>15.87</v>
      </c>
      <c r="F58" s="312"/>
      <c r="G58" s="313"/>
      <c r="H58" s="314"/>
      <c r="I58" s="306"/>
      <c r="J58" s="315"/>
      <c r="K58" s="306"/>
      <c r="M58" s="307" t="s">
        <v>508</v>
      </c>
      <c r="O58" s="292"/>
    </row>
    <row r="59" spans="1:80">
      <c r="A59" s="293">
        <v>27</v>
      </c>
      <c r="B59" s="294" t="s">
        <v>245</v>
      </c>
      <c r="C59" s="295" t="s">
        <v>246</v>
      </c>
      <c r="D59" s="296" t="s">
        <v>113</v>
      </c>
      <c r="E59" s="297">
        <v>582.95699999999999</v>
      </c>
      <c r="F59" s="297">
        <v>0</v>
      </c>
      <c r="G59" s="298">
        <f>E59*F59</f>
        <v>0</v>
      </c>
      <c r="H59" s="299">
        <v>0.46166000000000001</v>
      </c>
      <c r="I59" s="300">
        <f>E59*H59</f>
        <v>269.12792861999998</v>
      </c>
      <c r="J59" s="299">
        <v>0</v>
      </c>
      <c r="K59" s="300">
        <f>E59*J59</f>
        <v>0</v>
      </c>
      <c r="O59" s="292">
        <v>2</v>
      </c>
      <c r="AA59" s="261">
        <v>1</v>
      </c>
      <c r="AB59" s="261">
        <v>1</v>
      </c>
      <c r="AC59" s="261">
        <v>1</v>
      </c>
      <c r="AZ59" s="261">
        <v>1</v>
      </c>
      <c r="BA59" s="261">
        <f>IF(AZ59=1,G59,0)</f>
        <v>0</v>
      </c>
      <c r="BB59" s="261">
        <f>IF(AZ59=2,G59,0)</f>
        <v>0</v>
      </c>
      <c r="BC59" s="261">
        <f>IF(AZ59=3,G59,0)</f>
        <v>0</v>
      </c>
      <c r="BD59" s="261">
        <f>IF(AZ59=4,G59,0)</f>
        <v>0</v>
      </c>
      <c r="BE59" s="261">
        <f>IF(AZ59=5,G59,0)</f>
        <v>0</v>
      </c>
      <c r="CA59" s="292">
        <v>1</v>
      </c>
      <c r="CB59" s="292">
        <v>1</v>
      </c>
    </row>
    <row r="60" spans="1:80">
      <c r="A60" s="301"/>
      <c r="B60" s="308"/>
      <c r="C60" s="309" t="s">
        <v>509</v>
      </c>
      <c r="D60" s="310"/>
      <c r="E60" s="311">
        <v>582.95699999999999</v>
      </c>
      <c r="F60" s="312"/>
      <c r="G60" s="313"/>
      <c r="H60" s="314"/>
      <c r="I60" s="306"/>
      <c r="J60" s="315"/>
      <c r="K60" s="306"/>
      <c r="M60" s="307" t="s">
        <v>509</v>
      </c>
      <c r="O60" s="292"/>
    </row>
    <row r="61" spans="1:80">
      <c r="A61" s="293">
        <v>28</v>
      </c>
      <c r="B61" s="294" t="s">
        <v>260</v>
      </c>
      <c r="C61" s="295" t="s">
        <v>261</v>
      </c>
      <c r="D61" s="296" t="s">
        <v>113</v>
      </c>
      <c r="E61" s="297">
        <v>1129.5999999999999</v>
      </c>
      <c r="F61" s="297">
        <v>0</v>
      </c>
      <c r="G61" s="298">
        <f>E61*F61</f>
        <v>0</v>
      </c>
      <c r="H61" s="299">
        <v>5.5449999999999999E-2</v>
      </c>
      <c r="I61" s="300">
        <f>E61*H61</f>
        <v>62.636319999999991</v>
      </c>
      <c r="J61" s="299">
        <v>0</v>
      </c>
      <c r="K61" s="300">
        <f>E61*J61</f>
        <v>0</v>
      </c>
      <c r="O61" s="292">
        <v>2</v>
      </c>
      <c r="AA61" s="261">
        <v>1</v>
      </c>
      <c r="AB61" s="261">
        <v>0</v>
      </c>
      <c r="AC61" s="261">
        <v>0</v>
      </c>
      <c r="AZ61" s="261">
        <v>1</v>
      </c>
      <c r="BA61" s="261">
        <f>IF(AZ61=1,G61,0)</f>
        <v>0</v>
      </c>
      <c r="BB61" s="261">
        <f>IF(AZ61=2,G61,0)</f>
        <v>0</v>
      </c>
      <c r="BC61" s="261">
        <f>IF(AZ61=3,G61,0)</f>
        <v>0</v>
      </c>
      <c r="BD61" s="261">
        <f>IF(AZ61=4,G61,0)</f>
        <v>0</v>
      </c>
      <c r="BE61" s="261">
        <f>IF(AZ61=5,G61,0)</f>
        <v>0</v>
      </c>
      <c r="CA61" s="292">
        <v>1</v>
      </c>
      <c r="CB61" s="292">
        <v>0</v>
      </c>
    </row>
    <row r="62" spans="1:80">
      <c r="A62" s="301"/>
      <c r="B62" s="308"/>
      <c r="C62" s="309" t="s">
        <v>510</v>
      </c>
      <c r="D62" s="310"/>
      <c r="E62" s="311">
        <v>1029.5999999999999</v>
      </c>
      <c r="F62" s="312"/>
      <c r="G62" s="313"/>
      <c r="H62" s="314"/>
      <c r="I62" s="306"/>
      <c r="J62" s="315"/>
      <c r="K62" s="306"/>
      <c r="M62" s="307" t="s">
        <v>510</v>
      </c>
      <c r="O62" s="292"/>
    </row>
    <row r="63" spans="1:80">
      <c r="A63" s="301"/>
      <c r="B63" s="308"/>
      <c r="C63" s="309" t="s">
        <v>276</v>
      </c>
      <c r="D63" s="310"/>
      <c r="E63" s="311">
        <v>100</v>
      </c>
      <c r="F63" s="312"/>
      <c r="G63" s="313"/>
      <c r="H63" s="314"/>
      <c r="I63" s="306"/>
      <c r="J63" s="315"/>
      <c r="K63" s="306"/>
      <c r="M63" s="307">
        <v>100</v>
      </c>
      <c r="O63" s="292"/>
    </row>
    <row r="64" spans="1:80">
      <c r="A64" s="293">
        <v>29</v>
      </c>
      <c r="B64" s="294" t="s">
        <v>265</v>
      </c>
      <c r="C64" s="295" t="s">
        <v>266</v>
      </c>
      <c r="D64" s="296" t="s">
        <v>113</v>
      </c>
      <c r="E64" s="297">
        <v>10.08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>
        <v>0</v>
      </c>
      <c r="K64" s="300">
        <f>E64*J64</f>
        <v>0</v>
      </c>
      <c r="O64" s="292">
        <v>2</v>
      </c>
      <c r="AA64" s="261">
        <v>1</v>
      </c>
      <c r="AB64" s="261">
        <v>1</v>
      </c>
      <c r="AC64" s="261">
        <v>1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1</v>
      </c>
      <c r="CB64" s="292">
        <v>1</v>
      </c>
    </row>
    <row r="65" spans="1:80">
      <c r="A65" s="301"/>
      <c r="B65" s="308"/>
      <c r="C65" s="309" t="s">
        <v>511</v>
      </c>
      <c r="D65" s="310"/>
      <c r="E65" s="311">
        <v>10.08</v>
      </c>
      <c r="F65" s="312"/>
      <c r="G65" s="313"/>
      <c r="H65" s="314"/>
      <c r="I65" s="306"/>
      <c r="J65" s="315"/>
      <c r="K65" s="306"/>
      <c r="M65" s="307" t="s">
        <v>511</v>
      </c>
      <c r="O65" s="292"/>
    </row>
    <row r="66" spans="1:80">
      <c r="A66" s="293">
        <v>30</v>
      </c>
      <c r="B66" s="294" t="s">
        <v>269</v>
      </c>
      <c r="C66" s="295" t="s">
        <v>270</v>
      </c>
      <c r="D66" s="296" t="s">
        <v>113</v>
      </c>
      <c r="E66" s="297">
        <v>179.8</v>
      </c>
      <c r="F66" s="297">
        <v>0</v>
      </c>
      <c r="G66" s="298">
        <f>E66*F66</f>
        <v>0</v>
      </c>
      <c r="H66" s="299">
        <v>7.3899999999999993E-2</v>
      </c>
      <c r="I66" s="300">
        <f>E66*H66</f>
        <v>13.28722</v>
      </c>
      <c r="J66" s="299">
        <v>0</v>
      </c>
      <c r="K66" s="300">
        <f>E66*J66</f>
        <v>0</v>
      </c>
      <c r="O66" s="292">
        <v>2</v>
      </c>
      <c r="AA66" s="261">
        <v>1</v>
      </c>
      <c r="AB66" s="261">
        <v>1</v>
      </c>
      <c r="AC66" s="261">
        <v>1</v>
      </c>
      <c r="AZ66" s="261">
        <v>1</v>
      </c>
      <c r="BA66" s="261">
        <f>IF(AZ66=1,G66,0)</f>
        <v>0</v>
      </c>
      <c r="BB66" s="261">
        <f>IF(AZ66=2,G66,0)</f>
        <v>0</v>
      </c>
      <c r="BC66" s="261">
        <f>IF(AZ66=3,G66,0)</f>
        <v>0</v>
      </c>
      <c r="BD66" s="261">
        <f>IF(AZ66=4,G66,0)</f>
        <v>0</v>
      </c>
      <c r="BE66" s="261">
        <f>IF(AZ66=5,G66,0)</f>
        <v>0</v>
      </c>
      <c r="CA66" s="292">
        <v>1</v>
      </c>
      <c r="CB66" s="292">
        <v>1</v>
      </c>
    </row>
    <row r="67" spans="1:80">
      <c r="A67" s="301"/>
      <c r="B67" s="308"/>
      <c r="C67" s="309" t="s">
        <v>512</v>
      </c>
      <c r="D67" s="310"/>
      <c r="E67" s="311">
        <v>179.8</v>
      </c>
      <c r="F67" s="312"/>
      <c r="G67" s="313"/>
      <c r="H67" s="314"/>
      <c r="I67" s="306"/>
      <c r="J67" s="315"/>
      <c r="K67" s="306"/>
      <c r="M67" s="307" t="s">
        <v>512</v>
      </c>
      <c r="O67" s="292"/>
    </row>
    <row r="68" spans="1:80">
      <c r="A68" s="293">
        <v>31</v>
      </c>
      <c r="B68" s="294" t="s">
        <v>278</v>
      </c>
      <c r="C68" s="295" t="s">
        <v>279</v>
      </c>
      <c r="D68" s="296" t="s">
        <v>113</v>
      </c>
      <c r="E68" s="297">
        <v>43.4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>
        <v>0</v>
      </c>
      <c r="K68" s="300">
        <f>E68*J68</f>
        <v>0</v>
      </c>
      <c r="O68" s="292">
        <v>2</v>
      </c>
      <c r="AA68" s="261">
        <v>1</v>
      </c>
      <c r="AB68" s="261">
        <v>1</v>
      </c>
      <c r="AC68" s="261">
        <v>1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1</v>
      </c>
      <c r="CB68" s="292">
        <v>1</v>
      </c>
    </row>
    <row r="69" spans="1:80">
      <c r="A69" s="301"/>
      <c r="B69" s="308"/>
      <c r="C69" s="309" t="s">
        <v>513</v>
      </c>
      <c r="D69" s="310"/>
      <c r="E69" s="311">
        <v>43.4</v>
      </c>
      <c r="F69" s="312"/>
      <c r="G69" s="313"/>
      <c r="H69" s="314"/>
      <c r="I69" s="306"/>
      <c r="J69" s="315"/>
      <c r="K69" s="306"/>
      <c r="M69" s="307" t="s">
        <v>513</v>
      </c>
      <c r="O69" s="292"/>
    </row>
    <row r="70" spans="1:80">
      <c r="A70" s="293">
        <v>32</v>
      </c>
      <c r="B70" s="294" t="s">
        <v>291</v>
      </c>
      <c r="C70" s="295" t="s">
        <v>514</v>
      </c>
      <c r="D70" s="296" t="s">
        <v>113</v>
      </c>
      <c r="E70" s="297">
        <v>14.5656</v>
      </c>
      <c r="F70" s="297">
        <v>0</v>
      </c>
      <c r="G70" s="298">
        <f>E70*F70</f>
        <v>0</v>
      </c>
      <c r="H70" s="299">
        <v>0.12959999999999999</v>
      </c>
      <c r="I70" s="300">
        <f>E70*H70</f>
        <v>1.8877017599999999</v>
      </c>
      <c r="J70" s="299"/>
      <c r="K70" s="300">
        <f>E70*J70</f>
        <v>0</v>
      </c>
      <c r="O70" s="292">
        <v>2</v>
      </c>
      <c r="AA70" s="261">
        <v>3</v>
      </c>
      <c r="AB70" s="261">
        <v>1</v>
      </c>
      <c r="AC70" s="261">
        <v>59242020.5</v>
      </c>
      <c r="AZ70" s="261">
        <v>1</v>
      </c>
      <c r="BA70" s="261">
        <f>IF(AZ70=1,G70,0)</f>
        <v>0</v>
      </c>
      <c r="BB70" s="261">
        <f>IF(AZ70=2,G70,0)</f>
        <v>0</v>
      </c>
      <c r="BC70" s="261">
        <f>IF(AZ70=3,G70,0)</f>
        <v>0</v>
      </c>
      <c r="BD70" s="261">
        <f>IF(AZ70=4,G70,0)</f>
        <v>0</v>
      </c>
      <c r="BE70" s="261">
        <f>IF(AZ70=5,G70,0)</f>
        <v>0</v>
      </c>
      <c r="CA70" s="292">
        <v>3</v>
      </c>
      <c r="CB70" s="292">
        <v>1</v>
      </c>
    </row>
    <row r="71" spans="1:80">
      <c r="A71" s="301"/>
      <c r="B71" s="308"/>
      <c r="C71" s="309" t="s">
        <v>515</v>
      </c>
      <c r="D71" s="310"/>
      <c r="E71" s="311">
        <v>14.5656</v>
      </c>
      <c r="F71" s="312"/>
      <c r="G71" s="313"/>
      <c r="H71" s="314"/>
      <c r="I71" s="306"/>
      <c r="J71" s="315"/>
      <c r="K71" s="306"/>
      <c r="M71" s="307" t="s">
        <v>515</v>
      </c>
      <c r="O71" s="292"/>
    </row>
    <row r="72" spans="1:80">
      <c r="A72" s="293">
        <v>33</v>
      </c>
      <c r="B72" s="294" t="s">
        <v>295</v>
      </c>
      <c r="C72" s="295" t="s">
        <v>296</v>
      </c>
      <c r="D72" s="296" t="s">
        <v>113</v>
      </c>
      <c r="E72" s="297">
        <v>1141.9104</v>
      </c>
      <c r="F72" s="297">
        <v>0</v>
      </c>
      <c r="G72" s="298">
        <f>E72*F72</f>
        <v>0</v>
      </c>
      <c r="H72" s="299">
        <v>0.12959999999999999</v>
      </c>
      <c r="I72" s="300">
        <f>E72*H72</f>
        <v>147.99158783999999</v>
      </c>
      <c r="J72" s="299"/>
      <c r="K72" s="300">
        <f>E72*J72</f>
        <v>0</v>
      </c>
      <c r="O72" s="292">
        <v>2</v>
      </c>
      <c r="AA72" s="261">
        <v>3</v>
      </c>
      <c r="AB72" s="261">
        <v>1</v>
      </c>
      <c r="AC72" s="261">
        <v>59245020.100000001</v>
      </c>
      <c r="AZ72" s="261">
        <v>1</v>
      </c>
      <c r="BA72" s="261">
        <f>IF(AZ72=1,G72,0)</f>
        <v>0</v>
      </c>
      <c r="BB72" s="261">
        <f>IF(AZ72=2,G72,0)</f>
        <v>0</v>
      </c>
      <c r="BC72" s="261">
        <f>IF(AZ72=3,G72,0)</f>
        <v>0</v>
      </c>
      <c r="BD72" s="261">
        <f>IF(AZ72=4,G72,0)</f>
        <v>0</v>
      </c>
      <c r="BE72" s="261">
        <f>IF(AZ72=5,G72,0)</f>
        <v>0</v>
      </c>
      <c r="CA72" s="292">
        <v>3</v>
      </c>
      <c r="CB72" s="292">
        <v>1</v>
      </c>
    </row>
    <row r="73" spans="1:80">
      <c r="A73" s="301"/>
      <c r="B73" s="308"/>
      <c r="C73" s="309" t="s">
        <v>516</v>
      </c>
      <c r="D73" s="310"/>
      <c r="E73" s="311">
        <v>1039.9104</v>
      </c>
      <c r="F73" s="312"/>
      <c r="G73" s="313"/>
      <c r="H73" s="314"/>
      <c r="I73" s="306"/>
      <c r="J73" s="315"/>
      <c r="K73" s="306"/>
      <c r="M73" s="307" t="s">
        <v>516</v>
      </c>
      <c r="O73" s="292"/>
    </row>
    <row r="74" spans="1:80">
      <c r="A74" s="301"/>
      <c r="B74" s="308"/>
      <c r="C74" s="309" t="s">
        <v>310</v>
      </c>
      <c r="D74" s="310"/>
      <c r="E74" s="311">
        <v>102</v>
      </c>
      <c r="F74" s="312"/>
      <c r="G74" s="313"/>
      <c r="H74" s="314"/>
      <c r="I74" s="306"/>
      <c r="J74" s="315"/>
      <c r="K74" s="306"/>
      <c r="M74" s="307" t="s">
        <v>310</v>
      </c>
      <c r="O74" s="292"/>
    </row>
    <row r="75" spans="1:80">
      <c r="A75" s="293">
        <v>34</v>
      </c>
      <c r="B75" s="294" t="s">
        <v>299</v>
      </c>
      <c r="C75" s="295" t="s">
        <v>300</v>
      </c>
      <c r="D75" s="296" t="s">
        <v>113</v>
      </c>
      <c r="E75" s="297">
        <v>10.281599999999999</v>
      </c>
      <c r="F75" s="297">
        <v>0</v>
      </c>
      <c r="G75" s="298">
        <f>E75*F75</f>
        <v>0</v>
      </c>
      <c r="H75" s="299">
        <v>0.12959999999999999</v>
      </c>
      <c r="I75" s="300">
        <f>E75*H75</f>
        <v>1.3324953599999998</v>
      </c>
      <c r="J75" s="299"/>
      <c r="K75" s="300">
        <f>E75*J75</f>
        <v>0</v>
      </c>
      <c r="O75" s="292">
        <v>2</v>
      </c>
      <c r="AA75" s="261">
        <v>3</v>
      </c>
      <c r="AB75" s="261">
        <v>1</v>
      </c>
      <c r="AC75" s="261">
        <v>59245020.200000003</v>
      </c>
      <c r="AZ75" s="261">
        <v>1</v>
      </c>
      <c r="BA75" s="261">
        <f>IF(AZ75=1,G75,0)</f>
        <v>0</v>
      </c>
      <c r="BB75" s="261">
        <f>IF(AZ75=2,G75,0)</f>
        <v>0</v>
      </c>
      <c r="BC75" s="261">
        <f>IF(AZ75=3,G75,0)</f>
        <v>0</v>
      </c>
      <c r="BD75" s="261">
        <f>IF(AZ75=4,G75,0)</f>
        <v>0</v>
      </c>
      <c r="BE75" s="261">
        <f>IF(AZ75=5,G75,0)</f>
        <v>0</v>
      </c>
      <c r="CA75" s="292">
        <v>3</v>
      </c>
      <c r="CB75" s="292">
        <v>1</v>
      </c>
    </row>
    <row r="76" spans="1:80">
      <c r="A76" s="301"/>
      <c r="B76" s="308"/>
      <c r="C76" s="309" t="s">
        <v>517</v>
      </c>
      <c r="D76" s="310"/>
      <c r="E76" s="311">
        <v>10.281599999999999</v>
      </c>
      <c r="F76" s="312"/>
      <c r="G76" s="313"/>
      <c r="H76" s="314"/>
      <c r="I76" s="306"/>
      <c r="J76" s="315"/>
      <c r="K76" s="306"/>
      <c r="M76" s="307" t="s">
        <v>517</v>
      </c>
      <c r="O76" s="292"/>
    </row>
    <row r="77" spans="1:80">
      <c r="A77" s="293">
        <v>35</v>
      </c>
      <c r="B77" s="294" t="s">
        <v>306</v>
      </c>
      <c r="C77" s="295" t="s">
        <v>307</v>
      </c>
      <c r="D77" s="296" t="s">
        <v>113</v>
      </c>
      <c r="E77" s="297">
        <v>124.5624</v>
      </c>
      <c r="F77" s="297">
        <v>0</v>
      </c>
      <c r="G77" s="298">
        <f>E77*F77</f>
        <v>0</v>
      </c>
      <c r="H77" s="299">
        <v>0.12959999999999999</v>
      </c>
      <c r="I77" s="300">
        <f>E77*H77</f>
        <v>16.143287039999997</v>
      </c>
      <c r="J77" s="299"/>
      <c r="K77" s="300">
        <f>E77*J77</f>
        <v>0</v>
      </c>
      <c r="O77" s="292">
        <v>2</v>
      </c>
      <c r="AA77" s="261">
        <v>3</v>
      </c>
      <c r="AB77" s="261">
        <v>1</v>
      </c>
      <c r="AC77" s="261">
        <v>59245020.299999997</v>
      </c>
      <c r="AZ77" s="261">
        <v>1</v>
      </c>
      <c r="BA77" s="261">
        <f>IF(AZ77=1,G77,0)</f>
        <v>0</v>
      </c>
      <c r="BB77" s="261">
        <f>IF(AZ77=2,G77,0)</f>
        <v>0</v>
      </c>
      <c r="BC77" s="261">
        <f>IF(AZ77=3,G77,0)</f>
        <v>0</v>
      </c>
      <c r="BD77" s="261">
        <f>IF(AZ77=4,G77,0)</f>
        <v>0</v>
      </c>
      <c r="BE77" s="261">
        <f>IF(AZ77=5,G77,0)</f>
        <v>0</v>
      </c>
      <c r="CA77" s="292">
        <v>3</v>
      </c>
      <c r="CB77" s="292">
        <v>1</v>
      </c>
    </row>
    <row r="78" spans="1:80">
      <c r="A78" s="301"/>
      <c r="B78" s="308"/>
      <c r="C78" s="309" t="s">
        <v>518</v>
      </c>
      <c r="D78" s="310"/>
      <c r="E78" s="311">
        <v>124.5624</v>
      </c>
      <c r="F78" s="312"/>
      <c r="G78" s="313"/>
      <c r="H78" s="314"/>
      <c r="I78" s="306"/>
      <c r="J78" s="315"/>
      <c r="K78" s="306"/>
      <c r="M78" s="307" t="s">
        <v>518</v>
      </c>
      <c r="O78" s="292"/>
    </row>
    <row r="79" spans="1:80">
      <c r="A79" s="293">
        <v>36</v>
      </c>
      <c r="B79" s="294" t="s">
        <v>311</v>
      </c>
      <c r="C79" s="295" t="s">
        <v>312</v>
      </c>
      <c r="D79" s="296" t="s">
        <v>113</v>
      </c>
      <c r="E79" s="297">
        <v>44.268000000000001</v>
      </c>
      <c r="F79" s="297">
        <v>0</v>
      </c>
      <c r="G79" s="298">
        <f>E79*F79</f>
        <v>0</v>
      </c>
      <c r="H79" s="299">
        <v>0.12959999999999999</v>
      </c>
      <c r="I79" s="300">
        <f>E79*H79</f>
        <v>5.7371327999999995</v>
      </c>
      <c r="J79" s="299"/>
      <c r="K79" s="300">
        <f>E79*J79</f>
        <v>0</v>
      </c>
      <c r="O79" s="292">
        <v>2</v>
      </c>
      <c r="AA79" s="261">
        <v>3</v>
      </c>
      <c r="AB79" s="261">
        <v>1</v>
      </c>
      <c r="AC79" s="261">
        <v>59245020.399999999</v>
      </c>
      <c r="AZ79" s="261">
        <v>1</v>
      </c>
      <c r="BA79" s="261">
        <f>IF(AZ79=1,G79,0)</f>
        <v>0</v>
      </c>
      <c r="BB79" s="261">
        <f>IF(AZ79=2,G79,0)</f>
        <v>0</v>
      </c>
      <c r="BC79" s="261">
        <f>IF(AZ79=3,G79,0)</f>
        <v>0</v>
      </c>
      <c r="BD79" s="261">
        <f>IF(AZ79=4,G79,0)</f>
        <v>0</v>
      </c>
      <c r="BE79" s="261">
        <f>IF(AZ79=5,G79,0)</f>
        <v>0</v>
      </c>
      <c r="CA79" s="292">
        <v>3</v>
      </c>
      <c r="CB79" s="292">
        <v>1</v>
      </c>
    </row>
    <row r="80" spans="1:80">
      <c r="A80" s="301"/>
      <c r="B80" s="308"/>
      <c r="C80" s="309" t="s">
        <v>519</v>
      </c>
      <c r="D80" s="310"/>
      <c r="E80" s="311">
        <v>44.268000000000001</v>
      </c>
      <c r="F80" s="312"/>
      <c r="G80" s="313"/>
      <c r="H80" s="314"/>
      <c r="I80" s="306"/>
      <c r="J80" s="315"/>
      <c r="K80" s="306"/>
      <c r="M80" s="307" t="s">
        <v>519</v>
      </c>
      <c r="O80" s="292"/>
    </row>
    <row r="81" spans="1:80">
      <c r="A81" s="316"/>
      <c r="B81" s="317" t="s">
        <v>100</v>
      </c>
      <c r="C81" s="318" t="s">
        <v>232</v>
      </c>
      <c r="D81" s="319"/>
      <c r="E81" s="320"/>
      <c r="F81" s="321"/>
      <c r="G81" s="322">
        <f>SUM(G55:G80)</f>
        <v>0</v>
      </c>
      <c r="H81" s="323"/>
      <c r="I81" s="324">
        <f>SUM(I55:I80)</f>
        <v>788.22438182000008</v>
      </c>
      <c r="J81" s="323"/>
      <c r="K81" s="324">
        <f>SUM(K55:K80)</f>
        <v>0</v>
      </c>
      <c r="O81" s="292">
        <v>4</v>
      </c>
      <c r="BA81" s="325">
        <f>SUM(BA55:BA80)</f>
        <v>0</v>
      </c>
      <c r="BB81" s="325">
        <f>SUM(BB55:BB80)</f>
        <v>0</v>
      </c>
      <c r="BC81" s="325">
        <f>SUM(BC55:BC80)</f>
        <v>0</v>
      </c>
      <c r="BD81" s="325">
        <f>SUM(BD55:BD80)</f>
        <v>0</v>
      </c>
      <c r="BE81" s="325">
        <f>SUM(BE55:BE80)</f>
        <v>0</v>
      </c>
    </row>
    <row r="82" spans="1:80">
      <c r="A82" s="282" t="s">
        <v>97</v>
      </c>
      <c r="B82" s="283" t="s">
        <v>321</v>
      </c>
      <c r="C82" s="284" t="s">
        <v>322</v>
      </c>
      <c r="D82" s="285"/>
      <c r="E82" s="286"/>
      <c r="F82" s="286"/>
      <c r="G82" s="287"/>
      <c r="H82" s="288"/>
      <c r="I82" s="289"/>
      <c r="J82" s="290"/>
      <c r="K82" s="291"/>
      <c r="O82" s="292">
        <v>1</v>
      </c>
    </row>
    <row r="83" spans="1:80">
      <c r="A83" s="293">
        <v>37</v>
      </c>
      <c r="B83" s="294" t="s">
        <v>324</v>
      </c>
      <c r="C83" s="295" t="s">
        <v>325</v>
      </c>
      <c r="D83" s="296" t="s">
        <v>290</v>
      </c>
      <c r="E83" s="297">
        <v>4</v>
      </c>
      <c r="F83" s="297">
        <v>0</v>
      </c>
      <c r="G83" s="298">
        <f>E83*F83</f>
        <v>0</v>
      </c>
      <c r="H83" s="299">
        <v>0.31508000000000003</v>
      </c>
      <c r="I83" s="300">
        <f>E83*H83</f>
        <v>1.2603200000000001</v>
      </c>
      <c r="J83" s="299">
        <v>0</v>
      </c>
      <c r="K83" s="300">
        <f>E83*J83</f>
        <v>0</v>
      </c>
      <c r="O83" s="292">
        <v>2</v>
      </c>
      <c r="AA83" s="261">
        <v>1</v>
      </c>
      <c r="AB83" s="261">
        <v>1</v>
      </c>
      <c r="AC83" s="261">
        <v>1</v>
      </c>
      <c r="AZ83" s="261">
        <v>1</v>
      </c>
      <c r="BA83" s="261">
        <f>IF(AZ83=1,G83,0)</f>
        <v>0</v>
      </c>
      <c r="BB83" s="261">
        <f>IF(AZ83=2,G83,0)</f>
        <v>0</v>
      </c>
      <c r="BC83" s="261">
        <f>IF(AZ83=3,G83,0)</f>
        <v>0</v>
      </c>
      <c r="BD83" s="261">
        <f>IF(AZ83=4,G83,0)</f>
        <v>0</v>
      </c>
      <c r="BE83" s="261">
        <f>IF(AZ83=5,G83,0)</f>
        <v>0</v>
      </c>
      <c r="CA83" s="292">
        <v>1</v>
      </c>
      <c r="CB83" s="292">
        <v>1</v>
      </c>
    </row>
    <row r="84" spans="1:80">
      <c r="A84" s="293">
        <v>38</v>
      </c>
      <c r="B84" s="294" t="s">
        <v>327</v>
      </c>
      <c r="C84" s="295" t="s">
        <v>328</v>
      </c>
      <c r="D84" s="296" t="s">
        <v>290</v>
      </c>
      <c r="E84" s="297">
        <v>4</v>
      </c>
      <c r="F84" s="297">
        <v>0</v>
      </c>
      <c r="G84" s="298">
        <f>E84*F84</f>
        <v>0</v>
      </c>
      <c r="H84" s="299">
        <v>0.26469999999999999</v>
      </c>
      <c r="I84" s="300">
        <f>E84*H84</f>
        <v>1.0588</v>
      </c>
      <c r="J84" s="299">
        <v>0</v>
      </c>
      <c r="K84" s="300">
        <f>E84*J84</f>
        <v>0</v>
      </c>
      <c r="O84" s="292">
        <v>2</v>
      </c>
      <c r="AA84" s="261">
        <v>1</v>
      </c>
      <c r="AB84" s="261">
        <v>1</v>
      </c>
      <c r="AC84" s="261">
        <v>1</v>
      </c>
      <c r="AZ84" s="261">
        <v>1</v>
      </c>
      <c r="BA84" s="261">
        <f>IF(AZ84=1,G84,0)</f>
        <v>0</v>
      </c>
      <c r="BB84" s="261">
        <f>IF(AZ84=2,G84,0)</f>
        <v>0</v>
      </c>
      <c r="BC84" s="261">
        <f>IF(AZ84=3,G84,0)</f>
        <v>0</v>
      </c>
      <c r="BD84" s="261">
        <f>IF(AZ84=4,G84,0)</f>
        <v>0</v>
      </c>
      <c r="BE84" s="261">
        <f>IF(AZ84=5,G84,0)</f>
        <v>0</v>
      </c>
      <c r="CA84" s="292">
        <v>1</v>
      </c>
      <c r="CB84" s="292">
        <v>1</v>
      </c>
    </row>
    <row r="85" spans="1:80">
      <c r="A85" s="293">
        <v>39</v>
      </c>
      <c r="B85" s="294" t="s">
        <v>330</v>
      </c>
      <c r="C85" s="295" t="s">
        <v>331</v>
      </c>
      <c r="D85" s="296" t="s">
        <v>290</v>
      </c>
      <c r="E85" s="297">
        <v>2</v>
      </c>
      <c r="F85" s="297">
        <v>0</v>
      </c>
      <c r="G85" s="298">
        <f>E85*F85</f>
        <v>0</v>
      </c>
      <c r="H85" s="299">
        <v>0.43093999999999999</v>
      </c>
      <c r="I85" s="300">
        <f>E85*H85</f>
        <v>0.86187999999999998</v>
      </c>
      <c r="J85" s="299"/>
      <c r="K85" s="300">
        <f>E85*J85</f>
        <v>0</v>
      </c>
      <c r="O85" s="292">
        <v>2</v>
      </c>
      <c r="AA85" s="261">
        <v>12</v>
      </c>
      <c r="AB85" s="261">
        <v>0</v>
      </c>
      <c r="AC85" s="261">
        <v>2</v>
      </c>
      <c r="AZ85" s="261">
        <v>1</v>
      </c>
      <c r="BA85" s="261">
        <f>IF(AZ85=1,G85,0)</f>
        <v>0</v>
      </c>
      <c r="BB85" s="261">
        <f>IF(AZ85=2,G85,0)</f>
        <v>0</v>
      </c>
      <c r="BC85" s="261">
        <f>IF(AZ85=3,G85,0)</f>
        <v>0</v>
      </c>
      <c r="BD85" s="261">
        <f>IF(AZ85=4,G85,0)</f>
        <v>0</v>
      </c>
      <c r="BE85" s="261">
        <f>IF(AZ85=5,G85,0)</f>
        <v>0</v>
      </c>
      <c r="CA85" s="292">
        <v>12</v>
      </c>
      <c r="CB85" s="292">
        <v>0</v>
      </c>
    </row>
    <row r="86" spans="1:80">
      <c r="A86" s="316"/>
      <c r="B86" s="317" t="s">
        <v>100</v>
      </c>
      <c r="C86" s="318" t="s">
        <v>323</v>
      </c>
      <c r="D86" s="319"/>
      <c r="E86" s="320"/>
      <c r="F86" s="321"/>
      <c r="G86" s="322">
        <f>SUM(G82:G85)</f>
        <v>0</v>
      </c>
      <c r="H86" s="323"/>
      <c r="I86" s="324">
        <f>SUM(I82:I85)</f>
        <v>3.181</v>
      </c>
      <c r="J86" s="323"/>
      <c r="K86" s="324">
        <f>SUM(K82:K85)</f>
        <v>0</v>
      </c>
      <c r="O86" s="292">
        <v>4</v>
      </c>
      <c r="BA86" s="325">
        <f>SUM(BA82:BA85)</f>
        <v>0</v>
      </c>
      <c r="BB86" s="325">
        <f>SUM(BB82:BB85)</f>
        <v>0</v>
      </c>
      <c r="BC86" s="325">
        <f>SUM(BC82:BC85)</f>
        <v>0</v>
      </c>
      <c r="BD86" s="325">
        <f>SUM(BD82:BD85)</f>
        <v>0</v>
      </c>
      <c r="BE86" s="325">
        <f>SUM(BE82:BE85)</f>
        <v>0</v>
      </c>
    </row>
    <row r="87" spans="1:80">
      <c r="A87" s="282" t="s">
        <v>97</v>
      </c>
      <c r="B87" s="283" t="s">
        <v>333</v>
      </c>
      <c r="C87" s="284" t="s">
        <v>334</v>
      </c>
      <c r="D87" s="285"/>
      <c r="E87" s="286"/>
      <c r="F87" s="286"/>
      <c r="G87" s="287"/>
      <c r="H87" s="288"/>
      <c r="I87" s="289"/>
      <c r="J87" s="290"/>
      <c r="K87" s="291"/>
      <c r="O87" s="292">
        <v>1</v>
      </c>
    </row>
    <row r="88" spans="1:80">
      <c r="A88" s="293">
        <v>40</v>
      </c>
      <c r="B88" s="294" t="s">
        <v>351</v>
      </c>
      <c r="C88" s="295" t="s">
        <v>352</v>
      </c>
      <c r="D88" s="296" t="s">
        <v>138</v>
      </c>
      <c r="E88" s="297">
        <v>998</v>
      </c>
      <c r="F88" s="297">
        <v>0</v>
      </c>
      <c r="G88" s="298">
        <f>E88*F88</f>
        <v>0</v>
      </c>
      <c r="H88" s="299">
        <v>0.10598</v>
      </c>
      <c r="I88" s="300">
        <f>E88*H88</f>
        <v>105.76804</v>
      </c>
      <c r="J88" s="299">
        <v>0</v>
      </c>
      <c r="K88" s="300">
        <f>E88*J88</f>
        <v>0</v>
      </c>
      <c r="O88" s="292">
        <v>2</v>
      </c>
      <c r="AA88" s="261">
        <v>1</v>
      </c>
      <c r="AB88" s="261">
        <v>1</v>
      </c>
      <c r="AC88" s="261">
        <v>1</v>
      </c>
      <c r="AZ88" s="261">
        <v>1</v>
      </c>
      <c r="BA88" s="261">
        <f>IF(AZ88=1,G88,0)</f>
        <v>0</v>
      </c>
      <c r="BB88" s="261">
        <f>IF(AZ88=2,G88,0)</f>
        <v>0</v>
      </c>
      <c r="BC88" s="261">
        <f>IF(AZ88=3,G88,0)</f>
        <v>0</v>
      </c>
      <c r="BD88" s="261">
        <f>IF(AZ88=4,G88,0)</f>
        <v>0</v>
      </c>
      <c r="BE88" s="261">
        <f>IF(AZ88=5,G88,0)</f>
        <v>0</v>
      </c>
      <c r="CA88" s="292">
        <v>1</v>
      </c>
      <c r="CB88" s="292">
        <v>1</v>
      </c>
    </row>
    <row r="89" spans="1:80">
      <c r="A89" s="301"/>
      <c r="B89" s="308"/>
      <c r="C89" s="309" t="s">
        <v>520</v>
      </c>
      <c r="D89" s="310"/>
      <c r="E89" s="311">
        <v>998</v>
      </c>
      <c r="F89" s="312"/>
      <c r="G89" s="313"/>
      <c r="H89" s="314"/>
      <c r="I89" s="306"/>
      <c r="J89" s="315"/>
      <c r="K89" s="306"/>
      <c r="M89" s="307" t="s">
        <v>520</v>
      </c>
      <c r="O89" s="292"/>
    </row>
    <row r="90" spans="1:80">
      <c r="A90" s="293">
        <v>41</v>
      </c>
      <c r="B90" s="294" t="s">
        <v>355</v>
      </c>
      <c r="C90" s="295" t="s">
        <v>356</v>
      </c>
      <c r="D90" s="296" t="s">
        <v>138</v>
      </c>
      <c r="E90" s="297">
        <v>290.39999999999998</v>
      </c>
      <c r="F90" s="297">
        <v>0</v>
      </c>
      <c r="G90" s="298">
        <f>E90*F90</f>
        <v>0</v>
      </c>
      <c r="H90" s="299">
        <v>0.13611999999999999</v>
      </c>
      <c r="I90" s="300">
        <f>E90*H90</f>
        <v>39.529247999999995</v>
      </c>
      <c r="J90" s="299">
        <v>0</v>
      </c>
      <c r="K90" s="300">
        <f>E90*J90</f>
        <v>0</v>
      </c>
      <c r="O90" s="292">
        <v>2</v>
      </c>
      <c r="AA90" s="261">
        <v>1</v>
      </c>
      <c r="AB90" s="261">
        <v>0</v>
      </c>
      <c r="AC90" s="261">
        <v>0</v>
      </c>
      <c r="AZ90" s="261">
        <v>1</v>
      </c>
      <c r="BA90" s="261">
        <f>IF(AZ90=1,G90,0)</f>
        <v>0</v>
      </c>
      <c r="BB90" s="261">
        <f>IF(AZ90=2,G90,0)</f>
        <v>0</v>
      </c>
      <c r="BC90" s="261">
        <f>IF(AZ90=3,G90,0)</f>
        <v>0</v>
      </c>
      <c r="BD90" s="261">
        <f>IF(AZ90=4,G90,0)</f>
        <v>0</v>
      </c>
      <c r="BE90" s="261">
        <f>IF(AZ90=5,G90,0)</f>
        <v>0</v>
      </c>
      <c r="CA90" s="292">
        <v>1</v>
      </c>
      <c r="CB90" s="292">
        <v>0</v>
      </c>
    </row>
    <row r="91" spans="1:80">
      <c r="A91" s="301"/>
      <c r="B91" s="308"/>
      <c r="C91" s="309" t="s">
        <v>521</v>
      </c>
      <c r="D91" s="310"/>
      <c r="E91" s="311">
        <v>290.39999999999998</v>
      </c>
      <c r="F91" s="312"/>
      <c r="G91" s="313"/>
      <c r="H91" s="314"/>
      <c r="I91" s="306"/>
      <c r="J91" s="315"/>
      <c r="K91" s="306"/>
      <c r="M91" s="307" t="s">
        <v>521</v>
      </c>
      <c r="O91" s="292"/>
    </row>
    <row r="92" spans="1:80">
      <c r="A92" s="293">
        <v>42</v>
      </c>
      <c r="B92" s="294" t="s">
        <v>359</v>
      </c>
      <c r="C92" s="295" t="s">
        <v>360</v>
      </c>
      <c r="D92" s="296" t="s">
        <v>144</v>
      </c>
      <c r="E92" s="297">
        <v>53.302500000000002</v>
      </c>
      <c r="F92" s="297">
        <v>0</v>
      </c>
      <c r="G92" s="298">
        <f>E92*F92</f>
        <v>0</v>
      </c>
      <c r="H92" s="299">
        <v>2.3785500000000002</v>
      </c>
      <c r="I92" s="300">
        <f>E92*H92</f>
        <v>126.78266137500002</v>
      </c>
      <c r="J92" s="299">
        <v>0</v>
      </c>
      <c r="K92" s="300">
        <f>E92*J92</f>
        <v>0</v>
      </c>
      <c r="O92" s="292">
        <v>2</v>
      </c>
      <c r="AA92" s="261">
        <v>1</v>
      </c>
      <c r="AB92" s="261">
        <v>1</v>
      </c>
      <c r="AC92" s="261">
        <v>1</v>
      </c>
      <c r="AZ92" s="261">
        <v>1</v>
      </c>
      <c r="BA92" s="261">
        <f>IF(AZ92=1,G92,0)</f>
        <v>0</v>
      </c>
      <c r="BB92" s="261">
        <f>IF(AZ92=2,G92,0)</f>
        <v>0</v>
      </c>
      <c r="BC92" s="261">
        <f>IF(AZ92=3,G92,0)</f>
        <v>0</v>
      </c>
      <c r="BD92" s="261">
        <f>IF(AZ92=4,G92,0)</f>
        <v>0</v>
      </c>
      <c r="BE92" s="261">
        <f>IF(AZ92=5,G92,0)</f>
        <v>0</v>
      </c>
      <c r="CA92" s="292">
        <v>1</v>
      </c>
      <c r="CB92" s="292">
        <v>1</v>
      </c>
    </row>
    <row r="93" spans="1:80">
      <c r="A93" s="301"/>
      <c r="B93" s="308"/>
      <c r="C93" s="309" t="s">
        <v>522</v>
      </c>
      <c r="D93" s="310"/>
      <c r="E93" s="311">
        <v>53.302500000000002</v>
      </c>
      <c r="F93" s="312"/>
      <c r="G93" s="313"/>
      <c r="H93" s="314"/>
      <c r="I93" s="306"/>
      <c r="J93" s="315"/>
      <c r="K93" s="306"/>
      <c r="M93" s="336">
        <v>533025</v>
      </c>
      <c r="O93" s="292"/>
    </row>
    <row r="94" spans="1:80">
      <c r="A94" s="293">
        <v>43</v>
      </c>
      <c r="B94" s="294" t="s">
        <v>380</v>
      </c>
      <c r="C94" s="295" t="s">
        <v>381</v>
      </c>
      <c r="D94" s="296" t="s">
        <v>290</v>
      </c>
      <c r="E94" s="297">
        <v>1017.96</v>
      </c>
      <c r="F94" s="297">
        <v>0</v>
      </c>
      <c r="G94" s="298">
        <f>E94*F94</f>
        <v>0</v>
      </c>
      <c r="H94" s="299">
        <v>2.7E-2</v>
      </c>
      <c r="I94" s="300">
        <f>E94*H94</f>
        <v>27.484919999999999</v>
      </c>
      <c r="J94" s="299"/>
      <c r="K94" s="300">
        <f>E94*J94</f>
        <v>0</v>
      </c>
      <c r="O94" s="292">
        <v>2</v>
      </c>
      <c r="AA94" s="261">
        <v>3</v>
      </c>
      <c r="AB94" s="261">
        <v>1</v>
      </c>
      <c r="AC94" s="261">
        <v>59217330</v>
      </c>
      <c r="AZ94" s="261">
        <v>1</v>
      </c>
      <c r="BA94" s="261">
        <f>IF(AZ94=1,G94,0)</f>
        <v>0</v>
      </c>
      <c r="BB94" s="261">
        <f>IF(AZ94=2,G94,0)</f>
        <v>0</v>
      </c>
      <c r="BC94" s="261">
        <f>IF(AZ94=3,G94,0)</f>
        <v>0</v>
      </c>
      <c r="BD94" s="261">
        <f>IF(AZ94=4,G94,0)</f>
        <v>0</v>
      </c>
      <c r="BE94" s="261">
        <f>IF(AZ94=5,G94,0)</f>
        <v>0</v>
      </c>
      <c r="CA94" s="292">
        <v>3</v>
      </c>
      <c r="CB94" s="292">
        <v>1</v>
      </c>
    </row>
    <row r="95" spans="1:80">
      <c r="A95" s="301"/>
      <c r="B95" s="308"/>
      <c r="C95" s="309" t="s">
        <v>523</v>
      </c>
      <c r="D95" s="310"/>
      <c r="E95" s="311">
        <v>1017.96</v>
      </c>
      <c r="F95" s="312"/>
      <c r="G95" s="313"/>
      <c r="H95" s="314"/>
      <c r="I95" s="306"/>
      <c r="J95" s="315"/>
      <c r="K95" s="306"/>
      <c r="M95" s="307" t="s">
        <v>523</v>
      </c>
      <c r="O95" s="292"/>
    </row>
    <row r="96" spans="1:80">
      <c r="A96" s="293">
        <v>44</v>
      </c>
      <c r="B96" s="294" t="s">
        <v>391</v>
      </c>
      <c r="C96" s="295" t="s">
        <v>392</v>
      </c>
      <c r="D96" s="296" t="s">
        <v>290</v>
      </c>
      <c r="E96" s="297">
        <v>156.06</v>
      </c>
      <c r="F96" s="297">
        <v>0</v>
      </c>
      <c r="G96" s="298">
        <f>E96*F96</f>
        <v>0</v>
      </c>
      <c r="H96" s="299">
        <v>0.08</v>
      </c>
      <c r="I96" s="300">
        <f>E96*H96</f>
        <v>12.4848</v>
      </c>
      <c r="J96" s="299"/>
      <c r="K96" s="300">
        <f>E96*J96</f>
        <v>0</v>
      </c>
      <c r="O96" s="292">
        <v>2</v>
      </c>
      <c r="AA96" s="261">
        <v>3</v>
      </c>
      <c r="AB96" s="261">
        <v>0</v>
      </c>
      <c r="AC96" s="261">
        <v>59217472</v>
      </c>
      <c r="AZ96" s="261">
        <v>1</v>
      </c>
      <c r="BA96" s="261">
        <f>IF(AZ96=1,G96,0)</f>
        <v>0</v>
      </c>
      <c r="BB96" s="261">
        <f>IF(AZ96=2,G96,0)</f>
        <v>0</v>
      </c>
      <c r="BC96" s="261">
        <f>IF(AZ96=3,G96,0)</f>
        <v>0</v>
      </c>
      <c r="BD96" s="261">
        <f>IF(AZ96=4,G96,0)</f>
        <v>0</v>
      </c>
      <c r="BE96" s="261">
        <f>IF(AZ96=5,G96,0)</f>
        <v>0</v>
      </c>
      <c r="CA96" s="292">
        <v>3</v>
      </c>
      <c r="CB96" s="292">
        <v>0</v>
      </c>
    </row>
    <row r="97" spans="1:80">
      <c r="A97" s="301"/>
      <c r="B97" s="308"/>
      <c r="C97" s="309" t="s">
        <v>524</v>
      </c>
      <c r="D97" s="310"/>
      <c r="E97" s="311">
        <v>156.06</v>
      </c>
      <c r="F97" s="312"/>
      <c r="G97" s="313"/>
      <c r="H97" s="314"/>
      <c r="I97" s="306"/>
      <c r="J97" s="315"/>
      <c r="K97" s="306"/>
      <c r="M97" s="307" t="s">
        <v>524</v>
      </c>
      <c r="O97" s="292"/>
    </row>
    <row r="98" spans="1:80">
      <c r="A98" s="293">
        <v>45</v>
      </c>
      <c r="B98" s="294" t="s">
        <v>395</v>
      </c>
      <c r="C98" s="295" t="s">
        <v>396</v>
      </c>
      <c r="D98" s="296" t="s">
        <v>290</v>
      </c>
      <c r="E98" s="297">
        <v>97.308000000000007</v>
      </c>
      <c r="F98" s="297">
        <v>0</v>
      </c>
      <c r="G98" s="298">
        <f>E98*F98</f>
        <v>0</v>
      </c>
      <c r="H98" s="299">
        <v>4.8000000000000001E-2</v>
      </c>
      <c r="I98" s="300">
        <f>E98*H98</f>
        <v>4.6707840000000003</v>
      </c>
      <c r="J98" s="299"/>
      <c r="K98" s="300">
        <f>E98*J98</f>
        <v>0</v>
      </c>
      <c r="O98" s="292">
        <v>2</v>
      </c>
      <c r="AA98" s="261">
        <v>3</v>
      </c>
      <c r="AB98" s="261">
        <v>0</v>
      </c>
      <c r="AC98" s="261">
        <v>59217476</v>
      </c>
      <c r="AZ98" s="261">
        <v>1</v>
      </c>
      <c r="BA98" s="261">
        <f>IF(AZ98=1,G98,0)</f>
        <v>0</v>
      </c>
      <c r="BB98" s="261">
        <f>IF(AZ98=2,G98,0)</f>
        <v>0</v>
      </c>
      <c r="BC98" s="261">
        <f>IF(AZ98=3,G98,0)</f>
        <v>0</v>
      </c>
      <c r="BD98" s="261">
        <f>IF(AZ98=4,G98,0)</f>
        <v>0</v>
      </c>
      <c r="BE98" s="261">
        <f>IF(AZ98=5,G98,0)</f>
        <v>0</v>
      </c>
      <c r="CA98" s="292">
        <v>3</v>
      </c>
      <c r="CB98" s="292">
        <v>0</v>
      </c>
    </row>
    <row r="99" spans="1:80">
      <c r="A99" s="301"/>
      <c r="B99" s="308"/>
      <c r="C99" s="309" t="s">
        <v>525</v>
      </c>
      <c r="D99" s="310"/>
      <c r="E99" s="311">
        <v>97.308000000000007</v>
      </c>
      <c r="F99" s="312"/>
      <c r="G99" s="313"/>
      <c r="H99" s="314"/>
      <c r="I99" s="306"/>
      <c r="J99" s="315"/>
      <c r="K99" s="306"/>
      <c r="M99" s="307" t="s">
        <v>525</v>
      </c>
      <c r="O99" s="292"/>
    </row>
    <row r="100" spans="1:80">
      <c r="A100" s="293">
        <v>46</v>
      </c>
      <c r="B100" s="294" t="s">
        <v>399</v>
      </c>
      <c r="C100" s="295" t="s">
        <v>400</v>
      </c>
      <c r="D100" s="296" t="s">
        <v>290</v>
      </c>
      <c r="E100" s="297">
        <v>21.42</v>
      </c>
      <c r="F100" s="297">
        <v>0</v>
      </c>
      <c r="G100" s="298">
        <f>E100*F100</f>
        <v>0</v>
      </c>
      <c r="H100" s="299">
        <v>6.4000000000000001E-2</v>
      </c>
      <c r="I100" s="300">
        <f>E100*H100</f>
        <v>1.3708800000000001</v>
      </c>
      <c r="J100" s="299"/>
      <c r="K100" s="300">
        <f>E100*J100</f>
        <v>0</v>
      </c>
      <c r="O100" s="292">
        <v>2</v>
      </c>
      <c r="AA100" s="261">
        <v>3</v>
      </c>
      <c r="AB100" s="261">
        <v>0</v>
      </c>
      <c r="AC100" s="261">
        <v>59217480</v>
      </c>
      <c r="AZ100" s="261">
        <v>1</v>
      </c>
      <c r="BA100" s="261">
        <f>IF(AZ100=1,G100,0)</f>
        <v>0</v>
      </c>
      <c r="BB100" s="261">
        <f>IF(AZ100=2,G100,0)</f>
        <v>0</v>
      </c>
      <c r="BC100" s="261">
        <f>IF(AZ100=3,G100,0)</f>
        <v>0</v>
      </c>
      <c r="BD100" s="261">
        <f>IF(AZ100=4,G100,0)</f>
        <v>0</v>
      </c>
      <c r="BE100" s="261">
        <f>IF(AZ100=5,G100,0)</f>
        <v>0</v>
      </c>
      <c r="CA100" s="292">
        <v>3</v>
      </c>
      <c r="CB100" s="292">
        <v>0</v>
      </c>
    </row>
    <row r="101" spans="1:80">
      <c r="A101" s="301"/>
      <c r="B101" s="308"/>
      <c r="C101" s="309" t="s">
        <v>526</v>
      </c>
      <c r="D101" s="310"/>
      <c r="E101" s="311">
        <v>21.42</v>
      </c>
      <c r="F101" s="312"/>
      <c r="G101" s="313"/>
      <c r="H101" s="314"/>
      <c r="I101" s="306"/>
      <c r="J101" s="315"/>
      <c r="K101" s="306"/>
      <c r="M101" s="307" t="s">
        <v>526</v>
      </c>
      <c r="O101" s="292"/>
    </row>
    <row r="102" spans="1:80">
      <c r="A102" s="293">
        <v>47</v>
      </c>
      <c r="B102" s="294" t="s">
        <v>403</v>
      </c>
      <c r="C102" s="295" t="s">
        <v>404</v>
      </c>
      <c r="D102" s="296" t="s">
        <v>290</v>
      </c>
      <c r="E102" s="297">
        <v>21.42</v>
      </c>
      <c r="F102" s="297">
        <v>0</v>
      </c>
      <c r="G102" s="298">
        <f>E102*F102</f>
        <v>0</v>
      </c>
      <c r="H102" s="299">
        <v>6.4000000000000001E-2</v>
      </c>
      <c r="I102" s="300">
        <f>E102*H102</f>
        <v>1.3708800000000001</v>
      </c>
      <c r="J102" s="299"/>
      <c r="K102" s="300">
        <f>E102*J102</f>
        <v>0</v>
      </c>
      <c r="O102" s="292">
        <v>2</v>
      </c>
      <c r="AA102" s="261">
        <v>3</v>
      </c>
      <c r="AB102" s="261">
        <v>0</v>
      </c>
      <c r="AC102" s="261">
        <v>59217481</v>
      </c>
      <c r="AZ102" s="261">
        <v>1</v>
      </c>
      <c r="BA102" s="261">
        <f>IF(AZ102=1,G102,0)</f>
        <v>0</v>
      </c>
      <c r="BB102" s="261">
        <f>IF(AZ102=2,G102,0)</f>
        <v>0</v>
      </c>
      <c r="BC102" s="261">
        <f>IF(AZ102=3,G102,0)</f>
        <v>0</v>
      </c>
      <c r="BD102" s="261">
        <f>IF(AZ102=4,G102,0)</f>
        <v>0</v>
      </c>
      <c r="BE102" s="261">
        <f>IF(AZ102=5,G102,0)</f>
        <v>0</v>
      </c>
      <c r="CA102" s="292">
        <v>3</v>
      </c>
      <c r="CB102" s="292">
        <v>0</v>
      </c>
    </row>
    <row r="103" spans="1:80">
      <c r="A103" s="301"/>
      <c r="B103" s="308"/>
      <c r="C103" s="309" t="s">
        <v>526</v>
      </c>
      <c r="D103" s="310"/>
      <c r="E103" s="311">
        <v>21.42</v>
      </c>
      <c r="F103" s="312"/>
      <c r="G103" s="313"/>
      <c r="H103" s="314"/>
      <c r="I103" s="306"/>
      <c r="J103" s="315"/>
      <c r="K103" s="306"/>
      <c r="M103" s="307" t="s">
        <v>526</v>
      </c>
      <c r="O103" s="292"/>
    </row>
    <row r="104" spans="1:80">
      <c r="A104" s="316"/>
      <c r="B104" s="317" t="s">
        <v>100</v>
      </c>
      <c r="C104" s="318" t="s">
        <v>335</v>
      </c>
      <c r="D104" s="319"/>
      <c r="E104" s="320"/>
      <c r="F104" s="321"/>
      <c r="G104" s="322">
        <f>SUM(G87:G103)</f>
        <v>0</v>
      </c>
      <c r="H104" s="323"/>
      <c r="I104" s="324">
        <f>SUM(I87:I103)</f>
        <v>319.46221337500003</v>
      </c>
      <c r="J104" s="323"/>
      <c r="K104" s="324">
        <f>SUM(K87:K103)</f>
        <v>0</v>
      </c>
      <c r="O104" s="292">
        <v>4</v>
      </c>
      <c r="BA104" s="325">
        <f>SUM(BA87:BA103)</f>
        <v>0</v>
      </c>
      <c r="BB104" s="325">
        <f>SUM(BB87:BB103)</f>
        <v>0</v>
      </c>
      <c r="BC104" s="325">
        <f>SUM(BC87:BC103)</f>
        <v>0</v>
      </c>
      <c r="BD104" s="325">
        <f>SUM(BD87:BD103)</f>
        <v>0</v>
      </c>
      <c r="BE104" s="325">
        <f>SUM(BE87:BE103)</f>
        <v>0</v>
      </c>
    </row>
    <row r="105" spans="1:80">
      <c r="A105" s="282" t="s">
        <v>97</v>
      </c>
      <c r="B105" s="283" t="s">
        <v>417</v>
      </c>
      <c r="C105" s="284" t="s">
        <v>418</v>
      </c>
      <c r="D105" s="285"/>
      <c r="E105" s="286"/>
      <c r="F105" s="286"/>
      <c r="G105" s="287"/>
      <c r="H105" s="288"/>
      <c r="I105" s="289"/>
      <c r="J105" s="290"/>
      <c r="K105" s="291"/>
      <c r="O105" s="292">
        <v>1</v>
      </c>
    </row>
    <row r="106" spans="1:80">
      <c r="A106" s="293">
        <v>48</v>
      </c>
      <c r="B106" s="294" t="s">
        <v>420</v>
      </c>
      <c r="C106" s="295" t="s">
        <v>421</v>
      </c>
      <c r="D106" s="296" t="s">
        <v>422</v>
      </c>
      <c r="E106" s="297">
        <v>1110.871112495</v>
      </c>
      <c r="F106" s="297">
        <v>0</v>
      </c>
      <c r="G106" s="298">
        <f>E106*F106</f>
        <v>0</v>
      </c>
      <c r="H106" s="299">
        <v>0</v>
      </c>
      <c r="I106" s="300">
        <f>E106*H106</f>
        <v>0</v>
      </c>
      <c r="J106" s="299"/>
      <c r="K106" s="300">
        <f>E106*J106</f>
        <v>0</v>
      </c>
      <c r="O106" s="292">
        <v>2</v>
      </c>
      <c r="AA106" s="261">
        <v>7</v>
      </c>
      <c r="AB106" s="261">
        <v>1</v>
      </c>
      <c r="AC106" s="261">
        <v>2</v>
      </c>
      <c r="AZ106" s="261">
        <v>1</v>
      </c>
      <c r="BA106" s="261">
        <f>IF(AZ106=1,G106,0)</f>
        <v>0</v>
      </c>
      <c r="BB106" s="261">
        <f>IF(AZ106=2,G106,0)</f>
        <v>0</v>
      </c>
      <c r="BC106" s="261">
        <f>IF(AZ106=3,G106,0)</f>
        <v>0</v>
      </c>
      <c r="BD106" s="261">
        <f>IF(AZ106=4,G106,0)</f>
        <v>0</v>
      </c>
      <c r="BE106" s="261">
        <f>IF(AZ106=5,G106,0)</f>
        <v>0</v>
      </c>
      <c r="CA106" s="292">
        <v>7</v>
      </c>
      <c r="CB106" s="292">
        <v>1</v>
      </c>
    </row>
    <row r="107" spans="1:80">
      <c r="A107" s="316"/>
      <c r="B107" s="317" t="s">
        <v>100</v>
      </c>
      <c r="C107" s="318" t="s">
        <v>419</v>
      </c>
      <c r="D107" s="319"/>
      <c r="E107" s="320"/>
      <c r="F107" s="321"/>
      <c r="G107" s="322">
        <f>SUM(G105:G106)</f>
        <v>0</v>
      </c>
      <c r="H107" s="323"/>
      <c r="I107" s="324">
        <f>SUM(I105:I106)</f>
        <v>0</v>
      </c>
      <c r="J107" s="323"/>
      <c r="K107" s="324">
        <f>SUM(K105:K106)</f>
        <v>0</v>
      </c>
      <c r="O107" s="292">
        <v>4</v>
      </c>
      <c r="BA107" s="325">
        <f>SUM(BA105:BA106)</f>
        <v>0</v>
      </c>
      <c r="BB107" s="325">
        <f>SUM(BB105:BB106)</f>
        <v>0</v>
      </c>
      <c r="BC107" s="325">
        <f>SUM(BC105:BC106)</f>
        <v>0</v>
      </c>
      <c r="BD107" s="325">
        <f>SUM(BD105:BD106)</f>
        <v>0</v>
      </c>
      <c r="BE107" s="325">
        <f>SUM(BE105:BE106)</f>
        <v>0</v>
      </c>
    </row>
    <row r="108" spans="1:80">
      <c r="A108" s="282" t="s">
        <v>97</v>
      </c>
      <c r="B108" s="283" t="s">
        <v>453</v>
      </c>
      <c r="C108" s="284" t="s">
        <v>454</v>
      </c>
      <c r="D108" s="285"/>
      <c r="E108" s="286"/>
      <c r="F108" s="286"/>
      <c r="G108" s="287"/>
      <c r="H108" s="288"/>
      <c r="I108" s="289"/>
      <c r="J108" s="290"/>
      <c r="K108" s="291"/>
      <c r="O108" s="292">
        <v>1</v>
      </c>
    </row>
    <row r="109" spans="1:80">
      <c r="A109" s="293">
        <v>49</v>
      </c>
      <c r="B109" s="294" t="s">
        <v>456</v>
      </c>
      <c r="C109" s="295" t="s">
        <v>457</v>
      </c>
      <c r="D109" s="296" t="s">
        <v>422</v>
      </c>
      <c r="E109" s="297">
        <v>473.15730000000002</v>
      </c>
      <c r="F109" s="297">
        <v>0</v>
      </c>
      <c r="G109" s="298">
        <f>E109*F109</f>
        <v>0</v>
      </c>
      <c r="H109" s="299">
        <v>0</v>
      </c>
      <c r="I109" s="300">
        <f>E109*H109</f>
        <v>0</v>
      </c>
      <c r="J109" s="299"/>
      <c r="K109" s="300">
        <f>E109*J109</f>
        <v>0</v>
      </c>
      <c r="O109" s="292">
        <v>2</v>
      </c>
      <c r="AA109" s="261">
        <v>8</v>
      </c>
      <c r="AB109" s="261">
        <v>0</v>
      </c>
      <c r="AC109" s="261">
        <v>3</v>
      </c>
      <c r="AZ109" s="261">
        <v>1</v>
      </c>
      <c r="BA109" s="261">
        <f>IF(AZ109=1,G109,0)</f>
        <v>0</v>
      </c>
      <c r="BB109" s="261">
        <f>IF(AZ109=2,G109,0)</f>
        <v>0</v>
      </c>
      <c r="BC109" s="261">
        <f>IF(AZ109=3,G109,0)</f>
        <v>0</v>
      </c>
      <c r="BD109" s="261">
        <f>IF(AZ109=4,G109,0)</f>
        <v>0</v>
      </c>
      <c r="BE109" s="261">
        <f>IF(AZ109=5,G109,0)</f>
        <v>0</v>
      </c>
      <c r="CA109" s="292">
        <v>8</v>
      </c>
      <c r="CB109" s="292">
        <v>0</v>
      </c>
    </row>
    <row r="110" spans="1:80">
      <c r="A110" s="293">
        <v>50</v>
      </c>
      <c r="B110" s="294" t="s">
        <v>458</v>
      </c>
      <c r="C110" s="295" t="s">
        <v>459</v>
      </c>
      <c r="D110" s="296" t="s">
        <v>422</v>
      </c>
      <c r="E110" s="297">
        <v>473.15730000000002</v>
      </c>
      <c r="F110" s="297">
        <v>0</v>
      </c>
      <c r="G110" s="298">
        <f>E110*F110</f>
        <v>0</v>
      </c>
      <c r="H110" s="299">
        <v>0</v>
      </c>
      <c r="I110" s="300">
        <f>E110*H110</f>
        <v>0</v>
      </c>
      <c r="J110" s="299"/>
      <c r="K110" s="300">
        <f>E110*J110</f>
        <v>0</v>
      </c>
      <c r="O110" s="292">
        <v>2</v>
      </c>
      <c r="AA110" s="261">
        <v>8</v>
      </c>
      <c r="AB110" s="261">
        <v>0</v>
      </c>
      <c r="AC110" s="261">
        <v>3</v>
      </c>
      <c r="AZ110" s="261">
        <v>1</v>
      </c>
      <c r="BA110" s="261">
        <f>IF(AZ110=1,G110,0)</f>
        <v>0</v>
      </c>
      <c r="BB110" s="261">
        <f>IF(AZ110=2,G110,0)</f>
        <v>0</v>
      </c>
      <c r="BC110" s="261">
        <f>IF(AZ110=3,G110,0)</f>
        <v>0</v>
      </c>
      <c r="BD110" s="261">
        <f>IF(AZ110=4,G110,0)</f>
        <v>0</v>
      </c>
      <c r="BE110" s="261">
        <f>IF(AZ110=5,G110,0)</f>
        <v>0</v>
      </c>
      <c r="CA110" s="292">
        <v>8</v>
      </c>
      <c r="CB110" s="292">
        <v>0</v>
      </c>
    </row>
    <row r="111" spans="1:80">
      <c r="A111" s="293">
        <v>51</v>
      </c>
      <c r="B111" s="294" t="s">
        <v>460</v>
      </c>
      <c r="C111" s="295" t="s">
        <v>461</v>
      </c>
      <c r="D111" s="296" t="s">
        <v>422</v>
      </c>
      <c r="E111" s="297">
        <v>473.15730000000002</v>
      </c>
      <c r="F111" s="297">
        <v>0</v>
      </c>
      <c r="G111" s="298">
        <f>E111*F111</f>
        <v>0</v>
      </c>
      <c r="H111" s="299">
        <v>0</v>
      </c>
      <c r="I111" s="300">
        <f>E111*H111</f>
        <v>0</v>
      </c>
      <c r="J111" s="299"/>
      <c r="K111" s="300">
        <f>E111*J111</f>
        <v>0</v>
      </c>
      <c r="O111" s="292">
        <v>2</v>
      </c>
      <c r="AA111" s="261">
        <v>8</v>
      </c>
      <c r="AB111" s="261">
        <v>0</v>
      </c>
      <c r="AC111" s="261">
        <v>3</v>
      </c>
      <c r="AZ111" s="261">
        <v>1</v>
      </c>
      <c r="BA111" s="261">
        <f>IF(AZ111=1,G111,0)</f>
        <v>0</v>
      </c>
      <c r="BB111" s="261">
        <f>IF(AZ111=2,G111,0)</f>
        <v>0</v>
      </c>
      <c r="BC111" s="261">
        <f>IF(AZ111=3,G111,0)</f>
        <v>0</v>
      </c>
      <c r="BD111" s="261">
        <f>IF(AZ111=4,G111,0)</f>
        <v>0</v>
      </c>
      <c r="BE111" s="261">
        <f>IF(AZ111=5,G111,0)</f>
        <v>0</v>
      </c>
      <c r="CA111" s="292">
        <v>8</v>
      </c>
      <c r="CB111" s="292">
        <v>0</v>
      </c>
    </row>
    <row r="112" spans="1:80">
      <c r="A112" s="316"/>
      <c r="B112" s="317" t="s">
        <v>100</v>
      </c>
      <c r="C112" s="318" t="s">
        <v>455</v>
      </c>
      <c r="D112" s="319"/>
      <c r="E112" s="320"/>
      <c r="F112" s="321"/>
      <c r="G112" s="322">
        <f>SUM(G108:G111)</f>
        <v>0</v>
      </c>
      <c r="H112" s="323"/>
      <c r="I112" s="324">
        <f>SUM(I108:I111)</f>
        <v>0</v>
      </c>
      <c r="J112" s="323"/>
      <c r="K112" s="324">
        <f>SUM(K108:K111)</f>
        <v>0</v>
      </c>
      <c r="O112" s="292">
        <v>4</v>
      </c>
      <c r="BA112" s="325">
        <f>SUM(BA108:BA111)</f>
        <v>0</v>
      </c>
      <c r="BB112" s="325">
        <f>SUM(BB108:BB111)</f>
        <v>0</v>
      </c>
      <c r="BC112" s="325">
        <f>SUM(BC108:BC111)</f>
        <v>0</v>
      </c>
      <c r="BD112" s="325">
        <f>SUM(BD108:BD111)</f>
        <v>0</v>
      </c>
      <c r="BE112" s="325">
        <f>SUM(BE108:BE111)</f>
        <v>0</v>
      </c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E129" s="261"/>
    </row>
    <row r="130" spans="1:7">
      <c r="E130" s="261"/>
    </row>
    <row r="131" spans="1:7">
      <c r="E131" s="261"/>
    </row>
    <row r="132" spans="1:7">
      <c r="E132" s="261"/>
    </row>
    <row r="133" spans="1:7">
      <c r="E133" s="261"/>
    </row>
    <row r="134" spans="1:7">
      <c r="E134" s="261"/>
    </row>
    <row r="135" spans="1:7">
      <c r="E135" s="261"/>
    </row>
    <row r="136" spans="1:7">
      <c r="A136" s="315"/>
      <c r="B136" s="315"/>
      <c r="C136" s="315"/>
      <c r="D136" s="315"/>
      <c r="E136" s="315"/>
      <c r="F136" s="315"/>
      <c r="G136" s="315"/>
    </row>
    <row r="137" spans="1:7">
      <c r="A137" s="315"/>
      <c r="B137" s="315"/>
      <c r="C137" s="315"/>
      <c r="D137" s="315"/>
      <c r="E137" s="315"/>
      <c r="F137" s="315"/>
      <c r="G137" s="315"/>
    </row>
    <row r="138" spans="1:7">
      <c r="A138" s="315"/>
      <c r="B138" s="315"/>
      <c r="C138" s="315"/>
      <c r="D138" s="315"/>
      <c r="E138" s="315"/>
      <c r="F138" s="315"/>
      <c r="G138" s="315"/>
    </row>
    <row r="139" spans="1:7">
      <c r="A139" s="315"/>
      <c r="B139" s="315"/>
      <c r="C139" s="315"/>
      <c r="D139" s="315"/>
      <c r="E139" s="315"/>
      <c r="F139" s="315"/>
      <c r="G139" s="315"/>
    </row>
    <row r="140" spans="1:7">
      <c r="E140" s="261"/>
    </row>
    <row r="141" spans="1:7">
      <c r="E141" s="261"/>
    </row>
    <row r="142" spans="1:7">
      <c r="E142" s="261"/>
    </row>
    <row r="143" spans="1:7">
      <c r="E143" s="261"/>
    </row>
    <row r="144" spans="1:7">
      <c r="E144" s="261"/>
    </row>
    <row r="145" spans="5:5">
      <c r="E145" s="261"/>
    </row>
    <row r="146" spans="5:5">
      <c r="E146" s="261"/>
    </row>
    <row r="147" spans="5:5">
      <c r="E147" s="261"/>
    </row>
    <row r="148" spans="5:5">
      <c r="E148" s="261"/>
    </row>
    <row r="149" spans="5:5">
      <c r="E149" s="261"/>
    </row>
    <row r="150" spans="5:5">
      <c r="E150" s="261"/>
    </row>
    <row r="151" spans="5:5">
      <c r="E151" s="261"/>
    </row>
    <row r="152" spans="5:5">
      <c r="E152" s="261"/>
    </row>
    <row r="153" spans="5:5">
      <c r="E153" s="261"/>
    </row>
    <row r="154" spans="5:5">
      <c r="E154" s="261"/>
    </row>
    <row r="155" spans="5:5">
      <c r="E155" s="261"/>
    </row>
    <row r="156" spans="5:5">
      <c r="E156" s="261"/>
    </row>
    <row r="157" spans="5:5">
      <c r="E157" s="261"/>
    </row>
    <row r="158" spans="5:5">
      <c r="E158" s="261"/>
    </row>
    <row r="159" spans="5:5">
      <c r="E159" s="261"/>
    </row>
    <row r="160" spans="5:5">
      <c r="E160" s="261"/>
    </row>
    <row r="161" spans="1:7">
      <c r="E161" s="261"/>
    </row>
    <row r="162" spans="1:7">
      <c r="E162" s="261"/>
    </row>
    <row r="163" spans="1:7">
      <c r="E163" s="261"/>
    </row>
    <row r="164" spans="1:7">
      <c r="E164" s="261"/>
    </row>
    <row r="165" spans="1:7">
      <c r="E165" s="261"/>
    </row>
    <row r="166" spans="1:7">
      <c r="E166" s="261"/>
    </row>
    <row r="167" spans="1:7">
      <c r="E167" s="261"/>
    </row>
    <row r="168" spans="1:7">
      <c r="E168" s="261"/>
    </row>
    <row r="169" spans="1:7">
      <c r="E169" s="261"/>
    </row>
    <row r="170" spans="1:7">
      <c r="E170" s="261"/>
    </row>
    <row r="171" spans="1:7">
      <c r="A171" s="326"/>
      <c r="B171" s="326"/>
    </row>
    <row r="172" spans="1:7">
      <c r="A172" s="315"/>
      <c r="B172" s="315"/>
      <c r="C172" s="327"/>
      <c r="D172" s="327"/>
      <c r="E172" s="328"/>
      <c r="F172" s="327"/>
      <c r="G172" s="329"/>
    </row>
    <row r="173" spans="1:7">
      <c r="A173" s="330"/>
      <c r="B173" s="330"/>
      <c r="C173" s="315"/>
      <c r="D173" s="315"/>
      <c r="E173" s="331"/>
      <c r="F173" s="315"/>
      <c r="G173" s="315"/>
    </row>
    <row r="174" spans="1:7">
      <c r="A174" s="315"/>
      <c r="B174" s="315"/>
      <c r="C174" s="315"/>
      <c r="D174" s="315"/>
      <c r="E174" s="331"/>
      <c r="F174" s="315"/>
      <c r="G174" s="315"/>
    </row>
    <row r="175" spans="1:7">
      <c r="A175" s="315"/>
      <c r="B175" s="315"/>
      <c r="C175" s="315"/>
      <c r="D175" s="315"/>
      <c r="E175" s="331"/>
      <c r="F175" s="315"/>
      <c r="G175" s="315"/>
    </row>
    <row r="176" spans="1:7">
      <c r="A176" s="315"/>
      <c r="B176" s="315"/>
      <c r="C176" s="315"/>
      <c r="D176" s="315"/>
      <c r="E176" s="331"/>
      <c r="F176" s="315"/>
      <c r="G176" s="315"/>
    </row>
    <row r="177" spans="1:7">
      <c r="A177" s="315"/>
      <c r="B177" s="315"/>
      <c r="C177" s="315"/>
      <c r="D177" s="315"/>
      <c r="E177" s="331"/>
      <c r="F177" s="315"/>
      <c r="G177" s="315"/>
    </row>
    <row r="178" spans="1:7">
      <c r="A178" s="315"/>
      <c r="B178" s="315"/>
      <c r="C178" s="315"/>
      <c r="D178" s="315"/>
      <c r="E178" s="331"/>
      <c r="F178" s="315"/>
      <c r="G178" s="315"/>
    </row>
    <row r="179" spans="1:7">
      <c r="A179" s="315"/>
      <c r="B179" s="315"/>
      <c r="C179" s="315"/>
      <c r="D179" s="315"/>
      <c r="E179" s="331"/>
      <c r="F179" s="315"/>
      <c r="G179" s="315"/>
    </row>
    <row r="180" spans="1:7">
      <c r="A180" s="315"/>
      <c r="B180" s="315"/>
      <c r="C180" s="315"/>
      <c r="D180" s="315"/>
      <c r="E180" s="331"/>
      <c r="F180" s="315"/>
      <c r="G180" s="315"/>
    </row>
    <row r="181" spans="1:7">
      <c r="A181" s="315"/>
      <c r="B181" s="315"/>
      <c r="C181" s="315"/>
      <c r="D181" s="315"/>
      <c r="E181" s="331"/>
      <c r="F181" s="315"/>
      <c r="G181" s="315"/>
    </row>
    <row r="182" spans="1:7">
      <c r="A182" s="315"/>
      <c r="B182" s="315"/>
      <c r="C182" s="315"/>
      <c r="D182" s="315"/>
      <c r="E182" s="331"/>
      <c r="F182" s="315"/>
      <c r="G182" s="315"/>
    </row>
    <row r="183" spans="1:7">
      <c r="A183" s="315"/>
      <c r="B183" s="315"/>
      <c r="C183" s="315"/>
      <c r="D183" s="315"/>
      <c r="E183" s="331"/>
      <c r="F183" s="315"/>
      <c r="G183" s="315"/>
    </row>
    <row r="184" spans="1:7">
      <c r="A184" s="315"/>
      <c r="B184" s="315"/>
      <c r="C184" s="315"/>
      <c r="D184" s="315"/>
      <c r="E184" s="331"/>
      <c r="F184" s="315"/>
      <c r="G184" s="315"/>
    </row>
    <row r="185" spans="1:7">
      <c r="A185" s="315"/>
      <c r="B185" s="315"/>
      <c r="C185" s="315"/>
      <c r="D185" s="315"/>
      <c r="E185" s="331"/>
      <c r="F185" s="315"/>
      <c r="G185" s="315"/>
    </row>
  </sheetData>
  <mergeCells count="47">
    <mergeCell ref="C99:D99"/>
    <mergeCell ref="C101:D101"/>
    <mergeCell ref="C103:D103"/>
    <mergeCell ref="C80:D80"/>
    <mergeCell ref="C89:D89"/>
    <mergeCell ref="C91:D91"/>
    <mergeCell ref="C93:D93"/>
    <mergeCell ref="C95:D95"/>
    <mergeCell ref="C97:D97"/>
    <mergeCell ref="C57:D57"/>
    <mergeCell ref="C58:D58"/>
    <mergeCell ref="C60:D60"/>
    <mergeCell ref="C62:D62"/>
    <mergeCell ref="C63:D63"/>
    <mergeCell ref="C65:D65"/>
    <mergeCell ref="C67:D67"/>
    <mergeCell ref="C69:D69"/>
    <mergeCell ref="C71:D71"/>
    <mergeCell ref="C45:D45"/>
    <mergeCell ref="C47:D47"/>
    <mergeCell ref="C48:D48"/>
    <mergeCell ref="C51:D51"/>
    <mergeCell ref="C53:D53"/>
    <mergeCell ref="C73:D73"/>
    <mergeCell ref="C74:D74"/>
    <mergeCell ref="C76:D76"/>
    <mergeCell ref="C78:D78"/>
    <mergeCell ref="C34:D34"/>
    <mergeCell ref="C36:D36"/>
    <mergeCell ref="C38:D38"/>
    <mergeCell ref="C40:D40"/>
    <mergeCell ref="C42:D42"/>
    <mergeCell ref="C44:D44"/>
    <mergeCell ref="C20:D20"/>
    <mergeCell ref="C22:D22"/>
    <mergeCell ref="C24:D24"/>
    <mergeCell ref="C26:D26"/>
    <mergeCell ref="C29:D29"/>
    <mergeCell ref="C32:D32"/>
    <mergeCell ref="A1:G1"/>
    <mergeCell ref="A3:B3"/>
    <mergeCell ref="A4:B4"/>
    <mergeCell ref="E4:G4"/>
    <mergeCell ref="C12:D12"/>
    <mergeCell ref="C14:D14"/>
    <mergeCell ref="C16:D16"/>
    <mergeCell ref="C18:D18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3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529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528</v>
      </c>
      <c r="B5" s="118"/>
      <c r="C5" s="119" t="s">
        <v>529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02 001 Rek'!E8</f>
        <v>0</v>
      </c>
      <c r="D15" s="160" t="str">
        <f>'SO 02 001 Rek'!A13</f>
        <v>Ztížené výrobní podmínky</v>
      </c>
      <c r="E15" s="161"/>
      <c r="F15" s="162"/>
      <c r="G15" s="159">
        <f>'SO 02 001 Rek'!I13</f>
        <v>0</v>
      </c>
    </row>
    <row r="16" spans="1:57" ht="15.95" customHeight="1">
      <c r="A16" s="157" t="s">
        <v>52</v>
      </c>
      <c r="B16" s="158" t="s">
        <v>53</v>
      </c>
      <c r="C16" s="159">
        <f>'SO 02 001 Rek'!F8</f>
        <v>0</v>
      </c>
      <c r="D16" s="109" t="str">
        <f>'SO 02 001 Rek'!A14</f>
        <v>Oborová přirážka</v>
      </c>
      <c r="E16" s="163"/>
      <c r="F16" s="164"/>
      <c r="G16" s="159">
        <f>'SO 02 001 Rek'!I14</f>
        <v>0</v>
      </c>
    </row>
    <row r="17" spans="1:7" ht="15.95" customHeight="1">
      <c r="A17" s="157" t="s">
        <v>54</v>
      </c>
      <c r="B17" s="158" t="s">
        <v>55</v>
      </c>
      <c r="C17" s="159">
        <f>'SO 02 001 Rek'!H8</f>
        <v>0</v>
      </c>
      <c r="D17" s="109" t="str">
        <f>'SO 02 001 Rek'!A15</f>
        <v>Přesun stavebních kapacit</v>
      </c>
      <c r="E17" s="163"/>
      <c r="F17" s="164"/>
      <c r="G17" s="159">
        <f>'SO 02 001 Rek'!I15</f>
        <v>0</v>
      </c>
    </row>
    <row r="18" spans="1:7" ht="15.95" customHeight="1">
      <c r="A18" s="165" t="s">
        <v>56</v>
      </c>
      <c r="B18" s="166" t="s">
        <v>57</v>
      </c>
      <c r="C18" s="159">
        <f>'SO 02 001 Rek'!G8</f>
        <v>0</v>
      </c>
      <c r="D18" s="109" t="str">
        <f>'SO 02 001 Rek'!A16</f>
        <v>Mimostaveništní doprava</v>
      </c>
      <c r="E18" s="163"/>
      <c r="F18" s="164"/>
      <c r="G18" s="159">
        <f>'SO 02 001 Rek'!I16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02 001 Rek'!A17</f>
        <v>Zařízení staveniště</v>
      </c>
      <c r="E19" s="163"/>
      <c r="F19" s="164"/>
      <c r="G19" s="159">
        <f>'SO 02 001 Rek'!I17</f>
        <v>0</v>
      </c>
    </row>
    <row r="20" spans="1:7" ht="15.95" customHeight="1">
      <c r="A20" s="167"/>
      <c r="B20" s="158"/>
      <c r="C20" s="159"/>
      <c r="D20" s="109" t="str">
        <f>'SO 02 001 Rek'!A18</f>
        <v>Provoz investora</v>
      </c>
      <c r="E20" s="163"/>
      <c r="F20" s="164"/>
      <c r="G20" s="159">
        <f>'SO 02 001 Rek'!I18</f>
        <v>0</v>
      </c>
    </row>
    <row r="21" spans="1:7" ht="15.95" customHeight="1">
      <c r="A21" s="167" t="s">
        <v>29</v>
      </c>
      <c r="B21" s="158"/>
      <c r="C21" s="159">
        <f>'SO 02 001 Rek'!I8</f>
        <v>0</v>
      </c>
      <c r="D21" s="109" t="str">
        <f>'SO 02 001 Rek'!A19</f>
        <v>Kompletační činnost (IČD)</v>
      </c>
      <c r="E21" s="163"/>
      <c r="F21" s="164"/>
      <c r="G21" s="159">
        <f>'SO 02 001 Rek'!I19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02 001 Rek'!H21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3"/>
  <dimension ref="A1:BE72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530</v>
      </c>
      <c r="D2" s="216"/>
      <c r="E2" s="217"/>
      <c r="F2" s="216"/>
      <c r="G2" s="218" t="s">
        <v>529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 ht="13.5" thickBot="1">
      <c r="A7" s="332" t="str">
        <f>'SO 02 001 Pol'!B7</f>
        <v>0</v>
      </c>
      <c r="B7" s="70" t="str">
        <f>'SO 02 001 Pol'!C7</f>
        <v>Přípravné a pomocné práce</v>
      </c>
      <c r="D7" s="230"/>
      <c r="E7" s="333">
        <f>'SO 02 001 Pol'!BA13</f>
        <v>0</v>
      </c>
      <c r="F7" s="334">
        <f>'SO 02 001 Pol'!BB13</f>
        <v>0</v>
      </c>
      <c r="G7" s="334">
        <f>'SO 02 001 Pol'!BC13</f>
        <v>0</v>
      </c>
      <c r="H7" s="334">
        <f>'SO 02 001 Pol'!BD13</f>
        <v>0</v>
      </c>
      <c r="I7" s="335">
        <f>'SO 02 001 Pol'!BE13</f>
        <v>0</v>
      </c>
    </row>
    <row r="8" spans="1:57" s="14" customFormat="1" ht="13.5" thickBot="1">
      <c r="A8" s="231"/>
      <c r="B8" s="232" t="s">
        <v>79</v>
      </c>
      <c r="C8" s="232"/>
      <c r="D8" s="233"/>
      <c r="E8" s="234">
        <f>SUM(E7:E7)</f>
        <v>0</v>
      </c>
      <c r="F8" s="235">
        <f>SUM(F7:F7)</f>
        <v>0</v>
      </c>
      <c r="G8" s="235">
        <f>SUM(G7:G7)</f>
        <v>0</v>
      </c>
      <c r="H8" s="235">
        <f>SUM(H7:H7)</f>
        <v>0</v>
      </c>
      <c r="I8" s="236">
        <f>SUM(I7:I7)</f>
        <v>0</v>
      </c>
    </row>
    <row r="9" spans="1:57">
      <c r="A9" s="137"/>
      <c r="B9" s="137"/>
      <c r="C9" s="137"/>
      <c r="D9" s="137"/>
      <c r="E9" s="137"/>
      <c r="F9" s="137"/>
      <c r="G9" s="137"/>
      <c r="H9" s="137"/>
      <c r="I9" s="137"/>
    </row>
    <row r="10" spans="1:57" ht="19.5" customHeight="1">
      <c r="A10" s="222" t="s">
        <v>80</v>
      </c>
      <c r="B10" s="222"/>
      <c r="C10" s="222"/>
      <c r="D10" s="222"/>
      <c r="E10" s="222"/>
      <c r="F10" s="222"/>
      <c r="G10" s="237"/>
      <c r="H10" s="222"/>
      <c r="I10" s="222"/>
      <c r="BA10" s="143"/>
      <c r="BB10" s="143"/>
      <c r="BC10" s="143"/>
      <c r="BD10" s="143"/>
      <c r="BE10" s="143"/>
    </row>
    <row r="11" spans="1:57" ht="13.5" thickBot="1"/>
    <row r="12" spans="1:57">
      <c r="A12" s="175" t="s">
        <v>81</v>
      </c>
      <c r="B12" s="176"/>
      <c r="C12" s="176"/>
      <c r="D12" s="238"/>
      <c r="E12" s="239" t="s">
        <v>82</v>
      </c>
      <c r="F12" s="240" t="s">
        <v>12</v>
      </c>
      <c r="G12" s="241" t="s">
        <v>83</v>
      </c>
      <c r="H12" s="242"/>
      <c r="I12" s="243" t="s">
        <v>82</v>
      </c>
    </row>
    <row r="13" spans="1:57">
      <c r="A13" s="167" t="s">
        <v>462</v>
      </c>
      <c r="B13" s="158"/>
      <c r="C13" s="158"/>
      <c r="D13" s="244"/>
      <c r="E13" s="245"/>
      <c r="F13" s="246"/>
      <c r="G13" s="247">
        <v>0</v>
      </c>
      <c r="H13" s="248"/>
      <c r="I13" s="249">
        <f>E13+F13*G13/100</f>
        <v>0</v>
      </c>
      <c r="BA13" s="1">
        <v>0</v>
      </c>
    </row>
    <row r="14" spans="1:57">
      <c r="A14" s="167" t="s">
        <v>463</v>
      </c>
      <c r="B14" s="158"/>
      <c r="C14" s="158"/>
      <c r="D14" s="244"/>
      <c r="E14" s="245"/>
      <c r="F14" s="246"/>
      <c r="G14" s="247">
        <v>0</v>
      </c>
      <c r="H14" s="248"/>
      <c r="I14" s="249">
        <f>E14+F14*G14/100</f>
        <v>0</v>
      </c>
      <c r="BA14" s="1">
        <v>0</v>
      </c>
    </row>
    <row r="15" spans="1:57">
      <c r="A15" s="167" t="s">
        <v>464</v>
      </c>
      <c r="B15" s="158"/>
      <c r="C15" s="158"/>
      <c r="D15" s="244"/>
      <c r="E15" s="245"/>
      <c r="F15" s="246"/>
      <c r="G15" s="247">
        <v>0</v>
      </c>
      <c r="H15" s="248"/>
      <c r="I15" s="249">
        <f>E15+F15*G15/100</f>
        <v>0</v>
      </c>
      <c r="BA15" s="1">
        <v>0</v>
      </c>
    </row>
    <row r="16" spans="1:57">
      <c r="A16" s="167" t="s">
        <v>465</v>
      </c>
      <c r="B16" s="158"/>
      <c r="C16" s="158"/>
      <c r="D16" s="244"/>
      <c r="E16" s="245"/>
      <c r="F16" s="246"/>
      <c r="G16" s="247">
        <v>0</v>
      </c>
      <c r="H16" s="248"/>
      <c r="I16" s="249">
        <f>E16+F16*G16/100</f>
        <v>0</v>
      </c>
      <c r="BA16" s="1">
        <v>0</v>
      </c>
    </row>
    <row r="17" spans="1:53">
      <c r="A17" s="167" t="s">
        <v>466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1</v>
      </c>
    </row>
    <row r="18" spans="1:53">
      <c r="A18" s="167" t="s">
        <v>467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1</v>
      </c>
    </row>
    <row r="19" spans="1:53">
      <c r="A19" s="167" t="s">
        <v>468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2</v>
      </c>
    </row>
    <row r="20" spans="1:53">
      <c r="A20" s="167" t="s">
        <v>469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2</v>
      </c>
    </row>
    <row r="21" spans="1:53" ht="13.5" thickBot="1">
      <c r="A21" s="250"/>
      <c r="B21" s="251" t="s">
        <v>84</v>
      </c>
      <c r="C21" s="252"/>
      <c r="D21" s="253"/>
      <c r="E21" s="254"/>
      <c r="F21" s="255"/>
      <c r="G21" s="255"/>
      <c r="H21" s="256">
        <f>SUM(I13:I20)</f>
        <v>0</v>
      </c>
      <c r="I21" s="257"/>
    </row>
    <row r="23" spans="1:53">
      <c r="B23" s="14"/>
      <c r="F23" s="258"/>
      <c r="G23" s="259"/>
      <c r="H23" s="259"/>
      <c r="I23" s="54"/>
    </row>
    <row r="24" spans="1:53">
      <c r="F24" s="258"/>
      <c r="G24" s="259"/>
      <c r="H24" s="259"/>
      <c r="I24" s="54"/>
    </row>
    <row r="25" spans="1:53">
      <c r="F25" s="258"/>
      <c r="G25" s="259"/>
      <c r="H25" s="259"/>
      <c r="I25" s="54"/>
    </row>
    <row r="26" spans="1:53">
      <c r="F26" s="258"/>
      <c r="G26" s="259"/>
      <c r="H26" s="259"/>
      <c r="I26" s="54"/>
    </row>
    <row r="27" spans="1:53"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4"/>
  <dimension ref="A1:CB86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02 001 Rek'!H1</f>
        <v>001</v>
      </c>
      <c r="G3" s="268"/>
    </row>
    <row r="4" spans="1:80" ht="13.5" thickBot="1">
      <c r="A4" s="269" t="s">
        <v>76</v>
      </c>
      <c r="B4" s="214"/>
      <c r="C4" s="215" t="s">
        <v>530</v>
      </c>
      <c r="D4" s="270"/>
      <c r="E4" s="271" t="str">
        <f>'SO 02 001 Rek'!G2</f>
        <v>Náklady nutné k realizaci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345</v>
      </c>
      <c r="C7" s="284" t="s">
        <v>531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533</v>
      </c>
      <c r="C8" s="295" t="s">
        <v>534</v>
      </c>
      <c r="D8" s="296" t="s">
        <v>373</v>
      </c>
      <c r="E8" s="297">
        <v>1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/>
      <c r="K8" s="300">
        <f>E8*J8</f>
        <v>0</v>
      </c>
      <c r="O8" s="292">
        <v>2</v>
      </c>
      <c r="AA8" s="261">
        <v>12</v>
      </c>
      <c r="AB8" s="261">
        <v>0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12</v>
      </c>
      <c r="CB8" s="292">
        <v>0</v>
      </c>
    </row>
    <row r="9" spans="1:80">
      <c r="A9" s="293">
        <v>2</v>
      </c>
      <c r="B9" s="294" t="s">
        <v>535</v>
      </c>
      <c r="C9" s="295" t="s">
        <v>536</v>
      </c>
      <c r="D9" s="296" t="s">
        <v>373</v>
      </c>
      <c r="E9" s="297">
        <v>1</v>
      </c>
      <c r="F9" s="297">
        <v>0</v>
      </c>
      <c r="G9" s="298">
        <f>E9*F9</f>
        <v>0</v>
      </c>
      <c r="H9" s="299">
        <v>0</v>
      </c>
      <c r="I9" s="300">
        <f>E9*H9</f>
        <v>0</v>
      </c>
      <c r="J9" s="299"/>
      <c r="K9" s="300">
        <f>E9*J9</f>
        <v>0</v>
      </c>
      <c r="O9" s="292">
        <v>2</v>
      </c>
      <c r="AA9" s="261">
        <v>12</v>
      </c>
      <c r="AB9" s="261">
        <v>0</v>
      </c>
      <c r="AC9" s="261">
        <v>2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12</v>
      </c>
      <c r="CB9" s="292">
        <v>0</v>
      </c>
    </row>
    <row r="10" spans="1:80">
      <c r="A10" s="293">
        <v>3</v>
      </c>
      <c r="B10" s="294" t="s">
        <v>537</v>
      </c>
      <c r="C10" s="295" t="s">
        <v>538</v>
      </c>
      <c r="D10" s="296" t="s">
        <v>373</v>
      </c>
      <c r="E10" s="297">
        <v>1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/>
      <c r="K10" s="300">
        <f>E10*J10</f>
        <v>0</v>
      </c>
      <c r="O10" s="292">
        <v>2</v>
      </c>
      <c r="AA10" s="261">
        <v>12</v>
      </c>
      <c r="AB10" s="261">
        <v>0</v>
      </c>
      <c r="AC10" s="261">
        <v>3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12</v>
      </c>
      <c r="CB10" s="292">
        <v>0</v>
      </c>
    </row>
    <row r="11" spans="1:80">
      <c r="A11" s="293">
        <v>4</v>
      </c>
      <c r="B11" s="294" t="s">
        <v>539</v>
      </c>
      <c r="C11" s="295" t="s">
        <v>540</v>
      </c>
      <c r="D11" s="296" t="s">
        <v>373</v>
      </c>
      <c r="E11" s="297">
        <v>1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/>
      <c r="K11" s="300">
        <f>E11*J11</f>
        <v>0</v>
      </c>
      <c r="O11" s="292">
        <v>2</v>
      </c>
      <c r="AA11" s="261">
        <v>12</v>
      </c>
      <c r="AB11" s="261">
        <v>0</v>
      </c>
      <c r="AC11" s="261">
        <v>4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12</v>
      </c>
      <c r="CB11" s="292">
        <v>0</v>
      </c>
    </row>
    <row r="12" spans="1:80">
      <c r="A12" s="293">
        <v>5</v>
      </c>
      <c r="B12" s="294" t="s">
        <v>541</v>
      </c>
      <c r="C12" s="295" t="s">
        <v>542</v>
      </c>
      <c r="D12" s="296" t="s">
        <v>373</v>
      </c>
      <c r="E12" s="297">
        <v>1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/>
      <c r="K12" s="300">
        <f>E12*J12</f>
        <v>0</v>
      </c>
      <c r="O12" s="292">
        <v>2</v>
      </c>
      <c r="AA12" s="261">
        <v>12</v>
      </c>
      <c r="AB12" s="261">
        <v>0</v>
      </c>
      <c r="AC12" s="261">
        <v>5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12</v>
      </c>
      <c r="CB12" s="292">
        <v>0</v>
      </c>
    </row>
    <row r="13" spans="1:80">
      <c r="A13" s="316"/>
      <c r="B13" s="317" t="s">
        <v>100</v>
      </c>
      <c r="C13" s="318" t="s">
        <v>532</v>
      </c>
      <c r="D13" s="319"/>
      <c r="E13" s="320"/>
      <c r="F13" s="321"/>
      <c r="G13" s="322">
        <f>SUM(G7:G12)</f>
        <v>0</v>
      </c>
      <c r="H13" s="323"/>
      <c r="I13" s="324">
        <f>SUM(I7:I12)</f>
        <v>0</v>
      </c>
      <c r="J13" s="323"/>
      <c r="K13" s="324">
        <f>SUM(K7:K12)</f>
        <v>0</v>
      </c>
      <c r="O13" s="292">
        <v>4</v>
      </c>
      <c r="BA13" s="325">
        <f>SUM(BA7:BA12)</f>
        <v>0</v>
      </c>
      <c r="BB13" s="325">
        <f>SUM(BB7:BB12)</f>
        <v>0</v>
      </c>
      <c r="BC13" s="325">
        <f>SUM(BC7:BC12)</f>
        <v>0</v>
      </c>
      <c r="BD13" s="325">
        <f>SUM(BD7:BD12)</f>
        <v>0</v>
      </c>
      <c r="BE13" s="325">
        <f>SUM(BE7:BE12)</f>
        <v>0</v>
      </c>
    </row>
    <row r="14" spans="1:80">
      <c r="E14" s="261"/>
    </row>
    <row r="15" spans="1:80">
      <c r="E15" s="261"/>
    </row>
    <row r="16" spans="1:80">
      <c r="E16" s="261"/>
    </row>
    <row r="17" spans="5:5">
      <c r="E17" s="261"/>
    </row>
    <row r="18" spans="5:5">
      <c r="E18" s="261"/>
    </row>
    <row r="19" spans="5:5">
      <c r="E19" s="261"/>
    </row>
    <row r="20" spans="5:5">
      <c r="E20" s="261"/>
    </row>
    <row r="21" spans="5:5">
      <c r="E21" s="261"/>
    </row>
    <row r="22" spans="5:5">
      <c r="E22" s="261"/>
    </row>
    <row r="23" spans="5:5">
      <c r="E23" s="261"/>
    </row>
    <row r="24" spans="5:5">
      <c r="E24" s="261"/>
    </row>
    <row r="25" spans="5:5">
      <c r="E25" s="261"/>
    </row>
    <row r="26" spans="5:5">
      <c r="E26" s="261"/>
    </row>
    <row r="27" spans="5:5">
      <c r="E27" s="261"/>
    </row>
    <row r="28" spans="5:5">
      <c r="E28" s="261"/>
    </row>
    <row r="29" spans="5:5">
      <c r="E29" s="261"/>
    </row>
    <row r="30" spans="5:5">
      <c r="E30" s="261"/>
    </row>
    <row r="31" spans="5:5">
      <c r="E31" s="261"/>
    </row>
    <row r="32" spans="5:5">
      <c r="E32" s="261"/>
    </row>
    <row r="33" spans="1:7">
      <c r="E33" s="261"/>
    </row>
    <row r="34" spans="1:7">
      <c r="E34" s="261"/>
    </row>
    <row r="35" spans="1:7">
      <c r="E35" s="261"/>
    </row>
    <row r="36" spans="1:7">
      <c r="E36" s="261"/>
    </row>
    <row r="37" spans="1:7">
      <c r="A37" s="315"/>
      <c r="B37" s="315"/>
      <c r="C37" s="315"/>
      <c r="D37" s="315"/>
      <c r="E37" s="315"/>
      <c r="F37" s="315"/>
      <c r="G37" s="315"/>
    </row>
    <row r="38" spans="1:7">
      <c r="A38" s="315"/>
      <c r="B38" s="315"/>
      <c r="C38" s="315"/>
      <c r="D38" s="315"/>
      <c r="E38" s="315"/>
      <c r="F38" s="315"/>
      <c r="G38" s="315"/>
    </row>
    <row r="39" spans="1:7">
      <c r="A39" s="315"/>
      <c r="B39" s="315"/>
      <c r="C39" s="315"/>
      <c r="D39" s="315"/>
      <c r="E39" s="315"/>
      <c r="F39" s="315"/>
      <c r="G39" s="315"/>
    </row>
    <row r="40" spans="1:7">
      <c r="A40" s="315"/>
      <c r="B40" s="315"/>
      <c r="C40" s="315"/>
      <c r="D40" s="315"/>
      <c r="E40" s="315"/>
      <c r="F40" s="315"/>
      <c r="G40" s="315"/>
    </row>
    <row r="41" spans="1:7">
      <c r="E41" s="261"/>
    </row>
    <row r="42" spans="1:7">
      <c r="E42" s="261"/>
    </row>
    <row r="43" spans="1:7">
      <c r="E43" s="261"/>
    </row>
    <row r="44" spans="1:7">
      <c r="E44" s="261"/>
    </row>
    <row r="45" spans="1:7">
      <c r="E45" s="261"/>
    </row>
    <row r="46" spans="1:7">
      <c r="E46" s="261"/>
    </row>
    <row r="47" spans="1:7">
      <c r="E47" s="261"/>
    </row>
    <row r="48" spans="1:7">
      <c r="E48" s="261"/>
    </row>
    <row r="49" spans="5:5">
      <c r="E49" s="261"/>
    </row>
    <row r="50" spans="5:5">
      <c r="E50" s="261"/>
    </row>
    <row r="51" spans="5:5">
      <c r="E51" s="261"/>
    </row>
    <row r="52" spans="5:5">
      <c r="E52" s="261"/>
    </row>
    <row r="53" spans="5:5">
      <c r="E53" s="261"/>
    </row>
    <row r="54" spans="5:5">
      <c r="E54" s="261"/>
    </row>
    <row r="55" spans="5:5">
      <c r="E55" s="261"/>
    </row>
    <row r="56" spans="5:5">
      <c r="E56" s="261"/>
    </row>
    <row r="57" spans="5:5">
      <c r="E57" s="261"/>
    </row>
    <row r="58" spans="5:5">
      <c r="E58" s="261"/>
    </row>
    <row r="59" spans="5:5">
      <c r="E59" s="261"/>
    </row>
    <row r="60" spans="5:5">
      <c r="E60" s="261"/>
    </row>
    <row r="61" spans="5:5">
      <c r="E61" s="261"/>
    </row>
    <row r="62" spans="5:5">
      <c r="E62" s="261"/>
    </row>
    <row r="63" spans="5:5">
      <c r="E63" s="261"/>
    </row>
    <row r="64" spans="5:5">
      <c r="E64" s="261"/>
    </row>
    <row r="65" spans="1:7">
      <c r="E65" s="261"/>
    </row>
    <row r="66" spans="1:7">
      <c r="E66" s="261"/>
    </row>
    <row r="67" spans="1:7">
      <c r="E67" s="261"/>
    </row>
    <row r="68" spans="1:7">
      <c r="E68" s="261"/>
    </row>
    <row r="69" spans="1:7">
      <c r="E69" s="261"/>
    </row>
    <row r="70" spans="1:7">
      <c r="E70" s="261"/>
    </row>
    <row r="71" spans="1:7">
      <c r="E71" s="261"/>
    </row>
    <row r="72" spans="1:7">
      <c r="A72" s="326"/>
      <c r="B72" s="326"/>
    </row>
    <row r="73" spans="1:7">
      <c r="A73" s="315"/>
      <c r="B73" s="315"/>
      <c r="C73" s="327"/>
      <c r="D73" s="327"/>
      <c r="E73" s="328"/>
      <c r="F73" s="327"/>
      <c r="G73" s="329"/>
    </row>
    <row r="74" spans="1:7">
      <c r="A74" s="330"/>
      <c r="B74" s="330"/>
      <c r="C74" s="315"/>
      <c r="D74" s="315"/>
      <c r="E74" s="331"/>
      <c r="F74" s="315"/>
      <c r="G74" s="315"/>
    </row>
    <row r="75" spans="1:7">
      <c r="A75" s="315"/>
      <c r="B75" s="315"/>
      <c r="C75" s="315"/>
      <c r="D75" s="315"/>
      <c r="E75" s="331"/>
      <c r="F75" s="315"/>
      <c r="G75" s="315"/>
    </row>
    <row r="76" spans="1:7">
      <c r="A76" s="315"/>
      <c r="B76" s="315"/>
      <c r="C76" s="315"/>
      <c r="D76" s="315"/>
      <c r="E76" s="331"/>
      <c r="F76" s="315"/>
      <c r="G76" s="315"/>
    </row>
    <row r="77" spans="1:7">
      <c r="A77" s="315"/>
      <c r="B77" s="315"/>
      <c r="C77" s="315"/>
      <c r="D77" s="315"/>
      <c r="E77" s="331"/>
      <c r="F77" s="315"/>
      <c r="G77" s="315"/>
    </row>
    <row r="78" spans="1:7">
      <c r="A78" s="315"/>
      <c r="B78" s="315"/>
      <c r="C78" s="315"/>
      <c r="D78" s="315"/>
      <c r="E78" s="331"/>
      <c r="F78" s="315"/>
      <c r="G78" s="315"/>
    </row>
    <row r="79" spans="1:7">
      <c r="A79" s="315"/>
      <c r="B79" s="315"/>
      <c r="C79" s="315"/>
      <c r="D79" s="315"/>
      <c r="E79" s="331"/>
      <c r="F79" s="315"/>
      <c r="G79" s="315"/>
    </row>
    <row r="80" spans="1:7">
      <c r="A80" s="315"/>
      <c r="B80" s="315"/>
      <c r="C80" s="315"/>
      <c r="D80" s="315"/>
      <c r="E80" s="331"/>
      <c r="F80" s="315"/>
      <c r="G80" s="315"/>
    </row>
    <row r="81" spans="1:7">
      <c r="A81" s="315"/>
      <c r="B81" s="315"/>
      <c r="C81" s="315"/>
      <c r="D81" s="315"/>
      <c r="E81" s="331"/>
      <c r="F81" s="315"/>
      <c r="G81" s="315"/>
    </row>
    <row r="82" spans="1:7">
      <c r="A82" s="315"/>
      <c r="B82" s="315"/>
      <c r="C82" s="315"/>
      <c r="D82" s="315"/>
      <c r="E82" s="331"/>
      <c r="F82" s="315"/>
      <c r="G82" s="315"/>
    </row>
    <row r="83" spans="1:7">
      <c r="A83" s="315"/>
      <c r="B83" s="315"/>
      <c r="C83" s="315"/>
      <c r="D83" s="315"/>
      <c r="E83" s="331"/>
      <c r="F83" s="315"/>
      <c r="G83" s="315"/>
    </row>
    <row r="84" spans="1:7">
      <c r="A84" s="315"/>
      <c r="B84" s="315"/>
      <c r="C84" s="315"/>
      <c r="D84" s="315"/>
      <c r="E84" s="331"/>
      <c r="F84" s="315"/>
      <c r="G84" s="315"/>
    </row>
    <row r="85" spans="1:7">
      <c r="A85" s="315"/>
      <c r="B85" s="315"/>
      <c r="C85" s="315"/>
      <c r="D85" s="315"/>
      <c r="E85" s="331"/>
      <c r="F85" s="315"/>
      <c r="G85" s="315"/>
    </row>
    <row r="86" spans="1:7">
      <c r="A86" s="315"/>
      <c r="B86" s="315"/>
      <c r="C86" s="315"/>
      <c r="D86" s="315"/>
      <c r="E86" s="331"/>
      <c r="F86" s="315"/>
      <c r="G86" s="315"/>
    </row>
  </sheetData>
  <mergeCells count="4">
    <mergeCell ref="A1:G1"/>
    <mergeCell ref="A3:B3"/>
    <mergeCell ref="A4:B4"/>
    <mergeCell ref="E4:G4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4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545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544</v>
      </c>
      <c r="B5" s="118"/>
      <c r="C5" s="119" t="s">
        <v>545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03 001 Rek'!E12</f>
        <v>0</v>
      </c>
      <c r="D15" s="160" t="str">
        <f>'SO 03 001 Rek'!A17</f>
        <v>Ztížené výrobní podmínky</v>
      </c>
      <c r="E15" s="161"/>
      <c r="F15" s="162"/>
      <c r="G15" s="159">
        <f>'SO 03 001 Rek'!I17</f>
        <v>0</v>
      </c>
    </row>
    <row r="16" spans="1:57" ht="15.95" customHeight="1">
      <c r="A16" s="157" t="s">
        <v>52</v>
      </c>
      <c r="B16" s="158" t="s">
        <v>53</v>
      </c>
      <c r="C16" s="159">
        <f>'SO 03 001 Rek'!F12</f>
        <v>0</v>
      </c>
      <c r="D16" s="109" t="str">
        <f>'SO 03 001 Rek'!A18</f>
        <v>Oborová přirážka</v>
      </c>
      <c r="E16" s="163"/>
      <c r="F16" s="164"/>
      <c r="G16" s="159">
        <f>'SO 03 001 Rek'!I18</f>
        <v>0</v>
      </c>
    </row>
    <row r="17" spans="1:7" ht="15.95" customHeight="1">
      <c r="A17" s="157" t="s">
        <v>54</v>
      </c>
      <c r="B17" s="158" t="s">
        <v>55</v>
      </c>
      <c r="C17" s="159">
        <f>'SO 03 001 Rek'!H12</f>
        <v>0</v>
      </c>
      <c r="D17" s="109" t="str">
        <f>'SO 03 001 Rek'!A19</f>
        <v>Přesun stavebních kapacit</v>
      </c>
      <c r="E17" s="163"/>
      <c r="F17" s="164"/>
      <c r="G17" s="159">
        <f>'SO 03 001 Rek'!I19</f>
        <v>0</v>
      </c>
    </row>
    <row r="18" spans="1:7" ht="15.95" customHeight="1">
      <c r="A18" s="165" t="s">
        <v>56</v>
      </c>
      <c r="B18" s="166" t="s">
        <v>57</v>
      </c>
      <c r="C18" s="159">
        <f>'SO 03 001 Rek'!G12</f>
        <v>0</v>
      </c>
      <c r="D18" s="109" t="str">
        <f>'SO 03 001 Rek'!A20</f>
        <v>Mimostaveništní doprava</v>
      </c>
      <c r="E18" s="163"/>
      <c r="F18" s="164"/>
      <c r="G18" s="159">
        <f>'SO 03 001 Rek'!I20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03 001 Rek'!A21</f>
        <v>Zařízení staveniště</v>
      </c>
      <c r="E19" s="163"/>
      <c r="F19" s="164"/>
      <c r="G19" s="159">
        <f>'SO 03 001 Rek'!I21</f>
        <v>0</v>
      </c>
    </row>
    <row r="20" spans="1:7" ht="15.95" customHeight="1">
      <c r="A20" s="167"/>
      <c r="B20" s="158"/>
      <c r="C20" s="159"/>
      <c r="D20" s="109" t="str">
        <f>'SO 03 001 Rek'!A22</f>
        <v>Provoz investora</v>
      </c>
      <c r="E20" s="163"/>
      <c r="F20" s="164"/>
      <c r="G20" s="159">
        <f>'SO 03 001 Rek'!I22</f>
        <v>0</v>
      </c>
    </row>
    <row r="21" spans="1:7" ht="15.95" customHeight="1">
      <c r="A21" s="167" t="s">
        <v>29</v>
      </c>
      <c r="B21" s="158"/>
      <c r="C21" s="159">
        <f>'SO 03 001 Rek'!I12</f>
        <v>0</v>
      </c>
      <c r="D21" s="109" t="str">
        <f>'SO 03 001 Rek'!A23</f>
        <v>Kompletační činnost (IČD)</v>
      </c>
      <c r="E21" s="163"/>
      <c r="F21" s="164"/>
      <c r="G21" s="159">
        <f>'SO 03 001 Rek'!I23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03 001 Rek'!H25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4"/>
  <dimension ref="A1:BE76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546</v>
      </c>
      <c r="D2" s="216"/>
      <c r="E2" s="217"/>
      <c r="F2" s="216"/>
      <c r="G2" s="218" t="s">
        <v>545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03 001 Pol'!B7</f>
        <v>1</v>
      </c>
      <c r="B7" s="70" t="str">
        <f>'SO 03 001 Pol'!C7</f>
        <v>Zemní práce</v>
      </c>
      <c r="D7" s="230"/>
      <c r="E7" s="333">
        <f>'SO 03 001 Pol'!BA37</f>
        <v>0</v>
      </c>
      <c r="F7" s="334">
        <f>'SO 03 001 Pol'!BB37</f>
        <v>0</v>
      </c>
      <c r="G7" s="334">
        <f>'SO 03 001 Pol'!BC37</f>
        <v>0</v>
      </c>
      <c r="H7" s="334">
        <f>'SO 03 001 Pol'!BD37</f>
        <v>0</v>
      </c>
      <c r="I7" s="335">
        <f>'SO 03 001 Pol'!BE37</f>
        <v>0</v>
      </c>
    </row>
    <row r="8" spans="1:57" s="137" customFormat="1">
      <c r="A8" s="332" t="str">
        <f>'SO 03 001 Pol'!B38</f>
        <v>5</v>
      </c>
      <c r="B8" s="70" t="str">
        <f>'SO 03 001 Pol'!C38</f>
        <v>Komunikace</v>
      </c>
      <c r="D8" s="230"/>
      <c r="E8" s="333">
        <f>'SO 03 001 Pol'!BA48</f>
        <v>0</v>
      </c>
      <c r="F8" s="334">
        <f>'SO 03 001 Pol'!BB48</f>
        <v>0</v>
      </c>
      <c r="G8" s="334">
        <f>'SO 03 001 Pol'!BC48</f>
        <v>0</v>
      </c>
      <c r="H8" s="334">
        <f>'SO 03 001 Pol'!BD48</f>
        <v>0</v>
      </c>
      <c r="I8" s="335">
        <f>'SO 03 001 Pol'!BE48</f>
        <v>0</v>
      </c>
    </row>
    <row r="9" spans="1:57" s="137" customFormat="1">
      <c r="A9" s="332" t="str">
        <f>'SO 03 001 Pol'!B49</f>
        <v>91</v>
      </c>
      <c r="B9" s="70" t="str">
        <f>'SO 03 001 Pol'!C49</f>
        <v>Doplňující práce na komunikaci</v>
      </c>
      <c r="D9" s="230"/>
      <c r="E9" s="333">
        <f>'SO 03 001 Pol'!BA62</f>
        <v>0</v>
      </c>
      <c r="F9" s="334">
        <f>'SO 03 001 Pol'!BB62</f>
        <v>0</v>
      </c>
      <c r="G9" s="334">
        <f>'SO 03 001 Pol'!BC62</f>
        <v>0</v>
      </c>
      <c r="H9" s="334">
        <f>'SO 03 001 Pol'!BD62</f>
        <v>0</v>
      </c>
      <c r="I9" s="335">
        <f>'SO 03 001 Pol'!BE62</f>
        <v>0</v>
      </c>
    </row>
    <row r="10" spans="1:57" s="137" customFormat="1">
      <c r="A10" s="332" t="str">
        <f>'SO 03 001 Pol'!B63</f>
        <v>99</v>
      </c>
      <c r="B10" s="70" t="str">
        <f>'SO 03 001 Pol'!C63</f>
        <v>Staveništní přesun hmot</v>
      </c>
      <c r="D10" s="230"/>
      <c r="E10" s="333">
        <f>'SO 03 001 Pol'!BA65</f>
        <v>0</v>
      </c>
      <c r="F10" s="334">
        <f>'SO 03 001 Pol'!BB65</f>
        <v>0</v>
      </c>
      <c r="G10" s="334">
        <f>'SO 03 001 Pol'!BC65</f>
        <v>0</v>
      </c>
      <c r="H10" s="334">
        <f>'SO 03 001 Pol'!BD65</f>
        <v>0</v>
      </c>
      <c r="I10" s="335">
        <f>'SO 03 001 Pol'!BE65</f>
        <v>0</v>
      </c>
    </row>
    <row r="11" spans="1:57" s="137" customFormat="1" ht="13.5" thickBot="1">
      <c r="A11" s="332" t="str">
        <f>'SO 03 001 Pol'!B66</f>
        <v>D96</v>
      </c>
      <c r="B11" s="70" t="str">
        <f>'SO 03 001 Pol'!C66</f>
        <v>Přesuny suti a vybouraných hmot</v>
      </c>
      <c r="D11" s="230"/>
      <c r="E11" s="333">
        <f>'SO 03 001 Pol'!BA70</f>
        <v>0</v>
      </c>
      <c r="F11" s="334">
        <f>'SO 03 001 Pol'!BB70</f>
        <v>0</v>
      </c>
      <c r="G11" s="334">
        <f>'SO 03 001 Pol'!BC70</f>
        <v>0</v>
      </c>
      <c r="H11" s="334">
        <f>'SO 03 001 Pol'!BD70</f>
        <v>0</v>
      </c>
      <c r="I11" s="335">
        <f>'SO 03 001 Pol'!BE70</f>
        <v>0</v>
      </c>
    </row>
    <row r="12" spans="1:57" s="14" customFormat="1" ht="13.5" thickBot="1">
      <c r="A12" s="231"/>
      <c r="B12" s="232" t="s">
        <v>79</v>
      </c>
      <c r="C12" s="232"/>
      <c r="D12" s="233"/>
      <c r="E12" s="234">
        <f>SUM(E7:E11)</f>
        <v>0</v>
      </c>
      <c r="F12" s="235">
        <f>SUM(F7:F11)</f>
        <v>0</v>
      </c>
      <c r="G12" s="235">
        <f>SUM(G7:G11)</f>
        <v>0</v>
      </c>
      <c r="H12" s="235">
        <f>SUM(H7:H11)</f>
        <v>0</v>
      </c>
      <c r="I12" s="236">
        <f>SUM(I7:I11)</f>
        <v>0</v>
      </c>
    </row>
    <row r="13" spans="1:57">
      <c r="A13" s="137"/>
      <c r="B13" s="137"/>
      <c r="C13" s="137"/>
      <c r="D13" s="137"/>
      <c r="E13" s="137"/>
      <c r="F13" s="137"/>
      <c r="G13" s="137"/>
      <c r="H13" s="137"/>
      <c r="I13" s="137"/>
    </row>
    <row r="14" spans="1:57" ht="19.5" customHeight="1">
      <c r="A14" s="222" t="s">
        <v>80</v>
      </c>
      <c r="B14" s="222"/>
      <c r="C14" s="222"/>
      <c r="D14" s="222"/>
      <c r="E14" s="222"/>
      <c r="F14" s="222"/>
      <c r="G14" s="237"/>
      <c r="H14" s="222"/>
      <c r="I14" s="222"/>
      <c r="BA14" s="143"/>
      <c r="BB14" s="143"/>
      <c r="BC14" s="143"/>
      <c r="BD14" s="143"/>
      <c r="BE14" s="143"/>
    </row>
    <row r="15" spans="1:57" ht="13.5" thickBot="1"/>
    <row r="16" spans="1:57">
      <c r="A16" s="175" t="s">
        <v>81</v>
      </c>
      <c r="B16" s="176"/>
      <c r="C16" s="176"/>
      <c r="D16" s="238"/>
      <c r="E16" s="239" t="s">
        <v>82</v>
      </c>
      <c r="F16" s="240" t="s">
        <v>12</v>
      </c>
      <c r="G16" s="241" t="s">
        <v>83</v>
      </c>
      <c r="H16" s="242"/>
      <c r="I16" s="243" t="s">
        <v>82</v>
      </c>
    </row>
    <row r="17" spans="1:53">
      <c r="A17" s="167" t="s">
        <v>462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0</v>
      </c>
    </row>
    <row r="18" spans="1:53">
      <c r="A18" s="167" t="s">
        <v>463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464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465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466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1</v>
      </c>
    </row>
    <row r="22" spans="1:53">
      <c r="A22" s="167" t="s">
        <v>467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468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2</v>
      </c>
    </row>
    <row r="24" spans="1:53">
      <c r="A24" s="167" t="s">
        <v>469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 ht="13.5" thickBot="1">
      <c r="A25" s="250"/>
      <c r="B25" s="251" t="s">
        <v>84</v>
      </c>
      <c r="C25" s="252"/>
      <c r="D25" s="253"/>
      <c r="E25" s="254"/>
      <c r="F25" s="255"/>
      <c r="G25" s="255"/>
      <c r="H25" s="256">
        <f>SUM(I17:I24)</f>
        <v>0</v>
      </c>
      <c r="I25" s="257"/>
    </row>
    <row r="27" spans="1:53">
      <c r="B27" s="14"/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</sheetData>
  <mergeCells count="4">
    <mergeCell ref="A1:B1"/>
    <mergeCell ref="A2:B2"/>
    <mergeCell ref="G2:I2"/>
    <mergeCell ref="H25:I25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5"/>
  <dimension ref="A1:CB143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03 001 Rek'!H1</f>
        <v>001</v>
      </c>
      <c r="G3" s="268"/>
    </row>
    <row r="4" spans="1:80" ht="13.5" thickBot="1">
      <c r="A4" s="269" t="s">
        <v>76</v>
      </c>
      <c r="B4" s="214"/>
      <c r="C4" s="215" t="s">
        <v>546</v>
      </c>
      <c r="D4" s="270"/>
      <c r="E4" s="271" t="str">
        <f>'SO 03 001 Rek'!G2</f>
        <v>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142.13999999999999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-19.615320000000001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547</v>
      </c>
      <c r="D9" s="310"/>
      <c r="E9" s="311">
        <v>142.13999999999999</v>
      </c>
      <c r="F9" s="312"/>
      <c r="G9" s="313"/>
      <c r="H9" s="314"/>
      <c r="I9" s="306"/>
      <c r="J9" s="315"/>
      <c r="K9" s="306"/>
      <c r="M9" s="307" t="s">
        <v>547</v>
      </c>
      <c r="O9" s="292"/>
    </row>
    <row r="10" spans="1:80">
      <c r="A10" s="293">
        <v>2</v>
      </c>
      <c r="B10" s="294" t="s">
        <v>548</v>
      </c>
      <c r="C10" s="295" t="s">
        <v>549</v>
      </c>
      <c r="D10" s="296" t="s">
        <v>113</v>
      </c>
      <c r="E10" s="297">
        <v>142.13999999999999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-0.16</v>
      </c>
      <c r="K10" s="300">
        <f>E10*J10</f>
        <v>-22.7424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301"/>
      <c r="B11" s="308"/>
      <c r="C11" s="309" t="s">
        <v>547</v>
      </c>
      <c r="D11" s="310"/>
      <c r="E11" s="311">
        <v>142.13999999999999</v>
      </c>
      <c r="F11" s="312"/>
      <c r="G11" s="313"/>
      <c r="H11" s="314"/>
      <c r="I11" s="306"/>
      <c r="J11" s="315"/>
      <c r="K11" s="306"/>
      <c r="M11" s="307" t="s">
        <v>547</v>
      </c>
      <c r="O11" s="292"/>
    </row>
    <row r="12" spans="1:80">
      <c r="A12" s="293">
        <v>3</v>
      </c>
      <c r="B12" s="294" t="s">
        <v>550</v>
      </c>
      <c r="C12" s="295" t="s">
        <v>551</v>
      </c>
      <c r="D12" s="296" t="s">
        <v>113</v>
      </c>
      <c r="E12" s="297">
        <v>142.13999999999999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>
        <v>-0.13</v>
      </c>
      <c r="K12" s="300">
        <f>E12*J12</f>
        <v>-18.478199999999998</v>
      </c>
      <c r="O12" s="292">
        <v>2</v>
      </c>
      <c r="AA12" s="261">
        <v>1</v>
      </c>
      <c r="AB12" s="261">
        <v>1</v>
      </c>
      <c r="AC12" s="261">
        <v>1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</v>
      </c>
      <c r="CB12" s="292">
        <v>1</v>
      </c>
    </row>
    <row r="13" spans="1:80">
      <c r="A13" s="301"/>
      <c r="B13" s="308"/>
      <c r="C13" s="309" t="s">
        <v>547</v>
      </c>
      <c r="D13" s="310"/>
      <c r="E13" s="311">
        <v>142.13999999999999</v>
      </c>
      <c r="F13" s="312"/>
      <c r="G13" s="313"/>
      <c r="H13" s="314"/>
      <c r="I13" s="306"/>
      <c r="J13" s="315"/>
      <c r="K13" s="306"/>
      <c r="M13" s="307" t="s">
        <v>547</v>
      </c>
      <c r="O13" s="292"/>
    </row>
    <row r="14" spans="1:80">
      <c r="A14" s="293">
        <v>4</v>
      </c>
      <c r="B14" s="294" t="s">
        <v>120</v>
      </c>
      <c r="C14" s="295" t="s">
        <v>121</v>
      </c>
      <c r="D14" s="296" t="s">
        <v>113</v>
      </c>
      <c r="E14" s="297">
        <v>1.5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-0.75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5</v>
      </c>
      <c r="B15" s="294" t="s">
        <v>136</v>
      </c>
      <c r="C15" s="295" t="s">
        <v>137</v>
      </c>
      <c r="D15" s="296" t="s">
        <v>138</v>
      </c>
      <c r="E15" s="297">
        <v>88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-0.14499999999999999</v>
      </c>
      <c r="K15" s="300">
        <f>E15*J15</f>
        <v>-12.76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552</v>
      </c>
      <c r="D16" s="310"/>
      <c r="E16" s="311">
        <v>88</v>
      </c>
      <c r="F16" s="312"/>
      <c r="G16" s="313"/>
      <c r="H16" s="314"/>
      <c r="I16" s="306"/>
      <c r="J16" s="315"/>
      <c r="K16" s="306"/>
      <c r="M16" s="307" t="s">
        <v>552</v>
      </c>
      <c r="O16" s="292"/>
    </row>
    <row r="17" spans="1:80">
      <c r="A17" s="293">
        <v>6</v>
      </c>
      <c r="B17" s="294" t="s">
        <v>142</v>
      </c>
      <c r="C17" s="295" t="s">
        <v>143</v>
      </c>
      <c r="D17" s="296" t="s">
        <v>144</v>
      </c>
      <c r="E17" s="297">
        <v>50.030999999999999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0</v>
      </c>
      <c r="K17" s="300">
        <f>E17*J17</f>
        <v>0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553</v>
      </c>
      <c r="D18" s="310"/>
      <c r="E18" s="311">
        <v>50.030999999999999</v>
      </c>
      <c r="F18" s="312"/>
      <c r="G18" s="313"/>
      <c r="H18" s="314"/>
      <c r="I18" s="306"/>
      <c r="J18" s="315"/>
      <c r="K18" s="306"/>
      <c r="M18" s="307" t="s">
        <v>553</v>
      </c>
      <c r="O18" s="292"/>
    </row>
    <row r="19" spans="1:80">
      <c r="A19" s="293">
        <v>7</v>
      </c>
      <c r="B19" s="294" t="s">
        <v>148</v>
      </c>
      <c r="C19" s="295" t="s">
        <v>149</v>
      </c>
      <c r="D19" s="296" t="s">
        <v>144</v>
      </c>
      <c r="E19" s="297">
        <v>50.030999999999999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0</v>
      </c>
      <c r="K19" s="300">
        <f>E19*J19</f>
        <v>0</v>
      </c>
      <c r="O19" s="292">
        <v>2</v>
      </c>
      <c r="AA19" s="261">
        <v>1</v>
      </c>
      <c r="AB19" s="261">
        <v>1</v>
      </c>
      <c r="AC19" s="261">
        <v>1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1</v>
      </c>
    </row>
    <row r="20" spans="1:80">
      <c r="A20" s="301"/>
      <c r="B20" s="308"/>
      <c r="C20" s="309" t="s">
        <v>553</v>
      </c>
      <c r="D20" s="310"/>
      <c r="E20" s="311">
        <v>50.030999999999999</v>
      </c>
      <c r="F20" s="312"/>
      <c r="G20" s="313"/>
      <c r="H20" s="314"/>
      <c r="I20" s="306"/>
      <c r="J20" s="315"/>
      <c r="K20" s="306"/>
      <c r="M20" s="307" t="s">
        <v>553</v>
      </c>
      <c r="O20" s="292"/>
    </row>
    <row r="21" spans="1:80">
      <c r="A21" s="293">
        <v>8</v>
      </c>
      <c r="B21" s="294" t="s">
        <v>165</v>
      </c>
      <c r="C21" s="295" t="s">
        <v>166</v>
      </c>
      <c r="D21" s="296" t="s">
        <v>144</v>
      </c>
      <c r="E21" s="297">
        <v>44.360999999999997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0</v>
      </c>
      <c r="K21" s="300">
        <f>E21*J21</f>
        <v>0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553</v>
      </c>
      <c r="D22" s="310"/>
      <c r="E22" s="311">
        <v>50.030999999999999</v>
      </c>
      <c r="F22" s="312"/>
      <c r="G22" s="313"/>
      <c r="H22" s="314"/>
      <c r="I22" s="306"/>
      <c r="J22" s="315"/>
      <c r="K22" s="306"/>
      <c r="M22" s="307" t="s">
        <v>553</v>
      </c>
      <c r="O22" s="292"/>
    </row>
    <row r="23" spans="1:80">
      <c r="A23" s="301"/>
      <c r="B23" s="308"/>
      <c r="C23" s="309" t="s">
        <v>554</v>
      </c>
      <c r="D23" s="310"/>
      <c r="E23" s="311">
        <v>-5.67</v>
      </c>
      <c r="F23" s="312"/>
      <c r="G23" s="313"/>
      <c r="H23" s="314"/>
      <c r="I23" s="306"/>
      <c r="J23" s="315"/>
      <c r="K23" s="306"/>
      <c r="M23" s="307" t="s">
        <v>554</v>
      </c>
      <c r="O23" s="292"/>
    </row>
    <row r="24" spans="1:80">
      <c r="A24" s="293">
        <v>9</v>
      </c>
      <c r="B24" s="294" t="s">
        <v>177</v>
      </c>
      <c r="C24" s="295" t="s">
        <v>178</v>
      </c>
      <c r="D24" s="296" t="s">
        <v>144</v>
      </c>
      <c r="E24" s="297">
        <v>5.67</v>
      </c>
      <c r="F24" s="297">
        <v>0</v>
      </c>
      <c r="G24" s="298">
        <f>E24*F24</f>
        <v>0</v>
      </c>
      <c r="H24" s="299">
        <v>0</v>
      </c>
      <c r="I24" s="300">
        <f>E24*H24</f>
        <v>0</v>
      </c>
      <c r="J24" s="299">
        <v>0</v>
      </c>
      <c r="K24" s="300">
        <f>E24*J24</f>
        <v>0</v>
      </c>
      <c r="O24" s="292">
        <v>2</v>
      </c>
      <c r="AA24" s="261">
        <v>1</v>
      </c>
      <c r="AB24" s="261">
        <v>1</v>
      </c>
      <c r="AC24" s="261">
        <v>1</v>
      </c>
      <c r="AZ24" s="261">
        <v>1</v>
      </c>
      <c r="BA24" s="261">
        <f>IF(AZ24=1,G24,0)</f>
        <v>0</v>
      </c>
      <c r="BB24" s="261">
        <f>IF(AZ24=2,G24,0)</f>
        <v>0</v>
      </c>
      <c r="BC24" s="261">
        <f>IF(AZ24=3,G24,0)</f>
        <v>0</v>
      </c>
      <c r="BD24" s="261">
        <f>IF(AZ24=4,G24,0)</f>
        <v>0</v>
      </c>
      <c r="BE24" s="261">
        <f>IF(AZ24=5,G24,0)</f>
        <v>0</v>
      </c>
      <c r="CA24" s="292">
        <v>1</v>
      </c>
      <c r="CB24" s="292">
        <v>1</v>
      </c>
    </row>
    <row r="25" spans="1:80">
      <c r="A25" s="301"/>
      <c r="B25" s="308"/>
      <c r="C25" s="309" t="s">
        <v>555</v>
      </c>
      <c r="D25" s="310"/>
      <c r="E25" s="311">
        <v>5.67</v>
      </c>
      <c r="F25" s="312"/>
      <c r="G25" s="313"/>
      <c r="H25" s="314"/>
      <c r="I25" s="306"/>
      <c r="J25" s="315"/>
      <c r="K25" s="306"/>
      <c r="M25" s="307" t="s">
        <v>555</v>
      </c>
      <c r="O25" s="292"/>
    </row>
    <row r="26" spans="1:80">
      <c r="A26" s="293">
        <v>10</v>
      </c>
      <c r="B26" s="294" t="s">
        <v>183</v>
      </c>
      <c r="C26" s="295" t="s">
        <v>184</v>
      </c>
      <c r="D26" s="296" t="s">
        <v>113</v>
      </c>
      <c r="E26" s="297">
        <v>18.899999999999999</v>
      </c>
      <c r="F26" s="297">
        <v>0</v>
      </c>
      <c r="G26" s="298">
        <f>E26*F26</f>
        <v>0</v>
      </c>
      <c r="H26" s="299">
        <v>0</v>
      </c>
      <c r="I26" s="300">
        <f>E26*H26</f>
        <v>0</v>
      </c>
      <c r="J26" s="299">
        <v>0</v>
      </c>
      <c r="K26" s="300">
        <f>E26*J26</f>
        <v>0</v>
      </c>
      <c r="O26" s="292">
        <v>2</v>
      </c>
      <c r="AA26" s="261">
        <v>1</v>
      </c>
      <c r="AB26" s="261">
        <v>1</v>
      </c>
      <c r="AC26" s="261">
        <v>1</v>
      </c>
      <c r="AZ26" s="261">
        <v>1</v>
      </c>
      <c r="BA26" s="261">
        <f>IF(AZ26=1,G26,0)</f>
        <v>0</v>
      </c>
      <c r="BB26" s="261">
        <f>IF(AZ26=2,G26,0)</f>
        <v>0</v>
      </c>
      <c r="BC26" s="261">
        <f>IF(AZ26=3,G26,0)</f>
        <v>0</v>
      </c>
      <c r="BD26" s="261">
        <f>IF(AZ26=4,G26,0)</f>
        <v>0</v>
      </c>
      <c r="BE26" s="261">
        <f>IF(AZ26=5,G26,0)</f>
        <v>0</v>
      </c>
      <c r="CA26" s="292">
        <v>1</v>
      </c>
      <c r="CB26" s="292">
        <v>1</v>
      </c>
    </row>
    <row r="27" spans="1:80">
      <c r="A27" s="301"/>
      <c r="B27" s="308"/>
      <c r="C27" s="309" t="s">
        <v>556</v>
      </c>
      <c r="D27" s="310"/>
      <c r="E27" s="311">
        <v>18.899999999999999</v>
      </c>
      <c r="F27" s="312"/>
      <c r="G27" s="313"/>
      <c r="H27" s="314"/>
      <c r="I27" s="306"/>
      <c r="J27" s="315"/>
      <c r="K27" s="306"/>
      <c r="M27" s="307" t="s">
        <v>556</v>
      </c>
      <c r="O27" s="292"/>
    </row>
    <row r="28" spans="1:80">
      <c r="A28" s="293">
        <v>11</v>
      </c>
      <c r="B28" s="294" t="s">
        <v>190</v>
      </c>
      <c r="C28" s="295" t="s">
        <v>191</v>
      </c>
      <c r="D28" s="296" t="s">
        <v>113</v>
      </c>
      <c r="E28" s="297">
        <v>166.77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557</v>
      </c>
      <c r="D29" s="310"/>
      <c r="E29" s="311">
        <v>166.77</v>
      </c>
      <c r="F29" s="312"/>
      <c r="G29" s="313"/>
      <c r="H29" s="314"/>
      <c r="I29" s="306"/>
      <c r="J29" s="315"/>
      <c r="K29" s="306"/>
      <c r="M29" s="307" t="s">
        <v>557</v>
      </c>
      <c r="O29" s="292"/>
    </row>
    <row r="30" spans="1:80">
      <c r="A30" s="293">
        <v>12</v>
      </c>
      <c r="B30" s="294" t="s">
        <v>497</v>
      </c>
      <c r="C30" s="295" t="s">
        <v>498</v>
      </c>
      <c r="D30" s="296" t="s">
        <v>113</v>
      </c>
      <c r="E30" s="297">
        <v>18.899999999999999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301"/>
      <c r="B31" s="308"/>
      <c r="C31" s="309" t="s">
        <v>556</v>
      </c>
      <c r="D31" s="310"/>
      <c r="E31" s="311">
        <v>18.899999999999999</v>
      </c>
      <c r="F31" s="312"/>
      <c r="G31" s="313"/>
      <c r="H31" s="314"/>
      <c r="I31" s="306"/>
      <c r="J31" s="315"/>
      <c r="K31" s="306"/>
      <c r="M31" s="307" t="s">
        <v>556</v>
      </c>
      <c r="O31" s="292"/>
    </row>
    <row r="32" spans="1:80">
      <c r="A32" s="293">
        <v>13</v>
      </c>
      <c r="B32" s="294" t="s">
        <v>195</v>
      </c>
      <c r="C32" s="295" t="s">
        <v>196</v>
      </c>
      <c r="D32" s="296" t="s">
        <v>144</v>
      </c>
      <c r="E32" s="297">
        <v>44.360999999999997</v>
      </c>
      <c r="F32" s="297">
        <v>0</v>
      </c>
      <c r="G32" s="298">
        <f>E32*F32</f>
        <v>0</v>
      </c>
      <c r="H32" s="299">
        <v>0</v>
      </c>
      <c r="I32" s="300">
        <f>E32*H32</f>
        <v>0</v>
      </c>
      <c r="J32" s="299"/>
      <c r="K32" s="300">
        <f>E32*J32</f>
        <v>0</v>
      </c>
      <c r="O32" s="292">
        <v>2</v>
      </c>
      <c r="AA32" s="261">
        <v>12</v>
      </c>
      <c r="AB32" s="261">
        <v>0</v>
      </c>
      <c r="AC32" s="261">
        <v>1</v>
      </c>
      <c r="AZ32" s="261">
        <v>1</v>
      </c>
      <c r="BA32" s="261">
        <f>IF(AZ32=1,G32,0)</f>
        <v>0</v>
      </c>
      <c r="BB32" s="261">
        <f>IF(AZ32=2,G32,0)</f>
        <v>0</v>
      </c>
      <c r="BC32" s="261">
        <f>IF(AZ32=3,G32,0)</f>
        <v>0</v>
      </c>
      <c r="BD32" s="261">
        <f>IF(AZ32=4,G32,0)</f>
        <v>0</v>
      </c>
      <c r="BE32" s="261">
        <f>IF(AZ32=5,G32,0)</f>
        <v>0</v>
      </c>
      <c r="CA32" s="292">
        <v>12</v>
      </c>
      <c r="CB32" s="292">
        <v>0</v>
      </c>
    </row>
    <row r="33" spans="1:80">
      <c r="A33" s="301"/>
      <c r="B33" s="308"/>
      <c r="C33" s="309" t="s">
        <v>553</v>
      </c>
      <c r="D33" s="310"/>
      <c r="E33" s="311">
        <v>50.030999999999999</v>
      </c>
      <c r="F33" s="312"/>
      <c r="G33" s="313"/>
      <c r="H33" s="314"/>
      <c r="I33" s="306"/>
      <c r="J33" s="315"/>
      <c r="K33" s="306"/>
      <c r="M33" s="307" t="s">
        <v>553</v>
      </c>
      <c r="O33" s="292"/>
    </row>
    <row r="34" spans="1:80">
      <c r="A34" s="301"/>
      <c r="B34" s="308"/>
      <c r="C34" s="309" t="s">
        <v>554</v>
      </c>
      <c r="D34" s="310"/>
      <c r="E34" s="311">
        <v>-5.67</v>
      </c>
      <c r="F34" s="312"/>
      <c r="G34" s="313"/>
      <c r="H34" s="314"/>
      <c r="I34" s="306"/>
      <c r="J34" s="315"/>
      <c r="K34" s="306"/>
      <c r="M34" s="307" t="s">
        <v>554</v>
      </c>
      <c r="O34" s="292"/>
    </row>
    <row r="35" spans="1:80">
      <c r="A35" s="293">
        <v>14</v>
      </c>
      <c r="B35" s="294" t="s">
        <v>197</v>
      </c>
      <c r="C35" s="295" t="s">
        <v>198</v>
      </c>
      <c r="D35" s="296" t="s">
        <v>199</v>
      </c>
      <c r="E35" s="297">
        <v>0.189</v>
      </c>
      <c r="F35" s="297">
        <v>0</v>
      </c>
      <c r="G35" s="298">
        <f>E35*F35</f>
        <v>0</v>
      </c>
      <c r="H35" s="299">
        <v>1E-3</v>
      </c>
      <c r="I35" s="300">
        <f>E35*H35</f>
        <v>1.8900000000000001E-4</v>
      </c>
      <c r="J35" s="299"/>
      <c r="K35" s="300">
        <f>E35*J35</f>
        <v>0</v>
      </c>
      <c r="O35" s="292">
        <v>2</v>
      </c>
      <c r="AA35" s="261">
        <v>3</v>
      </c>
      <c r="AB35" s="261">
        <v>1</v>
      </c>
      <c r="AC35" s="261">
        <v>572410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3</v>
      </c>
      <c r="CB35" s="292">
        <v>1</v>
      </c>
    </row>
    <row r="36" spans="1:80">
      <c r="A36" s="301"/>
      <c r="B36" s="308"/>
      <c r="C36" s="309" t="s">
        <v>558</v>
      </c>
      <c r="D36" s="310"/>
      <c r="E36" s="311">
        <v>0.189</v>
      </c>
      <c r="F36" s="312"/>
      <c r="G36" s="313"/>
      <c r="H36" s="314"/>
      <c r="I36" s="306"/>
      <c r="J36" s="315"/>
      <c r="K36" s="306"/>
      <c r="M36" s="307" t="s">
        <v>558</v>
      </c>
      <c r="O36" s="292"/>
    </row>
    <row r="37" spans="1:80">
      <c r="A37" s="316"/>
      <c r="B37" s="317" t="s">
        <v>100</v>
      </c>
      <c r="C37" s="318" t="s">
        <v>110</v>
      </c>
      <c r="D37" s="319"/>
      <c r="E37" s="320"/>
      <c r="F37" s="321"/>
      <c r="G37" s="322">
        <f>SUM(G7:G36)</f>
        <v>0</v>
      </c>
      <c r="H37" s="323"/>
      <c r="I37" s="324">
        <f>SUM(I7:I36)</f>
        <v>1.8900000000000001E-4</v>
      </c>
      <c r="J37" s="323"/>
      <c r="K37" s="324">
        <f>SUM(K7:K36)</f>
        <v>-74.345920000000007</v>
      </c>
      <c r="O37" s="292">
        <v>4</v>
      </c>
      <c r="BA37" s="325">
        <f>SUM(BA7:BA36)</f>
        <v>0</v>
      </c>
      <c r="BB37" s="325">
        <f>SUM(BB7:BB36)</f>
        <v>0</v>
      </c>
      <c r="BC37" s="325">
        <f>SUM(BC7:BC36)</f>
        <v>0</v>
      </c>
      <c r="BD37" s="325">
        <f>SUM(BD7:BD36)</f>
        <v>0</v>
      </c>
      <c r="BE37" s="325">
        <f>SUM(BE7:BE36)</f>
        <v>0</v>
      </c>
    </row>
    <row r="38" spans="1:80">
      <c r="A38" s="282" t="s">
        <v>97</v>
      </c>
      <c r="B38" s="283" t="s">
        <v>230</v>
      </c>
      <c r="C38" s="284" t="s">
        <v>231</v>
      </c>
      <c r="D38" s="285"/>
      <c r="E38" s="286"/>
      <c r="F38" s="286"/>
      <c r="G38" s="287"/>
      <c r="H38" s="288"/>
      <c r="I38" s="289"/>
      <c r="J38" s="290"/>
      <c r="K38" s="291"/>
      <c r="O38" s="292">
        <v>1</v>
      </c>
    </row>
    <row r="39" spans="1:80">
      <c r="A39" s="293">
        <v>15</v>
      </c>
      <c r="B39" s="294" t="s">
        <v>240</v>
      </c>
      <c r="C39" s="295" t="s">
        <v>241</v>
      </c>
      <c r="D39" s="296" t="s">
        <v>113</v>
      </c>
      <c r="E39" s="297">
        <v>166.77</v>
      </c>
      <c r="F39" s="297">
        <v>0</v>
      </c>
      <c r="G39" s="298">
        <f>E39*F39</f>
        <v>0</v>
      </c>
      <c r="H39" s="299">
        <v>0.37080000000000002</v>
      </c>
      <c r="I39" s="300">
        <f>E39*H39</f>
        <v>61.838316000000006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557</v>
      </c>
      <c r="D40" s="310"/>
      <c r="E40" s="311">
        <v>166.77</v>
      </c>
      <c r="F40" s="312"/>
      <c r="G40" s="313"/>
      <c r="H40" s="314"/>
      <c r="I40" s="306"/>
      <c r="J40" s="315"/>
      <c r="K40" s="306"/>
      <c r="M40" s="307" t="s">
        <v>557</v>
      </c>
      <c r="O40" s="292"/>
    </row>
    <row r="41" spans="1:80" ht="22.5">
      <c r="A41" s="293">
        <v>16</v>
      </c>
      <c r="B41" s="294" t="s">
        <v>258</v>
      </c>
      <c r="C41" s="295" t="s">
        <v>259</v>
      </c>
      <c r="D41" s="296" t="s">
        <v>113</v>
      </c>
      <c r="E41" s="297">
        <v>6.25</v>
      </c>
      <c r="F41" s="297">
        <v>0</v>
      </c>
      <c r="G41" s="298">
        <f>E41*F41</f>
        <v>0</v>
      </c>
      <c r="H41" s="299">
        <v>0.63</v>
      </c>
      <c r="I41" s="300">
        <f>E41*H41</f>
        <v>3.9375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559</v>
      </c>
      <c r="D42" s="310"/>
      <c r="E42" s="311">
        <v>6.25</v>
      </c>
      <c r="F42" s="312"/>
      <c r="G42" s="313"/>
      <c r="H42" s="314"/>
      <c r="I42" s="306"/>
      <c r="J42" s="315"/>
      <c r="K42" s="306"/>
      <c r="M42" s="307" t="s">
        <v>559</v>
      </c>
      <c r="O42" s="292"/>
    </row>
    <row r="43" spans="1:80">
      <c r="A43" s="293">
        <v>17</v>
      </c>
      <c r="B43" s="294" t="s">
        <v>260</v>
      </c>
      <c r="C43" s="295" t="s">
        <v>261</v>
      </c>
      <c r="D43" s="296" t="s">
        <v>113</v>
      </c>
      <c r="E43" s="297">
        <v>142.13999999999999</v>
      </c>
      <c r="F43" s="297">
        <v>0</v>
      </c>
      <c r="G43" s="298">
        <f>E43*F43</f>
        <v>0</v>
      </c>
      <c r="H43" s="299">
        <v>5.5449999999999999E-2</v>
      </c>
      <c r="I43" s="300">
        <f>E43*H43</f>
        <v>7.8816629999999988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0</v>
      </c>
      <c r="AC43" s="261">
        <v>0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0</v>
      </c>
    </row>
    <row r="44" spans="1:80">
      <c r="A44" s="301"/>
      <c r="B44" s="308"/>
      <c r="C44" s="309" t="s">
        <v>547</v>
      </c>
      <c r="D44" s="310"/>
      <c r="E44" s="311">
        <v>142.13999999999999</v>
      </c>
      <c r="F44" s="312"/>
      <c r="G44" s="313"/>
      <c r="H44" s="314"/>
      <c r="I44" s="306"/>
      <c r="J44" s="315"/>
      <c r="K44" s="306"/>
      <c r="M44" s="307" t="s">
        <v>547</v>
      </c>
      <c r="O44" s="292"/>
    </row>
    <row r="45" spans="1:80">
      <c r="A45" s="293">
        <v>18</v>
      </c>
      <c r="B45" s="294" t="s">
        <v>286</v>
      </c>
      <c r="C45" s="295" t="s">
        <v>287</v>
      </c>
      <c r="D45" s="296" t="s">
        <v>113</v>
      </c>
      <c r="E45" s="297">
        <v>6.25</v>
      </c>
      <c r="F45" s="297">
        <v>0</v>
      </c>
      <c r="G45" s="298">
        <f>E45*F45</f>
        <v>0</v>
      </c>
      <c r="H45" s="299">
        <v>0.14607000000000001</v>
      </c>
      <c r="I45" s="300">
        <f>E45*H45</f>
        <v>0.91293750000000007</v>
      </c>
      <c r="J45" s="299">
        <v>0</v>
      </c>
      <c r="K45" s="300">
        <f>E45*J45</f>
        <v>0</v>
      </c>
      <c r="O45" s="292">
        <v>2</v>
      </c>
      <c r="AA45" s="261">
        <v>1</v>
      </c>
      <c r="AB45" s="261">
        <v>1</v>
      </c>
      <c r="AC45" s="261">
        <v>1</v>
      </c>
      <c r="AZ45" s="261">
        <v>1</v>
      </c>
      <c r="BA45" s="261">
        <f>IF(AZ45=1,G45,0)</f>
        <v>0</v>
      </c>
      <c r="BB45" s="261">
        <f>IF(AZ45=2,G45,0)</f>
        <v>0</v>
      </c>
      <c r="BC45" s="261">
        <f>IF(AZ45=3,G45,0)</f>
        <v>0</v>
      </c>
      <c r="BD45" s="261">
        <f>IF(AZ45=4,G45,0)</f>
        <v>0</v>
      </c>
      <c r="BE45" s="261">
        <f>IF(AZ45=5,G45,0)</f>
        <v>0</v>
      </c>
      <c r="CA45" s="292">
        <v>1</v>
      </c>
      <c r="CB45" s="292">
        <v>1</v>
      </c>
    </row>
    <row r="46" spans="1:80">
      <c r="A46" s="293">
        <v>19</v>
      </c>
      <c r="B46" s="294" t="s">
        <v>295</v>
      </c>
      <c r="C46" s="295" t="s">
        <v>296</v>
      </c>
      <c r="D46" s="296" t="s">
        <v>113</v>
      </c>
      <c r="E46" s="297">
        <v>149.24700000000001</v>
      </c>
      <c r="F46" s="297">
        <v>0</v>
      </c>
      <c r="G46" s="298">
        <f>E46*F46</f>
        <v>0</v>
      </c>
      <c r="H46" s="299">
        <v>0.12959999999999999</v>
      </c>
      <c r="I46" s="300">
        <f>E46*H46</f>
        <v>19.342411200000001</v>
      </c>
      <c r="J46" s="299"/>
      <c r="K46" s="300">
        <f>E46*J46</f>
        <v>0</v>
      </c>
      <c r="O46" s="292">
        <v>2</v>
      </c>
      <c r="AA46" s="261">
        <v>3</v>
      </c>
      <c r="AB46" s="261">
        <v>1</v>
      </c>
      <c r="AC46" s="261">
        <v>59245020.100000001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3</v>
      </c>
      <c r="CB46" s="292">
        <v>1</v>
      </c>
    </row>
    <row r="47" spans="1:80">
      <c r="A47" s="301"/>
      <c r="B47" s="308"/>
      <c r="C47" s="309" t="s">
        <v>560</v>
      </c>
      <c r="D47" s="310"/>
      <c r="E47" s="311">
        <v>149.24700000000001</v>
      </c>
      <c r="F47" s="312"/>
      <c r="G47" s="313"/>
      <c r="H47" s="314"/>
      <c r="I47" s="306"/>
      <c r="J47" s="315"/>
      <c r="K47" s="306"/>
      <c r="M47" s="307" t="s">
        <v>560</v>
      </c>
      <c r="O47" s="292"/>
    </row>
    <row r="48" spans="1:80">
      <c r="A48" s="316"/>
      <c r="B48" s="317" t="s">
        <v>100</v>
      </c>
      <c r="C48" s="318" t="s">
        <v>232</v>
      </c>
      <c r="D48" s="319"/>
      <c r="E48" s="320"/>
      <c r="F48" s="321"/>
      <c r="G48" s="322">
        <f>SUM(G38:G47)</f>
        <v>0</v>
      </c>
      <c r="H48" s="323"/>
      <c r="I48" s="324">
        <f>SUM(I38:I47)</f>
        <v>93.912827700000008</v>
      </c>
      <c r="J48" s="323"/>
      <c r="K48" s="324">
        <f>SUM(K38:K47)</f>
        <v>0</v>
      </c>
      <c r="O48" s="292">
        <v>4</v>
      </c>
      <c r="BA48" s="325">
        <f>SUM(BA38:BA47)</f>
        <v>0</v>
      </c>
      <c r="BB48" s="325">
        <f>SUM(BB38:BB47)</f>
        <v>0</v>
      </c>
      <c r="BC48" s="325">
        <f>SUM(BC38:BC47)</f>
        <v>0</v>
      </c>
      <c r="BD48" s="325">
        <f>SUM(BD38:BD47)</f>
        <v>0</v>
      </c>
      <c r="BE48" s="325">
        <f>SUM(BE38:BE47)</f>
        <v>0</v>
      </c>
    </row>
    <row r="49" spans="1:80">
      <c r="A49" s="282" t="s">
        <v>97</v>
      </c>
      <c r="B49" s="283" t="s">
        <v>333</v>
      </c>
      <c r="C49" s="284" t="s">
        <v>334</v>
      </c>
      <c r="D49" s="285"/>
      <c r="E49" s="286"/>
      <c r="F49" s="286"/>
      <c r="G49" s="287"/>
      <c r="H49" s="288"/>
      <c r="I49" s="289"/>
      <c r="J49" s="290"/>
      <c r="K49" s="291"/>
      <c r="O49" s="292">
        <v>1</v>
      </c>
    </row>
    <row r="50" spans="1:80">
      <c r="A50" s="293">
        <v>20</v>
      </c>
      <c r="B50" s="294" t="s">
        <v>351</v>
      </c>
      <c r="C50" s="295" t="s">
        <v>352</v>
      </c>
      <c r="D50" s="296" t="s">
        <v>138</v>
      </c>
      <c r="E50" s="297">
        <v>63</v>
      </c>
      <c r="F50" s="297">
        <v>0</v>
      </c>
      <c r="G50" s="298">
        <f>E50*F50</f>
        <v>0</v>
      </c>
      <c r="H50" s="299">
        <v>0.10598</v>
      </c>
      <c r="I50" s="300">
        <f>E50*H50</f>
        <v>6.6767400000000006</v>
      </c>
      <c r="J50" s="299">
        <v>0</v>
      </c>
      <c r="K50" s="300">
        <f>E50*J50</f>
        <v>0</v>
      </c>
      <c r="O50" s="292">
        <v>2</v>
      </c>
      <c r="AA50" s="261">
        <v>1</v>
      </c>
      <c r="AB50" s="261">
        <v>1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</v>
      </c>
      <c r="CB50" s="292">
        <v>1</v>
      </c>
    </row>
    <row r="51" spans="1:80">
      <c r="A51" s="301"/>
      <c r="B51" s="308"/>
      <c r="C51" s="309" t="s">
        <v>561</v>
      </c>
      <c r="D51" s="310"/>
      <c r="E51" s="311">
        <v>63</v>
      </c>
      <c r="F51" s="312"/>
      <c r="G51" s="313"/>
      <c r="H51" s="314"/>
      <c r="I51" s="306"/>
      <c r="J51" s="315"/>
      <c r="K51" s="306"/>
      <c r="M51" s="307" t="s">
        <v>561</v>
      </c>
      <c r="O51" s="292"/>
    </row>
    <row r="52" spans="1:80">
      <c r="A52" s="293">
        <v>21</v>
      </c>
      <c r="B52" s="294" t="s">
        <v>355</v>
      </c>
      <c r="C52" s="295" t="s">
        <v>356</v>
      </c>
      <c r="D52" s="296" t="s">
        <v>138</v>
      </c>
      <c r="E52" s="297">
        <v>25</v>
      </c>
      <c r="F52" s="297">
        <v>0</v>
      </c>
      <c r="G52" s="298">
        <f>E52*F52</f>
        <v>0</v>
      </c>
      <c r="H52" s="299">
        <v>0.13611999999999999</v>
      </c>
      <c r="I52" s="300">
        <f>E52*H52</f>
        <v>3.4029999999999996</v>
      </c>
      <c r="J52" s="299">
        <v>0</v>
      </c>
      <c r="K52" s="300">
        <f>E52*J52</f>
        <v>0</v>
      </c>
      <c r="O52" s="292">
        <v>2</v>
      </c>
      <c r="AA52" s="261">
        <v>1</v>
      </c>
      <c r="AB52" s="261">
        <v>0</v>
      </c>
      <c r="AC52" s="261">
        <v>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1</v>
      </c>
      <c r="CB52" s="292">
        <v>0</v>
      </c>
    </row>
    <row r="53" spans="1:80">
      <c r="A53" s="301"/>
      <c r="B53" s="308"/>
      <c r="C53" s="309" t="s">
        <v>562</v>
      </c>
      <c r="D53" s="310"/>
      <c r="E53" s="311">
        <v>25</v>
      </c>
      <c r="F53" s="312"/>
      <c r="G53" s="313"/>
      <c r="H53" s="314"/>
      <c r="I53" s="306"/>
      <c r="J53" s="315"/>
      <c r="K53" s="306"/>
      <c r="M53" s="307">
        <v>25</v>
      </c>
      <c r="O53" s="292"/>
    </row>
    <row r="54" spans="1:80">
      <c r="A54" s="293">
        <v>22</v>
      </c>
      <c r="B54" s="294" t="s">
        <v>359</v>
      </c>
      <c r="C54" s="295" t="s">
        <v>360</v>
      </c>
      <c r="D54" s="296" t="s">
        <v>144</v>
      </c>
      <c r="E54" s="297">
        <v>4.96</v>
      </c>
      <c r="F54" s="297">
        <v>0</v>
      </c>
      <c r="G54" s="298">
        <f>E54*F54</f>
        <v>0</v>
      </c>
      <c r="H54" s="299">
        <v>2.3785500000000002</v>
      </c>
      <c r="I54" s="300">
        <f>E54*H54</f>
        <v>11.797608</v>
      </c>
      <c r="J54" s="299">
        <v>0</v>
      </c>
      <c r="K54" s="300">
        <f>E54*J54</f>
        <v>0</v>
      </c>
      <c r="O54" s="292">
        <v>2</v>
      </c>
      <c r="AA54" s="261">
        <v>1</v>
      </c>
      <c r="AB54" s="261">
        <v>1</v>
      </c>
      <c r="AC54" s="261">
        <v>1</v>
      </c>
      <c r="AZ54" s="261">
        <v>1</v>
      </c>
      <c r="BA54" s="261">
        <f>IF(AZ54=1,G54,0)</f>
        <v>0</v>
      </c>
      <c r="BB54" s="261">
        <f>IF(AZ54=2,G54,0)</f>
        <v>0</v>
      </c>
      <c r="BC54" s="261">
        <f>IF(AZ54=3,G54,0)</f>
        <v>0</v>
      </c>
      <c r="BD54" s="261">
        <f>IF(AZ54=4,G54,0)</f>
        <v>0</v>
      </c>
      <c r="BE54" s="261">
        <f>IF(AZ54=5,G54,0)</f>
        <v>0</v>
      </c>
      <c r="CA54" s="292">
        <v>1</v>
      </c>
      <c r="CB54" s="292">
        <v>1</v>
      </c>
    </row>
    <row r="55" spans="1:80">
      <c r="A55" s="301"/>
      <c r="B55" s="308"/>
      <c r="C55" s="309" t="s">
        <v>563</v>
      </c>
      <c r="D55" s="310"/>
      <c r="E55" s="311">
        <v>0.625</v>
      </c>
      <c r="F55" s="312"/>
      <c r="G55" s="313"/>
      <c r="H55" s="314"/>
      <c r="I55" s="306"/>
      <c r="J55" s="315"/>
      <c r="K55" s="306"/>
      <c r="M55" s="307" t="s">
        <v>563</v>
      </c>
      <c r="O55" s="292"/>
    </row>
    <row r="56" spans="1:80">
      <c r="A56" s="301"/>
      <c r="B56" s="308"/>
      <c r="C56" s="309" t="s">
        <v>564</v>
      </c>
      <c r="D56" s="310"/>
      <c r="E56" s="311">
        <v>2.835</v>
      </c>
      <c r="F56" s="312"/>
      <c r="G56" s="313"/>
      <c r="H56" s="314"/>
      <c r="I56" s="306"/>
      <c r="J56" s="315"/>
      <c r="K56" s="306"/>
      <c r="M56" s="307" t="s">
        <v>564</v>
      </c>
      <c r="O56" s="292"/>
    </row>
    <row r="57" spans="1:80">
      <c r="A57" s="301"/>
      <c r="B57" s="308"/>
      <c r="C57" s="309" t="s">
        <v>565</v>
      </c>
      <c r="D57" s="310"/>
      <c r="E57" s="311">
        <v>1.5</v>
      </c>
      <c r="F57" s="312"/>
      <c r="G57" s="313"/>
      <c r="H57" s="314"/>
      <c r="I57" s="306"/>
      <c r="J57" s="315"/>
      <c r="K57" s="306"/>
      <c r="M57" s="307" t="s">
        <v>565</v>
      </c>
      <c r="O57" s="292"/>
    </row>
    <row r="58" spans="1:80">
      <c r="A58" s="293">
        <v>23</v>
      </c>
      <c r="B58" s="294" t="s">
        <v>380</v>
      </c>
      <c r="C58" s="295" t="s">
        <v>381</v>
      </c>
      <c r="D58" s="296" t="s">
        <v>290</v>
      </c>
      <c r="E58" s="297">
        <v>66.150000000000006</v>
      </c>
      <c r="F58" s="297">
        <v>0</v>
      </c>
      <c r="G58" s="298">
        <f>E58*F58</f>
        <v>0</v>
      </c>
      <c r="H58" s="299">
        <v>2.7E-2</v>
      </c>
      <c r="I58" s="300">
        <f>E58*H58</f>
        <v>1.7860500000000001</v>
      </c>
      <c r="J58" s="299"/>
      <c r="K58" s="300">
        <f>E58*J58</f>
        <v>0</v>
      </c>
      <c r="O58" s="292">
        <v>2</v>
      </c>
      <c r="AA58" s="261">
        <v>3</v>
      </c>
      <c r="AB58" s="261">
        <v>1</v>
      </c>
      <c r="AC58" s="261">
        <v>59217330</v>
      </c>
      <c r="AZ58" s="261">
        <v>1</v>
      </c>
      <c r="BA58" s="261">
        <f>IF(AZ58=1,G58,0)</f>
        <v>0</v>
      </c>
      <c r="BB58" s="261">
        <f>IF(AZ58=2,G58,0)</f>
        <v>0</v>
      </c>
      <c r="BC58" s="261">
        <f>IF(AZ58=3,G58,0)</f>
        <v>0</v>
      </c>
      <c r="BD58" s="261">
        <f>IF(AZ58=4,G58,0)</f>
        <v>0</v>
      </c>
      <c r="BE58" s="261">
        <f>IF(AZ58=5,G58,0)</f>
        <v>0</v>
      </c>
      <c r="CA58" s="292">
        <v>3</v>
      </c>
      <c r="CB58" s="292">
        <v>1</v>
      </c>
    </row>
    <row r="59" spans="1:80">
      <c r="A59" s="301"/>
      <c r="B59" s="308"/>
      <c r="C59" s="309" t="s">
        <v>566</v>
      </c>
      <c r="D59" s="310"/>
      <c r="E59" s="311">
        <v>66.150000000000006</v>
      </c>
      <c r="F59" s="312"/>
      <c r="G59" s="313"/>
      <c r="H59" s="314"/>
      <c r="I59" s="306"/>
      <c r="J59" s="315"/>
      <c r="K59" s="306"/>
      <c r="M59" s="307" t="s">
        <v>566</v>
      </c>
      <c r="O59" s="292"/>
    </row>
    <row r="60" spans="1:80">
      <c r="A60" s="293">
        <v>24</v>
      </c>
      <c r="B60" s="294" t="s">
        <v>391</v>
      </c>
      <c r="C60" s="295" t="s">
        <v>392</v>
      </c>
      <c r="D60" s="296" t="s">
        <v>290</v>
      </c>
      <c r="E60" s="297">
        <v>26.25</v>
      </c>
      <c r="F60" s="297">
        <v>0</v>
      </c>
      <c r="G60" s="298">
        <f>E60*F60</f>
        <v>0</v>
      </c>
      <c r="H60" s="299">
        <v>0.08</v>
      </c>
      <c r="I60" s="300">
        <f>E60*H60</f>
        <v>2.1</v>
      </c>
      <c r="J60" s="299"/>
      <c r="K60" s="300">
        <f>E60*J60</f>
        <v>0</v>
      </c>
      <c r="O60" s="292">
        <v>2</v>
      </c>
      <c r="AA60" s="261">
        <v>3</v>
      </c>
      <c r="AB60" s="261">
        <v>0</v>
      </c>
      <c r="AC60" s="261">
        <v>59217472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3</v>
      </c>
      <c r="CB60" s="292">
        <v>0</v>
      </c>
    </row>
    <row r="61" spans="1:80">
      <c r="A61" s="301"/>
      <c r="B61" s="308"/>
      <c r="C61" s="309" t="s">
        <v>567</v>
      </c>
      <c r="D61" s="310"/>
      <c r="E61" s="311">
        <v>26.25</v>
      </c>
      <c r="F61" s="312"/>
      <c r="G61" s="313"/>
      <c r="H61" s="314"/>
      <c r="I61" s="306"/>
      <c r="J61" s="315"/>
      <c r="K61" s="306"/>
      <c r="M61" s="307" t="s">
        <v>567</v>
      </c>
      <c r="O61" s="292"/>
    </row>
    <row r="62" spans="1:80">
      <c r="A62" s="316"/>
      <c r="B62" s="317" t="s">
        <v>100</v>
      </c>
      <c r="C62" s="318" t="s">
        <v>335</v>
      </c>
      <c r="D62" s="319"/>
      <c r="E62" s="320"/>
      <c r="F62" s="321"/>
      <c r="G62" s="322">
        <f>SUM(G49:G61)</f>
        <v>0</v>
      </c>
      <c r="H62" s="323"/>
      <c r="I62" s="324">
        <f>SUM(I49:I61)</f>
        <v>25.763398000000002</v>
      </c>
      <c r="J62" s="323"/>
      <c r="K62" s="324">
        <f>SUM(K49:K61)</f>
        <v>0</v>
      </c>
      <c r="O62" s="292">
        <v>4</v>
      </c>
      <c r="BA62" s="325">
        <f>SUM(BA49:BA61)</f>
        <v>0</v>
      </c>
      <c r="BB62" s="325">
        <f>SUM(BB49:BB61)</f>
        <v>0</v>
      </c>
      <c r="BC62" s="325">
        <f>SUM(BC49:BC61)</f>
        <v>0</v>
      </c>
      <c r="BD62" s="325">
        <f>SUM(BD49:BD61)</f>
        <v>0</v>
      </c>
      <c r="BE62" s="325">
        <f>SUM(BE49:BE61)</f>
        <v>0</v>
      </c>
    </row>
    <row r="63" spans="1:80">
      <c r="A63" s="282" t="s">
        <v>97</v>
      </c>
      <c r="B63" s="283" t="s">
        <v>417</v>
      </c>
      <c r="C63" s="284" t="s">
        <v>418</v>
      </c>
      <c r="D63" s="285"/>
      <c r="E63" s="286"/>
      <c r="F63" s="286"/>
      <c r="G63" s="287"/>
      <c r="H63" s="288"/>
      <c r="I63" s="289"/>
      <c r="J63" s="290"/>
      <c r="K63" s="291"/>
      <c r="O63" s="292">
        <v>1</v>
      </c>
    </row>
    <row r="64" spans="1:80">
      <c r="A64" s="293">
        <v>25</v>
      </c>
      <c r="B64" s="294" t="s">
        <v>420</v>
      </c>
      <c r="C64" s="295" t="s">
        <v>421</v>
      </c>
      <c r="D64" s="296" t="s">
        <v>422</v>
      </c>
      <c r="E64" s="297">
        <v>119.6764147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/>
      <c r="K64" s="300">
        <f>E64*J64</f>
        <v>0</v>
      </c>
      <c r="O64" s="292">
        <v>2</v>
      </c>
      <c r="AA64" s="261">
        <v>7</v>
      </c>
      <c r="AB64" s="261">
        <v>1</v>
      </c>
      <c r="AC64" s="261">
        <v>2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7</v>
      </c>
      <c r="CB64" s="292">
        <v>1</v>
      </c>
    </row>
    <row r="65" spans="1:80">
      <c r="A65" s="316"/>
      <c r="B65" s="317" t="s">
        <v>100</v>
      </c>
      <c r="C65" s="318" t="s">
        <v>419</v>
      </c>
      <c r="D65" s="319"/>
      <c r="E65" s="320"/>
      <c r="F65" s="321"/>
      <c r="G65" s="322">
        <f>SUM(G63:G64)</f>
        <v>0</v>
      </c>
      <c r="H65" s="323"/>
      <c r="I65" s="324">
        <f>SUM(I63:I64)</f>
        <v>0</v>
      </c>
      <c r="J65" s="323"/>
      <c r="K65" s="324">
        <f>SUM(K63:K64)</f>
        <v>0</v>
      </c>
      <c r="O65" s="292">
        <v>4</v>
      </c>
      <c r="BA65" s="325">
        <f>SUM(BA63:BA64)</f>
        <v>0</v>
      </c>
      <c r="BB65" s="325">
        <f>SUM(BB63:BB64)</f>
        <v>0</v>
      </c>
      <c r="BC65" s="325">
        <f>SUM(BC63:BC64)</f>
        <v>0</v>
      </c>
      <c r="BD65" s="325">
        <f>SUM(BD63:BD64)</f>
        <v>0</v>
      </c>
      <c r="BE65" s="325">
        <f>SUM(BE63:BE64)</f>
        <v>0</v>
      </c>
    </row>
    <row r="66" spans="1:80">
      <c r="A66" s="282" t="s">
        <v>97</v>
      </c>
      <c r="B66" s="283" t="s">
        <v>453</v>
      </c>
      <c r="C66" s="284" t="s">
        <v>454</v>
      </c>
      <c r="D66" s="285"/>
      <c r="E66" s="286"/>
      <c r="F66" s="286"/>
      <c r="G66" s="287"/>
      <c r="H66" s="288"/>
      <c r="I66" s="289"/>
      <c r="J66" s="290"/>
      <c r="K66" s="291"/>
      <c r="O66" s="292">
        <v>1</v>
      </c>
    </row>
    <row r="67" spans="1:80">
      <c r="A67" s="293">
        <v>26</v>
      </c>
      <c r="B67" s="294" t="s">
        <v>456</v>
      </c>
      <c r="C67" s="295" t="s">
        <v>457</v>
      </c>
      <c r="D67" s="296" t="s">
        <v>422</v>
      </c>
      <c r="E67" s="297">
        <v>74.345920000000007</v>
      </c>
      <c r="F67" s="297">
        <v>0</v>
      </c>
      <c r="G67" s="298">
        <f>E67*F67</f>
        <v>0</v>
      </c>
      <c r="H67" s="299">
        <v>0</v>
      </c>
      <c r="I67" s="300">
        <f>E67*H67</f>
        <v>0</v>
      </c>
      <c r="J67" s="299"/>
      <c r="K67" s="300">
        <f>E67*J67</f>
        <v>0</v>
      </c>
      <c r="O67" s="292">
        <v>2</v>
      </c>
      <c r="AA67" s="261">
        <v>8</v>
      </c>
      <c r="AB67" s="261">
        <v>0</v>
      </c>
      <c r="AC67" s="261">
        <v>3</v>
      </c>
      <c r="AZ67" s="261">
        <v>1</v>
      </c>
      <c r="BA67" s="261">
        <f>IF(AZ67=1,G67,0)</f>
        <v>0</v>
      </c>
      <c r="BB67" s="261">
        <f>IF(AZ67=2,G67,0)</f>
        <v>0</v>
      </c>
      <c r="BC67" s="261">
        <f>IF(AZ67=3,G67,0)</f>
        <v>0</v>
      </c>
      <c r="BD67" s="261">
        <f>IF(AZ67=4,G67,0)</f>
        <v>0</v>
      </c>
      <c r="BE67" s="261">
        <f>IF(AZ67=5,G67,0)</f>
        <v>0</v>
      </c>
      <c r="CA67" s="292">
        <v>8</v>
      </c>
      <c r="CB67" s="292">
        <v>0</v>
      </c>
    </row>
    <row r="68" spans="1:80">
      <c r="A68" s="293">
        <v>27</v>
      </c>
      <c r="B68" s="294" t="s">
        <v>458</v>
      </c>
      <c r="C68" s="295" t="s">
        <v>459</v>
      </c>
      <c r="D68" s="296" t="s">
        <v>422</v>
      </c>
      <c r="E68" s="297">
        <v>74.345920000000007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/>
      <c r="K68" s="300">
        <f>E68*J68</f>
        <v>0</v>
      </c>
      <c r="O68" s="292">
        <v>2</v>
      </c>
      <c r="AA68" s="261">
        <v>8</v>
      </c>
      <c r="AB68" s="261">
        <v>0</v>
      </c>
      <c r="AC68" s="261">
        <v>3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8</v>
      </c>
      <c r="CB68" s="292">
        <v>0</v>
      </c>
    </row>
    <row r="69" spans="1:80">
      <c r="A69" s="293">
        <v>28</v>
      </c>
      <c r="B69" s="294" t="s">
        <v>460</v>
      </c>
      <c r="C69" s="295" t="s">
        <v>461</v>
      </c>
      <c r="D69" s="296" t="s">
        <v>422</v>
      </c>
      <c r="E69" s="297">
        <v>74.345920000000007</v>
      </c>
      <c r="F69" s="297">
        <v>0</v>
      </c>
      <c r="G69" s="298">
        <f>E69*F69</f>
        <v>0</v>
      </c>
      <c r="H69" s="299">
        <v>0</v>
      </c>
      <c r="I69" s="300">
        <f>E69*H69</f>
        <v>0</v>
      </c>
      <c r="J69" s="299"/>
      <c r="K69" s="300">
        <f>E69*J69</f>
        <v>0</v>
      </c>
      <c r="O69" s="292">
        <v>2</v>
      </c>
      <c r="AA69" s="261">
        <v>8</v>
      </c>
      <c r="AB69" s="261">
        <v>0</v>
      </c>
      <c r="AC69" s="261">
        <v>3</v>
      </c>
      <c r="AZ69" s="261">
        <v>1</v>
      </c>
      <c r="BA69" s="261">
        <f>IF(AZ69=1,G69,0)</f>
        <v>0</v>
      </c>
      <c r="BB69" s="261">
        <f>IF(AZ69=2,G69,0)</f>
        <v>0</v>
      </c>
      <c r="BC69" s="261">
        <f>IF(AZ69=3,G69,0)</f>
        <v>0</v>
      </c>
      <c r="BD69" s="261">
        <f>IF(AZ69=4,G69,0)</f>
        <v>0</v>
      </c>
      <c r="BE69" s="261">
        <f>IF(AZ69=5,G69,0)</f>
        <v>0</v>
      </c>
      <c r="CA69" s="292">
        <v>8</v>
      </c>
      <c r="CB69" s="292">
        <v>0</v>
      </c>
    </row>
    <row r="70" spans="1:80">
      <c r="A70" s="316"/>
      <c r="B70" s="317" t="s">
        <v>100</v>
      </c>
      <c r="C70" s="318" t="s">
        <v>455</v>
      </c>
      <c r="D70" s="319"/>
      <c r="E70" s="320"/>
      <c r="F70" s="321"/>
      <c r="G70" s="322">
        <f>SUM(G66:G69)</f>
        <v>0</v>
      </c>
      <c r="H70" s="323"/>
      <c r="I70" s="324">
        <f>SUM(I66:I69)</f>
        <v>0</v>
      </c>
      <c r="J70" s="323"/>
      <c r="K70" s="324">
        <f>SUM(K66:K69)</f>
        <v>0</v>
      </c>
      <c r="O70" s="292">
        <v>4</v>
      </c>
      <c r="BA70" s="325">
        <f>SUM(BA66:BA69)</f>
        <v>0</v>
      </c>
      <c r="BB70" s="325">
        <f>SUM(BB66:BB69)</f>
        <v>0</v>
      </c>
      <c r="BC70" s="325">
        <f>SUM(BC66:BC69)</f>
        <v>0</v>
      </c>
      <c r="BD70" s="325">
        <f>SUM(BD66:BD69)</f>
        <v>0</v>
      </c>
      <c r="BE70" s="325">
        <f>SUM(BE66:BE69)</f>
        <v>0</v>
      </c>
    </row>
    <row r="71" spans="1:80">
      <c r="E71" s="261"/>
    </row>
    <row r="72" spans="1:80">
      <c r="E72" s="261"/>
    </row>
    <row r="73" spans="1:80">
      <c r="E73" s="261"/>
    </row>
    <row r="74" spans="1:80">
      <c r="E74" s="261"/>
    </row>
    <row r="75" spans="1:80">
      <c r="E75" s="261"/>
    </row>
    <row r="76" spans="1:80">
      <c r="E76" s="261"/>
    </row>
    <row r="77" spans="1:80">
      <c r="E77" s="261"/>
    </row>
    <row r="78" spans="1:80">
      <c r="E78" s="261"/>
    </row>
    <row r="79" spans="1:80">
      <c r="E79" s="261"/>
    </row>
    <row r="80" spans="1:80">
      <c r="E80" s="261"/>
    </row>
    <row r="81" spans="1:7">
      <c r="E81" s="261"/>
    </row>
    <row r="82" spans="1:7">
      <c r="E82" s="261"/>
    </row>
    <row r="83" spans="1:7">
      <c r="E83" s="261"/>
    </row>
    <row r="84" spans="1:7">
      <c r="E84" s="261"/>
    </row>
    <row r="85" spans="1:7">
      <c r="E85" s="261"/>
    </row>
    <row r="86" spans="1:7">
      <c r="E86" s="261"/>
    </row>
    <row r="87" spans="1:7">
      <c r="E87" s="261"/>
    </row>
    <row r="88" spans="1:7">
      <c r="E88" s="261"/>
    </row>
    <row r="89" spans="1:7">
      <c r="E89" s="261"/>
    </row>
    <row r="90" spans="1:7">
      <c r="E90" s="261"/>
    </row>
    <row r="91" spans="1:7">
      <c r="E91" s="261"/>
    </row>
    <row r="92" spans="1:7">
      <c r="E92" s="261"/>
    </row>
    <row r="93" spans="1:7">
      <c r="E93" s="261"/>
    </row>
    <row r="94" spans="1:7">
      <c r="A94" s="315"/>
      <c r="B94" s="315"/>
      <c r="C94" s="315"/>
      <c r="D94" s="315"/>
      <c r="E94" s="315"/>
      <c r="F94" s="315"/>
      <c r="G94" s="315"/>
    </row>
    <row r="95" spans="1:7">
      <c r="A95" s="315"/>
      <c r="B95" s="315"/>
      <c r="C95" s="315"/>
      <c r="D95" s="315"/>
      <c r="E95" s="315"/>
      <c r="F95" s="315"/>
      <c r="G95" s="315"/>
    </row>
    <row r="96" spans="1:7">
      <c r="A96" s="315"/>
      <c r="B96" s="315"/>
      <c r="C96" s="315"/>
      <c r="D96" s="315"/>
      <c r="E96" s="315"/>
      <c r="F96" s="315"/>
      <c r="G96" s="315"/>
    </row>
    <row r="97" spans="1:7">
      <c r="A97" s="315"/>
      <c r="B97" s="315"/>
      <c r="C97" s="315"/>
      <c r="D97" s="315"/>
      <c r="E97" s="315"/>
      <c r="F97" s="315"/>
      <c r="G97" s="315"/>
    </row>
    <row r="98" spans="1:7">
      <c r="E98" s="261"/>
    </row>
    <row r="99" spans="1:7">
      <c r="E99" s="261"/>
    </row>
    <row r="100" spans="1:7">
      <c r="E100" s="261"/>
    </row>
    <row r="101" spans="1:7">
      <c r="E101" s="261"/>
    </row>
    <row r="102" spans="1:7">
      <c r="E102" s="261"/>
    </row>
    <row r="103" spans="1:7">
      <c r="E103" s="261"/>
    </row>
    <row r="104" spans="1:7">
      <c r="E104" s="261"/>
    </row>
    <row r="105" spans="1:7">
      <c r="E105" s="261"/>
    </row>
    <row r="106" spans="1:7">
      <c r="E106" s="261"/>
    </row>
    <row r="107" spans="1:7">
      <c r="E107" s="261"/>
    </row>
    <row r="108" spans="1:7">
      <c r="E108" s="261"/>
    </row>
    <row r="109" spans="1:7">
      <c r="E109" s="261"/>
    </row>
    <row r="110" spans="1:7">
      <c r="E110" s="261"/>
    </row>
    <row r="111" spans="1:7">
      <c r="E111" s="261"/>
    </row>
    <row r="112" spans="1:7">
      <c r="E112" s="261"/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A129" s="326"/>
      <c r="B129" s="326"/>
    </row>
    <row r="130" spans="1:7">
      <c r="A130" s="315"/>
      <c r="B130" s="315"/>
      <c r="C130" s="327"/>
      <c r="D130" s="327"/>
      <c r="E130" s="328"/>
      <c r="F130" s="327"/>
      <c r="G130" s="329"/>
    </row>
    <row r="131" spans="1:7">
      <c r="A131" s="330"/>
      <c r="B131" s="330"/>
      <c r="C131" s="315"/>
      <c r="D131" s="315"/>
      <c r="E131" s="331"/>
      <c r="F131" s="315"/>
      <c r="G131" s="315"/>
    </row>
    <row r="132" spans="1:7">
      <c r="A132" s="315"/>
      <c r="B132" s="315"/>
      <c r="C132" s="315"/>
      <c r="D132" s="315"/>
      <c r="E132" s="331"/>
      <c r="F132" s="315"/>
      <c r="G132" s="315"/>
    </row>
    <row r="133" spans="1:7">
      <c r="A133" s="315"/>
      <c r="B133" s="315"/>
      <c r="C133" s="315"/>
      <c r="D133" s="315"/>
      <c r="E133" s="331"/>
      <c r="F133" s="315"/>
      <c r="G133" s="315"/>
    </row>
    <row r="134" spans="1:7">
      <c r="A134" s="315"/>
      <c r="B134" s="315"/>
      <c r="C134" s="315"/>
      <c r="D134" s="315"/>
      <c r="E134" s="331"/>
      <c r="F134" s="315"/>
      <c r="G134" s="315"/>
    </row>
    <row r="135" spans="1:7">
      <c r="A135" s="315"/>
      <c r="B135" s="315"/>
      <c r="C135" s="315"/>
      <c r="D135" s="315"/>
      <c r="E135" s="331"/>
      <c r="F135" s="315"/>
      <c r="G135" s="315"/>
    </row>
    <row r="136" spans="1:7">
      <c r="A136" s="315"/>
      <c r="B136" s="315"/>
      <c r="C136" s="315"/>
      <c r="D136" s="315"/>
      <c r="E136" s="331"/>
      <c r="F136" s="315"/>
      <c r="G136" s="315"/>
    </row>
    <row r="137" spans="1:7">
      <c r="A137" s="315"/>
      <c r="B137" s="315"/>
      <c r="C137" s="315"/>
      <c r="D137" s="315"/>
      <c r="E137" s="331"/>
      <c r="F137" s="315"/>
      <c r="G137" s="315"/>
    </row>
    <row r="138" spans="1:7">
      <c r="A138" s="315"/>
      <c r="B138" s="315"/>
      <c r="C138" s="315"/>
      <c r="D138" s="315"/>
      <c r="E138" s="331"/>
      <c r="F138" s="315"/>
      <c r="G138" s="315"/>
    </row>
    <row r="139" spans="1:7">
      <c r="A139" s="315"/>
      <c r="B139" s="315"/>
      <c r="C139" s="315"/>
      <c r="D139" s="315"/>
      <c r="E139" s="331"/>
      <c r="F139" s="315"/>
      <c r="G139" s="315"/>
    </row>
    <row r="140" spans="1:7">
      <c r="A140" s="315"/>
      <c r="B140" s="315"/>
      <c r="C140" s="315"/>
      <c r="D140" s="315"/>
      <c r="E140" s="331"/>
      <c r="F140" s="315"/>
      <c r="G140" s="315"/>
    </row>
    <row r="141" spans="1:7">
      <c r="A141" s="315"/>
      <c r="B141" s="315"/>
      <c r="C141" s="315"/>
      <c r="D141" s="315"/>
      <c r="E141" s="331"/>
      <c r="F141" s="315"/>
      <c r="G141" s="315"/>
    </row>
    <row r="142" spans="1:7">
      <c r="A142" s="315"/>
      <c r="B142" s="315"/>
      <c r="C142" s="315"/>
      <c r="D142" s="315"/>
      <c r="E142" s="331"/>
      <c r="F142" s="315"/>
      <c r="G142" s="315"/>
    </row>
    <row r="143" spans="1:7">
      <c r="A143" s="315"/>
      <c r="B143" s="315"/>
      <c r="C143" s="315"/>
      <c r="D143" s="315"/>
      <c r="E143" s="331"/>
      <c r="F143" s="315"/>
      <c r="G143" s="315"/>
    </row>
  </sheetData>
  <mergeCells count="30">
    <mergeCell ref="C51:D51"/>
    <mergeCell ref="C53:D53"/>
    <mergeCell ref="C55:D55"/>
    <mergeCell ref="C56:D56"/>
    <mergeCell ref="C57:D57"/>
    <mergeCell ref="C59:D59"/>
    <mergeCell ref="C61:D61"/>
    <mergeCell ref="C40:D40"/>
    <mergeCell ref="C42:D42"/>
    <mergeCell ref="C44:D44"/>
    <mergeCell ref="C47:D47"/>
    <mergeCell ref="C29:D29"/>
    <mergeCell ref="C31:D31"/>
    <mergeCell ref="C33:D33"/>
    <mergeCell ref="C34:D34"/>
    <mergeCell ref="C36:D36"/>
    <mergeCell ref="C18:D18"/>
    <mergeCell ref="C20:D20"/>
    <mergeCell ref="C22:D22"/>
    <mergeCell ref="C23:D23"/>
    <mergeCell ref="C25:D25"/>
    <mergeCell ref="C27:D27"/>
    <mergeCell ref="A1:G1"/>
    <mergeCell ref="A3:B3"/>
    <mergeCell ref="A4:B4"/>
    <mergeCell ref="E4:G4"/>
    <mergeCell ref="C9:D9"/>
    <mergeCell ref="C11:D11"/>
    <mergeCell ref="C13:D13"/>
    <mergeCell ref="C16:D16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42</vt:i4>
      </vt:variant>
    </vt:vector>
  </HeadingPairs>
  <TitlesOfParts>
    <vt:vector size="55" baseType="lpstr">
      <vt:lpstr>Stavba</vt:lpstr>
      <vt:lpstr>SO 01.1 001 KL</vt:lpstr>
      <vt:lpstr>SO 01.1 001 Rek</vt:lpstr>
      <vt:lpstr>SO 01.1 001 Pol</vt:lpstr>
      <vt:lpstr>SO 01.2 001 KL</vt:lpstr>
      <vt:lpstr>SO 01.2 001 Rek</vt:lpstr>
      <vt:lpstr>SO 01.2 001 Pol</vt:lpstr>
      <vt:lpstr>SO 02 001 KL</vt:lpstr>
      <vt:lpstr>SO 02 001 Rek</vt:lpstr>
      <vt:lpstr>SO 02 001 Pol</vt:lpstr>
      <vt:lpstr>SO 03 001 KL</vt:lpstr>
      <vt:lpstr>SO 03 001 Rek</vt:lpstr>
      <vt:lpstr>SO 03 001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 01.1 001 Pol'!Názvy_tisku</vt:lpstr>
      <vt:lpstr>'SO 01.1 001 Rek'!Názvy_tisku</vt:lpstr>
      <vt:lpstr>'SO 01.2 001 Pol'!Názvy_tisku</vt:lpstr>
      <vt:lpstr>'SO 01.2 001 Rek'!Názvy_tisku</vt:lpstr>
      <vt:lpstr>'SO 02 001 Pol'!Názvy_tisku</vt:lpstr>
      <vt:lpstr>'SO 02 001 Rek'!Názvy_tisku</vt:lpstr>
      <vt:lpstr>'SO 03 001 Pol'!Názvy_tisku</vt:lpstr>
      <vt:lpstr>'SO 03 001 Rek'!Názvy_tisku</vt:lpstr>
      <vt:lpstr>Stavba!Objednatel</vt:lpstr>
      <vt:lpstr>Stavba!Objekt</vt:lpstr>
      <vt:lpstr>'SO 01.1 001 KL'!Oblast_tisku</vt:lpstr>
      <vt:lpstr>'SO 01.1 001 Pol'!Oblast_tisku</vt:lpstr>
      <vt:lpstr>'SO 01.1 001 Rek'!Oblast_tisku</vt:lpstr>
      <vt:lpstr>'SO 01.2 001 KL'!Oblast_tisku</vt:lpstr>
      <vt:lpstr>'SO 01.2 001 Pol'!Oblast_tisku</vt:lpstr>
      <vt:lpstr>'SO 01.2 001 Rek'!Oblast_tisku</vt:lpstr>
      <vt:lpstr>'SO 02 001 KL'!Oblast_tisku</vt:lpstr>
      <vt:lpstr>'SO 02 001 Pol'!Oblast_tisku</vt:lpstr>
      <vt:lpstr>'SO 02 001 Rek'!Oblast_tisku</vt:lpstr>
      <vt:lpstr>'SO 03 001 KL'!Oblast_tisku</vt:lpstr>
      <vt:lpstr>'SO 03 001 Pol'!Oblast_tisku</vt:lpstr>
      <vt:lpstr>'SO 03 001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2017-07-31T10:19:29Z</dcterms:created>
  <dcterms:modified xsi:type="dcterms:W3CDTF">2017-07-31T10:20:17Z</dcterms:modified>
</cp:coreProperties>
</file>