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nesova\Documents\Dokumenty\Výběrová řízení a dotace k akcím\Chodník podél I21 - III. etapa\Výběrové řízení\"/>
    </mc:Choice>
  </mc:AlternateContent>
  <bookViews>
    <workbookView xWindow="0" yWindow="0" windowWidth="28755" windowHeight="12315"/>
  </bookViews>
  <sheets>
    <sheet name="Rekapitulace stavby" sheetId="1" r:id="rId1"/>
    <sheet name="10 - Zpevněné plochy" sheetId="2" r:id="rId2"/>
    <sheet name="20 - Veřejné osvětlení" sheetId="3" r:id="rId3"/>
    <sheet name="30 - Dešťová kanalizace" sheetId="4" r:id="rId4"/>
  </sheets>
  <definedNames>
    <definedName name="_xlnm._FilterDatabase" localSheetId="1" hidden="1">'10 - Zpevněné plochy'!$C$128:$K$349</definedName>
    <definedName name="_xlnm._FilterDatabase" localSheetId="2" hidden="1">'20 - Veřejné osvětlení'!$C$123:$K$189</definedName>
    <definedName name="_xlnm._FilterDatabase" localSheetId="3" hidden="1">'30 - Dešťová kanalizace'!$C$122:$K$166</definedName>
    <definedName name="_xlnm.Print_Titles" localSheetId="1">'10 - Zpevněné plochy'!$128:$128</definedName>
    <definedName name="_xlnm.Print_Titles" localSheetId="2">'20 - Veřejné osvětlení'!$123:$123</definedName>
    <definedName name="_xlnm.Print_Titles" localSheetId="3">'30 - Dešťová kanalizace'!$122:$122</definedName>
    <definedName name="_xlnm.Print_Titles" localSheetId="0">'Rekapitulace stavby'!$92:$92</definedName>
    <definedName name="_xlnm.Print_Area" localSheetId="1">'10 - Zpevněné plochy'!$C$4:$J$76,'10 - Zpevněné plochy'!$C$82:$J$110,'10 - Zpevněné plochy'!$C$116:$K$349</definedName>
    <definedName name="_xlnm.Print_Area" localSheetId="2">'20 - Veřejné osvětlení'!$C$4:$J$76,'20 - Veřejné osvětlení'!$C$82:$J$105,'20 - Veřejné osvětlení'!$C$111:$K$189</definedName>
    <definedName name="_xlnm.Print_Area" localSheetId="3">'30 - Dešťová kanalizace'!$C$4:$J$76,'30 - Dešťová kanalizace'!$C$82:$J$104,'30 - Dešťová kanalizace'!$C$110:$K$166</definedName>
    <definedName name="_xlnm.Print_Area" localSheetId="0">'Rekapitulace stavby'!$D$4:$AO$76,'Rekapitulace stavby'!$C$82:$AQ$98</definedName>
  </definedNames>
  <calcPr calcId="152511"/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7" i="4"/>
  <c r="BH157" i="4"/>
  <c r="BG157" i="4"/>
  <c r="BF157" i="4"/>
  <c r="T157" i="4"/>
  <c r="T156" i="4"/>
  <c r="R157" i="4"/>
  <c r="R156" i="4" s="1"/>
  <c r="P157" i="4"/>
  <c r="P156" i="4" s="1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49" i="4"/>
  <c r="BH149" i="4"/>
  <c r="BG149" i="4"/>
  <c r="BF149" i="4"/>
  <c r="T149" i="4"/>
  <c r="T148" i="4" s="1"/>
  <c r="R149" i="4"/>
  <c r="R148" i="4" s="1"/>
  <c r="P149" i="4"/>
  <c r="P148" i="4"/>
  <c r="BI146" i="4"/>
  <c r="BH146" i="4"/>
  <c r="BG146" i="4"/>
  <c r="BF146" i="4"/>
  <c r="T146" i="4"/>
  <c r="R146" i="4"/>
  <c r="P146" i="4"/>
  <c r="BI144" i="4"/>
  <c r="BH144" i="4"/>
  <c r="BG144" i="4"/>
  <c r="BF144" i="4"/>
  <c r="T144" i="4"/>
  <c r="R144" i="4"/>
  <c r="P144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J120" i="4"/>
  <c r="J119" i="4"/>
  <c r="F119" i="4"/>
  <c r="F117" i="4"/>
  <c r="E115" i="4"/>
  <c r="J92" i="4"/>
  <c r="J91" i="4"/>
  <c r="F91" i="4"/>
  <c r="F89" i="4"/>
  <c r="E87" i="4"/>
  <c r="J18" i="4"/>
  <c r="E18" i="4"/>
  <c r="F92" i="4" s="1"/>
  <c r="J17" i="4"/>
  <c r="J12" i="4"/>
  <c r="J117" i="4" s="1"/>
  <c r="E7" i="4"/>
  <c r="E113" i="4"/>
  <c r="J37" i="3"/>
  <c r="J36" i="3"/>
  <c r="AY96" i="1" s="1"/>
  <c r="J35" i="3"/>
  <c r="AX96" i="1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0" i="3"/>
  <c r="BH150" i="3"/>
  <c r="BG150" i="3"/>
  <c r="BF150" i="3"/>
  <c r="T150" i="3"/>
  <c r="T149" i="3"/>
  <c r="R150" i="3"/>
  <c r="R149" i="3"/>
  <c r="P150" i="3"/>
  <c r="P149" i="3" s="1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7" i="3"/>
  <c r="BH137" i="3"/>
  <c r="BG137" i="3"/>
  <c r="BF137" i="3"/>
  <c r="T137" i="3"/>
  <c r="R137" i="3"/>
  <c r="P137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121" i="3" s="1"/>
  <c r="J17" i="3"/>
  <c r="J12" i="3"/>
  <c r="J118" i="3" s="1"/>
  <c r="E7" i="3"/>
  <c r="E85" i="3" s="1"/>
  <c r="AY95" i="1"/>
  <c r="AX95" i="1"/>
  <c r="J37" i="2"/>
  <c r="J36" i="2"/>
  <c r="J35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5" i="2"/>
  <c r="BH345" i="2"/>
  <c r="BG345" i="2"/>
  <c r="BF345" i="2"/>
  <c r="T345" i="2"/>
  <c r="T344" i="2"/>
  <c r="R345" i="2"/>
  <c r="R344" i="2" s="1"/>
  <c r="P345" i="2"/>
  <c r="P344" i="2" s="1"/>
  <c r="BI343" i="2"/>
  <c r="BH343" i="2"/>
  <c r="BG343" i="2"/>
  <c r="BF343" i="2"/>
  <c r="T343" i="2"/>
  <c r="R343" i="2"/>
  <c r="P343" i="2"/>
  <c r="BI342" i="2"/>
  <c r="BH342" i="2"/>
  <c r="BG342" i="2"/>
  <c r="BF342" i="2"/>
  <c r="T342" i="2"/>
  <c r="R342" i="2"/>
  <c r="P342" i="2"/>
  <c r="BI340" i="2"/>
  <c r="BH340" i="2"/>
  <c r="BG340" i="2"/>
  <c r="BF340" i="2"/>
  <c r="T340" i="2"/>
  <c r="R340" i="2"/>
  <c r="P340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31" i="2"/>
  <c r="BH331" i="2"/>
  <c r="BG331" i="2"/>
  <c r="BF331" i="2"/>
  <c r="T331" i="2"/>
  <c r="R331" i="2"/>
  <c r="P331" i="2"/>
  <c r="BI328" i="2"/>
  <c r="BH328" i="2"/>
  <c r="BG328" i="2"/>
  <c r="BF328" i="2"/>
  <c r="T328" i="2"/>
  <c r="T327" i="2" s="1"/>
  <c r="R328" i="2"/>
  <c r="R327" i="2"/>
  <c r="P328" i="2"/>
  <c r="P327" i="2" s="1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0" i="2"/>
  <c r="BH320" i="2"/>
  <c r="BG320" i="2"/>
  <c r="BF320" i="2"/>
  <c r="T320" i="2"/>
  <c r="R320" i="2"/>
  <c r="P320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6" i="2"/>
  <c r="BH286" i="2"/>
  <c r="BG286" i="2"/>
  <c r="BF286" i="2"/>
  <c r="T286" i="2"/>
  <c r="R286" i="2"/>
  <c r="P286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19" i="2"/>
  <c r="BH219" i="2"/>
  <c r="BG219" i="2"/>
  <c r="BF219" i="2"/>
  <c r="T219" i="2"/>
  <c r="R219" i="2"/>
  <c r="P219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4" i="2"/>
  <c r="BH204" i="2"/>
  <c r="BG204" i="2"/>
  <c r="BF204" i="2"/>
  <c r="T204" i="2"/>
  <c r="R204" i="2"/>
  <c r="P204" i="2"/>
  <c r="BI199" i="2"/>
  <c r="BH199" i="2"/>
  <c r="BG199" i="2"/>
  <c r="BF199" i="2"/>
  <c r="T199" i="2"/>
  <c r="R199" i="2"/>
  <c r="P199" i="2"/>
  <c r="BI196" i="2"/>
  <c r="BH196" i="2"/>
  <c r="BG196" i="2"/>
  <c r="BF196" i="2"/>
  <c r="T196" i="2"/>
  <c r="T195" i="2" s="1"/>
  <c r="R196" i="2"/>
  <c r="R195" i="2" s="1"/>
  <c r="P196" i="2"/>
  <c r="P195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J34" i="2" s="1"/>
  <c r="T140" i="2"/>
  <c r="R140" i="2"/>
  <c r="P140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F35" i="2" s="1"/>
  <c r="BF135" i="2"/>
  <c r="T135" i="2"/>
  <c r="R135" i="2"/>
  <c r="P135" i="2"/>
  <c r="BI134" i="2"/>
  <c r="BH134" i="2"/>
  <c r="F36" i="2" s="1"/>
  <c r="BG134" i="2"/>
  <c r="BF134" i="2"/>
  <c r="T134" i="2"/>
  <c r="R134" i="2"/>
  <c r="P134" i="2"/>
  <c r="BI132" i="2"/>
  <c r="F37" i="2" s="1"/>
  <c r="BH132" i="2"/>
  <c r="BG132" i="2"/>
  <c r="BF132" i="2"/>
  <c r="F34" i="2" s="1"/>
  <c r="T132" i="2"/>
  <c r="R132" i="2"/>
  <c r="P132" i="2"/>
  <c r="J126" i="2"/>
  <c r="J125" i="2"/>
  <c r="F125" i="2"/>
  <c r="F123" i="2"/>
  <c r="E121" i="2"/>
  <c r="J92" i="2"/>
  <c r="J91" i="2"/>
  <c r="F91" i="2"/>
  <c r="F89" i="2"/>
  <c r="E87" i="2"/>
  <c r="J18" i="2"/>
  <c r="E18" i="2"/>
  <c r="F126" i="2" s="1"/>
  <c r="J17" i="2"/>
  <c r="J12" i="2"/>
  <c r="J123" i="2"/>
  <c r="E7" i="2"/>
  <c r="E119" i="2"/>
  <c r="L90" i="1"/>
  <c r="AM90" i="1"/>
  <c r="AM89" i="1"/>
  <c r="L89" i="1"/>
  <c r="AM87" i="1"/>
  <c r="L87" i="1"/>
  <c r="L85" i="1"/>
  <c r="L84" i="1"/>
  <c r="BK192" i="2"/>
  <c r="BK347" i="2"/>
  <c r="J328" i="2"/>
  <c r="J322" i="2"/>
  <c r="J317" i="2"/>
  <c r="J315" i="2"/>
  <c r="J275" i="2"/>
  <c r="J262" i="2"/>
  <c r="BK235" i="2"/>
  <c r="BK190" i="2"/>
  <c r="BK233" i="2"/>
  <c r="BK224" i="2"/>
  <c r="J157" i="2"/>
  <c r="J311" i="2"/>
  <c r="BK298" i="2"/>
  <c r="J277" i="2"/>
  <c r="J235" i="2"/>
  <c r="AS94" i="1"/>
  <c r="BK340" i="2"/>
  <c r="BK326" i="2"/>
  <c r="BK313" i="2"/>
  <c r="J308" i="2"/>
  <c r="BK300" i="2"/>
  <c r="J288" i="2"/>
  <c r="J279" i="2"/>
  <c r="BK254" i="2"/>
  <c r="BK187" i="2"/>
  <c r="J254" i="2"/>
  <c r="BK226" i="2"/>
  <c r="BK143" i="2"/>
  <c r="BK308" i="2"/>
  <c r="J281" i="2"/>
  <c r="BK262" i="2"/>
  <c r="BK159" i="2"/>
  <c r="J196" i="2"/>
  <c r="BK183" i="2"/>
  <c r="BK132" i="3"/>
  <c r="BK185" i="3"/>
  <c r="J145" i="3"/>
  <c r="BK171" i="3"/>
  <c r="J175" i="3"/>
  <c r="J182" i="3"/>
  <c r="J183" i="3"/>
  <c r="J142" i="3"/>
  <c r="BK181" i="3"/>
  <c r="BK161" i="3"/>
  <c r="BK154" i="4"/>
  <c r="BK142" i="4"/>
  <c r="J132" i="4"/>
  <c r="BK136" i="4"/>
  <c r="J146" i="4"/>
  <c r="BK292" i="2"/>
  <c r="BK272" i="2"/>
  <c r="J168" i="2"/>
  <c r="BK257" i="2"/>
  <c r="J190" i="2"/>
  <c r="J219" i="2"/>
  <c r="BK177" i="3"/>
  <c r="BK160" i="3"/>
  <c r="J132" i="3"/>
  <c r="J170" i="3"/>
  <c r="BK135" i="3"/>
  <c r="BK137" i="3"/>
  <c r="J148" i="3"/>
  <c r="BK180" i="3"/>
  <c r="BK140" i="3"/>
  <c r="J171" i="3"/>
  <c r="J154" i="3"/>
  <c r="BK153" i="4"/>
  <c r="J152" i="4"/>
  <c r="BK166" i="4"/>
  <c r="BK152" i="4"/>
  <c r="J160" i="4"/>
  <c r="BK144" i="4"/>
  <c r="BK135" i="4"/>
  <c r="J343" i="2"/>
  <c r="J342" i="2"/>
  <c r="BK328" i="2"/>
  <c r="BK323" i="2"/>
  <c r="BK317" i="2"/>
  <c r="J316" i="2"/>
  <c r="J313" i="2"/>
  <c r="BK274" i="2"/>
  <c r="J261" i="2"/>
  <c r="BK245" i="2"/>
  <c r="BK162" i="2"/>
  <c r="J224" i="2"/>
  <c r="J140" i="2"/>
  <c r="J306" i="2"/>
  <c r="BK297" i="2"/>
  <c r="J285" i="2"/>
  <c r="J231" i="2"/>
  <c r="BK240" i="2"/>
  <c r="BK253" i="2"/>
  <c r="J309" i="2"/>
  <c r="J292" i="2"/>
  <c r="J264" i="2"/>
  <c r="J258" i="2"/>
  <c r="J192" i="2"/>
  <c r="J137" i="2"/>
  <c r="J228" i="2"/>
  <c r="BK345" i="2"/>
  <c r="J290" i="2"/>
  <c r="J268" i="2"/>
  <c r="BK209" i="2"/>
  <c r="BK349" i="2"/>
  <c r="J175" i="2"/>
  <c r="J166" i="2"/>
  <c r="J185" i="3"/>
  <c r="J161" i="3"/>
  <c r="J137" i="3"/>
  <c r="J153" i="3"/>
  <c r="J156" i="3"/>
  <c r="J150" i="3"/>
  <c r="J181" i="3"/>
  <c r="J139" i="2"/>
  <c r="BK295" i="2"/>
  <c r="J278" i="2"/>
  <c r="J259" i="2"/>
  <c r="J143" i="2"/>
  <c r="BK231" i="2"/>
  <c r="BK157" i="2"/>
  <c r="BK166" i="2"/>
  <c r="J177" i="3"/>
  <c r="BK150" i="3"/>
  <c r="J168" i="3"/>
  <c r="BK188" i="3"/>
  <c r="BK183" i="3"/>
  <c r="BK187" i="3"/>
  <c r="J158" i="3"/>
  <c r="BK156" i="3"/>
  <c r="J163" i="3"/>
  <c r="J164" i="4"/>
  <c r="J138" i="4"/>
  <c r="BK128" i="4"/>
  <c r="BK161" i="4"/>
  <c r="J126" i="4"/>
  <c r="BK255" i="2"/>
  <c r="J164" i="2"/>
  <c r="BK342" i="2"/>
  <c r="BK331" i="2"/>
  <c r="BK322" i="2"/>
  <c r="J286" i="2"/>
  <c r="BK278" i="2"/>
  <c r="J265" i="2"/>
  <c r="J249" i="2"/>
  <c r="BK175" i="2"/>
  <c r="BK309" i="2"/>
  <c r="BK286" i="2"/>
  <c r="J274" i="2"/>
  <c r="BK261" i="2"/>
  <c r="BK142" i="2"/>
  <c r="J238" i="2"/>
  <c r="J245" i="2"/>
  <c r="BK155" i="2"/>
  <c r="J172" i="3"/>
  <c r="J134" i="3"/>
  <c r="BK164" i="3"/>
  <c r="BK158" i="3"/>
  <c r="BK174" i="3"/>
  <c r="J189" i="3"/>
  <c r="BK162" i="3"/>
  <c r="J159" i="3"/>
  <c r="BK168" i="3"/>
  <c r="J149" i="4"/>
  <c r="J128" i="4"/>
  <c r="BK126" i="4"/>
  <c r="J136" i="4"/>
  <c r="J153" i="4"/>
  <c r="BK249" i="2"/>
  <c r="BK140" i="2"/>
  <c r="J340" i="2"/>
  <c r="J320" i="2"/>
  <c r="BK314" i="2"/>
  <c r="BK312" i="2"/>
  <c r="BK302" i="2"/>
  <c r="J297" i="2"/>
  <c r="BK282" i="2"/>
  <c r="J134" i="2"/>
  <c r="BK199" i="2"/>
  <c r="J255" i="2"/>
  <c r="J222" i="2"/>
  <c r="J132" i="2"/>
  <c r="J283" i="2"/>
  <c r="BK275" i="2"/>
  <c r="BK263" i="2"/>
  <c r="J211" i="2"/>
  <c r="BK139" i="2"/>
  <c r="BK204" i="2"/>
  <c r="J144" i="2"/>
  <c r="J170" i="2"/>
  <c r="BK184" i="3"/>
  <c r="BK129" i="3"/>
  <c r="J184" i="3"/>
  <c r="BK169" i="3"/>
  <c r="J140" i="3"/>
  <c r="J129" i="3"/>
  <c r="J166" i="3"/>
  <c r="J178" i="3"/>
  <c r="BK182" i="3"/>
  <c r="BK170" i="3"/>
  <c r="BK130" i="4"/>
  <c r="BK132" i="4"/>
  <c r="J157" i="4"/>
  <c r="BK160" i="4"/>
  <c r="J166" i="4"/>
  <c r="J155" i="4"/>
  <c r="BK133" i="4"/>
  <c r="BK288" i="2"/>
  <c r="BK273" i="2"/>
  <c r="J256" i="2"/>
  <c r="BK141" i="2"/>
  <c r="J226" i="2"/>
  <c r="BK168" i="2"/>
  <c r="J204" i="2"/>
  <c r="J162" i="3"/>
  <c r="BK176" i="3"/>
  <c r="BK172" i="3"/>
  <c r="BK189" i="3"/>
  <c r="J188" i="3"/>
  <c r="BK153" i="3"/>
  <c r="BK179" i="3"/>
  <c r="J165" i="3"/>
  <c r="BK175" i="3"/>
  <c r="BK145" i="3"/>
  <c r="J142" i="4"/>
  <c r="BK162" i="4"/>
  <c r="J161" i="4"/>
  <c r="BK165" i="4"/>
  <c r="BK137" i="4"/>
  <c r="J130" i="4"/>
  <c r="J161" i="2"/>
  <c r="BK348" i="2"/>
  <c r="J336" i="2"/>
  <c r="J325" i="2"/>
  <c r="BK318" i="2"/>
  <c r="BK315" i="2"/>
  <c r="BK285" i="2"/>
  <c r="J272" i="2"/>
  <c r="BK259" i="2"/>
  <c r="BK219" i="2"/>
  <c r="J141" i="2"/>
  <c r="BK247" i="2"/>
  <c r="J194" i="2"/>
  <c r="BK135" i="2"/>
  <c r="J302" i="2"/>
  <c r="BK279" i="2"/>
  <c r="BK260" i="2"/>
  <c r="J348" i="2"/>
  <c r="J240" i="2"/>
  <c r="BK137" i="2"/>
  <c r="J338" i="2"/>
  <c r="J326" i="2"/>
  <c r="BK320" i="2"/>
  <c r="BK306" i="2"/>
  <c r="BK290" i="2"/>
  <c r="J280" i="2"/>
  <c r="BK268" i="2"/>
  <c r="J260" i="2"/>
  <c r="BK194" i="2"/>
  <c r="J159" i="2"/>
  <c r="BK252" i="2"/>
  <c r="BK196" i="2"/>
  <c r="J179" i="3"/>
  <c r="BK142" i="3"/>
  <c r="BK146" i="3"/>
  <c r="BK127" i="3"/>
  <c r="J186" i="3"/>
  <c r="BK159" i="3"/>
  <c r="J176" i="3"/>
  <c r="J154" i="4"/>
  <c r="J162" i="4"/>
  <c r="BK138" i="4"/>
  <c r="BK157" i="4"/>
  <c r="BK155" i="4"/>
  <c r="J247" i="2"/>
  <c r="J142" i="2"/>
  <c r="J164" i="3"/>
  <c r="BK148" i="3"/>
  <c r="BK163" i="3"/>
  <c r="BK157" i="3"/>
  <c r="J173" i="3"/>
  <c r="J146" i="3"/>
  <c r="J167" i="3"/>
  <c r="J160" i="3"/>
  <c r="BK165" i="3"/>
  <c r="BK164" i="4"/>
  <c r="J133" i="4"/>
  <c r="J144" i="4"/>
  <c r="BK149" i="4"/>
  <c r="J137" i="4"/>
  <c r="BK140" i="4"/>
  <c r="J349" i="2"/>
  <c r="BK170" i="2"/>
  <c r="J135" i="2"/>
  <c r="J331" i="2"/>
  <c r="J323" i="2"/>
  <c r="J318" i="2"/>
  <c r="BK281" i="2"/>
  <c r="J273" i="2"/>
  <c r="J252" i="2"/>
  <c r="BK144" i="2"/>
  <c r="BK185" i="2"/>
  <c r="J304" i="2"/>
  <c r="BK280" i="2"/>
  <c r="BK258" i="2"/>
  <c r="BK132" i="2"/>
  <c r="J185" i="2"/>
  <c r="BK211" i="2"/>
  <c r="BK161" i="2"/>
  <c r="BK154" i="3"/>
  <c r="BK167" i="3"/>
  <c r="BK134" i="3"/>
  <c r="J187" i="3"/>
  <c r="J157" i="3"/>
  <c r="J180" i="3"/>
  <c r="J174" i="3"/>
  <c r="J135" i="4"/>
  <c r="J140" i="4"/>
  <c r="BK146" i="4"/>
  <c r="J165" i="4"/>
  <c r="BK343" i="2"/>
  <c r="BK238" i="2"/>
  <c r="J155" i="2"/>
  <c r="BK338" i="2"/>
  <c r="BK316" i="2"/>
  <c r="J314" i="2"/>
  <c r="BK311" i="2"/>
  <c r="BK304" i="2"/>
  <c r="J295" i="2"/>
  <c r="J276" i="2"/>
  <c r="J257" i="2"/>
  <c r="BK222" i="2"/>
  <c r="BK256" i="2"/>
  <c r="BK228" i="2"/>
  <c r="J162" i="2"/>
  <c r="J312" i="2"/>
  <c r="BK276" i="2"/>
  <c r="BK265" i="2"/>
  <c r="J172" i="2"/>
  <c r="J199" i="2"/>
  <c r="BK243" i="2"/>
  <c r="BK164" i="2"/>
  <c r="BK166" i="3"/>
  <c r="J155" i="3"/>
  <c r="J127" i="3"/>
  <c r="J347" i="2"/>
  <c r="BK172" i="2"/>
  <c r="J345" i="2"/>
  <c r="BK336" i="2"/>
  <c r="BK325" i="2"/>
  <c r="J298" i="2"/>
  <c r="BK283" i="2"/>
  <c r="BK277" i="2"/>
  <c r="J263" i="2"/>
  <c r="J253" i="2"/>
  <c r="J233" i="2"/>
  <c r="J209" i="2"/>
  <c r="BK134" i="2"/>
  <c r="J300" i="2"/>
  <c r="J282" i="2"/>
  <c r="BK264" i="2"/>
  <c r="J187" i="2"/>
  <c r="J243" i="2"/>
  <c r="J183" i="2"/>
  <c r="BK178" i="3"/>
  <c r="J135" i="3"/>
  <c r="BK173" i="3"/>
  <c r="BK186" i="3"/>
  <c r="BK155" i="3"/>
  <c r="J169" i="3"/>
  <c r="BK198" i="2" l="1"/>
  <c r="J198" i="2" s="1"/>
  <c r="J101" i="2" s="1"/>
  <c r="BK321" i="2"/>
  <c r="J321" i="2" s="1"/>
  <c r="J104" i="2" s="1"/>
  <c r="R271" i="2"/>
  <c r="T152" i="3"/>
  <c r="T151" i="3"/>
  <c r="T126" i="3"/>
  <c r="P139" i="3"/>
  <c r="T182" i="2"/>
  <c r="BK251" i="2"/>
  <c r="J251" i="2" s="1"/>
  <c r="J102" i="2" s="1"/>
  <c r="P321" i="2"/>
  <c r="BK346" i="2"/>
  <c r="J346" i="2"/>
  <c r="J109" i="2" s="1"/>
  <c r="R126" i="3"/>
  <c r="BK144" i="3"/>
  <c r="J144" i="3"/>
  <c r="J101" i="3" s="1"/>
  <c r="T271" i="2"/>
  <c r="BK126" i="3"/>
  <c r="R139" i="3"/>
  <c r="P198" i="2"/>
  <c r="R321" i="2"/>
  <c r="P152" i="3"/>
  <c r="P151" i="3"/>
  <c r="R131" i="2"/>
  <c r="P182" i="2"/>
  <c r="R251" i="2"/>
  <c r="P330" i="2"/>
  <c r="P329" i="2" s="1"/>
  <c r="P131" i="3"/>
  <c r="P125" i="3" s="1"/>
  <c r="R144" i="3"/>
  <c r="P131" i="2"/>
  <c r="BK271" i="2"/>
  <c r="J271" i="2"/>
  <c r="J103" i="2" s="1"/>
  <c r="R346" i="2"/>
  <c r="R152" i="3"/>
  <c r="R151" i="3" s="1"/>
  <c r="R131" i="3"/>
  <c r="T139" i="3"/>
  <c r="BK151" i="4"/>
  <c r="J151" i="4"/>
  <c r="J100" i="4" s="1"/>
  <c r="BK131" i="2"/>
  <c r="J131" i="2"/>
  <c r="J98" i="2"/>
  <c r="R182" i="2"/>
  <c r="R330" i="2"/>
  <c r="R329" i="2" s="1"/>
  <c r="BK125" i="4"/>
  <c r="R198" i="2"/>
  <c r="BK330" i="2"/>
  <c r="BK329" i="2" s="1"/>
  <c r="J329" i="2" s="1"/>
  <c r="J106" i="2" s="1"/>
  <c r="BK131" i="3"/>
  <c r="J131" i="3" s="1"/>
  <c r="J99" i="3" s="1"/>
  <c r="T144" i="3"/>
  <c r="R151" i="4"/>
  <c r="T198" i="2"/>
  <c r="T321" i="2"/>
  <c r="T346" i="2"/>
  <c r="T131" i="3"/>
  <c r="P144" i="3"/>
  <c r="R125" i="4"/>
  <c r="R124" i="4"/>
  <c r="BK159" i="4"/>
  <c r="J159" i="4" s="1"/>
  <c r="J103" i="4" s="1"/>
  <c r="T131" i="2"/>
  <c r="T130" i="2" s="1"/>
  <c r="T129" i="2" s="1"/>
  <c r="T251" i="2"/>
  <c r="P126" i="3"/>
  <c r="BK139" i="3"/>
  <c r="J139" i="3" s="1"/>
  <c r="J100" i="3" s="1"/>
  <c r="T151" i="4"/>
  <c r="P159" i="4"/>
  <c r="P158" i="4"/>
  <c r="BK182" i="2"/>
  <c r="BK130" i="2" s="1"/>
  <c r="P251" i="2"/>
  <c r="T330" i="2"/>
  <c r="T329" i="2"/>
  <c r="T125" i="4"/>
  <c r="T124" i="4" s="1"/>
  <c r="T123" i="4" s="1"/>
  <c r="P151" i="4"/>
  <c r="R159" i="4"/>
  <c r="R158" i="4"/>
  <c r="P271" i="2"/>
  <c r="P346" i="2"/>
  <c r="BK152" i="3"/>
  <c r="J152" i="3" s="1"/>
  <c r="J104" i="3" s="1"/>
  <c r="P125" i="4"/>
  <c r="P124" i="4"/>
  <c r="P123" i="4" s="1"/>
  <c r="AU97" i="1" s="1"/>
  <c r="T159" i="4"/>
  <c r="T158" i="4" s="1"/>
  <c r="BK149" i="3"/>
  <c r="J149" i="3"/>
  <c r="J102" i="3" s="1"/>
  <c r="BK344" i="2"/>
  <c r="J344" i="2" s="1"/>
  <c r="J108" i="2" s="1"/>
  <c r="BK327" i="2"/>
  <c r="J327" i="2"/>
  <c r="J105" i="2" s="1"/>
  <c r="BK195" i="2"/>
  <c r="J195" i="2" s="1"/>
  <c r="J100" i="2" s="1"/>
  <c r="BK148" i="4"/>
  <c r="J148" i="4"/>
  <c r="J99" i="4" s="1"/>
  <c r="BK156" i="4"/>
  <c r="J156" i="4" s="1"/>
  <c r="J101" i="4" s="1"/>
  <c r="J89" i="4"/>
  <c r="J126" i="3"/>
  <c r="J98" i="3" s="1"/>
  <c r="BE137" i="4"/>
  <c r="F120" i="4"/>
  <c r="BE149" i="4"/>
  <c r="BE154" i="4"/>
  <c r="BE128" i="4"/>
  <c r="BE164" i="4"/>
  <c r="BE132" i="4"/>
  <c r="BE166" i="4"/>
  <c r="BE138" i="4"/>
  <c r="BE161" i="4"/>
  <c r="BE144" i="4"/>
  <c r="BE153" i="4"/>
  <c r="BE157" i="4"/>
  <c r="E85" i="4"/>
  <c r="BE133" i="4"/>
  <c r="BE152" i="4"/>
  <c r="BE162" i="4"/>
  <c r="BE140" i="4"/>
  <c r="BE142" i="4"/>
  <c r="BE146" i="4"/>
  <c r="BE165" i="4"/>
  <c r="BE130" i="4"/>
  <c r="BE135" i="4"/>
  <c r="BE160" i="4"/>
  <c r="BE126" i="4"/>
  <c r="BE136" i="4"/>
  <c r="BE155" i="4"/>
  <c r="BE129" i="3"/>
  <c r="BE150" i="3"/>
  <c r="BE165" i="3"/>
  <c r="BE171" i="3"/>
  <c r="BE176" i="3"/>
  <c r="J89" i="3"/>
  <c r="BE146" i="3"/>
  <c r="BE148" i="3"/>
  <c r="BE164" i="3"/>
  <c r="BE169" i="3"/>
  <c r="BE182" i="3"/>
  <c r="BE185" i="3"/>
  <c r="BE127" i="3"/>
  <c r="BE166" i="3"/>
  <c r="BE160" i="3"/>
  <c r="BE161" i="3"/>
  <c r="BE163" i="3"/>
  <c r="F92" i="3"/>
  <c r="BE157" i="3"/>
  <c r="BE159" i="3"/>
  <c r="BE170" i="3"/>
  <c r="BE177" i="3"/>
  <c r="BE186" i="3"/>
  <c r="BE188" i="3"/>
  <c r="BE184" i="3"/>
  <c r="BE187" i="3"/>
  <c r="E114" i="3"/>
  <c r="BE168" i="3"/>
  <c r="BE173" i="3"/>
  <c r="BE179" i="3"/>
  <c r="BE189" i="3"/>
  <c r="BE140" i="3"/>
  <c r="BE154" i="3"/>
  <c r="BE158" i="3"/>
  <c r="BE181" i="3"/>
  <c r="BE145" i="3"/>
  <c r="BE175" i="3"/>
  <c r="BE153" i="3"/>
  <c r="BE156" i="3"/>
  <c r="BE162" i="3"/>
  <c r="BE134" i="3"/>
  <c r="BE137" i="3"/>
  <c r="BE142" i="3"/>
  <c r="BE155" i="3"/>
  <c r="BE132" i="3"/>
  <c r="BE135" i="3"/>
  <c r="BE167" i="3"/>
  <c r="BE172" i="3"/>
  <c r="BE178" i="3"/>
  <c r="BE180" i="3"/>
  <c r="BE174" i="3"/>
  <c r="BE183" i="3"/>
  <c r="E85" i="2"/>
  <c r="BE141" i="2"/>
  <c r="BE159" i="2"/>
  <c r="BE166" i="2"/>
  <c r="BE190" i="2"/>
  <c r="BE192" i="2"/>
  <c r="BE199" i="2"/>
  <c r="BE238" i="2"/>
  <c r="BA95" i="1"/>
  <c r="BE226" i="2"/>
  <c r="BE235" i="2"/>
  <c r="BE247" i="2"/>
  <c r="BE249" i="2"/>
  <c r="BE252" i="2"/>
  <c r="BE253" i="2"/>
  <c r="BE254" i="2"/>
  <c r="F92" i="2"/>
  <c r="BE144" i="2"/>
  <c r="BE155" i="2"/>
  <c r="BE157" i="2"/>
  <c r="BE161" i="2"/>
  <c r="BE194" i="2"/>
  <c r="BE222" i="2"/>
  <c r="BE245" i="2"/>
  <c r="BE257" i="2"/>
  <c r="BE258" i="2"/>
  <c r="BE259" i="2"/>
  <c r="BE260" i="2"/>
  <c r="BE261" i="2"/>
  <c r="BE262" i="2"/>
  <c r="BE263" i="2"/>
  <c r="BE264" i="2"/>
  <c r="BE268" i="2"/>
  <c r="BE272" i="2"/>
  <c r="BE274" i="2"/>
  <c r="BE275" i="2"/>
  <c r="BE285" i="2"/>
  <c r="BE288" i="2"/>
  <c r="BE290" i="2"/>
  <c r="BE292" i="2"/>
  <c r="BE295" i="2"/>
  <c r="BE297" i="2"/>
  <c r="BE302" i="2"/>
  <c r="BE349" i="2"/>
  <c r="BB95" i="1"/>
  <c r="BE137" i="2"/>
  <c r="BE142" i="2"/>
  <c r="BE164" i="2"/>
  <c r="BE170" i="2"/>
  <c r="BE172" i="2"/>
  <c r="BE347" i="2"/>
  <c r="BC95" i="1"/>
  <c r="BE162" i="2"/>
  <c r="BE175" i="2"/>
  <c r="BE196" i="2"/>
  <c r="J89" i="2"/>
  <c r="BE135" i="2"/>
  <c r="BE140" i="2"/>
  <c r="BE143" i="2"/>
  <c r="BE204" i="2"/>
  <c r="BE209" i="2"/>
  <c r="BE211" i="2"/>
  <c r="BE224" i="2"/>
  <c r="BE228" i="2"/>
  <c r="BE240" i="2"/>
  <c r="BE243" i="2"/>
  <c r="BE255" i="2"/>
  <c r="BE256" i="2"/>
  <c r="BE265" i="2"/>
  <c r="BE273" i="2"/>
  <c r="BE276" i="2"/>
  <c r="BE277" i="2"/>
  <c r="BE278" i="2"/>
  <c r="BE279" i="2"/>
  <c r="BE280" i="2"/>
  <c r="BE281" i="2"/>
  <c r="BE282" i="2"/>
  <c r="BE283" i="2"/>
  <c r="BE286" i="2"/>
  <c r="BE298" i="2"/>
  <c r="BE300" i="2"/>
  <c r="BE304" i="2"/>
  <c r="BE306" i="2"/>
  <c r="BE308" i="2"/>
  <c r="BE309" i="2"/>
  <c r="BE311" i="2"/>
  <c r="BE312" i="2"/>
  <c r="BE313" i="2"/>
  <c r="BE314" i="2"/>
  <c r="BE315" i="2"/>
  <c r="BE316" i="2"/>
  <c r="BE317" i="2"/>
  <c r="BE318" i="2"/>
  <c r="BE320" i="2"/>
  <c r="BE322" i="2"/>
  <c r="BE323" i="2"/>
  <c r="BE325" i="2"/>
  <c r="BE326" i="2"/>
  <c r="BE328" i="2"/>
  <c r="BE331" i="2"/>
  <c r="BE338" i="2"/>
  <c r="BE340" i="2"/>
  <c r="BE343" i="2"/>
  <c r="BE348" i="2"/>
  <c r="BE132" i="2"/>
  <c r="BE134" i="2"/>
  <c r="BE139" i="2"/>
  <c r="BE168" i="2"/>
  <c r="BE183" i="2"/>
  <c r="BE185" i="2"/>
  <c r="BE187" i="2"/>
  <c r="BE219" i="2"/>
  <c r="BE231" i="2"/>
  <c r="BE233" i="2"/>
  <c r="BE345" i="2"/>
  <c r="AW95" i="1"/>
  <c r="BE342" i="2"/>
  <c r="BE336" i="2"/>
  <c r="BD95" i="1"/>
  <c r="F36" i="4"/>
  <c r="BC97" i="1" s="1"/>
  <c r="F36" i="3"/>
  <c r="BC96" i="1"/>
  <c r="J34" i="3"/>
  <c r="AW96" i="1"/>
  <c r="F37" i="3"/>
  <c r="BD96" i="1"/>
  <c r="F37" i="4"/>
  <c r="BD97" i="1"/>
  <c r="F35" i="4"/>
  <c r="BB97" i="1"/>
  <c r="F35" i="3"/>
  <c r="BB96" i="1"/>
  <c r="J34" i="4"/>
  <c r="AW97" i="1"/>
  <c r="F34" i="3"/>
  <c r="BA96" i="1"/>
  <c r="F34" i="4"/>
  <c r="BA97" i="1"/>
  <c r="J182" i="2" l="1"/>
  <c r="J99" i="2" s="1"/>
  <c r="J330" i="2"/>
  <c r="J107" i="2" s="1"/>
  <c r="BK151" i="3"/>
  <c r="J151" i="3" s="1"/>
  <c r="J103" i="3" s="1"/>
  <c r="BK124" i="4"/>
  <c r="J124" i="4" s="1"/>
  <c r="J97" i="4" s="1"/>
  <c r="P130" i="2"/>
  <c r="P129" i="2" s="1"/>
  <c r="AU95" i="1" s="1"/>
  <c r="BK125" i="3"/>
  <c r="BK124" i="3" s="1"/>
  <c r="J124" i="3" s="1"/>
  <c r="J30" i="3" s="1"/>
  <c r="AG96" i="1" s="1"/>
  <c r="R123" i="4"/>
  <c r="P124" i="3"/>
  <c r="AU96" i="1"/>
  <c r="R130" i="2"/>
  <c r="R129" i="2" s="1"/>
  <c r="T125" i="3"/>
  <c r="T124" i="3" s="1"/>
  <c r="R125" i="3"/>
  <c r="R124" i="3"/>
  <c r="J125" i="4"/>
  <c r="J98" i="4" s="1"/>
  <c r="BK158" i="4"/>
  <c r="J158" i="4" s="1"/>
  <c r="J102" i="4" s="1"/>
  <c r="BK129" i="2"/>
  <c r="J129" i="2"/>
  <c r="J30" i="2" s="1"/>
  <c r="AG95" i="1" s="1"/>
  <c r="J130" i="2"/>
  <c r="J97" i="2"/>
  <c r="F33" i="2"/>
  <c r="AZ95" i="1"/>
  <c r="BD94" i="1"/>
  <c r="W33" i="1" s="1"/>
  <c r="J33" i="4"/>
  <c r="AV97" i="1"/>
  <c r="AT97" i="1" s="1"/>
  <c r="J33" i="2"/>
  <c r="AV95" i="1" s="1"/>
  <c r="AT95" i="1" s="1"/>
  <c r="F33" i="3"/>
  <c r="AZ96" i="1"/>
  <c r="F33" i="4"/>
  <c r="AZ97" i="1"/>
  <c r="J33" i="3"/>
  <c r="AV96" i="1" s="1"/>
  <c r="AT96" i="1" s="1"/>
  <c r="BC94" i="1"/>
  <c r="AY94" i="1" s="1"/>
  <c r="BB94" i="1"/>
  <c r="AX94" i="1" s="1"/>
  <c r="BA94" i="1"/>
  <c r="AW94" i="1" s="1"/>
  <c r="AK30" i="1" s="1"/>
  <c r="J125" i="3" l="1"/>
  <c r="J97" i="3" s="1"/>
  <c r="BK123" i="4"/>
  <c r="J123" i="4"/>
  <c r="J30" i="4" s="1"/>
  <c r="AG97" i="1" s="1"/>
  <c r="AG94" i="1" s="1"/>
  <c r="AK26" i="1" s="1"/>
  <c r="AN96" i="1"/>
  <c r="J96" i="3"/>
  <c r="AN95" i="1"/>
  <c r="J39" i="3"/>
  <c r="J96" i="2"/>
  <c r="J39" i="2"/>
  <c r="AU94" i="1"/>
  <c r="AZ94" i="1"/>
  <c r="AV94" i="1"/>
  <c r="AK29" i="1" s="1"/>
  <c r="W32" i="1"/>
  <c r="W31" i="1"/>
  <c r="W30" i="1"/>
  <c r="AK35" i="1" l="1"/>
  <c r="J39" i="4"/>
  <c r="J96" i="4"/>
  <c r="AN97" i="1"/>
  <c r="AT94" i="1"/>
  <c r="W29" i="1"/>
  <c r="AN94" i="1" l="1"/>
</calcChain>
</file>

<file path=xl/sharedStrings.xml><?xml version="1.0" encoding="utf-8"?>
<sst xmlns="http://schemas.openxmlformats.org/spreadsheetml/2006/main" count="4494" uniqueCount="882">
  <si>
    <t>Export Komplet</t>
  </si>
  <si>
    <t/>
  </si>
  <si>
    <t>2.0</t>
  </si>
  <si>
    <t>False</t>
  </si>
  <si>
    <t>{adcd9223-a4da-48b5-96a9-3a3f1f03fc1c}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</si>
  <si>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</si>
  <si>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</si>
  <si>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</si>
  <si>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</si>
  <si>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</si>
  <si>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</si>
  <si>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</si>
  <si>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</si>
  <si>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</si>
  <si>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Y552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</si>
  <si>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</si>
  <si>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</si>
  <si>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podél silnice I/21 - Chodová Planá - III.etapa</t>
  </si>
  <si>
    <t>KSO:</t>
  </si>
  <si>
    <t>CC-CZ:</t>
  </si>
  <si>
    <t>Místo:</t>
  </si>
  <si>
    <t>Chodová Planá</t>
  </si>
  <si>
    <t>Datum:</t>
  </si>
  <si>
    <t>2. 11. 2022</t>
  </si>
  <si>
    <t>Zadavatel:</t>
  </si>
  <si>
    <t>IČ:</t>
  </si>
  <si>
    <t>M2stys Chodová Planá</t>
  </si>
  <si>
    <t>DIČ:</t>
  </si>
  <si>
    <t>Uchazeč:</t>
  </si>
  <si>
    <t>Vyplň údaj</t>
  </si>
  <si>
    <t>Projektant:</t>
  </si>
  <si>
    <t>Bc.Pašava Michal</t>
  </si>
  <si>
    <t>True</t>
  </si>
  <si>
    <t>Zpracovatel:</t>
  </si>
  <si>
    <t>Milan Hájek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</si>
  <si>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</si>
  <si>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</si>
  <si>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</si>
  <si>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</si>
  <si>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</si>
  <si>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</si>
  <si>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</si>
  <si>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</si>
  <si>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</si>
  <si>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</si>
  <si>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</si>
  <si>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</si>
  <si>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</si>
  <si>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</si>
  <si>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</si>
  <si>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</si>
  <si>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</si>
  <si>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</si>
  <si>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</si>
  <si>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</si>
  <si>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</si>
  <si>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</si>
  <si>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</si>
  <si>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</si>
  <si>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</si>
  <si>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</si>
  <si>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</si>
  <si>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</si>
  <si>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</si>
  <si>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</si>
  <si>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</si>
  <si>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</si>
  <si>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</si>
  <si>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</si>
  <si>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</si>
  <si>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</si>
  <si>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</si>
  <si>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</si>
  <si>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</si>
  <si>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</si>
  <si>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</si>
  <si>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</si>
  <si>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</si>
  <si>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</si>
  <si>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</si>
  <si>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</si>
  <si>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</t>
  </si>
  <si>
    <t>Zpevněné plochy</t>
  </si>
  <si>
    <t>STA</t>
  </si>
  <si>
    <t>1</t>
  </si>
  <si>
    <t>{175c8d39-dd7e-4dd7-bfd4-3af0fb2a16dc}</t>
  </si>
  <si>
    <t>2</t>
  </si>
  <si>
    <t>20</t>
  </si>
  <si>
    <t>Veřejné osvětlení</t>
  </si>
  <si>
    <t>{3d707e8f-32de-4e3e-8fa8-cd049b8346cb}</t>
  </si>
  <si>
    <t>30</t>
  </si>
  <si>
    <t>Dešťová kanalizace</t>
  </si>
  <si>
    <t>{6ebbbaa5-211c-4add-81d3-922fad79f5b9}</t>
  </si>
  <si>
    <t>KRYCÍ LIST SOUPISU PRACÍ</t>
  </si>
  <si>
    <t>Objekt:</t>
  </si>
  <si>
    <t>10 - Zpevněné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</si>
  <si>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</si>
  <si>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</si>
  <si>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</si>
  <si>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</si>
  <si>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</si>
  <si>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</si>
  <si>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</si>
  <si>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</si>
  <si>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</si>
  <si>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</si>
  <si>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</si>
  <si>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</si>
  <si>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</si>
  <si>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</si>
  <si>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</si>
  <si>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</si>
  <si>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741 - Elektroinstalace - silnoproud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</si>
  <si>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</si>
  <si>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</si>
  <si>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</si>
  <si>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</si>
  <si>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</si>
  <si>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</si>
  <si>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</si>
  <si>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</si>
  <si>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</si>
  <si>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</si>
  <si>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</si>
  <si>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</si>
  <si>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</si>
  <si>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</si>
  <si>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</si>
  <si>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</si>
  <si>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</si>
  <si>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</si>
  <si>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</si>
  <si>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111111311</t>
  </si>
  <si>
    <t>Odstranění ruderálního porostu do 100 m2 naložení a odvoz do 20 km v rovině nebo svahu do 1:5</t>
  </si>
  <si>
    <t>m2</t>
  </si>
  <si>
    <t>CS ÚRS 2022 02</t>
  </si>
  <si>
    <t>4</t>
  </si>
  <si>
    <t>-1919083798</t>
  </si>
  <si>
    <t>VV</t>
  </si>
  <si>
    <t>112151354</t>
  </si>
  <si>
    <t>Kácení stromu s postupným spouštěním koruny a kmene D přes 0,4 do 0,5 m</t>
  </si>
  <si>
    <t>kus</t>
  </si>
  <si>
    <t>-968511033</t>
  </si>
  <si>
    <t>3</t>
  </si>
  <si>
    <t>112251211</t>
  </si>
  <si>
    <t>Odstranění pařezů rovině nebo na svahu do 1:5 odfrézováním hl do 0,2 m</t>
  </si>
  <si>
    <t>131769835</t>
  </si>
  <si>
    <t>0,5*0,5*3</t>
  </si>
  <si>
    <t>113107321</t>
  </si>
  <si>
    <t>Odstranění podkladu z kameniva drceného tl do 100 mm strojně pl do 50 m2</t>
  </si>
  <si>
    <t>926444328</t>
  </si>
  <si>
    <t>45 "krajnice</t>
  </si>
  <si>
    <t>5</t>
  </si>
  <si>
    <t>113154113</t>
  </si>
  <si>
    <t>Frézování živičného krytu tl 50 mm pruh š 0,5 m pl do 500 m2 bez překážek v trase</t>
  </si>
  <si>
    <t>-1315220097</t>
  </si>
  <si>
    <t>6</t>
  </si>
  <si>
    <t>113154114</t>
  </si>
  <si>
    <t>Frézování živičného krytu tl 100 mm pruh š 0,5 m pl do 500 m2 bez překážek v trase</t>
  </si>
  <si>
    <t>670310021</t>
  </si>
  <si>
    <t>7</t>
  </si>
  <si>
    <t>113201112</t>
  </si>
  <si>
    <t>Vytrhání obrub silničních ležatých</t>
  </si>
  <si>
    <t>m</t>
  </si>
  <si>
    <t>2039901829</t>
  </si>
  <si>
    <t>8</t>
  </si>
  <si>
    <t>113204111</t>
  </si>
  <si>
    <t>Vytrhání obrub záhonových</t>
  </si>
  <si>
    <t>1531161563</t>
  </si>
  <si>
    <t>9</t>
  </si>
  <si>
    <t>121151113</t>
  </si>
  <si>
    <t>Sejmutí ornice plochy do 500 m2 tl vrstvy do 200 mm strojně</t>
  </si>
  <si>
    <t>978609693</t>
  </si>
  <si>
    <t>122251105</t>
  </si>
  <si>
    <t>Odkopávky a prokopávky nezapažené v hornině třídy těžitelnosti I skupiny 3 objem do 1000 m3 strojně</t>
  </si>
  <si>
    <t>m3</t>
  </si>
  <si>
    <t>-661010641</t>
  </si>
  <si>
    <t>230*0,52 "komunikace - asfalt</t>
  </si>
  <si>
    <t>200*0,52 "sjezdy  - kamenná kostka 9/10</t>
  </si>
  <si>
    <t>50*0,54 "parkoviště - kamenná kostka 9/10</t>
  </si>
  <si>
    <t>483*0,3 "chodník - kamenná kostka 4/6</t>
  </si>
  <si>
    <t>16*0,52 "dlažba reliéfní bet. tl.8 cm</t>
  </si>
  <si>
    <t>27*0,3 "dlažba reliéfní bet. tl. 6 cm</t>
  </si>
  <si>
    <t>230*0,25 "komunikace - asfalt - sanace</t>
  </si>
  <si>
    <t>200*0,25 "sjezdy  - kamenná kostka 9/10 - sanace</t>
  </si>
  <si>
    <t>50*0,25 "parkoviště - kamenná kostka 9/10 - sanace</t>
  </si>
  <si>
    <t>16*0,25 "dlažba reliéfní bet. tl.8 cm - sanace</t>
  </si>
  <si>
    <t>11</t>
  </si>
  <si>
    <t>132251101</t>
  </si>
  <si>
    <t>Hloubení rýh nezapažených š do 800 mm v hornině třídy těžitelnosti I skupiny 3 objem do 20 m3 strojně</t>
  </si>
  <si>
    <t>910031346</t>
  </si>
  <si>
    <t>76*0,3*0,4 "drenáž</t>
  </si>
  <si>
    <t>12</t>
  </si>
  <si>
    <t>133151101</t>
  </si>
  <si>
    <t>Hloubení šachet nezapažených v hornině třídy těžitelnosti I skupiny 1 a 2 objem do 20 m3</t>
  </si>
  <si>
    <t>-594442793</t>
  </si>
  <si>
    <t>2*2*2,5 "vsakovací jáma</t>
  </si>
  <si>
    <t>13</t>
  </si>
  <si>
    <t>162751117</t>
  </si>
  <si>
    <t>Vodorovné přemístění přes 9 000 do 10000 m výkopku/sypaniny z horniny třídy těžitelnosti I skupiny 1 až 3</t>
  </si>
  <si>
    <t>-2067827364</t>
  </si>
  <si>
    <t>535,92+9,12+10</t>
  </si>
  <si>
    <t>14</t>
  </si>
  <si>
    <t>171201201</t>
  </si>
  <si>
    <t>Uložení sypaniny na skládky nebo meziskládky</t>
  </si>
  <si>
    <t>1862028160</t>
  </si>
  <si>
    <t>171201231</t>
  </si>
  <si>
    <t>Poplatek za uložení zeminy a kamení na recyklační skládce (skládkovné) kód odpadu 17 05 04</t>
  </si>
  <si>
    <t>t</t>
  </si>
  <si>
    <t>2090542198</t>
  </si>
  <si>
    <t>555,04*2 'Přepočtené koeficientem množství</t>
  </si>
  <si>
    <t>16</t>
  </si>
  <si>
    <t>181311103</t>
  </si>
  <si>
    <t>Rozprostření ornice tl vrstvy do 200 mm v rovině nebo ve svahu do 1:5 ručně</t>
  </si>
  <si>
    <t>294999342</t>
  </si>
  <si>
    <t>690 "trávník</t>
  </si>
  <si>
    <t>17</t>
  </si>
  <si>
    <t>M</t>
  </si>
  <si>
    <t>10371500</t>
  </si>
  <si>
    <t>substrát pro trávníky VL</t>
  </si>
  <si>
    <t>-2122775720</t>
  </si>
  <si>
    <t>690*0,15 'Přepočtené koeficientem množství</t>
  </si>
  <si>
    <t>18</t>
  </si>
  <si>
    <t>181411131</t>
  </si>
  <si>
    <t>Založení parkového trávníku výsevem pl do 1000 m2 v rovině a ve svahu do 1:5</t>
  </si>
  <si>
    <t>-1144613693</t>
  </si>
  <si>
    <t>19</t>
  </si>
  <si>
    <t>00572410</t>
  </si>
  <si>
    <t>osivo směs travní parková</t>
  </si>
  <si>
    <t>kg</t>
  </si>
  <si>
    <t>1263869712</t>
  </si>
  <si>
    <t>690*0,02 'Přepočtené koeficientem množství</t>
  </si>
  <si>
    <t>181951111</t>
  </si>
  <si>
    <t>Úprava pláně v hornině třídy těžitelnosti I skupiny 1 až 3 bez zhutnění strojně</t>
  </si>
  <si>
    <t>-1858524189</t>
  </si>
  <si>
    <t>2,5 "kačírek</t>
  </si>
  <si>
    <t>181951112</t>
  </si>
  <si>
    <t>Úprava pláně v hornině třídy těžitelnosti I skupiny 1 až 3 se zhutněním strojně</t>
  </si>
  <si>
    <t>-1330655585</t>
  </si>
  <si>
    <t>230 "komunikace - asfalt</t>
  </si>
  <si>
    <t>200 "sjezdy  - kamenná kostka 9/10</t>
  </si>
  <si>
    <t>50 "parkoviště - kamenná kostka 9/10</t>
  </si>
  <si>
    <t>483 "chodník - kamenná kostka 4/6</t>
  </si>
  <si>
    <t>16 "dlažba reliéfní bet. tl.8 cm</t>
  </si>
  <si>
    <t>27 "dlažba reliéfní bet. tl. 6 cm</t>
  </si>
  <si>
    <t>Zakládání</t>
  </si>
  <si>
    <t>22</t>
  </si>
  <si>
    <t>211531111</t>
  </si>
  <si>
    <t>Výplň odvodňovacích žeber nebo trativodů kamenivem hrubým drceným frakce 16 až 63 mm</t>
  </si>
  <si>
    <t>-680261965</t>
  </si>
  <si>
    <t>23</t>
  </si>
  <si>
    <t>211561111</t>
  </si>
  <si>
    <t>Výplň odvodňovacích žeber nebo trativodů kamenivem hrubým drceným frakce 4 až 16 mm</t>
  </si>
  <si>
    <t>-1617222099</t>
  </si>
  <si>
    <t>76*0,3*0,3</t>
  </si>
  <si>
    <t>24</t>
  </si>
  <si>
    <t>211971110</t>
  </si>
  <si>
    <t>Zřízení opláštění žeber nebo trativodů geotextilií v rýze nebo zářezu sklonu do 1:2</t>
  </si>
  <si>
    <t>-1187074082</t>
  </si>
  <si>
    <t>76*0,3*4</t>
  </si>
  <si>
    <t>91,2*1,1 'Přepočtené koeficientem množství</t>
  </si>
  <si>
    <t>25</t>
  </si>
  <si>
    <t>69311172</t>
  </si>
  <si>
    <t>geotextilie PP s ÚV stabilizací 300g/m2</t>
  </si>
  <si>
    <t>1132013736</t>
  </si>
  <si>
    <t>26</t>
  </si>
  <si>
    <t>212572121</t>
  </si>
  <si>
    <t>Lože pro trativody z kameniva drobného těženého</t>
  </si>
  <si>
    <t>223807676</t>
  </si>
  <si>
    <t>76*0,3*0,1</t>
  </si>
  <si>
    <t>27</t>
  </si>
  <si>
    <t>212755214</t>
  </si>
  <si>
    <t>Trativody z drenážních trubek plastových flexibilních D 100 mm bez lože</t>
  </si>
  <si>
    <t>-21411224</t>
  </si>
  <si>
    <t>Vodorovné konstrukce</t>
  </si>
  <si>
    <t>28</t>
  </si>
  <si>
    <t>451572111</t>
  </si>
  <si>
    <t>Lože pod potrubí otevřený výkop z kameniva drobného těženého</t>
  </si>
  <si>
    <t>-353471783</t>
  </si>
  <si>
    <t>5*0,6*0,1</t>
  </si>
  <si>
    <t>Komunikace pozemní</t>
  </si>
  <si>
    <t>29</t>
  </si>
  <si>
    <t>564211111</t>
  </si>
  <si>
    <t>Podklad nebo podsyp ze štěrkopísku ŠP tl 50 mm</t>
  </si>
  <si>
    <t>CS ÚRS 2021 02</t>
  </si>
  <si>
    <t>-1506533234</t>
  </si>
  <si>
    <t>230 "komunikace - asfalt - sanace</t>
  </si>
  <si>
    <t>200 "sjezdy  - kamenná kostka 9/10 - sanace</t>
  </si>
  <si>
    <t>50 "parkoviště - kamenná kostka 9/10 - sanace</t>
  </si>
  <si>
    <t>16 "dlažba reliéfní bet. tl.8 cm - sanace</t>
  </si>
  <si>
    <t>564760111</t>
  </si>
  <si>
    <t>Podklad z kameniva hrubého drceného vel. 16-32 mm tl 200 mm</t>
  </si>
  <si>
    <t>841517132</t>
  </si>
  <si>
    <t>31</t>
  </si>
  <si>
    <t>564851014</t>
  </si>
  <si>
    <t>Podklad ze štěrkodrtě ŠD plochy do 100 m2 tl 180 mm</t>
  </si>
  <si>
    <t>-236262531</t>
  </si>
  <si>
    <t>200 "sjezdy  - kamenná kostka 9/10 fr. 0/32</t>
  </si>
  <si>
    <t>32</t>
  </si>
  <si>
    <t>564861011</t>
  </si>
  <si>
    <t>Podklad ze štěrkodrtě ŠD plochy do 100 m2 tl 200 mm</t>
  </si>
  <si>
    <t>570167529</t>
  </si>
  <si>
    <t>200 "sjezdy  - kamenná kostka 9/10 fr. 0/63</t>
  </si>
  <si>
    <t>50 "parkoviště - kamenná kostka 9/10 fr. 0/32</t>
  </si>
  <si>
    <t>50 "parkoviště - kamenná kostka 9/10 fr. 0/63</t>
  </si>
  <si>
    <t>483 "chodník - kamenná kostka 4/6 fr. 0/32</t>
  </si>
  <si>
    <t>16 "dlažba reliéfní bet. tl.8 cm fr. 0/32</t>
  </si>
  <si>
    <t>16 "dlažba reliéfní bet. tl.8 cm fr. 0/63</t>
  </si>
  <si>
    <t>27 "dlažba reliéfní bet. tl. 6 cm fr 0/32</t>
  </si>
  <si>
    <t>33</t>
  </si>
  <si>
    <t>564861111</t>
  </si>
  <si>
    <t>Podklad ze štěrkodrtě ŠD plochy přes 100 m2 tl 200 mm</t>
  </si>
  <si>
    <t>1189430268</t>
  </si>
  <si>
    <t>230 "komunikace - asfalt fr. 0/32</t>
  </si>
  <si>
    <t>230 "komunikace - asfalt fr. 0/63</t>
  </si>
  <si>
    <t>34</t>
  </si>
  <si>
    <t>565165101</t>
  </si>
  <si>
    <t>Asfaltový beton vrstva podkladní ACP 16 (obalované kamenivo OKS) tl 80 mm š do 1,5 m</t>
  </si>
  <si>
    <t>-2096404524</t>
  </si>
  <si>
    <t>35</t>
  </si>
  <si>
    <t>571908111</t>
  </si>
  <si>
    <t>Kryt vymývaným dekoračním kamenivem (kačírkem) tl 200 mm</t>
  </si>
  <si>
    <t>-272937639</t>
  </si>
  <si>
    <t>36</t>
  </si>
  <si>
    <t>573111113</t>
  </si>
  <si>
    <t>Postřik živičný infiltrační s posypem z asfaltu množství 1,5 kg/m2</t>
  </si>
  <si>
    <t>-56745508</t>
  </si>
  <si>
    <t>37</t>
  </si>
  <si>
    <t>573211112</t>
  </si>
  <si>
    <t>Postřik živičný spojovací z asfaltu v množství 0,70 kg/m2</t>
  </si>
  <si>
    <t>-1098189292</t>
  </si>
  <si>
    <t>125 "pracovní spára</t>
  </si>
  <si>
    <t>38</t>
  </si>
  <si>
    <t>577134111</t>
  </si>
  <si>
    <t>Asfaltový beton vrstva obrusná ACO 11 (ABS) tř. I tl 40 mm š do 3 m z nemodifikovaného asfaltu</t>
  </si>
  <si>
    <t>-1234925968</t>
  </si>
  <si>
    <t>39</t>
  </si>
  <si>
    <t>577144111</t>
  </si>
  <si>
    <t>Asfaltový beton vrstva obrusná ACO 11 (ABS) tř. I tl 50 mm š do 3 m z nemodifikovaného asfaltu</t>
  </si>
  <si>
    <t>1689001678</t>
  </si>
  <si>
    <t>40</t>
  </si>
  <si>
    <t>591211111</t>
  </si>
  <si>
    <t>Kladení dlažby z kostek drobných z kamene do lože z kameniva těženého tl 50 mm</t>
  </si>
  <si>
    <t>-665031855</t>
  </si>
  <si>
    <t>41</t>
  </si>
  <si>
    <t>58381007</t>
  </si>
  <si>
    <t>kostka štípaná dlažební žula drobná 8/10</t>
  </si>
  <si>
    <t>458630313</t>
  </si>
  <si>
    <t>250*1,05 'Přepočtené koeficientem množství</t>
  </si>
  <si>
    <t>42</t>
  </si>
  <si>
    <t>591411111</t>
  </si>
  <si>
    <t>Kladení dlažby z mozaiky jednobarevné komunikací pro pěší lože z kameniva</t>
  </si>
  <si>
    <t>-129176984</t>
  </si>
  <si>
    <t>27+16 "signální a var.pás - kamenná kostka 4/6 černá</t>
  </si>
  <si>
    <t>43</t>
  </si>
  <si>
    <t>58381004</t>
  </si>
  <si>
    <t>kostka štípaná dlažební mozaika žula 4/6 tř 1</t>
  </si>
  <si>
    <t>1888100667</t>
  </si>
  <si>
    <t>483*1,05 'Přepočtené koeficientem množství</t>
  </si>
  <si>
    <t>44</t>
  </si>
  <si>
    <t>58381004-1</t>
  </si>
  <si>
    <t>kostka štípaná dlažební mozaika žula 4/6 tř 1 černá</t>
  </si>
  <si>
    <t>544913876</t>
  </si>
  <si>
    <t>43*1,05 'Přepočtené koeficientem množství</t>
  </si>
  <si>
    <t>45</t>
  </si>
  <si>
    <t>596212220</t>
  </si>
  <si>
    <t>Kladení zámkové dlažby pozemních komunikací ručně tl 80 mm skupiny B pl do 50 m2</t>
  </si>
  <si>
    <t>-895343152</t>
  </si>
  <si>
    <t>9*0,4 "vodící linie</t>
  </si>
  <si>
    <t>46</t>
  </si>
  <si>
    <t>592-1</t>
  </si>
  <si>
    <t>Vodící linie přírodní 200x200x80</t>
  </si>
  <si>
    <t>1909405178</t>
  </si>
  <si>
    <t>3,6*1,05 'Přepočtené koeficientem množství</t>
  </si>
  <si>
    <t>Trubní vedení</t>
  </si>
  <si>
    <t>47</t>
  </si>
  <si>
    <t>871-2</t>
  </si>
  <si>
    <t>Bourání uliční vpusti</t>
  </si>
  <si>
    <t>59714848</t>
  </si>
  <si>
    <t>48</t>
  </si>
  <si>
    <t>895941302</t>
  </si>
  <si>
    <t>Osazení vpusti uliční DN 450 z betonových dílců dno s kalištěm</t>
  </si>
  <si>
    <t>664024221</t>
  </si>
  <si>
    <t>49</t>
  </si>
  <si>
    <t>59224495</t>
  </si>
  <si>
    <t>vpusť uliční DN 450 kaliště nízké 450/240x50mm</t>
  </si>
  <si>
    <t>-2098722461</t>
  </si>
  <si>
    <t>50</t>
  </si>
  <si>
    <t>895941314</t>
  </si>
  <si>
    <t>Osazení vpusti uliční DN 450 z betonových dílců skruž horní 570 mm</t>
  </si>
  <si>
    <t>1556087129</t>
  </si>
  <si>
    <t>51</t>
  </si>
  <si>
    <t>59224486</t>
  </si>
  <si>
    <t>vpusť uliční DN 450 skruž horní betonová 450/570x50mm</t>
  </si>
  <si>
    <t>860362604</t>
  </si>
  <si>
    <t>52</t>
  </si>
  <si>
    <t>59223864</t>
  </si>
  <si>
    <t>prstenec pro uliční vpusť vyrovnávací betonový 390x60x130mm</t>
  </si>
  <si>
    <t>-1781068682</t>
  </si>
  <si>
    <t>53</t>
  </si>
  <si>
    <t>895941322</t>
  </si>
  <si>
    <t>Osazení vpusti uliční DN 450 z betonových dílců skruž středová 295 mm</t>
  </si>
  <si>
    <t>927972580</t>
  </si>
  <si>
    <t>54</t>
  </si>
  <si>
    <t>59224487</t>
  </si>
  <si>
    <t>vpusť uliční DN 450 skruž střední betonová 450/295x50mm</t>
  </si>
  <si>
    <t>830597641</t>
  </si>
  <si>
    <t>55</t>
  </si>
  <si>
    <t>895941331</t>
  </si>
  <si>
    <t>Osazení vpusti uliční DN 450 z betonových dílců skruž průběžná s výtokem</t>
  </si>
  <si>
    <t>-712116703</t>
  </si>
  <si>
    <t>56</t>
  </si>
  <si>
    <t>59224489</t>
  </si>
  <si>
    <t>vpusť uliční DN 450 skruž průběžná s odtokem 150mm 450/450x50mm</t>
  </si>
  <si>
    <t>-2087791365</t>
  </si>
  <si>
    <t>57</t>
  </si>
  <si>
    <t>899203112</t>
  </si>
  <si>
    <t>Osazení mříží litinových včetně rámů a košů na bahno pro třídu zatížení B125, C250</t>
  </si>
  <si>
    <t>-200094329</t>
  </si>
  <si>
    <t>58</t>
  </si>
  <si>
    <t>55242323</t>
  </si>
  <si>
    <t>mříž D 400 - konkávní 300x500mm</t>
  </si>
  <si>
    <t>766480277</t>
  </si>
  <si>
    <t>59</t>
  </si>
  <si>
    <t>28661784</t>
  </si>
  <si>
    <t>revizní šachty D 400-kalový koš pro D 315</t>
  </si>
  <si>
    <t>203447207</t>
  </si>
  <si>
    <t>60</t>
  </si>
  <si>
    <t>899331111</t>
  </si>
  <si>
    <t>Výšková úprava uličního vstupu nebo vpusti do 200 mm</t>
  </si>
  <si>
    <t>2022992082</t>
  </si>
  <si>
    <t>2 "UV</t>
  </si>
  <si>
    <t>4 "šachta</t>
  </si>
  <si>
    <t>61</t>
  </si>
  <si>
    <t>899431111</t>
  </si>
  <si>
    <t>Výšková úprava uličního vstupu nebo vpusti do 200 mm krycího hrnce, šoupěte nebo hydrantu</t>
  </si>
  <si>
    <t>2121146730</t>
  </si>
  <si>
    <t>4 "šoupě</t>
  </si>
  <si>
    <t>2 "hydrant</t>
  </si>
  <si>
    <t>Ostatní konstrukce a práce, bourání</t>
  </si>
  <si>
    <t>62</t>
  </si>
  <si>
    <t>914111111</t>
  </si>
  <si>
    <t>Montáž svislé dopravní značky do velikosti 1 m2 objímkami na sloupek nebo konzolu</t>
  </si>
  <si>
    <t>1621819024</t>
  </si>
  <si>
    <t>63</t>
  </si>
  <si>
    <t>404442570</t>
  </si>
  <si>
    <t>značka svislá</t>
  </si>
  <si>
    <t>1831104034</t>
  </si>
  <si>
    <t>64</t>
  </si>
  <si>
    <t>914511112</t>
  </si>
  <si>
    <t>Montáž sloupku dopravních značek délky do 3,5 m s betonovým základem a patkou D 60 mm</t>
  </si>
  <si>
    <t>1856222265</t>
  </si>
  <si>
    <t>65</t>
  </si>
  <si>
    <t>404452250</t>
  </si>
  <si>
    <t>sloupek pro dopravní značku Zn D 60mm v 3,5m</t>
  </si>
  <si>
    <t>1017674518</t>
  </si>
  <si>
    <t>66</t>
  </si>
  <si>
    <t>404452400</t>
  </si>
  <si>
    <t>patka pro sloupek Al D 60mm</t>
  </si>
  <si>
    <t>-251956677</t>
  </si>
  <si>
    <t>67</t>
  </si>
  <si>
    <t>404452530</t>
  </si>
  <si>
    <t>víčko plastové na sloupek D 60mm</t>
  </si>
  <si>
    <t>1687146620</t>
  </si>
  <si>
    <t>68</t>
  </si>
  <si>
    <t>404452560</t>
  </si>
  <si>
    <t>svorka upínací na sloupek dopravní značky D 60mm</t>
  </si>
  <si>
    <t>-1859981160</t>
  </si>
  <si>
    <t>69</t>
  </si>
  <si>
    <t>40445257</t>
  </si>
  <si>
    <t>svorka upínací na sloupek D 70mm</t>
  </si>
  <si>
    <t>1935776956</t>
  </si>
  <si>
    <t>70</t>
  </si>
  <si>
    <t>915-1</t>
  </si>
  <si>
    <t>Přesun SDZ do jiné pozice</t>
  </si>
  <si>
    <t>-582628751</t>
  </si>
  <si>
    <t>71</t>
  </si>
  <si>
    <t>915-2</t>
  </si>
  <si>
    <t>Demontáž SDZ vč.sloupku</t>
  </si>
  <si>
    <t>-2867616</t>
  </si>
  <si>
    <t>72</t>
  </si>
  <si>
    <t>915211111</t>
  </si>
  <si>
    <t>Vodorovné dopravní značení dělící čáry souvislé š 125 mm bílý plast</t>
  </si>
  <si>
    <t>1096987728</t>
  </si>
  <si>
    <t>73</t>
  </si>
  <si>
    <t>915211121</t>
  </si>
  <si>
    <t>Vodorovné dopravní značení dělící čáry přerušované š 125 mm bílý plast</t>
  </si>
  <si>
    <t>1950185115</t>
  </si>
  <si>
    <t>20+32+13,5</t>
  </si>
  <si>
    <t>74</t>
  </si>
  <si>
    <t>915221111</t>
  </si>
  <si>
    <t>Vodorovné dopravní značení vodící čáry souvislé š 250 mm bílý plast</t>
  </si>
  <si>
    <t>1806868936</t>
  </si>
  <si>
    <t>75</t>
  </si>
  <si>
    <t>915221121</t>
  </si>
  <si>
    <t>Vodorovné dopravní značení vodící čáry přerušované š 250 mm bílý plast</t>
  </si>
  <si>
    <t>-760158248</t>
  </si>
  <si>
    <t>13,5+36</t>
  </si>
  <si>
    <t>76</t>
  </si>
  <si>
    <t>915223121</t>
  </si>
  <si>
    <t>Vodicí linie z plastu pro orientaci nevidomých na přechodu šířky 170 mm</t>
  </si>
  <si>
    <t>74480304</t>
  </si>
  <si>
    <t>9,3*2</t>
  </si>
  <si>
    <t>77</t>
  </si>
  <si>
    <t>915321111</t>
  </si>
  <si>
    <t>Předformátované vodorovné dopravní značení přechod pro chodce</t>
  </si>
  <si>
    <t>-274263205</t>
  </si>
  <si>
    <t>3*0,5*7 "přechod pro chodce</t>
  </si>
  <si>
    <t>78</t>
  </si>
  <si>
    <t>915611111</t>
  </si>
  <si>
    <t>Předznačení vodorovného liniového značení</t>
  </si>
  <si>
    <t>1793396596</t>
  </si>
  <si>
    <t>187 "0,125</t>
  </si>
  <si>
    <t>281 "0,25</t>
  </si>
  <si>
    <t>79</t>
  </si>
  <si>
    <t>915621111</t>
  </si>
  <si>
    <t>Předznačení vodorovného plošného značení</t>
  </si>
  <si>
    <t>-22257158</t>
  </si>
  <si>
    <t>80</t>
  </si>
  <si>
    <t>916111113</t>
  </si>
  <si>
    <t>Osazení obruby z velkých kostek s boční opěrou do lože z betonu prostého</t>
  </si>
  <si>
    <t>-1394094898</t>
  </si>
  <si>
    <t>81</t>
  </si>
  <si>
    <t>58381008</t>
  </si>
  <si>
    <t>kostka štípaná dlažební žula velká 15/17</t>
  </si>
  <si>
    <t>-1225159215</t>
  </si>
  <si>
    <t>250*0,17 'Přepočtené koeficientem množství</t>
  </si>
  <si>
    <t>82</t>
  </si>
  <si>
    <t>916241213</t>
  </si>
  <si>
    <t>Osazení obrubníku kamenného stojatého s boční opěrou do lože z betonu prostého</t>
  </si>
  <si>
    <t>1496578110</t>
  </si>
  <si>
    <t>285+115+27*1</t>
  </si>
  <si>
    <t>83</t>
  </si>
  <si>
    <t>58380007</t>
  </si>
  <si>
    <t>obrubník kamenný žulový přímý 1000x150x250mm OP6</t>
  </si>
  <si>
    <t>879211283</t>
  </si>
  <si>
    <t>285*1,1 'Přepočtené koeficientem množství</t>
  </si>
  <si>
    <t>84</t>
  </si>
  <si>
    <t>58380007-1</t>
  </si>
  <si>
    <t>obrubník kamenný žulový nájezdový 150x150mm OP6</t>
  </si>
  <si>
    <t>-825851881</t>
  </si>
  <si>
    <t>115*1,1 'Přepočtené koeficientem množství</t>
  </si>
  <si>
    <t>85</t>
  </si>
  <si>
    <t>58380007-3</t>
  </si>
  <si>
    <t>obrubník kamenný žulový přechodový 150x150-250 mm OP6</t>
  </si>
  <si>
    <t>-414407240</t>
  </si>
  <si>
    <t>27*1,1 'Přepočtené koeficientem množství</t>
  </si>
  <si>
    <t>86</t>
  </si>
  <si>
    <t>916331112-1</t>
  </si>
  <si>
    <t>Osazení zahradního obrubníku kamenného do lože z betonu s boční opěrou</t>
  </si>
  <si>
    <t>1950173480</t>
  </si>
  <si>
    <t>87</t>
  </si>
  <si>
    <t>58380374-0</t>
  </si>
  <si>
    <t>obrubník kamenný žulový přímý 1000x120x250mm OP7</t>
  </si>
  <si>
    <t>1954536547</t>
  </si>
  <si>
    <t>88*1,1 'Přepočtené koeficientem množství</t>
  </si>
  <si>
    <t>88</t>
  </si>
  <si>
    <t>919121111</t>
  </si>
  <si>
    <t>Těsnění spár zálivkou za studena pro komůrky š 10 mm hl 20 mm s těsnicím profilem</t>
  </si>
  <si>
    <t>-1909258941</t>
  </si>
  <si>
    <t>89</t>
  </si>
  <si>
    <t>919735112</t>
  </si>
  <si>
    <t>Řezání stávajícího živičného krytu hl přes 50 do 100 mm</t>
  </si>
  <si>
    <t>-343566915</t>
  </si>
  <si>
    <t>90</t>
  </si>
  <si>
    <t>935113111</t>
  </si>
  <si>
    <t>Osazení odvodňovacího polymerbetonového žlabu s krycím roštem šířky do 200 mm</t>
  </si>
  <si>
    <t>-1146695352</t>
  </si>
  <si>
    <t>91</t>
  </si>
  <si>
    <t>59227006</t>
  </si>
  <si>
    <t>žlab odvodňovací z polymerbetonu se spádem dna 0,5% 130x155/160mm</t>
  </si>
  <si>
    <t>-724878969</t>
  </si>
  <si>
    <t>92</t>
  </si>
  <si>
    <t>56241406</t>
  </si>
  <si>
    <t>čelo plné na začátek a konec odvodňovacího žlabu PE/PP š 100 mm</t>
  </si>
  <si>
    <t>559152603</t>
  </si>
  <si>
    <t>93</t>
  </si>
  <si>
    <t>56241404</t>
  </si>
  <si>
    <t>vpusť s kalovým košem bez roštu zátěž A15-D 400kN pro žlaby PE š 100mm</t>
  </si>
  <si>
    <t>175242671</t>
  </si>
  <si>
    <t>94</t>
  </si>
  <si>
    <t>56241018</t>
  </si>
  <si>
    <t>rošt můstkový D400 litina pro žlab š 100mm</t>
  </si>
  <si>
    <t>904953095</t>
  </si>
  <si>
    <t>95</t>
  </si>
  <si>
    <t>936104211</t>
  </si>
  <si>
    <t>Montáž odpadkového koše do betonové patky</t>
  </si>
  <si>
    <t>-1940345361</t>
  </si>
  <si>
    <t>1 "přesunutí stávajícího</t>
  </si>
  <si>
    <t>96</t>
  </si>
  <si>
    <t>966001311</t>
  </si>
  <si>
    <t>Odstranění odpadkového koše s betonovou patkou</t>
  </si>
  <si>
    <t>717476712</t>
  </si>
  <si>
    <t>997</t>
  </si>
  <si>
    <t>Přesun sutě</t>
  </si>
  <si>
    <t>97</t>
  </si>
  <si>
    <t>997221551</t>
  </si>
  <si>
    <t>Vodorovná doprava suti ze sypkých materiálů do 1 km</t>
  </si>
  <si>
    <t>-1333566777</t>
  </si>
  <si>
    <t>98</t>
  </si>
  <si>
    <t>997221559</t>
  </si>
  <si>
    <t>Příplatek ZKD 1 km u vodorovné dopravy suti ze sypkých materiálů</t>
  </si>
  <si>
    <t>852444959</t>
  </si>
  <si>
    <t>251,872*19 'Přepočtené koeficientem množství</t>
  </si>
  <si>
    <t>99</t>
  </si>
  <si>
    <t>997221861</t>
  </si>
  <si>
    <t>Poplatek za uložení stavebního odpadu na recyklační skládce (skládkovné) z prostého betonu pod kódem 17 01 01</t>
  </si>
  <si>
    <t>774683324</t>
  </si>
  <si>
    <t>100</t>
  </si>
  <si>
    <t>997221875</t>
  </si>
  <si>
    <t>Poplatek za uložení stavebního odpadu na recyklační skládce (skládkovné) asfaltového bez obsahu dehtu zatříděného do Katalogu odpadů pod kódem 17 03 02</t>
  </si>
  <si>
    <t>490424164</t>
  </si>
  <si>
    <t>998</t>
  </si>
  <si>
    <t>Přesun hmot</t>
  </si>
  <si>
    <t>101</t>
  </si>
  <si>
    <t>998225111</t>
  </si>
  <si>
    <t>Přesun hmot pro pozemní komunikace s krytem z kamene, monolitickým betonovým nebo živičným</t>
  </si>
  <si>
    <t>1138589367</t>
  </si>
  <si>
    <t>PSV</t>
  </si>
  <si>
    <t>Práce a dodávky PSV</t>
  </si>
  <si>
    <t>711</t>
  </si>
  <si>
    <t>Izolace proti vodě, vlhkosti a plynům</t>
  </si>
  <si>
    <t>102</t>
  </si>
  <si>
    <t>711131101</t>
  </si>
  <si>
    <t>Provedení izolace proti zemní vlhkosti pásy na sucho vodorovné AIP nebo tkaninou</t>
  </si>
  <si>
    <t>-765473073</t>
  </si>
  <si>
    <t>103</t>
  </si>
  <si>
    <t>69311175</t>
  </si>
  <si>
    <t>geotextilie PP s ÚV stabilizací 500g/m2</t>
  </si>
  <si>
    <t>-659694486</t>
  </si>
  <si>
    <t>496*1,15 'Přepočtené koeficientem množství</t>
  </si>
  <si>
    <t>104</t>
  </si>
  <si>
    <t>711161112</t>
  </si>
  <si>
    <t>Izolace proti zemní vlhkosti nopovou fólií vodorovná, nopek v 8,0 mm, tl do 0,6 mm</t>
  </si>
  <si>
    <t>-448118642</t>
  </si>
  <si>
    <t>146*1</t>
  </si>
  <si>
    <t>105</t>
  </si>
  <si>
    <t>711161212</t>
  </si>
  <si>
    <t>Izolace proti zemní vlhkosti nopovou fólií svislá, nopek v 8,0 mm, tl do 0,6 mm</t>
  </si>
  <si>
    <t>1156157978</t>
  </si>
  <si>
    <t>146*0,35</t>
  </si>
  <si>
    <t>106</t>
  </si>
  <si>
    <t>711161384</t>
  </si>
  <si>
    <t>Izolace proti zemní vlhkosti nopovou fólií ukončení provětrávací lištou</t>
  </si>
  <si>
    <t>407283934</t>
  </si>
  <si>
    <t>107</t>
  </si>
  <si>
    <t>998711201</t>
  </si>
  <si>
    <t>Přesun hmot procentní pro izolace proti vodě, vlhkosti a plynům v objektech v do 6 m</t>
  </si>
  <si>
    <t>%</t>
  </si>
  <si>
    <t>-1436694614</t>
  </si>
  <si>
    <t>741</t>
  </si>
  <si>
    <t>Elektroinstalace - silnoproud</t>
  </si>
  <si>
    <t>108</t>
  </si>
  <si>
    <t>741-CH</t>
  </si>
  <si>
    <t>M+D chráničky vč.obetonování</t>
  </si>
  <si>
    <t>1345761174</t>
  </si>
  <si>
    <t>OST</t>
  </si>
  <si>
    <t>Ostatní</t>
  </si>
  <si>
    <t>109</t>
  </si>
  <si>
    <t>999-VRN-1</t>
  </si>
  <si>
    <t>Práce geotechnika</t>
  </si>
  <si>
    <t>---</t>
  </si>
  <si>
    <t>1870533401</t>
  </si>
  <si>
    <t>110</t>
  </si>
  <si>
    <t>999-VRN-2</t>
  </si>
  <si>
    <t>Zkoušky únosnosti pláně</t>
  </si>
  <si>
    <t>1240807262</t>
  </si>
  <si>
    <t>111</t>
  </si>
  <si>
    <t>999-VRN-3</t>
  </si>
  <si>
    <t>Přechodné dopravní značení</t>
  </si>
  <si>
    <t>1523792838</t>
  </si>
  <si>
    <t>20 - Veřejné osvětlení</t>
  </si>
  <si>
    <t>113107043</t>
  </si>
  <si>
    <t>Odstranění podkladu živičných tl přes 100 do 150 mm při překopech ručně</t>
  </si>
  <si>
    <t>-313735320</t>
  </si>
  <si>
    <t>7*0,5</t>
  </si>
  <si>
    <t>-1313584347</t>
  </si>
  <si>
    <t>566901162</t>
  </si>
  <si>
    <t>Vyspravení podkladu po překopech inženýrských sítí plochy do 15 m2 obalovaným kamenivem ACP (OK) tl. 150 mm</t>
  </si>
  <si>
    <t>624163716</t>
  </si>
  <si>
    <t>572340112</t>
  </si>
  <si>
    <t>Vyspravení krytu komunikací po překopech pl do 15 m2 asfaltovým betonem ACO (AB) tl přes 50 do 70 mm</t>
  </si>
  <si>
    <t>794364951</t>
  </si>
  <si>
    <t>464935205</t>
  </si>
  <si>
    <t>-1134470148</t>
  </si>
  <si>
    <t>1893291976</t>
  </si>
  <si>
    <t>7,1*2</t>
  </si>
  <si>
    <t>919735113</t>
  </si>
  <si>
    <t>Řezání stávajícího živičného krytu hl přes 100 do 150 mm</t>
  </si>
  <si>
    <t>569498718</t>
  </si>
  <si>
    <t>1463603014</t>
  </si>
  <si>
    <t>1511142923</t>
  </si>
  <si>
    <t>1,106*19 'Přepočtené koeficientem množství</t>
  </si>
  <si>
    <t>-623943796</t>
  </si>
  <si>
    <t>345232174</t>
  </si>
  <si>
    <t>741-1</t>
  </si>
  <si>
    <t>trubka ochr z PE, R=40mm</t>
  </si>
  <si>
    <t>-2055762167</t>
  </si>
  <si>
    <t>741-2</t>
  </si>
  <si>
    <t>stožár sadový ocelový bezpaticový do 8m</t>
  </si>
  <si>
    <t>ks</t>
  </si>
  <si>
    <t>753164383</t>
  </si>
  <si>
    <t>741-3</t>
  </si>
  <si>
    <t>výložník ocelový  do 1,5m</t>
  </si>
  <si>
    <t>1748239403</t>
  </si>
  <si>
    <t>741-4</t>
  </si>
  <si>
    <t>elektrovýzbroj stožáru pro 1 okruh</t>
  </si>
  <si>
    <t>865841662</t>
  </si>
  <si>
    <t>741-5</t>
  </si>
  <si>
    <t>svítidlo LED na výložník</t>
  </si>
  <si>
    <t>313562639</t>
  </si>
  <si>
    <t>741-6</t>
  </si>
  <si>
    <t>uzem. v zemi FeZn 30/4mm vč. Svorek, propoj. aj.</t>
  </si>
  <si>
    <t>-2057660779</t>
  </si>
  <si>
    <t>741-7</t>
  </si>
  <si>
    <t>FeZn 10mm vč. Svorek, propoj. aj.</t>
  </si>
  <si>
    <t>871134595</t>
  </si>
  <si>
    <t>741-8</t>
  </si>
  <si>
    <t>CYKY-CYKYm 3Cx2.5 mm2 750V (PU)</t>
  </si>
  <si>
    <t>-873894971</t>
  </si>
  <si>
    <t>741-9</t>
  </si>
  <si>
    <t>CYKY-CYKYm 4Bx10 mm2 750V (PU)</t>
  </si>
  <si>
    <t>457802246</t>
  </si>
  <si>
    <t>741-10</t>
  </si>
  <si>
    <t>ukonč.kabelu smršť.zákl. do 4x10mm2</t>
  </si>
  <si>
    <t>-1661046252</t>
  </si>
  <si>
    <t>741-11</t>
  </si>
  <si>
    <t>vytyčení trati venk.sil.vedení nn v přehledném terénu</t>
  </si>
  <si>
    <t>km</t>
  </si>
  <si>
    <t>783012983</t>
  </si>
  <si>
    <t>741-12</t>
  </si>
  <si>
    <t>kabel.rýha 35cm/šiř. 80cm/hl.zem.tř.3</t>
  </si>
  <si>
    <t>-127742817</t>
  </si>
  <si>
    <t>741-13</t>
  </si>
  <si>
    <t>zřízení kabel.lože z pros.zem.písku ve sm.35cm</t>
  </si>
  <si>
    <t>1221821397</t>
  </si>
  <si>
    <t>741-14</t>
  </si>
  <si>
    <t>fólie výstražná PVC šířka 33cm</t>
  </si>
  <si>
    <t>-102240266</t>
  </si>
  <si>
    <t>741-15</t>
  </si>
  <si>
    <t>ruč.zához kabel.rýha 35cm/šiř. 80cm/hl.zem.tř.3</t>
  </si>
  <si>
    <t>-388647077</t>
  </si>
  <si>
    <t>741-16</t>
  </si>
  <si>
    <t>protlak pod hlavní komunikací</t>
  </si>
  <si>
    <t>1944930036</t>
  </si>
  <si>
    <t>741-17</t>
  </si>
  <si>
    <t>pouzdrový základ pro stožár VO v trase 250x1500</t>
  </si>
  <si>
    <t>1282829112</t>
  </si>
  <si>
    <t>341-01</t>
  </si>
  <si>
    <t>47860603</t>
  </si>
  <si>
    <t>341-02</t>
  </si>
  <si>
    <t>stožár 159/108/89 ŽZ 8m</t>
  </si>
  <si>
    <t>90839089</t>
  </si>
  <si>
    <t>341-03</t>
  </si>
  <si>
    <t>stožár 114/89/76 ŽZ 6m</t>
  </si>
  <si>
    <t>-528628895</t>
  </si>
  <si>
    <t>341-04</t>
  </si>
  <si>
    <t>Výložník  1-1500</t>
  </si>
  <si>
    <t>2135553498</t>
  </si>
  <si>
    <t>341-05</t>
  </si>
  <si>
    <t>-386152936</t>
  </si>
  <si>
    <t>341-06</t>
  </si>
  <si>
    <t>1521146134</t>
  </si>
  <si>
    <t>341-07</t>
  </si>
  <si>
    <t>PHILIPS BGPT25DM11/730 (7516lm, 58W)</t>
  </si>
  <si>
    <t>-1744244485</t>
  </si>
  <si>
    <t>341-08</t>
  </si>
  <si>
    <t>PHILIPS BGPT25DPR1/757 (9034lm, 62W)</t>
  </si>
  <si>
    <t>1155419989</t>
  </si>
  <si>
    <t>341-09</t>
  </si>
  <si>
    <t>FeZn 30/4mm</t>
  </si>
  <si>
    <t>595330059</t>
  </si>
  <si>
    <t>341-10</t>
  </si>
  <si>
    <t>FeZn 10mm</t>
  </si>
  <si>
    <t>1208507090</t>
  </si>
  <si>
    <t>341-11</t>
  </si>
  <si>
    <t>propojovací svorka SS spojovací</t>
  </si>
  <si>
    <t>725792142</t>
  </si>
  <si>
    <t>341-12</t>
  </si>
  <si>
    <t>-1803029637</t>
  </si>
  <si>
    <t>341-13</t>
  </si>
  <si>
    <t>-740552484</t>
  </si>
  <si>
    <t>341-14</t>
  </si>
  <si>
    <t>beton. Směs</t>
  </si>
  <si>
    <t>-579208076</t>
  </si>
  <si>
    <t>341-15</t>
  </si>
  <si>
    <t>trubka betonová pro VO základ</t>
  </si>
  <si>
    <t>409553294</t>
  </si>
  <si>
    <t>341-16</t>
  </si>
  <si>
    <t>fólie výstražná šíře 330</t>
  </si>
  <si>
    <t>-1028432823</t>
  </si>
  <si>
    <t>341-17</t>
  </si>
  <si>
    <t>písek kopaný</t>
  </si>
  <si>
    <t>-1423415942</t>
  </si>
  <si>
    <t>741-18</t>
  </si>
  <si>
    <t>vytýčení tras ostatních podzemních vedení v trase VO</t>
  </si>
  <si>
    <t>866946128</t>
  </si>
  <si>
    <t>741-19</t>
  </si>
  <si>
    <t>revize elektro</t>
  </si>
  <si>
    <t>hod</t>
  </si>
  <si>
    <t>-874555926</t>
  </si>
  <si>
    <t>741-20</t>
  </si>
  <si>
    <t>geom.zaměření nových rozvodů VO</t>
  </si>
  <si>
    <t>103969033</t>
  </si>
  <si>
    <t>30 - Dešťová kanalizace</t>
  </si>
  <si>
    <t xml:space="preserve">    721 - Zdravotechnika - vnitřní kanalizace</t>
  </si>
  <si>
    <t>119001405</t>
  </si>
  <si>
    <t>Dočasné zajištění potrubí z PE DN do 200 mm</t>
  </si>
  <si>
    <t>-340320506</t>
  </si>
  <si>
    <t>0,8*9</t>
  </si>
  <si>
    <t>119001421</t>
  </si>
  <si>
    <t>Dočasné zajištění kabelů a kabelových tratí ze 3 volně ložených kabelů</t>
  </si>
  <si>
    <t>-623698107</t>
  </si>
  <si>
    <t>0,8*19</t>
  </si>
  <si>
    <t>-1295978014</t>
  </si>
  <si>
    <t>57,5*0,8*1,5 "přípojka dešťová</t>
  </si>
  <si>
    <t>139001101</t>
  </si>
  <si>
    <t>Příplatek za ztížení vykopávky v blízkosti podzemního vedení</t>
  </si>
  <si>
    <t>958219322</t>
  </si>
  <si>
    <t>151101101</t>
  </si>
  <si>
    <t>Zřízení příložného pažení a rozepření stěn rýh hl do 2 m</t>
  </si>
  <si>
    <t>1931642510</t>
  </si>
  <si>
    <t>57,5*2*1,5 "přípojka dešťová</t>
  </si>
  <si>
    <t>151101111</t>
  </si>
  <si>
    <t>Odstranění příložného pažení a rozepření stěn rýh hl do 2 m</t>
  </si>
  <si>
    <t>-1659379599</t>
  </si>
  <si>
    <t>-16511452</t>
  </si>
  <si>
    <t>925857900</t>
  </si>
  <si>
    <t>-115720116</t>
  </si>
  <si>
    <t>69*2 'Přepočtené koeficientem množství</t>
  </si>
  <si>
    <t>174101101</t>
  </si>
  <si>
    <t>Zásyp jam, šachet rýh nebo kolem objektů sypaninou se zhutněním</t>
  </si>
  <si>
    <t>1929923152</t>
  </si>
  <si>
    <t>57,5*0,8*(1,5-0,1-0,4) "přípojka dešťová</t>
  </si>
  <si>
    <t>58331280</t>
  </si>
  <si>
    <t>kamenivo těžené drobné frakce 0/1</t>
  </si>
  <si>
    <t>-836945552</t>
  </si>
  <si>
    <t>46*2 'Přepočtené koeficientem množství</t>
  </si>
  <si>
    <t>175102101</t>
  </si>
  <si>
    <t>Obsypání potrubí ručně sypaninou bez prohození, uloženou do 3 m</t>
  </si>
  <si>
    <t>842398669</t>
  </si>
  <si>
    <t>57,5*0,8*0,4 "přípojka dešťová</t>
  </si>
  <si>
    <t>1538226855</t>
  </si>
  <si>
    <t>18,4*2 'Přepočtené koeficientem množství</t>
  </si>
  <si>
    <t>-148247087</t>
  </si>
  <si>
    <t>57,5*0,8*0,1 "přípojka dešťová</t>
  </si>
  <si>
    <t>894812313</t>
  </si>
  <si>
    <t>Revizní a čistící šachta z PP typ DN 600/160 šachtové dno s přítokem tvaru T</t>
  </si>
  <si>
    <t>-175551726</t>
  </si>
  <si>
    <t>894812332</t>
  </si>
  <si>
    <t>Revizní a čistící šachta z PP DN 600 šachtová roura korugovaná světlé hloubky 2000 mm</t>
  </si>
  <si>
    <t>-1085686873</t>
  </si>
  <si>
    <t>894812339</t>
  </si>
  <si>
    <t>Příplatek k rourám revizní a čistící šachty z PP DN 600 za uříznutí šachtové roury</t>
  </si>
  <si>
    <t>-125952005</t>
  </si>
  <si>
    <t>894812376</t>
  </si>
  <si>
    <t>Revizní a čistící šachta z PP DN 600 poklop litinový pro třídu zatížení D400 s betonovým prstencem</t>
  </si>
  <si>
    <t>1823988829</t>
  </si>
  <si>
    <t>998276101</t>
  </si>
  <si>
    <t>Přesun hmot pro trubní vedení z trub z plastických hmot otevřený výkop</t>
  </si>
  <si>
    <t>727063216</t>
  </si>
  <si>
    <t>721</t>
  </si>
  <si>
    <t>Zdravotechnika - vnitřní kanalizace</t>
  </si>
  <si>
    <t>721-1</t>
  </si>
  <si>
    <t>Napojení do stávající vpusti</t>
  </si>
  <si>
    <t>2008156020</t>
  </si>
  <si>
    <t>721171907</t>
  </si>
  <si>
    <t>Potrubí z PP vsazení odbočky do hrdla DN 160</t>
  </si>
  <si>
    <t>-185660266</t>
  </si>
  <si>
    <t>721173317</t>
  </si>
  <si>
    <t>Potrubí kanalizační z PVC SN 4 dešťové DN 160</t>
  </si>
  <si>
    <t>2041189593</t>
  </si>
  <si>
    <t>8*0,5+57,5</t>
  </si>
  <si>
    <t>721242105</t>
  </si>
  <si>
    <t>Lapač střešních splavenin z PP se zápachovou klapkou a lapacím košem DN 110</t>
  </si>
  <si>
    <t>1379727982</t>
  </si>
  <si>
    <t>721242803</t>
  </si>
  <si>
    <t>Demontáž lapače střešních splavenin DN 110</t>
  </si>
  <si>
    <t>235434137</t>
  </si>
  <si>
    <t>998721201</t>
  </si>
  <si>
    <t>Přesun hmot procentní pro vnitřní kanalizace v objektech v do 6 m</t>
  </si>
  <si>
    <t>805994840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</si>
</sst>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180" t="s">
        <v>5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211" t="s">
        <v>14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R5" s="18"/>
      <c r="BE5" s="208" t="s">
        <v>15</v>
      </c>
      <c r="BS5" s="15" t="s">
        <v>6</v>
      </c>
    </row>
    <row r="6" spans="1:74" s="1" customFormat="1" ht="36.950000000000003" customHeight="1">
      <c r="B6" s="18"/>
      <c r="D6" s="24" t="s">
        <v>16</v>
      </c>
      <c r="K6" s="212" t="s">
        <v>17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R6" s="18"/>
      <c r="BE6" s="209"/>
      <c r="BS6" s="15" t="s">
        <v>6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209"/>
      <c r="BS7" s="15" t="s">
        <v>6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209"/>
      <c r="BS8" s="15" t="s">
        <v>6</v>
      </c>
    </row>
    <row r="9" spans="1:74" s="1" customFormat="1" ht="14.45" customHeight="1">
      <c r="B9" s="18"/>
      <c r="AR9" s="18"/>
      <c r="BE9" s="209"/>
      <c r="BS9" s="15" t="s">
        <v>6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209"/>
      <c r="BS10" s="15" t="s">
        <v>6</v>
      </c>
    </row>
    <row r="11" spans="1:74" s="1" customFormat="1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209"/>
      <c r="BS11" s="15" t="s">
        <v>6</v>
      </c>
    </row>
    <row r="12" spans="1:74" s="1" customFormat="1" ht="6.95" customHeight="1">
      <c r="B12" s="18"/>
      <c r="AR12" s="18"/>
      <c r="BE12" s="209"/>
      <c r="BS12" s="15" t="s">
        <v>6</v>
      </c>
    </row>
    <row r="13" spans="1:74" s="1" customFormat="1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209"/>
      <c r="BS13" s="15" t="s">
        <v>6</v>
      </c>
    </row>
    <row r="14" spans="1:74" ht="12.75">
      <c r="B14" s="18"/>
      <c r="E14" s="213" t="s">
        <v>29</v>
      </c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5" t="s">
        <v>27</v>
      </c>
      <c r="AN14" s="27" t="s">
        <v>29</v>
      </c>
      <c r="AR14" s="18"/>
      <c r="BE14" s="209"/>
      <c r="BS14" s="15" t="s">
        <v>6</v>
      </c>
    </row>
    <row r="15" spans="1:74" s="1" customFormat="1" ht="6.95" customHeight="1">
      <c r="B15" s="18"/>
      <c r="AR15" s="18"/>
      <c r="BE15" s="209"/>
      <c r="BS15" s="15" t="s">
        <v>3</v>
      </c>
    </row>
    <row r="16" spans="1:74" s="1" customFormat="1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209"/>
      <c r="BS16" s="15" t="s">
        <v>3</v>
      </c>
    </row>
    <row r="17" spans="1:71" s="1" customFormat="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209"/>
      <c r="BS17" s="15" t="s">
        <v>32</v>
      </c>
    </row>
    <row r="18" spans="1:71" s="1" customFormat="1" ht="6.95" customHeight="1">
      <c r="B18" s="18"/>
      <c r="AR18" s="18"/>
      <c r="BE18" s="209"/>
      <c r="BS18" s="15" t="s">
        <v>6</v>
      </c>
    </row>
    <row r="19" spans="1:71" s="1" customFormat="1" ht="12" customHeight="1">
      <c r="B19" s="18"/>
      <c r="D19" s="25" t="s">
        <v>33</v>
      </c>
      <c r="AK19" s="25" t="s">
        <v>25</v>
      </c>
      <c r="AN19" s="23" t="s">
        <v>1</v>
      </c>
      <c r="AR19" s="18"/>
      <c r="BE19" s="209"/>
      <c r="BS19" s="15" t="s">
        <v>6</v>
      </c>
    </row>
    <row r="20" spans="1:71" s="1" customFormat="1" ht="18.399999999999999" customHeight="1">
      <c r="B20" s="18"/>
      <c r="E20" s="23" t="s">
        <v>34</v>
      </c>
      <c r="AK20" s="25" t="s">
        <v>27</v>
      </c>
      <c r="AN20" s="23" t="s">
        <v>1</v>
      </c>
      <c r="AR20" s="18"/>
      <c r="BE20" s="209"/>
      <c r="BS20" s="15" t="s">
        <v>32</v>
      </c>
    </row>
    <row r="21" spans="1:71" s="1" customFormat="1" ht="6.95" customHeight="1">
      <c r="B21" s="18"/>
      <c r="AR21" s="18"/>
      <c r="BE21" s="209"/>
    </row>
    <row r="22" spans="1:71" s="1" customFormat="1" ht="12" customHeight="1">
      <c r="B22" s="18"/>
      <c r="D22" s="25" t="s">
        <v>35</v>
      </c>
      <c r="AR22" s="18"/>
      <c r="BE22" s="209"/>
    </row>
    <row r="23" spans="1:71" s="1" customFormat="1" ht="16.5" customHeight="1">
      <c r="B23" s="18"/>
      <c r="E23" s="215" t="s">
        <v>1</v>
      </c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R23" s="18"/>
      <c r="BE23" s="209"/>
    </row>
    <row r="24" spans="1:71" s="1" customFormat="1" ht="6.95" customHeight="1">
      <c r="B24" s="18"/>
      <c r="AR24" s="18"/>
      <c r="BE24" s="209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09"/>
    </row>
    <row r="26" spans="1:71" s="2" customFormat="1" ht="25.9" customHeight="1">
      <c r="A26" s="30"/>
      <c r="B26" s="31"/>
      <c r="C26" s="30"/>
      <c r="D26" s="32" t="s">
        <v>36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6">
        <f>ROUND(AG94,2)</f>
        <v>0</v>
      </c>
      <c r="AL26" s="217"/>
      <c r="AM26" s="217"/>
      <c r="AN26" s="217"/>
      <c r="AO26" s="217"/>
      <c r="AP26" s="30"/>
      <c r="AQ26" s="30"/>
      <c r="AR26" s="31"/>
      <c r="BE26" s="209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209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18" t="s">
        <v>37</v>
      </c>
      <c r="M28" s="218"/>
      <c r="N28" s="218"/>
      <c r="O28" s="218"/>
      <c r="P28" s="218"/>
      <c r="Q28" s="30"/>
      <c r="R28" s="30"/>
      <c r="S28" s="30"/>
      <c r="T28" s="30"/>
      <c r="U28" s="30"/>
      <c r="V28" s="30"/>
      <c r="W28" s="218" t="s">
        <v>38</v>
      </c>
      <c r="X28" s="218"/>
      <c r="Y28" s="218"/>
      <c r="Z28" s="218"/>
      <c r="AA28" s="218"/>
      <c r="AB28" s="218"/>
      <c r="AC28" s="218"/>
      <c r="AD28" s="218"/>
      <c r="AE28" s="218"/>
      <c r="AF28" s="30"/>
      <c r="AG28" s="30"/>
      <c r="AH28" s="30"/>
      <c r="AI28" s="30"/>
      <c r="AJ28" s="30"/>
      <c r="AK28" s="218" t="s">
        <v>39</v>
      </c>
      <c r="AL28" s="218"/>
      <c r="AM28" s="218"/>
      <c r="AN28" s="218"/>
      <c r="AO28" s="218"/>
      <c r="AP28" s="30"/>
      <c r="AQ28" s="30"/>
      <c r="AR28" s="31"/>
      <c r="BE28" s="209"/>
    </row>
    <row r="29" spans="1:71" s="3" customFormat="1" ht="14.45" customHeight="1">
      <c r="B29" s="35"/>
      <c r="D29" s="25" t="s">
        <v>40</v>
      </c>
      <c r="F29" s="25" t="s">
        <v>41</v>
      </c>
      <c r="L29" s="203">
        <v>0.21</v>
      </c>
      <c r="M29" s="202"/>
      <c r="N29" s="202"/>
      <c r="O29" s="202"/>
      <c r="P29" s="202"/>
      <c r="W29" s="201">
        <f>ROUND(AZ94, 2)</f>
        <v>0</v>
      </c>
      <c r="X29" s="202"/>
      <c r="Y29" s="202"/>
      <c r="Z29" s="202"/>
      <c r="AA29" s="202"/>
      <c r="AB29" s="202"/>
      <c r="AC29" s="202"/>
      <c r="AD29" s="202"/>
      <c r="AE29" s="202"/>
      <c r="AK29" s="201">
        <f>ROUND(AV94, 2)</f>
        <v>0</v>
      </c>
      <c r="AL29" s="202"/>
      <c r="AM29" s="202"/>
      <c r="AN29" s="202"/>
      <c r="AO29" s="202"/>
      <c r="AR29" s="35"/>
      <c r="BE29" s="210"/>
    </row>
    <row r="30" spans="1:71" s="3" customFormat="1" ht="14.45" customHeight="1">
      <c r="B30" s="35"/>
      <c r="F30" s="25" t="s">
        <v>42</v>
      </c>
      <c r="L30" s="203">
        <v>0.15</v>
      </c>
      <c r="M30" s="202"/>
      <c r="N30" s="202"/>
      <c r="O30" s="202"/>
      <c r="P30" s="202"/>
      <c r="W30" s="201">
        <f>ROUND(BA94, 2)</f>
        <v>0</v>
      </c>
      <c r="X30" s="202"/>
      <c r="Y30" s="202"/>
      <c r="Z30" s="202"/>
      <c r="AA30" s="202"/>
      <c r="AB30" s="202"/>
      <c r="AC30" s="202"/>
      <c r="AD30" s="202"/>
      <c r="AE30" s="202"/>
      <c r="AK30" s="201">
        <f>ROUND(AW94, 2)</f>
        <v>0</v>
      </c>
      <c r="AL30" s="202"/>
      <c r="AM30" s="202"/>
      <c r="AN30" s="202"/>
      <c r="AO30" s="202"/>
      <c r="AR30" s="35"/>
      <c r="BE30" s="210"/>
    </row>
    <row r="31" spans="1:71" s="3" customFormat="1" ht="14.45" hidden="1" customHeight="1">
      <c r="B31" s="35"/>
      <c r="F31" s="25" t="s">
        <v>43</v>
      </c>
      <c r="L31" s="203">
        <v>0.21</v>
      </c>
      <c r="M31" s="202"/>
      <c r="N31" s="202"/>
      <c r="O31" s="202"/>
      <c r="P31" s="202"/>
      <c r="W31" s="201">
        <f>ROUND(BB94, 2)</f>
        <v>0</v>
      </c>
      <c r="X31" s="202"/>
      <c r="Y31" s="202"/>
      <c r="Z31" s="202"/>
      <c r="AA31" s="202"/>
      <c r="AB31" s="202"/>
      <c r="AC31" s="202"/>
      <c r="AD31" s="202"/>
      <c r="AE31" s="202"/>
      <c r="AK31" s="201">
        <v>0</v>
      </c>
      <c r="AL31" s="202"/>
      <c r="AM31" s="202"/>
      <c r="AN31" s="202"/>
      <c r="AO31" s="202"/>
      <c r="AR31" s="35"/>
      <c r="BE31" s="210"/>
    </row>
    <row r="32" spans="1:71" s="3" customFormat="1" ht="14.45" hidden="1" customHeight="1">
      <c r="B32" s="35"/>
      <c r="F32" s="25" t="s">
        <v>44</v>
      </c>
      <c r="L32" s="203">
        <v>0.15</v>
      </c>
      <c r="M32" s="202"/>
      <c r="N32" s="202"/>
      <c r="O32" s="202"/>
      <c r="P32" s="202"/>
      <c r="W32" s="201">
        <f>ROUND(BC94, 2)</f>
        <v>0</v>
      </c>
      <c r="X32" s="202"/>
      <c r="Y32" s="202"/>
      <c r="Z32" s="202"/>
      <c r="AA32" s="202"/>
      <c r="AB32" s="202"/>
      <c r="AC32" s="202"/>
      <c r="AD32" s="202"/>
      <c r="AE32" s="202"/>
      <c r="AK32" s="201">
        <v>0</v>
      </c>
      <c r="AL32" s="202"/>
      <c r="AM32" s="202"/>
      <c r="AN32" s="202"/>
      <c r="AO32" s="202"/>
      <c r="AR32" s="35"/>
      <c r="BE32" s="210"/>
    </row>
    <row r="33" spans="1:57" s="3" customFormat="1" ht="14.45" hidden="1" customHeight="1">
      <c r="B33" s="35"/>
      <c r="F33" s="25" t="s">
        <v>45</v>
      </c>
      <c r="L33" s="203">
        <v>0</v>
      </c>
      <c r="M33" s="202"/>
      <c r="N33" s="202"/>
      <c r="O33" s="202"/>
      <c r="P33" s="202"/>
      <c r="W33" s="201">
        <f>ROUND(BD94, 2)</f>
        <v>0</v>
      </c>
      <c r="X33" s="202"/>
      <c r="Y33" s="202"/>
      <c r="Z33" s="202"/>
      <c r="AA33" s="202"/>
      <c r="AB33" s="202"/>
      <c r="AC33" s="202"/>
      <c r="AD33" s="202"/>
      <c r="AE33" s="202"/>
      <c r="AK33" s="201">
        <v>0</v>
      </c>
      <c r="AL33" s="202"/>
      <c r="AM33" s="202"/>
      <c r="AN33" s="202"/>
      <c r="AO33" s="202"/>
      <c r="AR33" s="35"/>
      <c r="BE33" s="210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209"/>
    </row>
    <row r="35" spans="1:57" s="2" customFormat="1" ht="25.9" customHeight="1">
      <c r="A35" s="30"/>
      <c r="B35" s="31"/>
      <c r="C35" s="36"/>
      <c r="D35" s="37" t="s">
        <v>46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47</v>
      </c>
      <c r="U35" s="38"/>
      <c r="V35" s="38"/>
      <c r="W35" s="38"/>
      <c r="X35" s="204" t="s">
        <v>48</v>
      </c>
      <c r="Y35" s="205"/>
      <c r="Z35" s="205"/>
      <c r="AA35" s="205"/>
      <c r="AB35" s="205"/>
      <c r="AC35" s="38"/>
      <c r="AD35" s="38"/>
      <c r="AE35" s="38"/>
      <c r="AF35" s="38"/>
      <c r="AG35" s="38"/>
      <c r="AH35" s="38"/>
      <c r="AI35" s="38"/>
      <c r="AJ35" s="38"/>
      <c r="AK35" s="206">
        <f>SUM(AK26:AK33)</f>
        <v>0</v>
      </c>
      <c r="AL35" s="205"/>
      <c r="AM35" s="205"/>
      <c r="AN35" s="205"/>
      <c r="AO35" s="207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30"/>
      <c r="B60" s="31"/>
      <c r="C60" s="30"/>
      <c r="D60" s="43" t="s">
        <v>51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52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51</v>
      </c>
      <c r="AI60" s="33"/>
      <c r="AJ60" s="33"/>
      <c r="AK60" s="33"/>
      <c r="AL60" s="33"/>
      <c r="AM60" s="43" t="s">
        <v>52</v>
      </c>
      <c r="AN60" s="33"/>
      <c r="AO60" s="33"/>
      <c r="AP60" s="30"/>
      <c r="AQ60" s="30"/>
      <c r="AR60" s="31"/>
      <c r="BE60" s="30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30"/>
      <c r="B64" s="31"/>
      <c r="C64" s="30"/>
      <c r="D64" s="41" t="s">
        <v>53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54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30"/>
      <c r="B75" s="31"/>
      <c r="C75" s="30"/>
      <c r="D75" s="43" t="s">
        <v>51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52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51</v>
      </c>
      <c r="AI75" s="33"/>
      <c r="AJ75" s="33"/>
      <c r="AK75" s="33"/>
      <c r="AL75" s="33"/>
      <c r="AM75" s="43" t="s">
        <v>52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19" t="s">
        <v>55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5" t="s">
        <v>13</v>
      </c>
      <c r="L84" s="4" t="str">
        <f>K5</f>
        <v>Y552</v>
      </c>
      <c r="AR84" s="49"/>
    </row>
    <row r="85" spans="1:91" s="5" customFormat="1" ht="36.950000000000003" customHeight="1">
      <c r="B85" s="50"/>
      <c r="C85" s="51" t="s">
        <v>16</v>
      </c>
      <c r="L85" s="192" t="str">
        <f>K6</f>
        <v>Chodník podél silnice I/21 - Chodová Planá - III.etapa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Chodová Planá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194" t="str">
        <f>IF(AN8= "","",AN8)</f>
        <v>2. 11. 2022</v>
      </c>
      <c r="AN87" s="194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M2stys Chodová Planá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30</v>
      </c>
      <c r="AJ89" s="30"/>
      <c r="AK89" s="30"/>
      <c r="AL89" s="30"/>
      <c r="AM89" s="195" t="str">
        <f>IF(E17="","",E17)</f>
        <v>Bc.Pašava Michal</v>
      </c>
      <c r="AN89" s="196"/>
      <c r="AO89" s="196"/>
      <c r="AP89" s="196"/>
      <c r="AQ89" s="30"/>
      <c r="AR89" s="31"/>
      <c r="AS89" s="197" t="s">
        <v>56</v>
      </c>
      <c r="AT89" s="198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5" t="s">
        <v>28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33</v>
      </c>
      <c r="AJ90" s="30"/>
      <c r="AK90" s="30"/>
      <c r="AL90" s="30"/>
      <c r="AM90" s="195" t="str">
        <f>IF(E20="","",E20)</f>
        <v>Milan Hájek</v>
      </c>
      <c r="AN90" s="196"/>
      <c r="AO90" s="196"/>
      <c r="AP90" s="196"/>
      <c r="AQ90" s="30"/>
      <c r="AR90" s="31"/>
      <c r="AS90" s="199"/>
      <c r="AT90" s="200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199"/>
      <c r="AT91" s="200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185" t="s">
        <v>57</v>
      </c>
      <c r="D92" s="186"/>
      <c r="E92" s="186"/>
      <c r="F92" s="186"/>
      <c r="G92" s="186"/>
      <c r="H92" s="58"/>
      <c r="I92" s="187" t="s">
        <v>58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8" t="s">
        <v>59</v>
      </c>
      <c r="AH92" s="186"/>
      <c r="AI92" s="186"/>
      <c r="AJ92" s="186"/>
      <c r="AK92" s="186"/>
      <c r="AL92" s="186"/>
      <c r="AM92" s="186"/>
      <c r="AN92" s="187" t="s">
        <v>60</v>
      </c>
      <c r="AO92" s="186"/>
      <c r="AP92" s="189"/>
      <c r="AQ92" s="59" t="s">
        <v>61</v>
      </c>
      <c r="AR92" s="31"/>
      <c r="AS92" s="60" t="s">
        <v>62</v>
      </c>
      <c r="AT92" s="61" t="s">
        <v>63</v>
      </c>
      <c r="AU92" s="61" t="s">
        <v>64</v>
      </c>
      <c r="AV92" s="61" t="s">
        <v>65</v>
      </c>
      <c r="AW92" s="61" t="s">
        <v>66</v>
      </c>
      <c r="AX92" s="61" t="s">
        <v>67</v>
      </c>
      <c r="AY92" s="61" t="s">
        <v>68</v>
      </c>
      <c r="AZ92" s="61" t="s">
        <v>69</v>
      </c>
      <c r="BA92" s="61" t="s">
        <v>70</v>
      </c>
      <c r="BB92" s="61" t="s">
        <v>71</v>
      </c>
      <c r="BC92" s="61" t="s">
        <v>72</v>
      </c>
      <c r="BD92" s="62" t="s">
        <v>73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90">
        <f>ROUND(SUM(AG95:AG97),2)</f>
        <v>0</v>
      </c>
      <c r="AH94" s="190"/>
      <c r="AI94" s="190"/>
      <c r="AJ94" s="190"/>
      <c r="AK94" s="190"/>
      <c r="AL94" s="190"/>
      <c r="AM94" s="190"/>
      <c r="AN94" s="191">
        <f>SUM(AG94,AT94)</f>
        <v>0</v>
      </c>
      <c r="AO94" s="191"/>
      <c r="AP94" s="191"/>
      <c r="AQ94" s="70" t="s">
        <v>1</v>
      </c>
      <c r="AR94" s="66"/>
      <c r="AS94" s="71">
        <f>ROUND(SUM(AS95:AS97),2)</f>
        <v>0</v>
      </c>
      <c r="AT94" s="72">
        <f>ROUND(SUM(AV94:AW94),2)</f>
        <v>0</v>
      </c>
      <c r="AU94" s="73">
        <f>ROUND(SUM(AU95:AU97),5)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ROUND(SUM(AZ95:AZ97),2)</f>
        <v>0</v>
      </c>
      <c r="BA94" s="72">
        <f>ROUND(SUM(BA95:BA97),2)</f>
        <v>0</v>
      </c>
      <c r="BB94" s="72">
        <f>ROUND(SUM(BB95:BB97),2)</f>
        <v>0</v>
      </c>
      <c r="BC94" s="72">
        <f>ROUND(SUM(BC95:BC97),2)</f>
        <v>0</v>
      </c>
      <c r="BD94" s="74">
        <f>ROUND(SUM(BD95:BD97),2)</f>
        <v>0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4</v>
      </c>
      <c r="BX94" s="75" t="s">
        <v>79</v>
      </c>
      <c r="CL94" s="75" t="s">
        <v>1</v>
      </c>
    </row>
    <row r="95" spans="1:91" s="7" customFormat="1" ht="16.5" customHeight="1">
      <c r="A95" s="77" t="s">
        <v>80</v>
      </c>
      <c r="B95" s="78"/>
      <c r="C95" s="79"/>
      <c r="D95" s="184" t="s">
        <v>81</v>
      </c>
      <c r="E95" s="184"/>
      <c r="F95" s="184"/>
      <c r="G95" s="184"/>
      <c r="H95" s="184"/>
      <c r="I95" s="80"/>
      <c r="J95" s="184" t="s">
        <v>82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2">
        <f>'10 - Zpevněné plochy'!J30</f>
        <v>0</v>
      </c>
      <c r="AH95" s="183"/>
      <c r="AI95" s="183"/>
      <c r="AJ95" s="183"/>
      <c r="AK95" s="183"/>
      <c r="AL95" s="183"/>
      <c r="AM95" s="183"/>
      <c r="AN95" s="182">
        <f>SUM(AG95,AT95)</f>
        <v>0</v>
      </c>
      <c r="AO95" s="183"/>
      <c r="AP95" s="183"/>
      <c r="AQ95" s="81" t="s">
        <v>83</v>
      </c>
      <c r="AR95" s="78"/>
      <c r="AS95" s="82">
        <v>0</v>
      </c>
      <c r="AT95" s="83">
        <f>ROUND(SUM(AV95:AW95),2)</f>
        <v>0</v>
      </c>
      <c r="AU95" s="84">
        <f>'10 - Zpevněné plochy'!P129</f>
        <v>0</v>
      </c>
      <c r="AV95" s="83">
        <f>'10 - Zpevněné plochy'!J33</f>
        <v>0</v>
      </c>
      <c r="AW95" s="83">
        <f>'10 - Zpevněné plochy'!J34</f>
        <v>0</v>
      </c>
      <c r="AX95" s="83">
        <f>'10 - Zpevněné plochy'!J35</f>
        <v>0</v>
      </c>
      <c r="AY95" s="83">
        <f>'10 - Zpevněné plochy'!J36</f>
        <v>0</v>
      </c>
      <c r="AZ95" s="83">
        <f>'10 - Zpevněné plochy'!F33</f>
        <v>0</v>
      </c>
      <c r="BA95" s="83">
        <f>'10 - Zpevněné plochy'!F34</f>
        <v>0</v>
      </c>
      <c r="BB95" s="83">
        <f>'10 - Zpevněné plochy'!F35</f>
        <v>0</v>
      </c>
      <c r="BC95" s="83">
        <f>'10 - Zpevněné plochy'!F36</f>
        <v>0</v>
      </c>
      <c r="BD95" s="85">
        <f>'10 - Zpevněné plochy'!F37</f>
        <v>0</v>
      </c>
      <c r="BT95" s="86" t="s">
        <v>84</v>
      </c>
      <c r="BV95" s="86" t="s">
        <v>78</v>
      </c>
      <c r="BW95" s="86" t="s">
        <v>85</v>
      </c>
      <c r="BX95" s="86" t="s">
        <v>4</v>
      </c>
      <c r="CL95" s="86" t="s">
        <v>1</v>
      </c>
      <c r="CM95" s="86" t="s">
        <v>86</v>
      </c>
    </row>
    <row r="96" spans="1:91" s="7" customFormat="1" ht="16.5" customHeight="1">
      <c r="A96" s="77" t="s">
        <v>80</v>
      </c>
      <c r="B96" s="78"/>
      <c r="C96" s="79"/>
      <c r="D96" s="184" t="s">
        <v>87</v>
      </c>
      <c r="E96" s="184"/>
      <c r="F96" s="184"/>
      <c r="G96" s="184"/>
      <c r="H96" s="184"/>
      <c r="I96" s="80"/>
      <c r="J96" s="184" t="s">
        <v>88</v>
      </c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2">
        <f>'20 - Veřejné osvětlení'!J30</f>
        <v>0</v>
      </c>
      <c r="AH96" s="183"/>
      <c r="AI96" s="183"/>
      <c r="AJ96" s="183"/>
      <c r="AK96" s="183"/>
      <c r="AL96" s="183"/>
      <c r="AM96" s="183"/>
      <c r="AN96" s="182">
        <f>SUM(AG96,AT96)</f>
        <v>0</v>
      </c>
      <c r="AO96" s="183"/>
      <c r="AP96" s="183"/>
      <c r="AQ96" s="81" t="s">
        <v>83</v>
      </c>
      <c r="AR96" s="78"/>
      <c r="AS96" s="82">
        <v>0</v>
      </c>
      <c r="AT96" s="83">
        <f>ROUND(SUM(AV96:AW96),2)</f>
        <v>0</v>
      </c>
      <c r="AU96" s="84">
        <f>'20 - Veřejné osvětlení'!P124</f>
        <v>0</v>
      </c>
      <c r="AV96" s="83">
        <f>'20 - Veřejné osvětlení'!J33</f>
        <v>0</v>
      </c>
      <c r="AW96" s="83">
        <f>'20 - Veřejné osvětlení'!J34</f>
        <v>0</v>
      </c>
      <c r="AX96" s="83">
        <f>'20 - Veřejné osvětlení'!J35</f>
        <v>0</v>
      </c>
      <c r="AY96" s="83">
        <f>'20 - Veřejné osvětlení'!J36</f>
        <v>0</v>
      </c>
      <c r="AZ96" s="83">
        <f>'20 - Veřejné osvětlení'!F33</f>
        <v>0</v>
      </c>
      <c r="BA96" s="83">
        <f>'20 - Veřejné osvětlení'!F34</f>
        <v>0</v>
      </c>
      <c r="BB96" s="83">
        <f>'20 - Veřejné osvětlení'!F35</f>
        <v>0</v>
      </c>
      <c r="BC96" s="83">
        <f>'20 - Veřejné osvětlení'!F36</f>
        <v>0</v>
      </c>
      <c r="BD96" s="85">
        <f>'20 - Veřejné osvětlení'!F37</f>
        <v>0</v>
      </c>
      <c r="BT96" s="86" t="s">
        <v>84</v>
      </c>
      <c r="BV96" s="86" t="s">
        <v>78</v>
      </c>
      <c r="BW96" s="86" t="s">
        <v>89</v>
      </c>
      <c r="BX96" s="86" t="s">
        <v>4</v>
      </c>
      <c r="CL96" s="86" t="s">
        <v>1</v>
      </c>
      <c r="CM96" s="86" t="s">
        <v>86</v>
      </c>
    </row>
    <row r="97" spans="1:91" s="7" customFormat="1" ht="16.5" customHeight="1">
      <c r="A97" s="77" t="s">
        <v>80</v>
      </c>
      <c r="B97" s="78"/>
      <c r="C97" s="79"/>
      <c r="D97" s="184" t="s">
        <v>90</v>
      </c>
      <c r="E97" s="184"/>
      <c r="F97" s="184"/>
      <c r="G97" s="184"/>
      <c r="H97" s="184"/>
      <c r="I97" s="80"/>
      <c r="J97" s="184" t="s">
        <v>91</v>
      </c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2">
        <f>'30 - Dešťová kanalizace'!J30</f>
        <v>0</v>
      </c>
      <c r="AH97" s="183"/>
      <c r="AI97" s="183"/>
      <c r="AJ97" s="183"/>
      <c r="AK97" s="183"/>
      <c r="AL97" s="183"/>
      <c r="AM97" s="183"/>
      <c r="AN97" s="182">
        <f>SUM(AG97,AT97)</f>
        <v>0</v>
      </c>
      <c r="AO97" s="183"/>
      <c r="AP97" s="183"/>
      <c r="AQ97" s="81" t="s">
        <v>83</v>
      </c>
      <c r="AR97" s="78"/>
      <c r="AS97" s="87">
        <v>0</v>
      </c>
      <c r="AT97" s="88">
        <f>ROUND(SUM(AV97:AW97),2)</f>
        <v>0</v>
      </c>
      <c r="AU97" s="89">
        <f>'30 - Dešťová kanalizace'!P123</f>
        <v>0</v>
      </c>
      <c r="AV97" s="88">
        <f>'30 - Dešťová kanalizace'!J33</f>
        <v>0</v>
      </c>
      <c r="AW97" s="88">
        <f>'30 - Dešťová kanalizace'!J34</f>
        <v>0</v>
      </c>
      <c r="AX97" s="88">
        <f>'30 - Dešťová kanalizace'!J35</f>
        <v>0</v>
      </c>
      <c r="AY97" s="88">
        <f>'30 - Dešťová kanalizace'!J36</f>
        <v>0</v>
      </c>
      <c r="AZ97" s="88">
        <f>'30 - Dešťová kanalizace'!F33</f>
        <v>0</v>
      </c>
      <c r="BA97" s="88">
        <f>'30 - Dešťová kanalizace'!F34</f>
        <v>0</v>
      </c>
      <c r="BB97" s="88">
        <f>'30 - Dešťová kanalizace'!F35</f>
        <v>0</v>
      </c>
      <c r="BC97" s="88">
        <f>'30 - Dešťová kanalizace'!F36</f>
        <v>0</v>
      </c>
      <c r="BD97" s="90">
        <f>'30 - Dešťová kanalizace'!F37</f>
        <v>0</v>
      </c>
      <c r="BT97" s="86" t="s">
        <v>84</v>
      </c>
      <c r="BV97" s="86" t="s">
        <v>78</v>
      </c>
      <c r="BW97" s="86" t="s">
        <v>92</v>
      </c>
      <c r="BX97" s="86" t="s">
        <v>4</v>
      </c>
      <c r="CL97" s="86" t="s">
        <v>1</v>
      </c>
      <c r="CM97" s="86" t="s">
        <v>86</v>
      </c>
    </row>
    <row r="98" spans="1:91" s="2" customFormat="1" ht="30" customHeight="1">
      <c r="A98" s="30"/>
      <c r="B98" s="31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1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</row>
    <row r="99" spans="1:91" s="2" customFormat="1" ht="6.95" customHeight="1">
      <c r="A99" s="30"/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31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</row>
  </sheetData>
  <mergeCells count="50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10 - Zpevněné plochy'!C2" display="/"/>
    <hyperlink ref="A96" location="'20 - Veřejné osvětlení'!C2" display="/"/>
    <hyperlink ref="A97" location="'30 - Dešťová kanalizac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5" t="s">
        <v>85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86</v>
      </c>
    </row>
    <row r="4" spans="1:46" s="1" customFormat="1" ht="24.95" customHeight="1">
      <c r="B4" s="18"/>
      <c r="D4" s="19" t="s">
        <v>93</v>
      </c>
      <c r="L4" s="18"/>
      <c r="M4" s="91" t="s">
        <v>10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5" t="s">
        <v>16</v>
      </c>
      <c r="L6" s="18"/>
    </row>
    <row r="7" spans="1:46" s="1" customFormat="1" ht="16.5" customHeight="1">
      <c r="B7" s="18"/>
      <c r="E7" s="220" t="str">
        <f>'Rekapitulace stavby'!K6</f>
        <v>Chodník podél silnice I/21 - Chodová Planá - III.etapa</v>
      </c>
      <c r="F7" s="221"/>
      <c r="G7" s="221"/>
      <c r="H7" s="221"/>
      <c r="L7" s="18"/>
    </row>
    <row r="8" spans="1:46" s="2" customFormat="1" ht="12" customHeight="1">
      <c r="A8" s="30"/>
      <c r="B8" s="31"/>
      <c r="C8" s="30"/>
      <c r="D8" s="25" t="s">
        <v>94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192" t="s">
        <v>95</v>
      </c>
      <c r="F9" s="219"/>
      <c r="G9" s="219"/>
      <c r="H9" s="219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'Rekapitulace stavby'!AN8</f>
        <v>2. 11. 2022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3" t="s">
        <v>26</v>
      </c>
      <c r="F15" s="30"/>
      <c r="G15" s="30"/>
      <c r="H15" s="30"/>
      <c r="I15" s="25" t="s">
        <v>27</v>
      </c>
      <c r="J15" s="23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'Rekapitulace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22" t="str">
        <f>'Rekapitulace stavby'!E14</f>
        <v>Vyplň údaj</v>
      </c>
      <c r="F18" s="211"/>
      <c r="G18" s="211"/>
      <c r="H18" s="211"/>
      <c r="I18" s="25" t="s">
        <v>27</v>
      </c>
      <c r="J18" s="26" t="str">
        <f>'Rekapitulace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3" t="s">
        <v>31</v>
      </c>
      <c r="F21" s="30"/>
      <c r="G21" s="30"/>
      <c r="H21" s="30"/>
      <c r="I21" s="25" t="s">
        <v>27</v>
      </c>
      <c r="J21" s="23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5" t="s">
        <v>33</v>
      </c>
      <c r="E23" s="30"/>
      <c r="F23" s="30"/>
      <c r="G23" s="30"/>
      <c r="H23" s="30"/>
      <c r="I23" s="25" t="s">
        <v>25</v>
      </c>
      <c r="J23" s="23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3" t="s">
        <v>34</v>
      </c>
      <c r="F24" s="30"/>
      <c r="G24" s="30"/>
      <c r="H24" s="30"/>
      <c r="I24" s="25" t="s">
        <v>27</v>
      </c>
      <c r="J24" s="23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5" t="s">
        <v>35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2"/>
      <c r="B27" s="93"/>
      <c r="C27" s="92"/>
      <c r="D27" s="92"/>
      <c r="E27" s="215" t="s">
        <v>1</v>
      </c>
      <c r="F27" s="215"/>
      <c r="G27" s="215"/>
      <c r="H27" s="215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5" t="s">
        <v>36</v>
      </c>
      <c r="E30" s="30"/>
      <c r="F30" s="30"/>
      <c r="G30" s="30"/>
      <c r="H30" s="30"/>
      <c r="I30" s="30"/>
      <c r="J30" s="69">
        <f>ROUND(J129,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38</v>
      </c>
      <c r="G32" s="30"/>
      <c r="H32" s="30"/>
      <c r="I32" s="34" t="s">
        <v>37</v>
      </c>
      <c r="J32" s="34" t="s">
        <v>39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6" t="s">
        <v>40</v>
      </c>
      <c r="E33" s="25" t="s">
        <v>41</v>
      </c>
      <c r="F33" s="97">
        <f>ROUND((SUM(BE129:BE349)),  2)</f>
        <v>0</v>
      </c>
      <c r="G33" s="30"/>
      <c r="H33" s="30"/>
      <c r="I33" s="98">
        <v>0.21</v>
      </c>
      <c r="J33" s="97">
        <f>ROUND(((SUM(BE129:BE349))*I33),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5" t="s">
        <v>42</v>
      </c>
      <c r="F34" s="97">
        <f>ROUND((SUM(BF129:BF349)),  2)</f>
        <v>0</v>
      </c>
      <c r="G34" s="30"/>
      <c r="H34" s="30"/>
      <c r="I34" s="98">
        <v>0.15</v>
      </c>
      <c r="J34" s="97">
        <f>ROUND(((SUM(BF129:BF349))*I34),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43</v>
      </c>
      <c r="F35" s="97">
        <f>ROUND((SUM(BG129:BG349)),  2)</f>
        <v>0</v>
      </c>
      <c r="G35" s="30"/>
      <c r="H35" s="30"/>
      <c r="I35" s="98">
        <v>0.21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44</v>
      </c>
      <c r="F36" s="97">
        <f>ROUND((SUM(BH129:BH349)),  2)</f>
        <v>0</v>
      </c>
      <c r="G36" s="30"/>
      <c r="H36" s="30"/>
      <c r="I36" s="98">
        <v>0.15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45</v>
      </c>
      <c r="F37" s="97">
        <f>ROUND((SUM(BI129:BI349)),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9"/>
      <c r="D39" s="100" t="s">
        <v>46</v>
      </c>
      <c r="E39" s="58"/>
      <c r="F39" s="58"/>
      <c r="G39" s="101" t="s">
        <v>47</v>
      </c>
      <c r="H39" s="102" t="s">
        <v>48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0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4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0"/>
      <c r="B61" s="31"/>
      <c r="C61" s="30"/>
      <c r="D61" s="43" t="s">
        <v>51</v>
      </c>
      <c r="E61" s="33"/>
      <c r="F61" s="105" t="s">
        <v>52</v>
      </c>
      <c r="G61" s="43" t="s">
        <v>51</v>
      </c>
      <c r="H61" s="33"/>
      <c r="I61" s="33"/>
      <c r="J61" s="106" t="s">
        <v>52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0"/>
      <c r="B65" s="31"/>
      <c r="C65" s="30"/>
      <c r="D65" s="41" t="s">
        <v>53</v>
      </c>
      <c r="E65" s="44"/>
      <c r="F65" s="44"/>
      <c r="G65" s="41" t="s">
        <v>54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0"/>
      <c r="B76" s="31"/>
      <c r="C76" s="30"/>
      <c r="D76" s="43" t="s">
        <v>51</v>
      </c>
      <c r="E76" s="33"/>
      <c r="F76" s="105" t="s">
        <v>52</v>
      </c>
      <c r="G76" s="43" t="s">
        <v>51</v>
      </c>
      <c r="H76" s="33"/>
      <c r="I76" s="33"/>
      <c r="J76" s="106" t="s">
        <v>52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96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20" t="str">
        <f>E7</f>
        <v>Chodník podél silnice I/21 - Chodová Planá - III.etapa</v>
      </c>
      <c r="F85" s="221"/>
      <c r="G85" s="221"/>
      <c r="H85" s="221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94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192" t="str">
        <f>E9</f>
        <v>10 - Zpevněné plochy</v>
      </c>
      <c r="F87" s="219"/>
      <c r="G87" s="219"/>
      <c r="H87" s="219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20</v>
      </c>
      <c r="D89" s="30"/>
      <c r="E89" s="30"/>
      <c r="F89" s="23" t="str">
        <f>F12</f>
        <v>Chodová Planá</v>
      </c>
      <c r="G89" s="30"/>
      <c r="H89" s="30"/>
      <c r="I89" s="25" t="s">
        <v>22</v>
      </c>
      <c r="J89" s="53" t="str">
        <f>IF(J12="","",J12)</f>
        <v>2. 11. 2022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24</v>
      </c>
      <c r="D91" s="30"/>
      <c r="E91" s="30"/>
      <c r="F91" s="23" t="str">
        <f>E15</f>
        <v>M2stys Chodová Planá</v>
      </c>
      <c r="G91" s="30"/>
      <c r="H91" s="30"/>
      <c r="I91" s="25" t="s">
        <v>30</v>
      </c>
      <c r="J91" s="28" t="str">
        <f>E21</f>
        <v>Bc.Pašava Michal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33</v>
      </c>
      <c r="J92" s="28" t="str">
        <f>E24</f>
        <v>Milan Hájek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07" t="s">
        <v>97</v>
      </c>
      <c r="D94" s="99"/>
      <c r="E94" s="99"/>
      <c r="F94" s="99"/>
      <c r="G94" s="99"/>
      <c r="H94" s="99"/>
      <c r="I94" s="99"/>
      <c r="J94" s="108" t="s">
        <v>98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09" t="s">
        <v>99</v>
      </c>
      <c r="D96" s="30"/>
      <c r="E96" s="30"/>
      <c r="F96" s="30"/>
      <c r="G96" s="30"/>
      <c r="H96" s="30"/>
      <c r="I96" s="30"/>
      <c r="J96" s="69">
        <f>J129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100</v>
      </c>
    </row>
    <row r="97" spans="1:31" s="9" customFormat="1" ht="24.95" customHeight="1">
      <c r="B97" s="110"/>
      <c r="D97" s="111" t="s">
        <v>101</v>
      </c>
      <c r="E97" s="112"/>
      <c r="F97" s="112"/>
      <c r="G97" s="112"/>
      <c r="H97" s="112"/>
      <c r="I97" s="112"/>
      <c r="J97" s="113">
        <f>J130</f>
        <v>0</v>
      </c>
      <c r="L97" s="110"/>
    </row>
    <row r="98" spans="1:31" s="10" customFormat="1" ht="19.899999999999999" customHeight="1">
      <c r="B98" s="114"/>
      <c r="D98" s="115" t="s">
        <v>102</v>
      </c>
      <c r="E98" s="116"/>
      <c r="F98" s="116"/>
      <c r="G98" s="116"/>
      <c r="H98" s="116"/>
      <c r="I98" s="116"/>
      <c r="J98" s="117">
        <f>J131</f>
        <v>0</v>
      </c>
      <c r="L98" s="114"/>
    </row>
    <row r="99" spans="1:31" s="10" customFormat="1" ht="19.899999999999999" customHeight="1">
      <c r="B99" s="114"/>
      <c r="D99" s="115" t="s">
        <v>103</v>
      </c>
      <c r="E99" s="116"/>
      <c r="F99" s="116"/>
      <c r="G99" s="116"/>
      <c r="H99" s="116"/>
      <c r="I99" s="116"/>
      <c r="J99" s="117">
        <f>J182</f>
        <v>0</v>
      </c>
      <c r="L99" s="114"/>
    </row>
    <row r="100" spans="1:31" s="10" customFormat="1" ht="19.899999999999999" customHeight="1">
      <c r="B100" s="114"/>
      <c r="D100" s="115" t="s">
        <v>104</v>
      </c>
      <c r="E100" s="116"/>
      <c r="F100" s="116"/>
      <c r="G100" s="116"/>
      <c r="H100" s="116"/>
      <c r="I100" s="116"/>
      <c r="J100" s="117">
        <f>J195</f>
        <v>0</v>
      </c>
      <c r="L100" s="114"/>
    </row>
    <row r="101" spans="1:31" s="10" customFormat="1" ht="19.899999999999999" customHeight="1">
      <c r="B101" s="114"/>
      <c r="D101" s="115" t="s">
        <v>105</v>
      </c>
      <c r="E101" s="116"/>
      <c r="F101" s="116"/>
      <c r="G101" s="116"/>
      <c r="H101" s="116"/>
      <c r="I101" s="116"/>
      <c r="J101" s="117">
        <f>J198</f>
        <v>0</v>
      </c>
      <c r="L101" s="114"/>
    </row>
    <row r="102" spans="1:31" s="10" customFormat="1" ht="19.899999999999999" customHeight="1">
      <c r="B102" s="114"/>
      <c r="D102" s="115" t="s">
        <v>106</v>
      </c>
      <c r="E102" s="116"/>
      <c r="F102" s="116"/>
      <c r="G102" s="116"/>
      <c r="H102" s="116"/>
      <c r="I102" s="116"/>
      <c r="J102" s="117">
        <f>J251</f>
        <v>0</v>
      </c>
      <c r="L102" s="114"/>
    </row>
    <row r="103" spans="1:31" s="10" customFormat="1" ht="19.899999999999999" customHeight="1">
      <c r="B103" s="114"/>
      <c r="D103" s="115" t="s">
        <v>107</v>
      </c>
      <c r="E103" s="116"/>
      <c r="F103" s="116"/>
      <c r="G103" s="116"/>
      <c r="H103" s="116"/>
      <c r="I103" s="116"/>
      <c r="J103" s="117">
        <f>J271</f>
        <v>0</v>
      </c>
      <c r="L103" s="114"/>
    </row>
    <row r="104" spans="1:31" s="10" customFormat="1" ht="19.899999999999999" customHeight="1">
      <c r="B104" s="114"/>
      <c r="D104" s="115" t="s">
        <v>108</v>
      </c>
      <c r="E104" s="116"/>
      <c r="F104" s="116"/>
      <c r="G104" s="116"/>
      <c r="H104" s="116"/>
      <c r="I104" s="116"/>
      <c r="J104" s="117">
        <f>J321</f>
        <v>0</v>
      </c>
      <c r="L104" s="114"/>
    </row>
    <row r="105" spans="1:31" s="10" customFormat="1" ht="19.899999999999999" customHeight="1">
      <c r="B105" s="114"/>
      <c r="D105" s="115" t="s">
        <v>109</v>
      </c>
      <c r="E105" s="116"/>
      <c r="F105" s="116"/>
      <c r="G105" s="116"/>
      <c r="H105" s="116"/>
      <c r="I105" s="116"/>
      <c r="J105" s="117">
        <f>J327</f>
        <v>0</v>
      </c>
      <c r="L105" s="114"/>
    </row>
    <row r="106" spans="1:31" s="9" customFormat="1" ht="24.95" customHeight="1">
      <c r="B106" s="110"/>
      <c r="D106" s="111" t="s">
        <v>110</v>
      </c>
      <c r="E106" s="112"/>
      <c r="F106" s="112"/>
      <c r="G106" s="112"/>
      <c r="H106" s="112"/>
      <c r="I106" s="112"/>
      <c r="J106" s="113">
        <f>J329</f>
        <v>0</v>
      </c>
      <c r="L106" s="110"/>
    </row>
    <row r="107" spans="1:31" s="10" customFormat="1" ht="19.899999999999999" customHeight="1">
      <c r="B107" s="114"/>
      <c r="D107" s="115" t="s">
        <v>111</v>
      </c>
      <c r="E107" s="116"/>
      <c r="F107" s="116"/>
      <c r="G107" s="116"/>
      <c r="H107" s="116"/>
      <c r="I107" s="116"/>
      <c r="J107" s="117">
        <f>J330</f>
        <v>0</v>
      </c>
      <c r="L107" s="114"/>
    </row>
    <row r="108" spans="1:31" s="10" customFormat="1" ht="19.899999999999999" customHeight="1">
      <c r="B108" s="114"/>
      <c r="D108" s="115" t="s">
        <v>112</v>
      </c>
      <c r="E108" s="116"/>
      <c r="F108" s="116"/>
      <c r="G108" s="116"/>
      <c r="H108" s="116"/>
      <c r="I108" s="116"/>
      <c r="J108" s="117">
        <f>J344</f>
        <v>0</v>
      </c>
      <c r="L108" s="114"/>
    </row>
    <row r="109" spans="1:31" s="9" customFormat="1" ht="24.95" customHeight="1">
      <c r="B109" s="110"/>
      <c r="D109" s="111" t="s">
        <v>113</v>
      </c>
      <c r="E109" s="112"/>
      <c r="F109" s="112"/>
      <c r="G109" s="112"/>
      <c r="H109" s="112"/>
      <c r="I109" s="112"/>
      <c r="J109" s="113">
        <f>J346</f>
        <v>0</v>
      </c>
      <c r="L109" s="110"/>
    </row>
    <row r="110" spans="1:31" s="2" customFormat="1" ht="21.7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5" spans="1:31" s="2" customFormat="1" ht="6.95" customHeight="1">
      <c r="A115" s="30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2" customFormat="1" ht="24.95" customHeight="1">
      <c r="A116" s="30"/>
      <c r="B116" s="31"/>
      <c r="C116" s="19" t="s">
        <v>114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12" customHeight="1">
      <c r="A118" s="30"/>
      <c r="B118" s="31"/>
      <c r="C118" s="25" t="s">
        <v>16</v>
      </c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16.5" customHeight="1">
      <c r="A119" s="30"/>
      <c r="B119" s="31"/>
      <c r="C119" s="30"/>
      <c r="D119" s="30"/>
      <c r="E119" s="220" t="str">
        <f>E7</f>
        <v>Chodník podél silnice I/21 - Chodová Planá - III.etapa</v>
      </c>
      <c r="F119" s="221"/>
      <c r="G119" s="221"/>
      <c r="H119" s="221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12" customHeight="1">
      <c r="A120" s="30"/>
      <c r="B120" s="31"/>
      <c r="C120" s="25" t="s">
        <v>94</v>
      </c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6.5" customHeight="1">
      <c r="A121" s="30"/>
      <c r="B121" s="31"/>
      <c r="C121" s="30"/>
      <c r="D121" s="30"/>
      <c r="E121" s="192" t="str">
        <f>E9</f>
        <v>10 - Zpevněné plochy</v>
      </c>
      <c r="F121" s="219"/>
      <c r="G121" s="219"/>
      <c r="H121" s="219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5" t="s">
        <v>20</v>
      </c>
      <c r="D123" s="30"/>
      <c r="E123" s="30"/>
      <c r="F123" s="23" t="str">
        <f>F12</f>
        <v>Chodová Planá</v>
      </c>
      <c r="G123" s="30"/>
      <c r="H123" s="30"/>
      <c r="I123" s="25" t="s">
        <v>22</v>
      </c>
      <c r="J123" s="53" t="str">
        <f>IF(J12="","",J12)</f>
        <v>2. 11. 2022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6.9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5.2" customHeight="1">
      <c r="A125" s="30"/>
      <c r="B125" s="31"/>
      <c r="C125" s="25" t="s">
        <v>24</v>
      </c>
      <c r="D125" s="30"/>
      <c r="E125" s="30"/>
      <c r="F125" s="23" t="str">
        <f>E15</f>
        <v>M2stys Chodová Planá</v>
      </c>
      <c r="G125" s="30"/>
      <c r="H125" s="30"/>
      <c r="I125" s="25" t="s">
        <v>30</v>
      </c>
      <c r="J125" s="28" t="str">
        <f>E21</f>
        <v>Bc.Pašava Michal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5.2" customHeight="1">
      <c r="A126" s="30"/>
      <c r="B126" s="31"/>
      <c r="C126" s="25" t="s">
        <v>28</v>
      </c>
      <c r="D126" s="30"/>
      <c r="E126" s="30"/>
      <c r="F126" s="23" t="str">
        <f>IF(E18="","",E18)</f>
        <v>Vyplň údaj</v>
      </c>
      <c r="G126" s="30"/>
      <c r="H126" s="30"/>
      <c r="I126" s="25" t="s">
        <v>33</v>
      </c>
      <c r="J126" s="28" t="str">
        <f>E24</f>
        <v>Milan Hájek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0.3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1" customFormat="1" ht="29.25" customHeight="1">
      <c r="A128" s="118"/>
      <c r="B128" s="119"/>
      <c r="C128" s="120" t="s">
        <v>115</v>
      </c>
      <c r="D128" s="121" t="s">
        <v>61</v>
      </c>
      <c r="E128" s="121" t="s">
        <v>57</v>
      </c>
      <c r="F128" s="121" t="s">
        <v>58</v>
      </c>
      <c r="G128" s="121" t="s">
        <v>116</v>
      </c>
      <c r="H128" s="121" t="s">
        <v>117</v>
      </c>
      <c r="I128" s="121" t="s">
        <v>118</v>
      </c>
      <c r="J128" s="121" t="s">
        <v>98</v>
      </c>
      <c r="K128" s="122" t="s">
        <v>119</v>
      </c>
      <c r="L128" s="123"/>
      <c r="M128" s="60" t="s">
        <v>1</v>
      </c>
      <c r="N128" s="61" t="s">
        <v>40</v>
      </c>
      <c r="O128" s="61" t="s">
        <v>120</v>
      </c>
      <c r="P128" s="61" t="s">
        <v>121</v>
      </c>
      <c r="Q128" s="61" t="s">
        <v>122</v>
      </c>
      <c r="R128" s="61" t="s">
        <v>123</v>
      </c>
      <c r="S128" s="61" t="s">
        <v>124</v>
      </c>
      <c r="T128" s="62" t="s">
        <v>125</v>
      </c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</row>
    <row r="129" spans="1:65" s="2" customFormat="1" ht="22.9" customHeight="1">
      <c r="A129" s="30"/>
      <c r="B129" s="31"/>
      <c r="C129" s="67" t="s">
        <v>126</v>
      </c>
      <c r="D129" s="30"/>
      <c r="E129" s="30"/>
      <c r="F129" s="30"/>
      <c r="G129" s="30"/>
      <c r="H129" s="30"/>
      <c r="I129" s="30"/>
      <c r="J129" s="124">
        <f>BK129</f>
        <v>0</v>
      </c>
      <c r="K129" s="30"/>
      <c r="L129" s="31"/>
      <c r="M129" s="63"/>
      <c r="N129" s="54"/>
      <c r="O129" s="64"/>
      <c r="P129" s="125">
        <f>P130+P329+P346</f>
        <v>0</v>
      </c>
      <c r="Q129" s="64"/>
      <c r="R129" s="125">
        <f>R130+R329+R346</f>
        <v>712.76055640000004</v>
      </c>
      <c r="S129" s="64"/>
      <c r="T129" s="126">
        <f>T130+T329+T346</f>
        <v>251.87200000000001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5" t="s">
        <v>75</v>
      </c>
      <c r="AU129" s="15" t="s">
        <v>100</v>
      </c>
      <c r="BK129" s="127">
        <f>BK130+BK329+BK346</f>
        <v>0</v>
      </c>
    </row>
    <row r="130" spans="1:65" s="12" customFormat="1" ht="25.9" customHeight="1">
      <c r="B130" s="128"/>
      <c r="D130" s="129" t="s">
        <v>75</v>
      </c>
      <c r="E130" s="130" t="s">
        <v>127</v>
      </c>
      <c r="F130" s="130" t="s">
        <v>128</v>
      </c>
      <c r="I130" s="131"/>
      <c r="J130" s="132">
        <f>BK130</f>
        <v>0</v>
      </c>
      <c r="L130" s="128"/>
      <c r="M130" s="133"/>
      <c r="N130" s="134"/>
      <c r="O130" s="134"/>
      <c r="P130" s="135">
        <f>P131+P182+P195+P198+P251+P271+P321+P327</f>
        <v>0</v>
      </c>
      <c r="Q130" s="134"/>
      <c r="R130" s="135">
        <f>R131+R182+R195+R198+R251+R271+R321+R327</f>
        <v>712.38045640000007</v>
      </c>
      <c r="S130" s="134"/>
      <c r="T130" s="136">
        <f>T131+T182+T195+T198+T251+T271+T321+T327</f>
        <v>251.87200000000001</v>
      </c>
      <c r="AR130" s="129" t="s">
        <v>84</v>
      </c>
      <c r="AT130" s="137" t="s">
        <v>75</v>
      </c>
      <c r="AU130" s="137" t="s">
        <v>76</v>
      </c>
      <c r="AY130" s="129" t="s">
        <v>129</v>
      </c>
      <c r="BK130" s="138">
        <f>BK131+BK182+BK195+BK198+BK251+BK271+BK321+BK327</f>
        <v>0</v>
      </c>
    </row>
    <row r="131" spans="1:65" s="12" customFormat="1" ht="22.9" customHeight="1">
      <c r="B131" s="128"/>
      <c r="D131" s="129" t="s">
        <v>75</v>
      </c>
      <c r="E131" s="139" t="s">
        <v>84</v>
      </c>
      <c r="F131" s="139" t="s">
        <v>130</v>
      </c>
      <c r="I131" s="131"/>
      <c r="J131" s="140">
        <f>BK131</f>
        <v>0</v>
      </c>
      <c r="L131" s="128"/>
      <c r="M131" s="133"/>
      <c r="N131" s="134"/>
      <c r="O131" s="134"/>
      <c r="P131" s="135">
        <f>SUM(P132:P181)</f>
        <v>0</v>
      </c>
      <c r="Q131" s="134"/>
      <c r="R131" s="135">
        <f>SUM(R132:R181)</f>
        <v>21.803000000000001</v>
      </c>
      <c r="S131" s="134"/>
      <c r="T131" s="136">
        <f>SUM(T132:T181)</f>
        <v>251.78500000000003</v>
      </c>
      <c r="AR131" s="129" t="s">
        <v>84</v>
      </c>
      <c r="AT131" s="137" t="s">
        <v>75</v>
      </c>
      <c r="AU131" s="137" t="s">
        <v>84</v>
      </c>
      <c r="AY131" s="129" t="s">
        <v>129</v>
      </c>
      <c r="BK131" s="138">
        <f>SUM(BK132:BK181)</f>
        <v>0</v>
      </c>
    </row>
    <row r="132" spans="1:65" s="2" customFormat="1" ht="33" customHeight="1">
      <c r="A132" s="30"/>
      <c r="B132" s="141"/>
      <c r="C132" s="142" t="s">
        <v>84</v>
      </c>
      <c r="D132" s="142" t="s">
        <v>131</v>
      </c>
      <c r="E132" s="143" t="s">
        <v>132</v>
      </c>
      <c r="F132" s="144" t="s">
        <v>133</v>
      </c>
      <c r="G132" s="145" t="s">
        <v>134</v>
      </c>
      <c r="H132" s="146">
        <v>4</v>
      </c>
      <c r="I132" s="147"/>
      <c r="J132" s="148">
        <f>ROUND(I132*H132,2)</f>
        <v>0</v>
      </c>
      <c r="K132" s="144" t="s">
        <v>135</v>
      </c>
      <c r="L132" s="31"/>
      <c r="M132" s="149" t="s">
        <v>1</v>
      </c>
      <c r="N132" s="150" t="s">
        <v>41</v>
      </c>
      <c r="O132" s="56"/>
      <c r="P132" s="151">
        <f>O132*H132</f>
        <v>0</v>
      </c>
      <c r="Q132" s="151">
        <v>0</v>
      </c>
      <c r="R132" s="151">
        <f>Q132*H132</f>
        <v>0</v>
      </c>
      <c r="S132" s="151">
        <v>0</v>
      </c>
      <c r="T132" s="152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3" t="s">
        <v>136</v>
      </c>
      <c r="AT132" s="153" t="s">
        <v>131</v>
      </c>
      <c r="AU132" s="153" t="s">
        <v>86</v>
      </c>
      <c r="AY132" s="15" t="s">
        <v>129</v>
      </c>
      <c r="BE132" s="154">
        <f>IF(N132="základní",J132,0)</f>
        <v>0</v>
      </c>
      <c r="BF132" s="154">
        <f>IF(N132="snížená",J132,0)</f>
        <v>0</v>
      </c>
      <c r="BG132" s="154">
        <f>IF(N132="zákl. přenesená",J132,0)</f>
        <v>0</v>
      </c>
      <c r="BH132" s="154">
        <f>IF(N132="sníž. přenesená",J132,0)</f>
        <v>0</v>
      </c>
      <c r="BI132" s="154">
        <f>IF(N132="nulová",J132,0)</f>
        <v>0</v>
      </c>
      <c r="BJ132" s="15" t="s">
        <v>84</v>
      </c>
      <c r="BK132" s="154">
        <f>ROUND(I132*H132,2)</f>
        <v>0</v>
      </c>
      <c r="BL132" s="15" t="s">
        <v>136</v>
      </c>
      <c r="BM132" s="153" t="s">
        <v>137</v>
      </c>
    </row>
    <row r="133" spans="1:65" s="13" customFormat="1">
      <c r="B133" s="155"/>
      <c r="D133" s="156" t="s">
        <v>138</v>
      </c>
      <c r="E133" s="157" t="s">
        <v>1</v>
      </c>
      <c r="F133" s="158" t="s">
        <v>136</v>
      </c>
      <c r="H133" s="159">
        <v>4</v>
      </c>
      <c r="I133" s="160"/>
      <c r="L133" s="155"/>
      <c r="M133" s="161"/>
      <c r="N133" s="162"/>
      <c r="O133" s="162"/>
      <c r="P133" s="162"/>
      <c r="Q133" s="162"/>
      <c r="R133" s="162"/>
      <c r="S133" s="162"/>
      <c r="T133" s="163"/>
      <c r="AT133" s="157" t="s">
        <v>138</v>
      </c>
      <c r="AU133" s="157" t="s">
        <v>86</v>
      </c>
      <c r="AV133" s="13" t="s">
        <v>86</v>
      </c>
      <c r="AW133" s="13" t="s">
        <v>32</v>
      </c>
      <c r="AX133" s="13" t="s">
        <v>84</v>
      </c>
      <c r="AY133" s="157" t="s">
        <v>129</v>
      </c>
    </row>
    <row r="134" spans="1:65" s="2" customFormat="1" ht="24.2" customHeight="1">
      <c r="A134" s="30"/>
      <c r="B134" s="141"/>
      <c r="C134" s="142" t="s">
        <v>86</v>
      </c>
      <c r="D134" s="142" t="s">
        <v>131</v>
      </c>
      <c r="E134" s="143" t="s">
        <v>139</v>
      </c>
      <c r="F134" s="144" t="s">
        <v>140</v>
      </c>
      <c r="G134" s="145" t="s">
        <v>141</v>
      </c>
      <c r="H134" s="146">
        <v>3</v>
      </c>
      <c r="I134" s="147"/>
      <c r="J134" s="148">
        <f>ROUND(I134*H134,2)</f>
        <v>0</v>
      </c>
      <c r="K134" s="144" t="s">
        <v>135</v>
      </c>
      <c r="L134" s="31"/>
      <c r="M134" s="149" t="s">
        <v>1</v>
      </c>
      <c r="N134" s="150" t="s">
        <v>41</v>
      </c>
      <c r="O134" s="56"/>
      <c r="P134" s="151">
        <f>O134*H134</f>
        <v>0</v>
      </c>
      <c r="Q134" s="151">
        <v>0</v>
      </c>
      <c r="R134" s="151">
        <f>Q134*H134</f>
        <v>0</v>
      </c>
      <c r="S134" s="151">
        <v>0</v>
      </c>
      <c r="T134" s="152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3" t="s">
        <v>136</v>
      </c>
      <c r="AT134" s="153" t="s">
        <v>131</v>
      </c>
      <c r="AU134" s="153" t="s">
        <v>86</v>
      </c>
      <c r="AY134" s="15" t="s">
        <v>129</v>
      </c>
      <c r="BE134" s="154">
        <f>IF(N134="základní",J134,0)</f>
        <v>0</v>
      </c>
      <c r="BF134" s="154">
        <f>IF(N134="snížená",J134,0)</f>
        <v>0</v>
      </c>
      <c r="BG134" s="154">
        <f>IF(N134="zákl. přenesená",J134,0)</f>
        <v>0</v>
      </c>
      <c r="BH134" s="154">
        <f>IF(N134="sníž. přenesená",J134,0)</f>
        <v>0</v>
      </c>
      <c r="BI134" s="154">
        <f>IF(N134="nulová",J134,0)</f>
        <v>0</v>
      </c>
      <c r="BJ134" s="15" t="s">
        <v>84</v>
      </c>
      <c r="BK134" s="154">
        <f>ROUND(I134*H134,2)</f>
        <v>0</v>
      </c>
      <c r="BL134" s="15" t="s">
        <v>136</v>
      </c>
      <c r="BM134" s="153" t="s">
        <v>142</v>
      </c>
    </row>
    <row r="135" spans="1:65" s="2" customFormat="1" ht="24.2" customHeight="1">
      <c r="A135" s="30"/>
      <c r="B135" s="141"/>
      <c r="C135" s="142" t="s">
        <v>143</v>
      </c>
      <c r="D135" s="142" t="s">
        <v>131</v>
      </c>
      <c r="E135" s="143" t="s">
        <v>144</v>
      </c>
      <c r="F135" s="144" t="s">
        <v>145</v>
      </c>
      <c r="G135" s="145" t="s">
        <v>134</v>
      </c>
      <c r="H135" s="146">
        <v>0.75</v>
      </c>
      <c r="I135" s="147"/>
      <c r="J135" s="148">
        <f>ROUND(I135*H135,2)</f>
        <v>0</v>
      </c>
      <c r="K135" s="144" t="s">
        <v>135</v>
      </c>
      <c r="L135" s="31"/>
      <c r="M135" s="149" t="s">
        <v>1</v>
      </c>
      <c r="N135" s="150" t="s">
        <v>41</v>
      </c>
      <c r="O135" s="56"/>
      <c r="P135" s="151">
        <f>O135*H135</f>
        <v>0</v>
      </c>
      <c r="Q135" s="151">
        <v>0</v>
      </c>
      <c r="R135" s="151">
        <f>Q135*H135</f>
        <v>0</v>
      </c>
      <c r="S135" s="151">
        <v>0</v>
      </c>
      <c r="T135" s="152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3" t="s">
        <v>136</v>
      </c>
      <c r="AT135" s="153" t="s">
        <v>131</v>
      </c>
      <c r="AU135" s="153" t="s">
        <v>86</v>
      </c>
      <c r="AY135" s="15" t="s">
        <v>129</v>
      </c>
      <c r="BE135" s="154">
        <f>IF(N135="základní",J135,0)</f>
        <v>0</v>
      </c>
      <c r="BF135" s="154">
        <f>IF(N135="snížená",J135,0)</f>
        <v>0</v>
      </c>
      <c r="BG135" s="154">
        <f>IF(N135="zákl. přenesená",J135,0)</f>
        <v>0</v>
      </c>
      <c r="BH135" s="154">
        <f>IF(N135="sníž. přenesená",J135,0)</f>
        <v>0</v>
      </c>
      <c r="BI135" s="154">
        <f>IF(N135="nulová",J135,0)</f>
        <v>0</v>
      </c>
      <c r="BJ135" s="15" t="s">
        <v>84</v>
      </c>
      <c r="BK135" s="154">
        <f>ROUND(I135*H135,2)</f>
        <v>0</v>
      </c>
      <c r="BL135" s="15" t="s">
        <v>136</v>
      </c>
      <c r="BM135" s="153" t="s">
        <v>146</v>
      </c>
    </row>
    <row r="136" spans="1:65" s="13" customFormat="1">
      <c r="B136" s="155"/>
      <c r="D136" s="156" t="s">
        <v>138</v>
      </c>
      <c r="E136" s="157" t="s">
        <v>1</v>
      </c>
      <c r="F136" s="158" t="s">
        <v>147</v>
      </c>
      <c r="H136" s="159">
        <v>0.75</v>
      </c>
      <c r="I136" s="160"/>
      <c r="L136" s="155"/>
      <c r="M136" s="161"/>
      <c r="N136" s="162"/>
      <c r="O136" s="162"/>
      <c r="P136" s="162"/>
      <c r="Q136" s="162"/>
      <c r="R136" s="162"/>
      <c r="S136" s="162"/>
      <c r="T136" s="163"/>
      <c r="AT136" s="157" t="s">
        <v>138</v>
      </c>
      <c r="AU136" s="157" t="s">
        <v>86</v>
      </c>
      <c r="AV136" s="13" t="s">
        <v>86</v>
      </c>
      <c r="AW136" s="13" t="s">
        <v>32</v>
      </c>
      <c r="AX136" s="13" t="s">
        <v>84</v>
      </c>
      <c r="AY136" s="157" t="s">
        <v>129</v>
      </c>
    </row>
    <row r="137" spans="1:65" s="2" customFormat="1" ht="24.2" customHeight="1">
      <c r="A137" s="30"/>
      <c r="B137" s="141"/>
      <c r="C137" s="142" t="s">
        <v>136</v>
      </c>
      <c r="D137" s="142" t="s">
        <v>131</v>
      </c>
      <c r="E137" s="143" t="s">
        <v>148</v>
      </c>
      <c r="F137" s="144" t="s">
        <v>149</v>
      </c>
      <c r="G137" s="145" t="s">
        <v>134</v>
      </c>
      <c r="H137" s="146">
        <v>45</v>
      </c>
      <c r="I137" s="147"/>
      <c r="J137" s="148">
        <f>ROUND(I137*H137,2)</f>
        <v>0</v>
      </c>
      <c r="K137" s="144" t="s">
        <v>135</v>
      </c>
      <c r="L137" s="31"/>
      <c r="M137" s="149" t="s">
        <v>1</v>
      </c>
      <c r="N137" s="150" t="s">
        <v>41</v>
      </c>
      <c r="O137" s="56"/>
      <c r="P137" s="151">
        <f>O137*H137</f>
        <v>0</v>
      </c>
      <c r="Q137" s="151">
        <v>0</v>
      </c>
      <c r="R137" s="151">
        <f>Q137*H137</f>
        <v>0</v>
      </c>
      <c r="S137" s="151">
        <v>0.17</v>
      </c>
      <c r="T137" s="152">
        <f>S137*H137</f>
        <v>7.65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3" t="s">
        <v>136</v>
      </c>
      <c r="AT137" s="153" t="s">
        <v>131</v>
      </c>
      <c r="AU137" s="153" t="s">
        <v>86</v>
      </c>
      <c r="AY137" s="15" t="s">
        <v>129</v>
      </c>
      <c r="BE137" s="154">
        <f>IF(N137="základní",J137,0)</f>
        <v>0</v>
      </c>
      <c r="BF137" s="154">
        <f>IF(N137="snížená",J137,0)</f>
        <v>0</v>
      </c>
      <c r="BG137" s="154">
        <f>IF(N137="zákl. přenesená",J137,0)</f>
        <v>0</v>
      </c>
      <c r="BH137" s="154">
        <f>IF(N137="sníž. přenesená",J137,0)</f>
        <v>0</v>
      </c>
      <c r="BI137" s="154">
        <f>IF(N137="nulová",J137,0)</f>
        <v>0</v>
      </c>
      <c r="BJ137" s="15" t="s">
        <v>84</v>
      </c>
      <c r="BK137" s="154">
        <f>ROUND(I137*H137,2)</f>
        <v>0</v>
      </c>
      <c r="BL137" s="15" t="s">
        <v>136</v>
      </c>
      <c r="BM137" s="153" t="s">
        <v>150</v>
      </c>
    </row>
    <row r="138" spans="1:65" s="13" customFormat="1">
      <c r="B138" s="155"/>
      <c r="D138" s="156" t="s">
        <v>138</v>
      </c>
      <c r="E138" s="157" t="s">
        <v>1</v>
      </c>
      <c r="F138" s="158" t="s">
        <v>151</v>
      </c>
      <c r="H138" s="159">
        <v>45</v>
      </c>
      <c r="I138" s="160"/>
      <c r="L138" s="155"/>
      <c r="M138" s="161"/>
      <c r="N138" s="162"/>
      <c r="O138" s="162"/>
      <c r="P138" s="162"/>
      <c r="Q138" s="162"/>
      <c r="R138" s="162"/>
      <c r="S138" s="162"/>
      <c r="T138" s="163"/>
      <c r="AT138" s="157" t="s">
        <v>138</v>
      </c>
      <c r="AU138" s="157" t="s">
        <v>86</v>
      </c>
      <c r="AV138" s="13" t="s">
        <v>86</v>
      </c>
      <c r="AW138" s="13" t="s">
        <v>32</v>
      </c>
      <c r="AX138" s="13" t="s">
        <v>84</v>
      </c>
      <c r="AY138" s="157" t="s">
        <v>129</v>
      </c>
    </row>
    <row r="139" spans="1:65" s="2" customFormat="1" ht="24.2" customHeight="1">
      <c r="A139" s="30"/>
      <c r="B139" s="141"/>
      <c r="C139" s="142" t="s">
        <v>152</v>
      </c>
      <c r="D139" s="142" t="s">
        <v>131</v>
      </c>
      <c r="E139" s="143" t="s">
        <v>153</v>
      </c>
      <c r="F139" s="144" t="s">
        <v>154</v>
      </c>
      <c r="G139" s="145" t="s">
        <v>134</v>
      </c>
      <c r="H139" s="146">
        <v>125</v>
      </c>
      <c r="I139" s="147"/>
      <c r="J139" s="148">
        <f t="shared" ref="J139:J144" si="0">ROUND(I139*H139,2)</f>
        <v>0</v>
      </c>
      <c r="K139" s="144" t="s">
        <v>135</v>
      </c>
      <c r="L139" s="31"/>
      <c r="M139" s="149" t="s">
        <v>1</v>
      </c>
      <c r="N139" s="150" t="s">
        <v>41</v>
      </c>
      <c r="O139" s="56"/>
      <c r="P139" s="151">
        <f t="shared" ref="P139:P144" si="1">O139*H139</f>
        <v>0</v>
      </c>
      <c r="Q139" s="151">
        <v>4.0000000000000003E-5</v>
      </c>
      <c r="R139" s="151">
        <f t="shared" ref="R139:R144" si="2">Q139*H139</f>
        <v>5.0000000000000001E-3</v>
      </c>
      <c r="S139" s="151">
        <v>0.115</v>
      </c>
      <c r="T139" s="152">
        <f t="shared" ref="T139:T144" si="3">S139*H139</f>
        <v>14.375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3" t="s">
        <v>136</v>
      </c>
      <c r="AT139" s="153" t="s">
        <v>131</v>
      </c>
      <c r="AU139" s="153" t="s">
        <v>86</v>
      </c>
      <c r="AY139" s="15" t="s">
        <v>129</v>
      </c>
      <c r="BE139" s="154">
        <f t="shared" ref="BE139:BE144" si="4">IF(N139="základní",J139,0)</f>
        <v>0</v>
      </c>
      <c r="BF139" s="154">
        <f t="shared" ref="BF139:BF144" si="5">IF(N139="snížená",J139,0)</f>
        <v>0</v>
      </c>
      <c r="BG139" s="154">
        <f t="shared" ref="BG139:BG144" si="6">IF(N139="zákl. přenesená",J139,0)</f>
        <v>0</v>
      </c>
      <c r="BH139" s="154">
        <f t="shared" ref="BH139:BH144" si="7">IF(N139="sníž. přenesená",J139,0)</f>
        <v>0</v>
      </c>
      <c r="BI139" s="154">
        <f t="shared" ref="BI139:BI144" si="8">IF(N139="nulová",J139,0)</f>
        <v>0</v>
      </c>
      <c r="BJ139" s="15" t="s">
        <v>84</v>
      </c>
      <c r="BK139" s="154">
        <f t="shared" ref="BK139:BK144" si="9">ROUND(I139*H139,2)</f>
        <v>0</v>
      </c>
      <c r="BL139" s="15" t="s">
        <v>136</v>
      </c>
      <c r="BM139" s="153" t="s">
        <v>155</v>
      </c>
    </row>
    <row r="140" spans="1:65" s="2" customFormat="1" ht="24.2" customHeight="1">
      <c r="A140" s="30"/>
      <c r="B140" s="141"/>
      <c r="C140" s="142" t="s">
        <v>156</v>
      </c>
      <c r="D140" s="142" t="s">
        <v>131</v>
      </c>
      <c r="E140" s="143" t="s">
        <v>157</v>
      </c>
      <c r="F140" s="144" t="s">
        <v>158</v>
      </c>
      <c r="G140" s="145" t="s">
        <v>134</v>
      </c>
      <c r="H140" s="146">
        <v>615</v>
      </c>
      <c r="I140" s="147"/>
      <c r="J140" s="148">
        <f t="shared" si="0"/>
        <v>0</v>
      </c>
      <c r="K140" s="144" t="s">
        <v>135</v>
      </c>
      <c r="L140" s="31"/>
      <c r="M140" s="149" t="s">
        <v>1</v>
      </c>
      <c r="N140" s="150" t="s">
        <v>41</v>
      </c>
      <c r="O140" s="56"/>
      <c r="P140" s="151">
        <f t="shared" si="1"/>
        <v>0</v>
      </c>
      <c r="Q140" s="151">
        <v>8.0000000000000007E-5</v>
      </c>
      <c r="R140" s="151">
        <f t="shared" si="2"/>
        <v>4.9200000000000001E-2</v>
      </c>
      <c r="S140" s="151">
        <v>0.23</v>
      </c>
      <c r="T140" s="152">
        <f t="shared" si="3"/>
        <v>141.45000000000002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3" t="s">
        <v>136</v>
      </c>
      <c r="AT140" s="153" t="s">
        <v>131</v>
      </c>
      <c r="AU140" s="153" t="s">
        <v>86</v>
      </c>
      <c r="AY140" s="15" t="s">
        <v>129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5" t="s">
        <v>84</v>
      </c>
      <c r="BK140" s="154">
        <f t="shared" si="9"/>
        <v>0</v>
      </c>
      <c r="BL140" s="15" t="s">
        <v>136</v>
      </c>
      <c r="BM140" s="153" t="s">
        <v>159</v>
      </c>
    </row>
    <row r="141" spans="1:65" s="2" customFormat="1" ht="16.5" customHeight="1">
      <c r="A141" s="30"/>
      <c r="B141" s="141"/>
      <c r="C141" s="142" t="s">
        <v>160</v>
      </c>
      <c r="D141" s="142" t="s">
        <v>131</v>
      </c>
      <c r="E141" s="143" t="s">
        <v>161</v>
      </c>
      <c r="F141" s="144" t="s">
        <v>162</v>
      </c>
      <c r="G141" s="145" t="s">
        <v>163</v>
      </c>
      <c r="H141" s="146">
        <v>279</v>
      </c>
      <c r="I141" s="147"/>
      <c r="J141" s="148">
        <f t="shared" si="0"/>
        <v>0</v>
      </c>
      <c r="K141" s="144" t="s">
        <v>135</v>
      </c>
      <c r="L141" s="31"/>
      <c r="M141" s="149" t="s">
        <v>1</v>
      </c>
      <c r="N141" s="150" t="s">
        <v>41</v>
      </c>
      <c r="O141" s="56"/>
      <c r="P141" s="151">
        <f t="shared" si="1"/>
        <v>0</v>
      </c>
      <c r="Q141" s="151">
        <v>0</v>
      </c>
      <c r="R141" s="151">
        <f t="shared" si="2"/>
        <v>0</v>
      </c>
      <c r="S141" s="151">
        <v>0.28999999999999998</v>
      </c>
      <c r="T141" s="152">
        <f t="shared" si="3"/>
        <v>80.91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3" t="s">
        <v>136</v>
      </c>
      <c r="AT141" s="153" t="s">
        <v>131</v>
      </c>
      <c r="AU141" s="153" t="s">
        <v>86</v>
      </c>
      <c r="AY141" s="15" t="s">
        <v>129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5" t="s">
        <v>84</v>
      </c>
      <c r="BK141" s="154">
        <f t="shared" si="9"/>
        <v>0</v>
      </c>
      <c r="BL141" s="15" t="s">
        <v>136</v>
      </c>
      <c r="BM141" s="153" t="s">
        <v>164</v>
      </c>
    </row>
    <row r="142" spans="1:65" s="2" customFormat="1" ht="16.5" customHeight="1">
      <c r="A142" s="30"/>
      <c r="B142" s="141"/>
      <c r="C142" s="142" t="s">
        <v>165</v>
      </c>
      <c r="D142" s="142" t="s">
        <v>131</v>
      </c>
      <c r="E142" s="143" t="s">
        <v>166</v>
      </c>
      <c r="F142" s="144" t="s">
        <v>167</v>
      </c>
      <c r="G142" s="145" t="s">
        <v>163</v>
      </c>
      <c r="H142" s="146">
        <v>185</v>
      </c>
      <c r="I142" s="147"/>
      <c r="J142" s="148">
        <f t="shared" si="0"/>
        <v>0</v>
      </c>
      <c r="K142" s="144" t="s">
        <v>135</v>
      </c>
      <c r="L142" s="31"/>
      <c r="M142" s="149" t="s">
        <v>1</v>
      </c>
      <c r="N142" s="150" t="s">
        <v>41</v>
      </c>
      <c r="O142" s="56"/>
      <c r="P142" s="151">
        <f t="shared" si="1"/>
        <v>0</v>
      </c>
      <c r="Q142" s="151">
        <v>0</v>
      </c>
      <c r="R142" s="151">
        <f t="shared" si="2"/>
        <v>0</v>
      </c>
      <c r="S142" s="151">
        <v>0.04</v>
      </c>
      <c r="T142" s="152">
        <f t="shared" si="3"/>
        <v>7.4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3" t="s">
        <v>136</v>
      </c>
      <c r="AT142" s="153" t="s">
        <v>131</v>
      </c>
      <c r="AU142" s="153" t="s">
        <v>86</v>
      </c>
      <c r="AY142" s="15" t="s">
        <v>129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5" t="s">
        <v>84</v>
      </c>
      <c r="BK142" s="154">
        <f t="shared" si="9"/>
        <v>0</v>
      </c>
      <c r="BL142" s="15" t="s">
        <v>136</v>
      </c>
      <c r="BM142" s="153" t="s">
        <v>168</v>
      </c>
    </row>
    <row r="143" spans="1:65" s="2" customFormat="1" ht="24.2" customHeight="1">
      <c r="A143" s="30"/>
      <c r="B143" s="141"/>
      <c r="C143" s="142" t="s">
        <v>169</v>
      </c>
      <c r="D143" s="142" t="s">
        <v>131</v>
      </c>
      <c r="E143" s="143" t="s">
        <v>170</v>
      </c>
      <c r="F143" s="144" t="s">
        <v>171</v>
      </c>
      <c r="G143" s="145" t="s">
        <v>134</v>
      </c>
      <c r="H143" s="146">
        <v>540</v>
      </c>
      <c r="I143" s="147"/>
      <c r="J143" s="148">
        <f t="shared" si="0"/>
        <v>0</v>
      </c>
      <c r="K143" s="144" t="s">
        <v>135</v>
      </c>
      <c r="L143" s="31"/>
      <c r="M143" s="149" t="s">
        <v>1</v>
      </c>
      <c r="N143" s="150" t="s">
        <v>41</v>
      </c>
      <c r="O143" s="56"/>
      <c r="P143" s="151">
        <f t="shared" si="1"/>
        <v>0</v>
      </c>
      <c r="Q143" s="151">
        <v>0</v>
      </c>
      <c r="R143" s="151">
        <f t="shared" si="2"/>
        <v>0</v>
      </c>
      <c r="S143" s="151">
        <v>0</v>
      </c>
      <c r="T143" s="152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3" t="s">
        <v>136</v>
      </c>
      <c r="AT143" s="153" t="s">
        <v>131</v>
      </c>
      <c r="AU143" s="153" t="s">
        <v>86</v>
      </c>
      <c r="AY143" s="15" t="s">
        <v>129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5" t="s">
        <v>84</v>
      </c>
      <c r="BK143" s="154">
        <f t="shared" si="9"/>
        <v>0</v>
      </c>
      <c r="BL143" s="15" t="s">
        <v>136</v>
      </c>
      <c r="BM143" s="153" t="s">
        <v>172</v>
      </c>
    </row>
    <row r="144" spans="1:65" s="2" customFormat="1" ht="33" customHeight="1">
      <c r="A144" s="30"/>
      <c r="B144" s="141"/>
      <c r="C144" s="142" t="s">
        <v>81</v>
      </c>
      <c r="D144" s="142" t="s">
        <v>131</v>
      </c>
      <c r="E144" s="143" t="s">
        <v>173</v>
      </c>
      <c r="F144" s="144" t="s">
        <v>174</v>
      </c>
      <c r="G144" s="145" t="s">
        <v>175</v>
      </c>
      <c r="H144" s="146">
        <v>535.91999999999996</v>
      </c>
      <c r="I144" s="147"/>
      <c r="J144" s="148">
        <f t="shared" si="0"/>
        <v>0</v>
      </c>
      <c r="K144" s="144" t="s">
        <v>135</v>
      </c>
      <c r="L144" s="31"/>
      <c r="M144" s="149" t="s">
        <v>1</v>
      </c>
      <c r="N144" s="150" t="s">
        <v>41</v>
      </c>
      <c r="O144" s="56"/>
      <c r="P144" s="151">
        <f t="shared" si="1"/>
        <v>0</v>
      </c>
      <c r="Q144" s="151">
        <v>0</v>
      </c>
      <c r="R144" s="151">
        <f t="shared" si="2"/>
        <v>0</v>
      </c>
      <c r="S144" s="151">
        <v>0</v>
      </c>
      <c r="T144" s="152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3" t="s">
        <v>136</v>
      </c>
      <c r="AT144" s="153" t="s">
        <v>131</v>
      </c>
      <c r="AU144" s="153" t="s">
        <v>86</v>
      </c>
      <c r="AY144" s="15" t="s">
        <v>129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5" t="s">
        <v>84</v>
      </c>
      <c r="BK144" s="154">
        <f t="shared" si="9"/>
        <v>0</v>
      </c>
      <c r="BL144" s="15" t="s">
        <v>136</v>
      </c>
      <c r="BM144" s="153" t="s">
        <v>176</v>
      </c>
    </row>
    <row r="145" spans="1:65" s="13" customFormat="1">
      <c r="B145" s="155"/>
      <c r="D145" s="156" t="s">
        <v>138</v>
      </c>
      <c r="E145" s="157" t="s">
        <v>1</v>
      </c>
      <c r="F145" s="158" t="s">
        <v>177</v>
      </c>
      <c r="H145" s="159">
        <v>119.6</v>
      </c>
      <c r="I145" s="160"/>
      <c r="L145" s="155"/>
      <c r="M145" s="161"/>
      <c r="N145" s="162"/>
      <c r="O145" s="162"/>
      <c r="P145" s="162"/>
      <c r="Q145" s="162"/>
      <c r="R145" s="162"/>
      <c r="S145" s="162"/>
      <c r="T145" s="163"/>
      <c r="AT145" s="157" t="s">
        <v>138</v>
      </c>
      <c r="AU145" s="157" t="s">
        <v>86</v>
      </c>
      <c r="AV145" s="13" t="s">
        <v>86</v>
      </c>
      <c r="AW145" s="13" t="s">
        <v>32</v>
      </c>
      <c r="AX145" s="13" t="s">
        <v>76</v>
      </c>
      <c r="AY145" s="157" t="s">
        <v>129</v>
      </c>
    </row>
    <row r="146" spans="1:65" s="13" customFormat="1">
      <c r="B146" s="155"/>
      <c r="D146" s="156" t="s">
        <v>138</v>
      </c>
      <c r="E146" s="157" t="s">
        <v>1</v>
      </c>
      <c r="F146" s="158" t="s">
        <v>178</v>
      </c>
      <c r="H146" s="159">
        <v>104</v>
      </c>
      <c r="I146" s="160"/>
      <c r="L146" s="155"/>
      <c r="M146" s="161"/>
      <c r="N146" s="162"/>
      <c r="O146" s="162"/>
      <c r="P146" s="162"/>
      <c r="Q146" s="162"/>
      <c r="R146" s="162"/>
      <c r="S146" s="162"/>
      <c r="T146" s="163"/>
      <c r="AT146" s="157" t="s">
        <v>138</v>
      </c>
      <c r="AU146" s="157" t="s">
        <v>86</v>
      </c>
      <c r="AV146" s="13" t="s">
        <v>86</v>
      </c>
      <c r="AW146" s="13" t="s">
        <v>32</v>
      </c>
      <c r="AX146" s="13" t="s">
        <v>76</v>
      </c>
      <c r="AY146" s="157" t="s">
        <v>129</v>
      </c>
    </row>
    <row r="147" spans="1:65" s="13" customFormat="1">
      <c r="B147" s="155"/>
      <c r="D147" s="156" t="s">
        <v>138</v>
      </c>
      <c r="E147" s="157" t="s">
        <v>1</v>
      </c>
      <c r="F147" s="158" t="s">
        <v>179</v>
      </c>
      <c r="H147" s="159">
        <v>27</v>
      </c>
      <c r="I147" s="160"/>
      <c r="L147" s="155"/>
      <c r="M147" s="161"/>
      <c r="N147" s="162"/>
      <c r="O147" s="162"/>
      <c r="P147" s="162"/>
      <c r="Q147" s="162"/>
      <c r="R147" s="162"/>
      <c r="S147" s="162"/>
      <c r="T147" s="163"/>
      <c r="AT147" s="157" t="s">
        <v>138</v>
      </c>
      <c r="AU147" s="157" t="s">
        <v>86</v>
      </c>
      <c r="AV147" s="13" t="s">
        <v>86</v>
      </c>
      <c r="AW147" s="13" t="s">
        <v>32</v>
      </c>
      <c r="AX147" s="13" t="s">
        <v>76</v>
      </c>
      <c r="AY147" s="157" t="s">
        <v>129</v>
      </c>
    </row>
    <row r="148" spans="1:65" s="13" customFormat="1">
      <c r="B148" s="155"/>
      <c r="D148" s="156" t="s">
        <v>138</v>
      </c>
      <c r="E148" s="157" t="s">
        <v>1</v>
      </c>
      <c r="F148" s="158" t="s">
        <v>180</v>
      </c>
      <c r="H148" s="159">
        <v>144.9</v>
      </c>
      <c r="I148" s="160"/>
      <c r="L148" s="155"/>
      <c r="M148" s="161"/>
      <c r="N148" s="162"/>
      <c r="O148" s="162"/>
      <c r="P148" s="162"/>
      <c r="Q148" s="162"/>
      <c r="R148" s="162"/>
      <c r="S148" s="162"/>
      <c r="T148" s="163"/>
      <c r="AT148" s="157" t="s">
        <v>138</v>
      </c>
      <c r="AU148" s="157" t="s">
        <v>86</v>
      </c>
      <c r="AV148" s="13" t="s">
        <v>86</v>
      </c>
      <c r="AW148" s="13" t="s">
        <v>32</v>
      </c>
      <c r="AX148" s="13" t="s">
        <v>76</v>
      </c>
      <c r="AY148" s="157" t="s">
        <v>129</v>
      </c>
    </row>
    <row r="149" spans="1:65" s="13" customFormat="1">
      <c r="B149" s="155"/>
      <c r="D149" s="156" t="s">
        <v>138</v>
      </c>
      <c r="E149" s="157" t="s">
        <v>1</v>
      </c>
      <c r="F149" s="158" t="s">
        <v>181</v>
      </c>
      <c r="H149" s="159">
        <v>8.32</v>
      </c>
      <c r="I149" s="160"/>
      <c r="L149" s="155"/>
      <c r="M149" s="161"/>
      <c r="N149" s="162"/>
      <c r="O149" s="162"/>
      <c r="P149" s="162"/>
      <c r="Q149" s="162"/>
      <c r="R149" s="162"/>
      <c r="S149" s="162"/>
      <c r="T149" s="163"/>
      <c r="AT149" s="157" t="s">
        <v>138</v>
      </c>
      <c r="AU149" s="157" t="s">
        <v>86</v>
      </c>
      <c r="AV149" s="13" t="s">
        <v>86</v>
      </c>
      <c r="AW149" s="13" t="s">
        <v>32</v>
      </c>
      <c r="AX149" s="13" t="s">
        <v>76</v>
      </c>
      <c r="AY149" s="157" t="s">
        <v>129</v>
      </c>
    </row>
    <row r="150" spans="1:65" s="13" customFormat="1">
      <c r="B150" s="155"/>
      <c r="D150" s="156" t="s">
        <v>138</v>
      </c>
      <c r="E150" s="157" t="s">
        <v>1</v>
      </c>
      <c r="F150" s="158" t="s">
        <v>182</v>
      </c>
      <c r="H150" s="159">
        <v>8.1</v>
      </c>
      <c r="I150" s="160"/>
      <c r="L150" s="155"/>
      <c r="M150" s="161"/>
      <c r="N150" s="162"/>
      <c r="O150" s="162"/>
      <c r="P150" s="162"/>
      <c r="Q150" s="162"/>
      <c r="R150" s="162"/>
      <c r="S150" s="162"/>
      <c r="T150" s="163"/>
      <c r="AT150" s="157" t="s">
        <v>138</v>
      </c>
      <c r="AU150" s="157" t="s">
        <v>86</v>
      </c>
      <c r="AV150" s="13" t="s">
        <v>86</v>
      </c>
      <c r="AW150" s="13" t="s">
        <v>32</v>
      </c>
      <c r="AX150" s="13" t="s">
        <v>76</v>
      </c>
      <c r="AY150" s="157" t="s">
        <v>129</v>
      </c>
    </row>
    <row r="151" spans="1:65" s="13" customFormat="1">
      <c r="B151" s="155"/>
      <c r="D151" s="156" t="s">
        <v>138</v>
      </c>
      <c r="E151" s="157" t="s">
        <v>1</v>
      </c>
      <c r="F151" s="158" t="s">
        <v>183</v>
      </c>
      <c r="H151" s="159">
        <v>57.5</v>
      </c>
      <c r="I151" s="160"/>
      <c r="L151" s="155"/>
      <c r="M151" s="161"/>
      <c r="N151" s="162"/>
      <c r="O151" s="162"/>
      <c r="P151" s="162"/>
      <c r="Q151" s="162"/>
      <c r="R151" s="162"/>
      <c r="S151" s="162"/>
      <c r="T151" s="163"/>
      <c r="AT151" s="157" t="s">
        <v>138</v>
      </c>
      <c r="AU151" s="157" t="s">
        <v>86</v>
      </c>
      <c r="AV151" s="13" t="s">
        <v>86</v>
      </c>
      <c r="AW151" s="13" t="s">
        <v>32</v>
      </c>
      <c r="AX151" s="13" t="s">
        <v>76</v>
      </c>
      <c r="AY151" s="157" t="s">
        <v>129</v>
      </c>
    </row>
    <row r="152" spans="1:65" s="13" customFormat="1">
      <c r="B152" s="155"/>
      <c r="D152" s="156" t="s">
        <v>138</v>
      </c>
      <c r="E152" s="157" t="s">
        <v>1</v>
      </c>
      <c r="F152" s="158" t="s">
        <v>184</v>
      </c>
      <c r="H152" s="159">
        <v>50</v>
      </c>
      <c r="I152" s="160"/>
      <c r="L152" s="155"/>
      <c r="M152" s="161"/>
      <c r="N152" s="162"/>
      <c r="O152" s="162"/>
      <c r="P152" s="162"/>
      <c r="Q152" s="162"/>
      <c r="R152" s="162"/>
      <c r="S152" s="162"/>
      <c r="T152" s="163"/>
      <c r="AT152" s="157" t="s">
        <v>138</v>
      </c>
      <c r="AU152" s="157" t="s">
        <v>86</v>
      </c>
      <c r="AV152" s="13" t="s">
        <v>86</v>
      </c>
      <c r="AW152" s="13" t="s">
        <v>32</v>
      </c>
      <c r="AX152" s="13" t="s">
        <v>76</v>
      </c>
      <c r="AY152" s="157" t="s">
        <v>129</v>
      </c>
    </row>
    <row r="153" spans="1:65" s="13" customFormat="1">
      <c r="B153" s="155"/>
      <c r="D153" s="156" t="s">
        <v>138</v>
      </c>
      <c r="E153" s="157" t="s">
        <v>1</v>
      </c>
      <c r="F153" s="158" t="s">
        <v>185</v>
      </c>
      <c r="H153" s="159">
        <v>12.5</v>
      </c>
      <c r="I153" s="160"/>
      <c r="L153" s="155"/>
      <c r="M153" s="161"/>
      <c r="N153" s="162"/>
      <c r="O153" s="162"/>
      <c r="P153" s="162"/>
      <c r="Q153" s="162"/>
      <c r="R153" s="162"/>
      <c r="S153" s="162"/>
      <c r="T153" s="163"/>
      <c r="AT153" s="157" t="s">
        <v>138</v>
      </c>
      <c r="AU153" s="157" t="s">
        <v>86</v>
      </c>
      <c r="AV153" s="13" t="s">
        <v>86</v>
      </c>
      <c r="AW153" s="13" t="s">
        <v>32</v>
      </c>
      <c r="AX153" s="13" t="s">
        <v>76</v>
      </c>
      <c r="AY153" s="157" t="s">
        <v>129</v>
      </c>
    </row>
    <row r="154" spans="1:65" s="13" customFormat="1">
      <c r="B154" s="155"/>
      <c r="D154" s="156" t="s">
        <v>138</v>
      </c>
      <c r="E154" s="157" t="s">
        <v>1</v>
      </c>
      <c r="F154" s="158" t="s">
        <v>186</v>
      </c>
      <c r="H154" s="159">
        <v>4</v>
      </c>
      <c r="I154" s="160"/>
      <c r="L154" s="155"/>
      <c r="M154" s="161"/>
      <c r="N154" s="162"/>
      <c r="O154" s="162"/>
      <c r="P154" s="162"/>
      <c r="Q154" s="162"/>
      <c r="R154" s="162"/>
      <c r="S154" s="162"/>
      <c r="T154" s="163"/>
      <c r="AT154" s="157" t="s">
        <v>138</v>
      </c>
      <c r="AU154" s="157" t="s">
        <v>86</v>
      </c>
      <c r="AV154" s="13" t="s">
        <v>86</v>
      </c>
      <c r="AW154" s="13" t="s">
        <v>32</v>
      </c>
      <c r="AX154" s="13" t="s">
        <v>76</v>
      </c>
      <c r="AY154" s="157" t="s">
        <v>129</v>
      </c>
    </row>
    <row r="155" spans="1:65" s="2" customFormat="1" ht="33" customHeight="1">
      <c r="A155" s="30"/>
      <c r="B155" s="141"/>
      <c r="C155" s="142" t="s">
        <v>187</v>
      </c>
      <c r="D155" s="142" t="s">
        <v>131</v>
      </c>
      <c r="E155" s="143" t="s">
        <v>188</v>
      </c>
      <c r="F155" s="144" t="s">
        <v>189</v>
      </c>
      <c r="G155" s="145" t="s">
        <v>175</v>
      </c>
      <c r="H155" s="146">
        <v>9.1199999999999992</v>
      </c>
      <c r="I155" s="147"/>
      <c r="J155" s="148">
        <f>ROUND(I155*H155,2)</f>
        <v>0</v>
      </c>
      <c r="K155" s="144" t="s">
        <v>135</v>
      </c>
      <c r="L155" s="31"/>
      <c r="M155" s="149" t="s">
        <v>1</v>
      </c>
      <c r="N155" s="150" t="s">
        <v>41</v>
      </c>
      <c r="O155" s="56"/>
      <c r="P155" s="151">
        <f>O155*H155</f>
        <v>0</v>
      </c>
      <c r="Q155" s="151">
        <v>0</v>
      </c>
      <c r="R155" s="151">
        <f>Q155*H155</f>
        <v>0</v>
      </c>
      <c r="S155" s="151">
        <v>0</v>
      </c>
      <c r="T155" s="152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3" t="s">
        <v>136</v>
      </c>
      <c r="AT155" s="153" t="s">
        <v>131</v>
      </c>
      <c r="AU155" s="153" t="s">
        <v>86</v>
      </c>
      <c r="AY155" s="15" t="s">
        <v>129</v>
      </c>
      <c r="BE155" s="154">
        <f>IF(N155="základní",J155,0)</f>
        <v>0</v>
      </c>
      <c r="BF155" s="154">
        <f>IF(N155="snížená",J155,0)</f>
        <v>0</v>
      </c>
      <c r="BG155" s="154">
        <f>IF(N155="zákl. přenesená",J155,0)</f>
        <v>0</v>
      </c>
      <c r="BH155" s="154">
        <f>IF(N155="sníž. přenesená",J155,0)</f>
        <v>0</v>
      </c>
      <c r="BI155" s="154">
        <f>IF(N155="nulová",J155,0)</f>
        <v>0</v>
      </c>
      <c r="BJ155" s="15" t="s">
        <v>84</v>
      </c>
      <c r="BK155" s="154">
        <f>ROUND(I155*H155,2)</f>
        <v>0</v>
      </c>
      <c r="BL155" s="15" t="s">
        <v>136</v>
      </c>
      <c r="BM155" s="153" t="s">
        <v>190</v>
      </c>
    </row>
    <row r="156" spans="1:65" s="13" customFormat="1">
      <c r="B156" s="155"/>
      <c r="D156" s="156" t="s">
        <v>138</v>
      </c>
      <c r="E156" s="157" t="s">
        <v>1</v>
      </c>
      <c r="F156" s="158" t="s">
        <v>191</v>
      </c>
      <c r="H156" s="159">
        <v>9.1199999999999992</v>
      </c>
      <c r="I156" s="160"/>
      <c r="L156" s="155"/>
      <c r="M156" s="161"/>
      <c r="N156" s="162"/>
      <c r="O156" s="162"/>
      <c r="P156" s="162"/>
      <c r="Q156" s="162"/>
      <c r="R156" s="162"/>
      <c r="S156" s="162"/>
      <c r="T156" s="163"/>
      <c r="AT156" s="157" t="s">
        <v>138</v>
      </c>
      <c r="AU156" s="157" t="s">
        <v>86</v>
      </c>
      <c r="AV156" s="13" t="s">
        <v>86</v>
      </c>
      <c r="AW156" s="13" t="s">
        <v>32</v>
      </c>
      <c r="AX156" s="13" t="s">
        <v>76</v>
      </c>
      <c r="AY156" s="157" t="s">
        <v>129</v>
      </c>
    </row>
    <row r="157" spans="1:65" s="2" customFormat="1" ht="24.2" customHeight="1">
      <c r="A157" s="30"/>
      <c r="B157" s="141"/>
      <c r="C157" s="142" t="s">
        <v>192</v>
      </c>
      <c r="D157" s="142" t="s">
        <v>131</v>
      </c>
      <c r="E157" s="143" t="s">
        <v>193</v>
      </c>
      <c r="F157" s="144" t="s">
        <v>194</v>
      </c>
      <c r="G157" s="145" t="s">
        <v>175</v>
      </c>
      <c r="H157" s="146">
        <v>10</v>
      </c>
      <c r="I157" s="147"/>
      <c r="J157" s="148">
        <f>ROUND(I157*H157,2)</f>
        <v>0</v>
      </c>
      <c r="K157" s="144" t="s">
        <v>135</v>
      </c>
      <c r="L157" s="31"/>
      <c r="M157" s="149" t="s">
        <v>1</v>
      </c>
      <c r="N157" s="150" t="s">
        <v>41</v>
      </c>
      <c r="O157" s="56"/>
      <c r="P157" s="151">
        <f>O157*H157</f>
        <v>0</v>
      </c>
      <c r="Q157" s="151">
        <v>0</v>
      </c>
      <c r="R157" s="151">
        <f>Q157*H157</f>
        <v>0</v>
      </c>
      <c r="S157" s="151">
        <v>0</v>
      </c>
      <c r="T157" s="152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3" t="s">
        <v>136</v>
      </c>
      <c r="AT157" s="153" t="s">
        <v>131</v>
      </c>
      <c r="AU157" s="153" t="s">
        <v>86</v>
      </c>
      <c r="AY157" s="15" t="s">
        <v>129</v>
      </c>
      <c r="BE157" s="154">
        <f>IF(N157="základní",J157,0)</f>
        <v>0</v>
      </c>
      <c r="BF157" s="154">
        <f>IF(N157="snížená",J157,0)</f>
        <v>0</v>
      </c>
      <c r="BG157" s="154">
        <f>IF(N157="zákl. přenesená",J157,0)</f>
        <v>0</v>
      </c>
      <c r="BH157" s="154">
        <f>IF(N157="sníž. přenesená",J157,0)</f>
        <v>0</v>
      </c>
      <c r="BI157" s="154">
        <f>IF(N157="nulová",J157,0)</f>
        <v>0</v>
      </c>
      <c r="BJ157" s="15" t="s">
        <v>84</v>
      </c>
      <c r="BK157" s="154">
        <f>ROUND(I157*H157,2)</f>
        <v>0</v>
      </c>
      <c r="BL157" s="15" t="s">
        <v>136</v>
      </c>
      <c r="BM157" s="153" t="s">
        <v>195</v>
      </c>
    </row>
    <row r="158" spans="1:65" s="13" customFormat="1">
      <c r="B158" s="155"/>
      <c r="D158" s="156" t="s">
        <v>138</v>
      </c>
      <c r="E158" s="157" t="s">
        <v>1</v>
      </c>
      <c r="F158" s="158" t="s">
        <v>196</v>
      </c>
      <c r="H158" s="159">
        <v>10</v>
      </c>
      <c r="I158" s="160"/>
      <c r="L158" s="155"/>
      <c r="M158" s="161"/>
      <c r="N158" s="162"/>
      <c r="O158" s="162"/>
      <c r="P158" s="162"/>
      <c r="Q158" s="162"/>
      <c r="R158" s="162"/>
      <c r="S158" s="162"/>
      <c r="T158" s="163"/>
      <c r="AT158" s="157" t="s">
        <v>138</v>
      </c>
      <c r="AU158" s="157" t="s">
        <v>86</v>
      </c>
      <c r="AV158" s="13" t="s">
        <v>86</v>
      </c>
      <c r="AW158" s="13" t="s">
        <v>32</v>
      </c>
      <c r="AX158" s="13" t="s">
        <v>84</v>
      </c>
      <c r="AY158" s="157" t="s">
        <v>129</v>
      </c>
    </row>
    <row r="159" spans="1:65" s="2" customFormat="1" ht="37.9" customHeight="1">
      <c r="A159" s="30"/>
      <c r="B159" s="141"/>
      <c r="C159" s="142" t="s">
        <v>197</v>
      </c>
      <c r="D159" s="142" t="s">
        <v>131</v>
      </c>
      <c r="E159" s="143" t="s">
        <v>198</v>
      </c>
      <c r="F159" s="144" t="s">
        <v>199</v>
      </c>
      <c r="G159" s="145" t="s">
        <v>175</v>
      </c>
      <c r="H159" s="146">
        <v>555.04</v>
      </c>
      <c r="I159" s="147"/>
      <c r="J159" s="148">
        <f>ROUND(I159*H159,2)</f>
        <v>0</v>
      </c>
      <c r="K159" s="144" t="s">
        <v>135</v>
      </c>
      <c r="L159" s="31"/>
      <c r="M159" s="149" t="s">
        <v>1</v>
      </c>
      <c r="N159" s="150" t="s">
        <v>41</v>
      </c>
      <c r="O159" s="56"/>
      <c r="P159" s="151">
        <f>O159*H159</f>
        <v>0</v>
      </c>
      <c r="Q159" s="151">
        <v>0</v>
      </c>
      <c r="R159" s="151">
        <f>Q159*H159</f>
        <v>0</v>
      </c>
      <c r="S159" s="151">
        <v>0</v>
      </c>
      <c r="T159" s="152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3" t="s">
        <v>136</v>
      </c>
      <c r="AT159" s="153" t="s">
        <v>131</v>
      </c>
      <c r="AU159" s="153" t="s">
        <v>86</v>
      </c>
      <c r="AY159" s="15" t="s">
        <v>129</v>
      </c>
      <c r="BE159" s="154">
        <f>IF(N159="základní",J159,0)</f>
        <v>0</v>
      </c>
      <c r="BF159" s="154">
        <f>IF(N159="snížená",J159,0)</f>
        <v>0</v>
      </c>
      <c r="BG159" s="154">
        <f>IF(N159="zákl. přenesená",J159,0)</f>
        <v>0</v>
      </c>
      <c r="BH159" s="154">
        <f>IF(N159="sníž. přenesená",J159,0)</f>
        <v>0</v>
      </c>
      <c r="BI159" s="154">
        <f>IF(N159="nulová",J159,0)</f>
        <v>0</v>
      </c>
      <c r="BJ159" s="15" t="s">
        <v>84</v>
      </c>
      <c r="BK159" s="154">
        <f>ROUND(I159*H159,2)</f>
        <v>0</v>
      </c>
      <c r="BL159" s="15" t="s">
        <v>136</v>
      </c>
      <c r="BM159" s="153" t="s">
        <v>200</v>
      </c>
    </row>
    <row r="160" spans="1:65" s="13" customFormat="1">
      <c r="B160" s="155"/>
      <c r="D160" s="156" t="s">
        <v>138</v>
      </c>
      <c r="E160" s="157" t="s">
        <v>1</v>
      </c>
      <c r="F160" s="158" t="s">
        <v>201</v>
      </c>
      <c r="H160" s="159">
        <v>555.04</v>
      </c>
      <c r="I160" s="160"/>
      <c r="L160" s="155"/>
      <c r="M160" s="161"/>
      <c r="N160" s="162"/>
      <c r="O160" s="162"/>
      <c r="P160" s="162"/>
      <c r="Q160" s="162"/>
      <c r="R160" s="162"/>
      <c r="S160" s="162"/>
      <c r="T160" s="163"/>
      <c r="AT160" s="157" t="s">
        <v>138</v>
      </c>
      <c r="AU160" s="157" t="s">
        <v>86</v>
      </c>
      <c r="AV160" s="13" t="s">
        <v>86</v>
      </c>
      <c r="AW160" s="13" t="s">
        <v>32</v>
      </c>
      <c r="AX160" s="13" t="s">
        <v>84</v>
      </c>
      <c r="AY160" s="157" t="s">
        <v>129</v>
      </c>
    </row>
    <row r="161" spans="1:65" s="2" customFormat="1" ht="16.5" customHeight="1">
      <c r="A161" s="30"/>
      <c r="B161" s="141"/>
      <c r="C161" s="142" t="s">
        <v>202</v>
      </c>
      <c r="D161" s="142" t="s">
        <v>131</v>
      </c>
      <c r="E161" s="143" t="s">
        <v>203</v>
      </c>
      <c r="F161" s="144" t="s">
        <v>204</v>
      </c>
      <c r="G161" s="145" t="s">
        <v>175</v>
      </c>
      <c r="H161" s="146">
        <v>555.04</v>
      </c>
      <c r="I161" s="147"/>
      <c r="J161" s="148">
        <f>ROUND(I161*H161,2)</f>
        <v>0</v>
      </c>
      <c r="K161" s="144" t="s">
        <v>135</v>
      </c>
      <c r="L161" s="31"/>
      <c r="M161" s="149" t="s">
        <v>1</v>
      </c>
      <c r="N161" s="150" t="s">
        <v>41</v>
      </c>
      <c r="O161" s="56"/>
      <c r="P161" s="151">
        <f>O161*H161</f>
        <v>0</v>
      </c>
      <c r="Q161" s="151">
        <v>0</v>
      </c>
      <c r="R161" s="151">
        <f>Q161*H161</f>
        <v>0</v>
      </c>
      <c r="S161" s="151">
        <v>0</v>
      </c>
      <c r="T161" s="152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3" t="s">
        <v>136</v>
      </c>
      <c r="AT161" s="153" t="s">
        <v>131</v>
      </c>
      <c r="AU161" s="153" t="s">
        <v>86</v>
      </c>
      <c r="AY161" s="15" t="s">
        <v>129</v>
      </c>
      <c r="BE161" s="154">
        <f>IF(N161="základní",J161,0)</f>
        <v>0</v>
      </c>
      <c r="BF161" s="154">
        <f>IF(N161="snížená",J161,0)</f>
        <v>0</v>
      </c>
      <c r="BG161" s="154">
        <f>IF(N161="zákl. přenesená",J161,0)</f>
        <v>0</v>
      </c>
      <c r="BH161" s="154">
        <f>IF(N161="sníž. přenesená",J161,0)</f>
        <v>0</v>
      </c>
      <c r="BI161" s="154">
        <f>IF(N161="nulová",J161,0)</f>
        <v>0</v>
      </c>
      <c r="BJ161" s="15" t="s">
        <v>84</v>
      </c>
      <c r="BK161" s="154">
        <f>ROUND(I161*H161,2)</f>
        <v>0</v>
      </c>
      <c r="BL161" s="15" t="s">
        <v>136</v>
      </c>
      <c r="BM161" s="153" t="s">
        <v>205</v>
      </c>
    </row>
    <row r="162" spans="1:65" s="2" customFormat="1" ht="33" customHeight="1">
      <c r="A162" s="30"/>
      <c r="B162" s="141"/>
      <c r="C162" s="142" t="s">
        <v>8</v>
      </c>
      <c r="D162" s="142" t="s">
        <v>131</v>
      </c>
      <c r="E162" s="143" t="s">
        <v>206</v>
      </c>
      <c r="F162" s="144" t="s">
        <v>207</v>
      </c>
      <c r="G162" s="145" t="s">
        <v>208</v>
      </c>
      <c r="H162" s="146">
        <v>1110.08</v>
      </c>
      <c r="I162" s="147"/>
      <c r="J162" s="148">
        <f>ROUND(I162*H162,2)</f>
        <v>0</v>
      </c>
      <c r="K162" s="144" t="s">
        <v>135</v>
      </c>
      <c r="L162" s="31"/>
      <c r="M162" s="149" t="s">
        <v>1</v>
      </c>
      <c r="N162" s="150" t="s">
        <v>41</v>
      </c>
      <c r="O162" s="56"/>
      <c r="P162" s="151">
        <f>O162*H162</f>
        <v>0</v>
      </c>
      <c r="Q162" s="151">
        <v>0</v>
      </c>
      <c r="R162" s="151">
        <f>Q162*H162</f>
        <v>0</v>
      </c>
      <c r="S162" s="151">
        <v>0</v>
      </c>
      <c r="T162" s="152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3" t="s">
        <v>136</v>
      </c>
      <c r="AT162" s="153" t="s">
        <v>131</v>
      </c>
      <c r="AU162" s="153" t="s">
        <v>86</v>
      </c>
      <c r="AY162" s="15" t="s">
        <v>129</v>
      </c>
      <c r="BE162" s="154">
        <f>IF(N162="základní",J162,0)</f>
        <v>0</v>
      </c>
      <c r="BF162" s="154">
        <f>IF(N162="snížená",J162,0)</f>
        <v>0</v>
      </c>
      <c r="BG162" s="154">
        <f>IF(N162="zákl. přenesená",J162,0)</f>
        <v>0</v>
      </c>
      <c r="BH162" s="154">
        <f>IF(N162="sníž. přenesená",J162,0)</f>
        <v>0</v>
      </c>
      <c r="BI162" s="154">
        <f>IF(N162="nulová",J162,0)</f>
        <v>0</v>
      </c>
      <c r="BJ162" s="15" t="s">
        <v>84</v>
      </c>
      <c r="BK162" s="154">
        <f>ROUND(I162*H162,2)</f>
        <v>0</v>
      </c>
      <c r="BL162" s="15" t="s">
        <v>136</v>
      </c>
      <c r="BM162" s="153" t="s">
        <v>209</v>
      </c>
    </row>
    <row r="163" spans="1:65" s="13" customFormat="1">
      <c r="B163" s="155"/>
      <c r="D163" s="156" t="s">
        <v>138</v>
      </c>
      <c r="F163" s="158" t="s">
        <v>210</v>
      </c>
      <c r="H163" s="159">
        <v>1110.08</v>
      </c>
      <c r="I163" s="160"/>
      <c r="L163" s="155"/>
      <c r="M163" s="161"/>
      <c r="N163" s="162"/>
      <c r="O163" s="162"/>
      <c r="P163" s="162"/>
      <c r="Q163" s="162"/>
      <c r="R163" s="162"/>
      <c r="S163" s="162"/>
      <c r="T163" s="163"/>
      <c r="AT163" s="157" t="s">
        <v>138</v>
      </c>
      <c r="AU163" s="157" t="s">
        <v>86</v>
      </c>
      <c r="AV163" s="13" t="s">
        <v>86</v>
      </c>
      <c r="AW163" s="13" t="s">
        <v>3</v>
      </c>
      <c r="AX163" s="13" t="s">
        <v>84</v>
      </c>
      <c r="AY163" s="157" t="s">
        <v>129</v>
      </c>
    </row>
    <row r="164" spans="1:65" s="2" customFormat="1" ht="24.2" customHeight="1">
      <c r="A164" s="30"/>
      <c r="B164" s="141"/>
      <c r="C164" s="142" t="s">
        <v>211</v>
      </c>
      <c r="D164" s="142" t="s">
        <v>131</v>
      </c>
      <c r="E164" s="143" t="s">
        <v>212</v>
      </c>
      <c r="F164" s="144" t="s">
        <v>213</v>
      </c>
      <c r="G164" s="145" t="s">
        <v>134</v>
      </c>
      <c r="H164" s="146">
        <v>690</v>
      </c>
      <c r="I164" s="147"/>
      <c r="J164" s="148">
        <f>ROUND(I164*H164,2)</f>
        <v>0</v>
      </c>
      <c r="K164" s="144" t="s">
        <v>135</v>
      </c>
      <c r="L164" s="31"/>
      <c r="M164" s="149" t="s">
        <v>1</v>
      </c>
      <c r="N164" s="150" t="s">
        <v>41</v>
      </c>
      <c r="O164" s="56"/>
      <c r="P164" s="151">
        <f>O164*H164</f>
        <v>0</v>
      </c>
      <c r="Q164" s="151">
        <v>0</v>
      </c>
      <c r="R164" s="151">
        <f>Q164*H164</f>
        <v>0</v>
      </c>
      <c r="S164" s="151">
        <v>0</v>
      </c>
      <c r="T164" s="152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3" t="s">
        <v>136</v>
      </c>
      <c r="AT164" s="153" t="s">
        <v>131</v>
      </c>
      <c r="AU164" s="153" t="s">
        <v>86</v>
      </c>
      <c r="AY164" s="15" t="s">
        <v>129</v>
      </c>
      <c r="BE164" s="154">
        <f>IF(N164="základní",J164,0)</f>
        <v>0</v>
      </c>
      <c r="BF164" s="154">
        <f>IF(N164="snížená",J164,0)</f>
        <v>0</v>
      </c>
      <c r="BG164" s="154">
        <f>IF(N164="zákl. přenesená",J164,0)</f>
        <v>0</v>
      </c>
      <c r="BH164" s="154">
        <f>IF(N164="sníž. přenesená",J164,0)</f>
        <v>0</v>
      </c>
      <c r="BI164" s="154">
        <f>IF(N164="nulová",J164,0)</f>
        <v>0</v>
      </c>
      <c r="BJ164" s="15" t="s">
        <v>84</v>
      </c>
      <c r="BK164" s="154">
        <f>ROUND(I164*H164,2)</f>
        <v>0</v>
      </c>
      <c r="BL164" s="15" t="s">
        <v>136</v>
      </c>
      <c r="BM164" s="153" t="s">
        <v>214</v>
      </c>
    </row>
    <row r="165" spans="1:65" s="13" customFormat="1">
      <c r="B165" s="155"/>
      <c r="D165" s="156" t="s">
        <v>138</v>
      </c>
      <c r="E165" s="157" t="s">
        <v>1</v>
      </c>
      <c r="F165" s="158" t="s">
        <v>215</v>
      </c>
      <c r="H165" s="159">
        <v>690</v>
      </c>
      <c r="I165" s="160"/>
      <c r="L165" s="155"/>
      <c r="M165" s="161"/>
      <c r="N165" s="162"/>
      <c r="O165" s="162"/>
      <c r="P165" s="162"/>
      <c r="Q165" s="162"/>
      <c r="R165" s="162"/>
      <c r="S165" s="162"/>
      <c r="T165" s="163"/>
      <c r="AT165" s="157" t="s">
        <v>138</v>
      </c>
      <c r="AU165" s="157" t="s">
        <v>86</v>
      </c>
      <c r="AV165" s="13" t="s">
        <v>86</v>
      </c>
      <c r="AW165" s="13" t="s">
        <v>32</v>
      </c>
      <c r="AX165" s="13" t="s">
        <v>84</v>
      </c>
      <c r="AY165" s="157" t="s">
        <v>129</v>
      </c>
    </row>
    <row r="166" spans="1:65" s="2" customFormat="1" ht="16.5" customHeight="1">
      <c r="A166" s="30"/>
      <c r="B166" s="141"/>
      <c r="C166" s="164" t="s">
        <v>216</v>
      </c>
      <c r="D166" s="164" t="s">
        <v>217</v>
      </c>
      <c r="E166" s="165" t="s">
        <v>218</v>
      </c>
      <c r="F166" s="166" t="s">
        <v>219</v>
      </c>
      <c r="G166" s="167" t="s">
        <v>175</v>
      </c>
      <c r="H166" s="168">
        <v>103.5</v>
      </c>
      <c r="I166" s="169"/>
      <c r="J166" s="170">
        <f>ROUND(I166*H166,2)</f>
        <v>0</v>
      </c>
      <c r="K166" s="166" t="s">
        <v>135</v>
      </c>
      <c r="L166" s="171"/>
      <c r="M166" s="172" t="s">
        <v>1</v>
      </c>
      <c r="N166" s="173" t="s">
        <v>41</v>
      </c>
      <c r="O166" s="56"/>
      <c r="P166" s="151">
        <f>O166*H166</f>
        <v>0</v>
      </c>
      <c r="Q166" s="151">
        <v>0.21</v>
      </c>
      <c r="R166" s="151">
        <f>Q166*H166</f>
        <v>21.734999999999999</v>
      </c>
      <c r="S166" s="151">
        <v>0</v>
      </c>
      <c r="T166" s="152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3" t="s">
        <v>165</v>
      </c>
      <c r="AT166" s="153" t="s">
        <v>217</v>
      </c>
      <c r="AU166" s="153" t="s">
        <v>86</v>
      </c>
      <c r="AY166" s="15" t="s">
        <v>129</v>
      </c>
      <c r="BE166" s="154">
        <f>IF(N166="základní",J166,0)</f>
        <v>0</v>
      </c>
      <c r="BF166" s="154">
        <f>IF(N166="snížená",J166,0)</f>
        <v>0</v>
      </c>
      <c r="BG166" s="154">
        <f>IF(N166="zákl. přenesená",J166,0)</f>
        <v>0</v>
      </c>
      <c r="BH166" s="154">
        <f>IF(N166="sníž. přenesená",J166,0)</f>
        <v>0</v>
      </c>
      <c r="BI166" s="154">
        <f>IF(N166="nulová",J166,0)</f>
        <v>0</v>
      </c>
      <c r="BJ166" s="15" t="s">
        <v>84</v>
      </c>
      <c r="BK166" s="154">
        <f>ROUND(I166*H166,2)</f>
        <v>0</v>
      </c>
      <c r="BL166" s="15" t="s">
        <v>136</v>
      </c>
      <c r="BM166" s="153" t="s">
        <v>220</v>
      </c>
    </row>
    <row r="167" spans="1:65" s="13" customFormat="1">
      <c r="B167" s="155"/>
      <c r="D167" s="156" t="s">
        <v>138</v>
      </c>
      <c r="F167" s="158" t="s">
        <v>221</v>
      </c>
      <c r="H167" s="159">
        <v>103.5</v>
      </c>
      <c r="I167" s="160"/>
      <c r="L167" s="155"/>
      <c r="M167" s="161"/>
      <c r="N167" s="162"/>
      <c r="O167" s="162"/>
      <c r="P167" s="162"/>
      <c r="Q167" s="162"/>
      <c r="R167" s="162"/>
      <c r="S167" s="162"/>
      <c r="T167" s="163"/>
      <c r="AT167" s="157" t="s">
        <v>138</v>
      </c>
      <c r="AU167" s="157" t="s">
        <v>86</v>
      </c>
      <c r="AV167" s="13" t="s">
        <v>86</v>
      </c>
      <c r="AW167" s="13" t="s">
        <v>3</v>
      </c>
      <c r="AX167" s="13" t="s">
        <v>84</v>
      </c>
      <c r="AY167" s="157" t="s">
        <v>129</v>
      </c>
    </row>
    <row r="168" spans="1:65" s="2" customFormat="1" ht="24.2" customHeight="1">
      <c r="A168" s="30"/>
      <c r="B168" s="141"/>
      <c r="C168" s="142" t="s">
        <v>222</v>
      </c>
      <c r="D168" s="142" t="s">
        <v>131</v>
      </c>
      <c r="E168" s="143" t="s">
        <v>223</v>
      </c>
      <c r="F168" s="144" t="s">
        <v>224</v>
      </c>
      <c r="G168" s="145" t="s">
        <v>134</v>
      </c>
      <c r="H168" s="146">
        <v>690</v>
      </c>
      <c r="I168" s="147"/>
      <c r="J168" s="148">
        <f>ROUND(I168*H168,2)</f>
        <v>0</v>
      </c>
      <c r="K168" s="144" t="s">
        <v>135</v>
      </c>
      <c r="L168" s="31"/>
      <c r="M168" s="149" t="s">
        <v>1</v>
      </c>
      <c r="N168" s="150" t="s">
        <v>41</v>
      </c>
      <c r="O168" s="56"/>
      <c r="P168" s="151">
        <f>O168*H168</f>
        <v>0</v>
      </c>
      <c r="Q168" s="151">
        <v>0</v>
      </c>
      <c r="R168" s="151">
        <f>Q168*H168</f>
        <v>0</v>
      </c>
      <c r="S168" s="151">
        <v>0</v>
      </c>
      <c r="T168" s="152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3" t="s">
        <v>136</v>
      </c>
      <c r="AT168" s="153" t="s">
        <v>131</v>
      </c>
      <c r="AU168" s="153" t="s">
        <v>86</v>
      </c>
      <c r="AY168" s="15" t="s">
        <v>129</v>
      </c>
      <c r="BE168" s="154">
        <f>IF(N168="základní",J168,0)</f>
        <v>0</v>
      </c>
      <c r="BF168" s="154">
        <f>IF(N168="snížená",J168,0)</f>
        <v>0</v>
      </c>
      <c r="BG168" s="154">
        <f>IF(N168="zákl. přenesená",J168,0)</f>
        <v>0</v>
      </c>
      <c r="BH168" s="154">
        <f>IF(N168="sníž. přenesená",J168,0)</f>
        <v>0</v>
      </c>
      <c r="BI168" s="154">
        <f>IF(N168="nulová",J168,0)</f>
        <v>0</v>
      </c>
      <c r="BJ168" s="15" t="s">
        <v>84</v>
      </c>
      <c r="BK168" s="154">
        <f>ROUND(I168*H168,2)</f>
        <v>0</v>
      </c>
      <c r="BL168" s="15" t="s">
        <v>136</v>
      </c>
      <c r="BM168" s="153" t="s">
        <v>225</v>
      </c>
    </row>
    <row r="169" spans="1:65" s="13" customFormat="1">
      <c r="B169" s="155"/>
      <c r="D169" s="156" t="s">
        <v>138</v>
      </c>
      <c r="E169" s="157" t="s">
        <v>1</v>
      </c>
      <c r="F169" s="158" t="s">
        <v>215</v>
      </c>
      <c r="H169" s="159">
        <v>690</v>
      </c>
      <c r="I169" s="160"/>
      <c r="L169" s="155"/>
      <c r="M169" s="161"/>
      <c r="N169" s="162"/>
      <c r="O169" s="162"/>
      <c r="P169" s="162"/>
      <c r="Q169" s="162"/>
      <c r="R169" s="162"/>
      <c r="S169" s="162"/>
      <c r="T169" s="163"/>
      <c r="AT169" s="157" t="s">
        <v>138</v>
      </c>
      <c r="AU169" s="157" t="s">
        <v>86</v>
      </c>
      <c r="AV169" s="13" t="s">
        <v>86</v>
      </c>
      <c r="AW169" s="13" t="s">
        <v>32</v>
      </c>
      <c r="AX169" s="13" t="s">
        <v>84</v>
      </c>
      <c r="AY169" s="157" t="s">
        <v>129</v>
      </c>
    </row>
    <row r="170" spans="1:65" s="2" customFormat="1" ht="16.5" customHeight="1">
      <c r="A170" s="30"/>
      <c r="B170" s="141"/>
      <c r="C170" s="164" t="s">
        <v>226</v>
      </c>
      <c r="D170" s="164" t="s">
        <v>217</v>
      </c>
      <c r="E170" s="165" t="s">
        <v>227</v>
      </c>
      <c r="F170" s="166" t="s">
        <v>228</v>
      </c>
      <c r="G170" s="167" t="s">
        <v>229</v>
      </c>
      <c r="H170" s="168">
        <v>13.8</v>
      </c>
      <c r="I170" s="169"/>
      <c r="J170" s="170">
        <f>ROUND(I170*H170,2)</f>
        <v>0</v>
      </c>
      <c r="K170" s="166" t="s">
        <v>135</v>
      </c>
      <c r="L170" s="171"/>
      <c r="M170" s="172" t="s">
        <v>1</v>
      </c>
      <c r="N170" s="173" t="s">
        <v>41</v>
      </c>
      <c r="O170" s="56"/>
      <c r="P170" s="151">
        <f>O170*H170</f>
        <v>0</v>
      </c>
      <c r="Q170" s="151">
        <v>1E-3</v>
      </c>
      <c r="R170" s="151">
        <f>Q170*H170</f>
        <v>1.3800000000000002E-2</v>
      </c>
      <c r="S170" s="151">
        <v>0</v>
      </c>
      <c r="T170" s="152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3" t="s">
        <v>165</v>
      </c>
      <c r="AT170" s="153" t="s">
        <v>217</v>
      </c>
      <c r="AU170" s="153" t="s">
        <v>86</v>
      </c>
      <c r="AY170" s="15" t="s">
        <v>129</v>
      </c>
      <c r="BE170" s="154">
        <f>IF(N170="základní",J170,0)</f>
        <v>0</v>
      </c>
      <c r="BF170" s="154">
        <f>IF(N170="snížená",J170,0)</f>
        <v>0</v>
      </c>
      <c r="BG170" s="154">
        <f>IF(N170="zákl. přenesená",J170,0)</f>
        <v>0</v>
      </c>
      <c r="BH170" s="154">
        <f>IF(N170="sníž. přenesená",J170,0)</f>
        <v>0</v>
      </c>
      <c r="BI170" s="154">
        <f>IF(N170="nulová",J170,0)</f>
        <v>0</v>
      </c>
      <c r="BJ170" s="15" t="s">
        <v>84</v>
      </c>
      <c r="BK170" s="154">
        <f>ROUND(I170*H170,2)</f>
        <v>0</v>
      </c>
      <c r="BL170" s="15" t="s">
        <v>136</v>
      </c>
      <c r="BM170" s="153" t="s">
        <v>230</v>
      </c>
    </row>
    <row r="171" spans="1:65" s="13" customFormat="1">
      <c r="B171" s="155"/>
      <c r="D171" s="156" t="s">
        <v>138</v>
      </c>
      <c r="F171" s="158" t="s">
        <v>231</v>
      </c>
      <c r="H171" s="159">
        <v>13.8</v>
      </c>
      <c r="I171" s="160"/>
      <c r="L171" s="155"/>
      <c r="M171" s="161"/>
      <c r="N171" s="162"/>
      <c r="O171" s="162"/>
      <c r="P171" s="162"/>
      <c r="Q171" s="162"/>
      <c r="R171" s="162"/>
      <c r="S171" s="162"/>
      <c r="T171" s="163"/>
      <c r="AT171" s="157" t="s">
        <v>138</v>
      </c>
      <c r="AU171" s="157" t="s">
        <v>86</v>
      </c>
      <c r="AV171" s="13" t="s">
        <v>86</v>
      </c>
      <c r="AW171" s="13" t="s">
        <v>3</v>
      </c>
      <c r="AX171" s="13" t="s">
        <v>84</v>
      </c>
      <c r="AY171" s="157" t="s">
        <v>129</v>
      </c>
    </row>
    <row r="172" spans="1:65" s="2" customFormat="1" ht="24.2" customHeight="1">
      <c r="A172" s="30"/>
      <c r="B172" s="141"/>
      <c r="C172" s="142" t="s">
        <v>87</v>
      </c>
      <c r="D172" s="142" t="s">
        <v>131</v>
      </c>
      <c r="E172" s="143" t="s">
        <v>232</v>
      </c>
      <c r="F172" s="144" t="s">
        <v>233</v>
      </c>
      <c r="G172" s="145" t="s">
        <v>134</v>
      </c>
      <c r="H172" s="146">
        <v>692.5</v>
      </c>
      <c r="I172" s="147"/>
      <c r="J172" s="148">
        <f>ROUND(I172*H172,2)</f>
        <v>0</v>
      </c>
      <c r="K172" s="144" t="s">
        <v>135</v>
      </c>
      <c r="L172" s="31"/>
      <c r="M172" s="149" t="s">
        <v>1</v>
      </c>
      <c r="N172" s="150" t="s">
        <v>41</v>
      </c>
      <c r="O172" s="56"/>
      <c r="P172" s="151">
        <f>O172*H172</f>
        <v>0</v>
      </c>
      <c r="Q172" s="151">
        <v>0</v>
      </c>
      <c r="R172" s="151">
        <f>Q172*H172</f>
        <v>0</v>
      </c>
      <c r="S172" s="151">
        <v>0</v>
      </c>
      <c r="T172" s="152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3" t="s">
        <v>136</v>
      </c>
      <c r="AT172" s="153" t="s">
        <v>131</v>
      </c>
      <c r="AU172" s="153" t="s">
        <v>86</v>
      </c>
      <c r="AY172" s="15" t="s">
        <v>129</v>
      </c>
      <c r="BE172" s="154">
        <f>IF(N172="základní",J172,0)</f>
        <v>0</v>
      </c>
      <c r="BF172" s="154">
        <f>IF(N172="snížená",J172,0)</f>
        <v>0</v>
      </c>
      <c r="BG172" s="154">
        <f>IF(N172="zákl. přenesená",J172,0)</f>
        <v>0</v>
      </c>
      <c r="BH172" s="154">
        <f>IF(N172="sníž. přenesená",J172,0)</f>
        <v>0</v>
      </c>
      <c r="BI172" s="154">
        <f>IF(N172="nulová",J172,0)</f>
        <v>0</v>
      </c>
      <c r="BJ172" s="15" t="s">
        <v>84</v>
      </c>
      <c r="BK172" s="154">
        <f>ROUND(I172*H172,2)</f>
        <v>0</v>
      </c>
      <c r="BL172" s="15" t="s">
        <v>136</v>
      </c>
      <c r="BM172" s="153" t="s">
        <v>234</v>
      </c>
    </row>
    <row r="173" spans="1:65" s="13" customFormat="1">
      <c r="B173" s="155"/>
      <c r="D173" s="156" t="s">
        <v>138</v>
      </c>
      <c r="E173" s="157" t="s">
        <v>1</v>
      </c>
      <c r="F173" s="158" t="s">
        <v>215</v>
      </c>
      <c r="H173" s="159">
        <v>690</v>
      </c>
      <c r="I173" s="160"/>
      <c r="L173" s="155"/>
      <c r="M173" s="161"/>
      <c r="N173" s="162"/>
      <c r="O173" s="162"/>
      <c r="P173" s="162"/>
      <c r="Q173" s="162"/>
      <c r="R173" s="162"/>
      <c r="S173" s="162"/>
      <c r="T173" s="163"/>
      <c r="AT173" s="157" t="s">
        <v>138</v>
      </c>
      <c r="AU173" s="157" t="s">
        <v>86</v>
      </c>
      <c r="AV173" s="13" t="s">
        <v>86</v>
      </c>
      <c r="AW173" s="13" t="s">
        <v>32</v>
      </c>
      <c r="AX173" s="13" t="s">
        <v>76</v>
      </c>
      <c r="AY173" s="157" t="s">
        <v>129</v>
      </c>
    </row>
    <row r="174" spans="1:65" s="13" customFormat="1">
      <c r="B174" s="155"/>
      <c r="D174" s="156" t="s">
        <v>138</v>
      </c>
      <c r="E174" s="157" t="s">
        <v>1</v>
      </c>
      <c r="F174" s="158" t="s">
        <v>235</v>
      </c>
      <c r="H174" s="159">
        <v>2.5</v>
      </c>
      <c r="I174" s="160"/>
      <c r="L174" s="155"/>
      <c r="M174" s="161"/>
      <c r="N174" s="162"/>
      <c r="O174" s="162"/>
      <c r="P174" s="162"/>
      <c r="Q174" s="162"/>
      <c r="R174" s="162"/>
      <c r="S174" s="162"/>
      <c r="T174" s="163"/>
      <c r="AT174" s="157" t="s">
        <v>138</v>
      </c>
      <c r="AU174" s="157" t="s">
        <v>86</v>
      </c>
      <c r="AV174" s="13" t="s">
        <v>86</v>
      </c>
      <c r="AW174" s="13" t="s">
        <v>32</v>
      </c>
      <c r="AX174" s="13" t="s">
        <v>76</v>
      </c>
      <c r="AY174" s="157" t="s">
        <v>129</v>
      </c>
    </row>
    <row r="175" spans="1:65" s="2" customFormat="1" ht="24.2" customHeight="1">
      <c r="A175" s="30"/>
      <c r="B175" s="141"/>
      <c r="C175" s="142" t="s">
        <v>7</v>
      </c>
      <c r="D175" s="142" t="s">
        <v>131</v>
      </c>
      <c r="E175" s="143" t="s">
        <v>236</v>
      </c>
      <c r="F175" s="144" t="s">
        <v>237</v>
      </c>
      <c r="G175" s="145" t="s">
        <v>134</v>
      </c>
      <c r="H175" s="146">
        <v>1006</v>
      </c>
      <c r="I175" s="147"/>
      <c r="J175" s="148">
        <f>ROUND(I175*H175,2)</f>
        <v>0</v>
      </c>
      <c r="K175" s="144" t="s">
        <v>135</v>
      </c>
      <c r="L175" s="31"/>
      <c r="M175" s="149" t="s">
        <v>1</v>
      </c>
      <c r="N175" s="150" t="s">
        <v>41</v>
      </c>
      <c r="O175" s="56"/>
      <c r="P175" s="151">
        <f>O175*H175</f>
        <v>0</v>
      </c>
      <c r="Q175" s="151">
        <v>0</v>
      </c>
      <c r="R175" s="151">
        <f>Q175*H175</f>
        <v>0</v>
      </c>
      <c r="S175" s="151">
        <v>0</v>
      </c>
      <c r="T175" s="152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3" t="s">
        <v>136</v>
      </c>
      <c r="AT175" s="153" t="s">
        <v>131</v>
      </c>
      <c r="AU175" s="153" t="s">
        <v>86</v>
      </c>
      <c r="AY175" s="15" t="s">
        <v>129</v>
      </c>
      <c r="BE175" s="154">
        <f>IF(N175="základní",J175,0)</f>
        <v>0</v>
      </c>
      <c r="BF175" s="154">
        <f>IF(N175="snížená",J175,0)</f>
        <v>0</v>
      </c>
      <c r="BG175" s="154">
        <f>IF(N175="zákl. přenesená",J175,0)</f>
        <v>0</v>
      </c>
      <c r="BH175" s="154">
        <f>IF(N175="sníž. přenesená",J175,0)</f>
        <v>0</v>
      </c>
      <c r="BI175" s="154">
        <f>IF(N175="nulová",J175,0)</f>
        <v>0</v>
      </c>
      <c r="BJ175" s="15" t="s">
        <v>84</v>
      </c>
      <c r="BK175" s="154">
        <f>ROUND(I175*H175,2)</f>
        <v>0</v>
      </c>
      <c r="BL175" s="15" t="s">
        <v>136</v>
      </c>
      <c r="BM175" s="153" t="s">
        <v>238</v>
      </c>
    </row>
    <row r="176" spans="1:65" s="13" customFormat="1">
      <c r="B176" s="155"/>
      <c r="D176" s="156" t="s">
        <v>138</v>
      </c>
      <c r="E176" s="157" t="s">
        <v>1</v>
      </c>
      <c r="F176" s="158" t="s">
        <v>239</v>
      </c>
      <c r="H176" s="159">
        <v>230</v>
      </c>
      <c r="I176" s="160"/>
      <c r="L176" s="155"/>
      <c r="M176" s="161"/>
      <c r="N176" s="162"/>
      <c r="O176" s="162"/>
      <c r="P176" s="162"/>
      <c r="Q176" s="162"/>
      <c r="R176" s="162"/>
      <c r="S176" s="162"/>
      <c r="T176" s="163"/>
      <c r="AT176" s="157" t="s">
        <v>138</v>
      </c>
      <c r="AU176" s="157" t="s">
        <v>86</v>
      </c>
      <c r="AV176" s="13" t="s">
        <v>86</v>
      </c>
      <c r="AW176" s="13" t="s">
        <v>32</v>
      </c>
      <c r="AX176" s="13" t="s">
        <v>76</v>
      </c>
      <c r="AY176" s="157" t="s">
        <v>129</v>
      </c>
    </row>
    <row r="177" spans="1:65" s="13" customFormat="1">
      <c r="B177" s="155"/>
      <c r="D177" s="156" t="s">
        <v>138</v>
      </c>
      <c r="E177" s="157" t="s">
        <v>1</v>
      </c>
      <c r="F177" s="158" t="s">
        <v>240</v>
      </c>
      <c r="H177" s="159">
        <v>200</v>
      </c>
      <c r="I177" s="160"/>
      <c r="L177" s="155"/>
      <c r="M177" s="161"/>
      <c r="N177" s="162"/>
      <c r="O177" s="162"/>
      <c r="P177" s="162"/>
      <c r="Q177" s="162"/>
      <c r="R177" s="162"/>
      <c r="S177" s="162"/>
      <c r="T177" s="163"/>
      <c r="AT177" s="157" t="s">
        <v>138</v>
      </c>
      <c r="AU177" s="157" t="s">
        <v>86</v>
      </c>
      <c r="AV177" s="13" t="s">
        <v>86</v>
      </c>
      <c r="AW177" s="13" t="s">
        <v>32</v>
      </c>
      <c r="AX177" s="13" t="s">
        <v>76</v>
      </c>
      <c r="AY177" s="157" t="s">
        <v>129</v>
      </c>
    </row>
    <row r="178" spans="1:65" s="13" customFormat="1">
      <c r="B178" s="155"/>
      <c r="D178" s="156" t="s">
        <v>138</v>
      </c>
      <c r="E178" s="157" t="s">
        <v>1</v>
      </c>
      <c r="F178" s="158" t="s">
        <v>241</v>
      </c>
      <c r="H178" s="159">
        <v>50</v>
      </c>
      <c r="I178" s="160"/>
      <c r="L178" s="155"/>
      <c r="M178" s="161"/>
      <c r="N178" s="162"/>
      <c r="O178" s="162"/>
      <c r="P178" s="162"/>
      <c r="Q178" s="162"/>
      <c r="R178" s="162"/>
      <c r="S178" s="162"/>
      <c r="T178" s="163"/>
      <c r="AT178" s="157" t="s">
        <v>138</v>
      </c>
      <c r="AU178" s="157" t="s">
        <v>86</v>
      </c>
      <c r="AV178" s="13" t="s">
        <v>86</v>
      </c>
      <c r="AW178" s="13" t="s">
        <v>32</v>
      </c>
      <c r="AX178" s="13" t="s">
        <v>76</v>
      </c>
      <c r="AY178" s="157" t="s">
        <v>129</v>
      </c>
    </row>
    <row r="179" spans="1:65" s="13" customFormat="1">
      <c r="B179" s="155"/>
      <c r="D179" s="156" t="s">
        <v>138</v>
      </c>
      <c r="E179" s="157" t="s">
        <v>1</v>
      </c>
      <c r="F179" s="158" t="s">
        <v>242</v>
      </c>
      <c r="H179" s="159">
        <v>483</v>
      </c>
      <c r="I179" s="160"/>
      <c r="L179" s="155"/>
      <c r="M179" s="161"/>
      <c r="N179" s="162"/>
      <c r="O179" s="162"/>
      <c r="P179" s="162"/>
      <c r="Q179" s="162"/>
      <c r="R179" s="162"/>
      <c r="S179" s="162"/>
      <c r="T179" s="163"/>
      <c r="AT179" s="157" t="s">
        <v>138</v>
      </c>
      <c r="AU179" s="157" t="s">
        <v>86</v>
      </c>
      <c r="AV179" s="13" t="s">
        <v>86</v>
      </c>
      <c r="AW179" s="13" t="s">
        <v>32</v>
      </c>
      <c r="AX179" s="13" t="s">
        <v>76</v>
      </c>
      <c r="AY179" s="157" t="s">
        <v>129</v>
      </c>
    </row>
    <row r="180" spans="1:65" s="13" customFormat="1">
      <c r="B180" s="155"/>
      <c r="D180" s="156" t="s">
        <v>138</v>
      </c>
      <c r="E180" s="157" t="s">
        <v>1</v>
      </c>
      <c r="F180" s="158" t="s">
        <v>243</v>
      </c>
      <c r="H180" s="159">
        <v>16</v>
      </c>
      <c r="I180" s="160"/>
      <c r="L180" s="155"/>
      <c r="M180" s="161"/>
      <c r="N180" s="162"/>
      <c r="O180" s="162"/>
      <c r="P180" s="162"/>
      <c r="Q180" s="162"/>
      <c r="R180" s="162"/>
      <c r="S180" s="162"/>
      <c r="T180" s="163"/>
      <c r="AT180" s="157" t="s">
        <v>138</v>
      </c>
      <c r="AU180" s="157" t="s">
        <v>86</v>
      </c>
      <c r="AV180" s="13" t="s">
        <v>86</v>
      </c>
      <c r="AW180" s="13" t="s">
        <v>32</v>
      </c>
      <c r="AX180" s="13" t="s">
        <v>76</v>
      </c>
      <c r="AY180" s="157" t="s">
        <v>129</v>
      </c>
    </row>
    <row r="181" spans="1:65" s="13" customFormat="1">
      <c r="B181" s="155"/>
      <c r="D181" s="156" t="s">
        <v>138</v>
      </c>
      <c r="E181" s="157" t="s">
        <v>1</v>
      </c>
      <c r="F181" s="158" t="s">
        <v>244</v>
      </c>
      <c r="H181" s="159">
        <v>27</v>
      </c>
      <c r="I181" s="160"/>
      <c r="L181" s="155"/>
      <c r="M181" s="161"/>
      <c r="N181" s="162"/>
      <c r="O181" s="162"/>
      <c r="P181" s="162"/>
      <c r="Q181" s="162"/>
      <c r="R181" s="162"/>
      <c r="S181" s="162"/>
      <c r="T181" s="163"/>
      <c r="AT181" s="157" t="s">
        <v>138</v>
      </c>
      <c r="AU181" s="157" t="s">
        <v>86</v>
      </c>
      <c r="AV181" s="13" t="s">
        <v>86</v>
      </c>
      <c r="AW181" s="13" t="s">
        <v>32</v>
      </c>
      <c r="AX181" s="13" t="s">
        <v>76</v>
      </c>
      <c r="AY181" s="157" t="s">
        <v>129</v>
      </c>
    </row>
    <row r="182" spans="1:65" s="12" customFormat="1" ht="22.9" customHeight="1">
      <c r="B182" s="128"/>
      <c r="D182" s="129" t="s">
        <v>75</v>
      </c>
      <c r="E182" s="139" t="s">
        <v>86</v>
      </c>
      <c r="F182" s="139" t="s">
        <v>245</v>
      </c>
      <c r="I182" s="131"/>
      <c r="J182" s="140">
        <f>BK182</f>
        <v>0</v>
      </c>
      <c r="L182" s="128"/>
      <c r="M182" s="133"/>
      <c r="N182" s="134"/>
      <c r="O182" s="134"/>
      <c r="P182" s="135">
        <f>SUM(P183:P194)</f>
        <v>0</v>
      </c>
      <c r="Q182" s="134"/>
      <c r="R182" s="135">
        <f>SUM(R183:R194)</f>
        <v>15.8505904</v>
      </c>
      <c r="S182" s="134"/>
      <c r="T182" s="136">
        <f>SUM(T183:T194)</f>
        <v>0</v>
      </c>
      <c r="AR182" s="129" t="s">
        <v>84</v>
      </c>
      <c r="AT182" s="137" t="s">
        <v>75</v>
      </c>
      <c r="AU182" s="137" t="s">
        <v>84</v>
      </c>
      <c r="AY182" s="129" t="s">
        <v>129</v>
      </c>
      <c r="BK182" s="138">
        <f>SUM(BK183:BK194)</f>
        <v>0</v>
      </c>
    </row>
    <row r="183" spans="1:65" s="2" customFormat="1" ht="33" customHeight="1">
      <c r="A183" s="30"/>
      <c r="B183" s="141"/>
      <c r="C183" s="142" t="s">
        <v>246</v>
      </c>
      <c r="D183" s="142" t="s">
        <v>131</v>
      </c>
      <c r="E183" s="143" t="s">
        <v>247</v>
      </c>
      <c r="F183" s="144" t="s">
        <v>248</v>
      </c>
      <c r="G183" s="145" t="s">
        <v>175</v>
      </c>
      <c r="H183" s="146">
        <v>10</v>
      </c>
      <c r="I183" s="147"/>
      <c r="J183" s="148">
        <f>ROUND(I183*H183,2)</f>
        <v>0</v>
      </c>
      <c r="K183" s="144" t="s">
        <v>135</v>
      </c>
      <c r="L183" s="31"/>
      <c r="M183" s="149" t="s">
        <v>1</v>
      </c>
      <c r="N183" s="150" t="s">
        <v>41</v>
      </c>
      <c r="O183" s="56"/>
      <c r="P183" s="151">
        <f>O183*H183</f>
        <v>0</v>
      </c>
      <c r="Q183" s="151">
        <v>0</v>
      </c>
      <c r="R183" s="151">
        <f>Q183*H183</f>
        <v>0</v>
      </c>
      <c r="S183" s="151">
        <v>0</v>
      </c>
      <c r="T183" s="152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3" t="s">
        <v>136</v>
      </c>
      <c r="AT183" s="153" t="s">
        <v>131</v>
      </c>
      <c r="AU183" s="153" t="s">
        <v>86</v>
      </c>
      <c r="AY183" s="15" t="s">
        <v>129</v>
      </c>
      <c r="BE183" s="154">
        <f>IF(N183="základní",J183,0)</f>
        <v>0</v>
      </c>
      <c r="BF183" s="154">
        <f>IF(N183="snížená",J183,0)</f>
        <v>0</v>
      </c>
      <c r="BG183" s="154">
        <f>IF(N183="zákl. přenesená",J183,0)</f>
        <v>0</v>
      </c>
      <c r="BH183" s="154">
        <f>IF(N183="sníž. přenesená",J183,0)</f>
        <v>0</v>
      </c>
      <c r="BI183" s="154">
        <f>IF(N183="nulová",J183,0)</f>
        <v>0</v>
      </c>
      <c r="BJ183" s="15" t="s">
        <v>84</v>
      </c>
      <c r="BK183" s="154">
        <f>ROUND(I183*H183,2)</f>
        <v>0</v>
      </c>
      <c r="BL183" s="15" t="s">
        <v>136</v>
      </c>
      <c r="BM183" s="153" t="s">
        <v>249</v>
      </c>
    </row>
    <row r="184" spans="1:65" s="13" customFormat="1">
      <c r="B184" s="155"/>
      <c r="D184" s="156" t="s">
        <v>138</v>
      </c>
      <c r="E184" s="157" t="s">
        <v>1</v>
      </c>
      <c r="F184" s="158" t="s">
        <v>196</v>
      </c>
      <c r="H184" s="159">
        <v>10</v>
      </c>
      <c r="I184" s="160"/>
      <c r="L184" s="155"/>
      <c r="M184" s="161"/>
      <c r="N184" s="162"/>
      <c r="O184" s="162"/>
      <c r="P184" s="162"/>
      <c r="Q184" s="162"/>
      <c r="R184" s="162"/>
      <c r="S184" s="162"/>
      <c r="T184" s="163"/>
      <c r="AT184" s="157" t="s">
        <v>138</v>
      </c>
      <c r="AU184" s="157" t="s">
        <v>86</v>
      </c>
      <c r="AV184" s="13" t="s">
        <v>86</v>
      </c>
      <c r="AW184" s="13" t="s">
        <v>32</v>
      </c>
      <c r="AX184" s="13" t="s">
        <v>84</v>
      </c>
      <c r="AY184" s="157" t="s">
        <v>129</v>
      </c>
    </row>
    <row r="185" spans="1:65" s="2" customFormat="1" ht="33" customHeight="1">
      <c r="A185" s="30"/>
      <c r="B185" s="141"/>
      <c r="C185" s="142" t="s">
        <v>250</v>
      </c>
      <c r="D185" s="142" t="s">
        <v>131</v>
      </c>
      <c r="E185" s="143" t="s">
        <v>251</v>
      </c>
      <c r="F185" s="144" t="s">
        <v>252</v>
      </c>
      <c r="G185" s="145" t="s">
        <v>175</v>
      </c>
      <c r="H185" s="146">
        <v>6.84</v>
      </c>
      <c r="I185" s="147"/>
      <c r="J185" s="148">
        <f>ROUND(I185*H185,2)</f>
        <v>0</v>
      </c>
      <c r="K185" s="144" t="s">
        <v>135</v>
      </c>
      <c r="L185" s="31"/>
      <c r="M185" s="149" t="s">
        <v>1</v>
      </c>
      <c r="N185" s="150" t="s">
        <v>41</v>
      </c>
      <c r="O185" s="56"/>
      <c r="P185" s="151">
        <f>O185*H185</f>
        <v>0</v>
      </c>
      <c r="Q185" s="151">
        <v>1.665</v>
      </c>
      <c r="R185" s="151">
        <f>Q185*H185</f>
        <v>11.3886</v>
      </c>
      <c r="S185" s="151">
        <v>0</v>
      </c>
      <c r="T185" s="152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3" t="s">
        <v>136</v>
      </c>
      <c r="AT185" s="153" t="s">
        <v>131</v>
      </c>
      <c r="AU185" s="153" t="s">
        <v>86</v>
      </c>
      <c r="AY185" s="15" t="s">
        <v>129</v>
      </c>
      <c r="BE185" s="154">
        <f>IF(N185="základní",J185,0)</f>
        <v>0</v>
      </c>
      <c r="BF185" s="154">
        <f>IF(N185="snížená",J185,0)</f>
        <v>0</v>
      </c>
      <c r="BG185" s="154">
        <f>IF(N185="zákl. přenesená",J185,0)</f>
        <v>0</v>
      </c>
      <c r="BH185" s="154">
        <f>IF(N185="sníž. přenesená",J185,0)</f>
        <v>0</v>
      </c>
      <c r="BI185" s="154">
        <f>IF(N185="nulová",J185,0)</f>
        <v>0</v>
      </c>
      <c r="BJ185" s="15" t="s">
        <v>84</v>
      </c>
      <c r="BK185" s="154">
        <f>ROUND(I185*H185,2)</f>
        <v>0</v>
      </c>
      <c r="BL185" s="15" t="s">
        <v>136</v>
      </c>
      <c r="BM185" s="153" t="s">
        <v>253</v>
      </c>
    </row>
    <row r="186" spans="1:65" s="13" customFormat="1">
      <c r="B186" s="155"/>
      <c r="D186" s="156" t="s">
        <v>138</v>
      </c>
      <c r="E186" s="157" t="s">
        <v>1</v>
      </c>
      <c r="F186" s="158" t="s">
        <v>254</v>
      </c>
      <c r="H186" s="159">
        <v>6.84</v>
      </c>
      <c r="I186" s="160"/>
      <c r="L186" s="155"/>
      <c r="M186" s="161"/>
      <c r="N186" s="162"/>
      <c r="O186" s="162"/>
      <c r="P186" s="162"/>
      <c r="Q186" s="162"/>
      <c r="R186" s="162"/>
      <c r="S186" s="162"/>
      <c r="T186" s="163"/>
      <c r="AT186" s="157" t="s">
        <v>138</v>
      </c>
      <c r="AU186" s="157" t="s">
        <v>86</v>
      </c>
      <c r="AV186" s="13" t="s">
        <v>86</v>
      </c>
      <c r="AW186" s="13" t="s">
        <v>32</v>
      </c>
      <c r="AX186" s="13" t="s">
        <v>84</v>
      </c>
      <c r="AY186" s="157" t="s">
        <v>129</v>
      </c>
    </row>
    <row r="187" spans="1:65" s="2" customFormat="1" ht="24.2" customHeight="1">
      <c r="A187" s="30"/>
      <c r="B187" s="141"/>
      <c r="C187" s="142" t="s">
        <v>255</v>
      </c>
      <c r="D187" s="142" t="s">
        <v>131</v>
      </c>
      <c r="E187" s="143" t="s">
        <v>256</v>
      </c>
      <c r="F187" s="144" t="s">
        <v>257</v>
      </c>
      <c r="G187" s="145" t="s">
        <v>134</v>
      </c>
      <c r="H187" s="146">
        <v>100.32</v>
      </c>
      <c r="I187" s="147"/>
      <c r="J187" s="148">
        <f>ROUND(I187*H187,2)</f>
        <v>0</v>
      </c>
      <c r="K187" s="144" t="s">
        <v>135</v>
      </c>
      <c r="L187" s="31"/>
      <c r="M187" s="149" t="s">
        <v>1</v>
      </c>
      <c r="N187" s="150" t="s">
        <v>41</v>
      </c>
      <c r="O187" s="56"/>
      <c r="P187" s="151">
        <f>O187*H187</f>
        <v>0</v>
      </c>
      <c r="Q187" s="151">
        <v>1.7000000000000001E-4</v>
      </c>
      <c r="R187" s="151">
        <f>Q187*H187</f>
        <v>1.7054400000000001E-2</v>
      </c>
      <c r="S187" s="151">
        <v>0</v>
      </c>
      <c r="T187" s="152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3" t="s">
        <v>136</v>
      </c>
      <c r="AT187" s="153" t="s">
        <v>131</v>
      </c>
      <c r="AU187" s="153" t="s">
        <v>86</v>
      </c>
      <c r="AY187" s="15" t="s">
        <v>129</v>
      </c>
      <c r="BE187" s="154">
        <f>IF(N187="základní",J187,0)</f>
        <v>0</v>
      </c>
      <c r="BF187" s="154">
        <f>IF(N187="snížená",J187,0)</f>
        <v>0</v>
      </c>
      <c r="BG187" s="154">
        <f>IF(N187="zákl. přenesená",J187,0)</f>
        <v>0</v>
      </c>
      <c r="BH187" s="154">
        <f>IF(N187="sníž. přenesená",J187,0)</f>
        <v>0</v>
      </c>
      <c r="BI187" s="154">
        <f>IF(N187="nulová",J187,0)</f>
        <v>0</v>
      </c>
      <c r="BJ187" s="15" t="s">
        <v>84</v>
      </c>
      <c r="BK187" s="154">
        <f>ROUND(I187*H187,2)</f>
        <v>0</v>
      </c>
      <c r="BL187" s="15" t="s">
        <v>136</v>
      </c>
      <c r="BM187" s="153" t="s">
        <v>258</v>
      </c>
    </row>
    <row r="188" spans="1:65" s="13" customFormat="1">
      <c r="B188" s="155"/>
      <c r="D188" s="156" t="s">
        <v>138</v>
      </c>
      <c r="E188" s="157" t="s">
        <v>1</v>
      </c>
      <c r="F188" s="158" t="s">
        <v>259</v>
      </c>
      <c r="H188" s="159">
        <v>91.2</v>
      </c>
      <c r="I188" s="160"/>
      <c r="L188" s="155"/>
      <c r="M188" s="161"/>
      <c r="N188" s="162"/>
      <c r="O188" s="162"/>
      <c r="P188" s="162"/>
      <c r="Q188" s="162"/>
      <c r="R188" s="162"/>
      <c r="S188" s="162"/>
      <c r="T188" s="163"/>
      <c r="AT188" s="157" t="s">
        <v>138</v>
      </c>
      <c r="AU188" s="157" t="s">
        <v>86</v>
      </c>
      <c r="AV188" s="13" t="s">
        <v>86</v>
      </c>
      <c r="AW188" s="13" t="s">
        <v>32</v>
      </c>
      <c r="AX188" s="13" t="s">
        <v>84</v>
      </c>
      <c r="AY188" s="157" t="s">
        <v>129</v>
      </c>
    </row>
    <row r="189" spans="1:65" s="13" customFormat="1">
      <c r="B189" s="155"/>
      <c r="D189" s="156" t="s">
        <v>138</v>
      </c>
      <c r="F189" s="158" t="s">
        <v>260</v>
      </c>
      <c r="H189" s="159">
        <v>100.32</v>
      </c>
      <c r="I189" s="160"/>
      <c r="L189" s="155"/>
      <c r="M189" s="161"/>
      <c r="N189" s="162"/>
      <c r="O189" s="162"/>
      <c r="P189" s="162"/>
      <c r="Q189" s="162"/>
      <c r="R189" s="162"/>
      <c r="S189" s="162"/>
      <c r="T189" s="163"/>
      <c r="AT189" s="157" t="s">
        <v>138</v>
      </c>
      <c r="AU189" s="157" t="s">
        <v>86</v>
      </c>
      <c r="AV189" s="13" t="s">
        <v>86</v>
      </c>
      <c r="AW189" s="13" t="s">
        <v>3</v>
      </c>
      <c r="AX189" s="13" t="s">
        <v>84</v>
      </c>
      <c r="AY189" s="157" t="s">
        <v>129</v>
      </c>
    </row>
    <row r="190" spans="1:65" s="2" customFormat="1" ht="16.5" customHeight="1">
      <c r="A190" s="30"/>
      <c r="B190" s="141"/>
      <c r="C190" s="164" t="s">
        <v>261</v>
      </c>
      <c r="D190" s="164" t="s">
        <v>217</v>
      </c>
      <c r="E190" s="165" t="s">
        <v>262</v>
      </c>
      <c r="F190" s="166" t="s">
        <v>263</v>
      </c>
      <c r="G190" s="167" t="s">
        <v>134</v>
      </c>
      <c r="H190" s="168">
        <v>100.32</v>
      </c>
      <c r="I190" s="169"/>
      <c r="J190" s="170">
        <f>ROUND(I190*H190,2)</f>
        <v>0</v>
      </c>
      <c r="K190" s="166" t="s">
        <v>135</v>
      </c>
      <c r="L190" s="171"/>
      <c r="M190" s="172" t="s">
        <v>1</v>
      </c>
      <c r="N190" s="173" t="s">
        <v>41</v>
      </c>
      <c r="O190" s="56"/>
      <c r="P190" s="151">
        <f>O190*H190</f>
        <v>0</v>
      </c>
      <c r="Q190" s="151">
        <v>2.9999999999999997E-4</v>
      </c>
      <c r="R190" s="151">
        <f>Q190*H190</f>
        <v>3.0095999999999994E-2</v>
      </c>
      <c r="S190" s="151">
        <v>0</v>
      </c>
      <c r="T190" s="152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3" t="s">
        <v>165</v>
      </c>
      <c r="AT190" s="153" t="s">
        <v>217</v>
      </c>
      <c r="AU190" s="153" t="s">
        <v>86</v>
      </c>
      <c r="AY190" s="15" t="s">
        <v>129</v>
      </c>
      <c r="BE190" s="154">
        <f>IF(N190="základní",J190,0)</f>
        <v>0</v>
      </c>
      <c r="BF190" s="154">
        <f>IF(N190="snížená",J190,0)</f>
        <v>0</v>
      </c>
      <c r="BG190" s="154">
        <f>IF(N190="zákl. přenesená",J190,0)</f>
        <v>0</v>
      </c>
      <c r="BH190" s="154">
        <f>IF(N190="sníž. přenesená",J190,0)</f>
        <v>0</v>
      </c>
      <c r="BI190" s="154">
        <f>IF(N190="nulová",J190,0)</f>
        <v>0</v>
      </c>
      <c r="BJ190" s="15" t="s">
        <v>84</v>
      </c>
      <c r="BK190" s="154">
        <f>ROUND(I190*H190,2)</f>
        <v>0</v>
      </c>
      <c r="BL190" s="15" t="s">
        <v>136</v>
      </c>
      <c r="BM190" s="153" t="s">
        <v>264</v>
      </c>
    </row>
    <row r="191" spans="1:65" s="13" customFormat="1">
      <c r="B191" s="155"/>
      <c r="D191" s="156" t="s">
        <v>138</v>
      </c>
      <c r="F191" s="158" t="s">
        <v>260</v>
      </c>
      <c r="H191" s="159">
        <v>100.32</v>
      </c>
      <c r="I191" s="160"/>
      <c r="L191" s="155"/>
      <c r="M191" s="161"/>
      <c r="N191" s="162"/>
      <c r="O191" s="162"/>
      <c r="P191" s="162"/>
      <c r="Q191" s="162"/>
      <c r="R191" s="162"/>
      <c r="S191" s="162"/>
      <c r="T191" s="163"/>
      <c r="AT191" s="157" t="s">
        <v>138</v>
      </c>
      <c r="AU191" s="157" t="s">
        <v>86</v>
      </c>
      <c r="AV191" s="13" t="s">
        <v>86</v>
      </c>
      <c r="AW191" s="13" t="s">
        <v>3</v>
      </c>
      <c r="AX191" s="13" t="s">
        <v>84</v>
      </c>
      <c r="AY191" s="157" t="s">
        <v>129</v>
      </c>
    </row>
    <row r="192" spans="1:65" s="2" customFormat="1" ht="21.75" customHeight="1">
      <c r="A192" s="30"/>
      <c r="B192" s="141"/>
      <c r="C192" s="142" t="s">
        <v>265</v>
      </c>
      <c r="D192" s="142" t="s">
        <v>131</v>
      </c>
      <c r="E192" s="143" t="s">
        <v>266</v>
      </c>
      <c r="F192" s="144" t="s">
        <v>267</v>
      </c>
      <c r="G192" s="145" t="s">
        <v>175</v>
      </c>
      <c r="H192" s="146">
        <v>2.2799999999999998</v>
      </c>
      <c r="I192" s="147"/>
      <c r="J192" s="148">
        <f>ROUND(I192*H192,2)</f>
        <v>0</v>
      </c>
      <c r="K192" s="144" t="s">
        <v>135</v>
      </c>
      <c r="L192" s="31"/>
      <c r="M192" s="149" t="s">
        <v>1</v>
      </c>
      <c r="N192" s="150" t="s">
        <v>41</v>
      </c>
      <c r="O192" s="56"/>
      <c r="P192" s="151">
        <f>O192*H192</f>
        <v>0</v>
      </c>
      <c r="Q192" s="151">
        <v>1.92</v>
      </c>
      <c r="R192" s="151">
        <f>Q192*H192</f>
        <v>4.3775999999999993</v>
      </c>
      <c r="S192" s="151">
        <v>0</v>
      </c>
      <c r="T192" s="152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3" t="s">
        <v>136</v>
      </c>
      <c r="AT192" s="153" t="s">
        <v>131</v>
      </c>
      <c r="AU192" s="153" t="s">
        <v>86</v>
      </c>
      <c r="AY192" s="15" t="s">
        <v>129</v>
      </c>
      <c r="BE192" s="154">
        <f>IF(N192="základní",J192,0)</f>
        <v>0</v>
      </c>
      <c r="BF192" s="154">
        <f>IF(N192="snížená",J192,0)</f>
        <v>0</v>
      </c>
      <c r="BG192" s="154">
        <f>IF(N192="zákl. přenesená",J192,0)</f>
        <v>0</v>
      </c>
      <c r="BH192" s="154">
        <f>IF(N192="sníž. přenesená",J192,0)</f>
        <v>0</v>
      </c>
      <c r="BI192" s="154">
        <f>IF(N192="nulová",J192,0)</f>
        <v>0</v>
      </c>
      <c r="BJ192" s="15" t="s">
        <v>84</v>
      </c>
      <c r="BK192" s="154">
        <f>ROUND(I192*H192,2)</f>
        <v>0</v>
      </c>
      <c r="BL192" s="15" t="s">
        <v>136</v>
      </c>
      <c r="BM192" s="153" t="s">
        <v>268</v>
      </c>
    </row>
    <row r="193" spans="1:65" s="13" customFormat="1">
      <c r="B193" s="155"/>
      <c r="D193" s="156" t="s">
        <v>138</v>
      </c>
      <c r="E193" s="157" t="s">
        <v>1</v>
      </c>
      <c r="F193" s="158" t="s">
        <v>269</v>
      </c>
      <c r="H193" s="159">
        <v>2.2799999999999998</v>
      </c>
      <c r="I193" s="160"/>
      <c r="L193" s="155"/>
      <c r="M193" s="161"/>
      <c r="N193" s="162"/>
      <c r="O193" s="162"/>
      <c r="P193" s="162"/>
      <c r="Q193" s="162"/>
      <c r="R193" s="162"/>
      <c r="S193" s="162"/>
      <c r="T193" s="163"/>
      <c r="AT193" s="157" t="s">
        <v>138</v>
      </c>
      <c r="AU193" s="157" t="s">
        <v>86</v>
      </c>
      <c r="AV193" s="13" t="s">
        <v>86</v>
      </c>
      <c r="AW193" s="13" t="s">
        <v>32</v>
      </c>
      <c r="AX193" s="13" t="s">
        <v>84</v>
      </c>
      <c r="AY193" s="157" t="s">
        <v>129</v>
      </c>
    </row>
    <row r="194" spans="1:65" s="2" customFormat="1" ht="24.2" customHeight="1">
      <c r="A194" s="30"/>
      <c r="B194" s="141"/>
      <c r="C194" s="142" t="s">
        <v>270</v>
      </c>
      <c r="D194" s="142" t="s">
        <v>131</v>
      </c>
      <c r="E194" s="143" t="s">
        <v>271</v>
      </c>
      <c r="F194" s="144" t="s">
        <v>272</v>
      </c>
      <c r="G194" s="145" t="s">
        <v>163</v>
      </c>
      <c r="H194" s="146">
        <v>76</v>
      </c>
      <c r="I194" s="147"/>
      <c r="J194" s="148">
        <f>ROUND(I194*H194,2)</f>
        <v>0</v>
      </c>
      <c r="K194" s="144" t="s">
        <v>135</v>
      </c>
      <c r="L194" s="31"/>
      <c r="M194" s="149" t="s">
        <v>1</v>
      </c>
      <c r="N194" s="150" t="s">
        <v>41</v>
      </c>
      <c r="O194" s="56"/>
      <c r="P194" s="151">
        <f>O194*H194</f>
        <v>0</v>
      </c>
      <c r="Q194" s="151">
        <v>4.8999999999999998E-4</v>
      </c>
      <c r="R194" s="151">
        <f>Q194*H194</f>
        <v>3.7239999999999995E-2</v>
      </c>
      <c r="S194" s="151">
        <v>0</v>
      </c>
      <c r="T194" s="152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3" t="s">
        <v>136</v>
      </c>
      <c r="AT194" s="153" t="s">
        <v>131</v>
      </c>
      <c r="AU194" s="153" t="s">
        <v>86</v>
      </c>
      <c r="AY194" s="15" t="s">
        <v>129</v>
      </c>
      <c r="BE194" s="154">
        <f>IF(N194="základní",J194,0)</f>
        <v>0</v>
      </c>
      <c r="BF194" s="154">
        <f>IF(N194="snížená",J194,0)</f>
        <v>0</v>
      </c>
      <c r="BG194" s="154">
        <f>IF(N194="zákl. přenesená",J194,0)</f>
        <v>0</v>
      </c>
      <c r="BH194" s="154">
        <f>IF(N194="sníž. přenesená",J194,0)</f>
        <v>0</v>
      </c>
      <c r="BI194" s="154">
        <f>IF(N194="nulová",J194,0)</f>
        <v>0</v>
      </c>
      <c r="BJ194" s="15" t="s">
        <v>84</v>
      </c>
      <c r="BK194" s="154">
        <f>ROUND(I194*H194,2)</f>
        <v>0</v>
      </c>
      <c r="BL194" s="15" t="s">
        <v>136</v>
      </c>
      <c r="BM194" s="153" t="s">
        <v>273</v>
      </c>
    </row>
    <row r="195" spans="1:65" s="12" customFormat="1" ht="22.9" customHeight="1">
      <c r="B195" s="128"/>
      <c r="D195" s="129" t="s">
        <v>75</v>
      </c>
      <c r="E195" s="139" t="s">
        <v>136</v>
      </c>
      <c r="F195" s="139" t="s">
        <v>274</v>
      </c>
      <c r="I195" s="131"/>
      <c r="J195" s="140">
        <f>BK195</f>
        <v>0</v>
      </c>
      <c r="L195" s="128"/>
      <c r="M195" s="133"/>
      <c r="N195" s="134"/>
      <c r="O195" s="134"/>
      <c r="P195" s="135">
        <f>SUM(P196:P197)</f>
        <v>0</v>
      </c>
      <c r="Q195" s="134"/>
      <c r="R195" s="135">
        <f>SUM(R196:R197)</f>
        <v>0</v>
      </c>
      <c r="S195" s="134"/>
      <c r="T195" s="136">
        <f>SUM(T196:T197)</f>
        <v>0</v>
      </c>
      <c r="AR195" s="129" t="s">
        <v>84</v>
      </c>
      <c r="AT195" s="137" t="s">
        <v>75</v>
      </c>
      <c r="AU195" s="137" t="s">
        <v>84</v>
      </c>
      <c r="AY195" s="129" t="s">
        <v>129</v>
      </c>
      <c r="BK195" s="138">
        <f>SUM(BK196:BK197)</f>
        <v>0</v>
      </c>
    </row>
    <row r="196" spans="1:65" s="2" customFormat="1" ht="24.2" customHeight="1">
      <c r="A196" s="30"/>
      <c r="B196" s="141"/>
      <c r="C196" s="142" t="s">
        <v>275</v>
      </c>
      <c r="D196" s="142" t="s">
        <v>131</v>
      </c>
      <c r="E196" s="143" t="s">
        <v>276</v>
      </c>
      <c r="F196" s="144" t="s">
        <v>277</v>
      </c>
      <c r="G196" s="145" t="s">
        <v>175</v>
      </c>
      <c r="H196" s="146">
        <v>0.3</v>
      </c>
      <c r="I196" s="147"/>
      <c r="J196" s="148">
        <f>ROUND(I196*H196,2)</f>
        <v>0</v>
      </c>
      <c r="K196" s="144" t="s">
        <v>135</v>
      </c>
      <c r="L196" s="31"/>
      <c r="M196" s="149" t="s">
        <v>1</v>
      </c>
      <c r="N196" s="150" t="s">
        <v>41</v>
      </c>
      <c r="O196" s="56"/>
      <c r="P196" s="151">
        <f>O196*H196</f>
        <v>0</v>
      </c>
      <c r="Q196" s="151">
        <v>0</v>
      </c>
      <c r="R196" s="151">
        <f>Q196*H196</f>
        <v>0</v>
      </c>
      <c r="S196" s="151">
        <v>0</v>
      </c>
      <c r="T196" s="152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3" t="s">
        <v>136</v>
      </c>
      <c r="AT196" s="153" t="s">
        <v>131</v>
      </c>
      <c r="AU196" s="153" t="s">
        <v>86</v>
      </c>
      <c r="AY196" s="15" t="s">
        <v>129</v>
      </c>
      <c r="BE196" s="154">
        <f>IF(N196="základní",J196,0)</f>
        <v>0</v>
      </c>
      <c r="BF196" s="154">
        <f>IF(N196="snížená",J196,0)</f>
        <v>0</v>
      </c>
      <c r="BG196" s="154">
        <f>IF(N196="zákl. přenesená",J196,0)</f>
        <v>0</v>
      </c>
      <c r="BH196" s="154">
        <f>IF(N196="sníž. přenesená",J196,0)</f>
        <v>0</v>
      </c>
      <c r="BI196" s="154">
        <f>IF(N196="nulová",J196,0)</f>
        <v>0</v>
      </c>
      <c r="BJ196" s="15" t="s">
        <v>84</v>
      </c>
      <c r="BK196" s="154">
        <f>ROUND(I196*H196,2)</f>
        <v>0</v>
      </c>
      <c r="BL196" s="15" t="s">
        <v>136</v>
      </c>
      <c r="BM196" s="153" t="s">
        <v>278</v>
      </c>
    </row>
    <row r="197" spans="1:65" s="13" customFormat="1">
      <c r="B197" s="155"/>
      <c r="D197" s="156" t="s">
        <v>138</v>
      </c>
      <c r="E197" s="157" t="s">
        <v>1</v>
      </c>
      <c r="F197" s="158" t="s">
        <v>279</v>
      </c>
      <c r="H197" s="159">
        <v>0.3</v>
      </c>
      <c r="I197" s="160"/>
      <c r="L197" s="155"/>
      <c r="M197" s="161"/>
      <c r="N197" s="162"/>
      <c r="O197" s="162"/>
      <c r="P197" s="162"/>
      <c r="Q197" s="162"/>
      <c r="R197" s="162"/>
      <c r="S197" s="162"/>
      <c r="T197" s="163"/>
      <c r="AT197" s="157" t="s">
        <v>138</v>
      </c>
      <c r="AU197" s="157" t="s">
        <v>86</v>
      </c>
      <c r="AV197" s="13" t="s">
        <v>86</v>
      </c>
      <c r="AW197" s="13" t="s">
        <v>32</v>
      </c>
      <c r="AX197" s="13" t="s">
        <v>76</v>
      </c>
      <c r="AY197" s="157" t="s">
        <v>129</v>
      </c>
    </row>
    <row r="198" spans="1:65" s="12" customFormat="1" ht="22.9" customHeight="1">
      <c r="B198" s="128"/>
      <c r="D198" s="129" t="s">
        <v>75</v>
      </c>
      <c r="E198" s="139" t="s">
        <v>152</v>
      </c>
      <c r="F198" s="139" t="s">
        <v>280</v>
      </c>
      <c r="I198" s="131"/>
      <c r="J198" s="140">
        <f>BK198</f>
        <v>0</v>
      </c>
      <c r="L198" s="128"/>
      <c r="M198" s="133"/>
      <c r="N198" s="134"/>
      <c r="O198" s="134"/>
      <c r="P198" s="135">
        <f>SUM(P199:P250)</f>
        <v>0</v>
      </c>
      <c r="Q198" s="134"/>
      <c r="R198" s="135">
        <f>SUM(R199:R250)</f>
        <v>494.69793200000004</v>
      </c>
      <c r="S198" s="134"/>
      <c r="T198" s="136">
        <f>SUM(T199:T250)</f>
        <v>0</v>
      </c>
      <c r="AR198" s="129" t="s">
        <v>84</v>
      </c>
      <c r="AT198" s="137" t="s">
        <v>75</v>
      </c>
      <c r="AU198" s="137" t="s">
        <v>84</v>
      </c>
      <c r="AY198" s="129" t="s">
        <v>129</v>
      </c>
      <c r="BK198" s="138">
        <f>SUM(BK199:BK250)</f>
        <v>0</v>
      </c>
    </row>
    <row r="199" spans="1:65" s="2" customFormat="1" ht="21.75" customHeight="1">
      <c r="A199" s="30"/>
      <c r="B199" s="141"/>
      <c r="C199" s="142" t="s">
        <v>281</v>
      </c>
      <c r="D199" s="142" t="s">
        <v>131</v>
      </c>
      <c r="E199" s="143" t="s">
        <v>282</v>
      </c>
      <c r="F199" s="144" t="s">
        <v>283</v>
      </c>
      <c r="G199" s="145" t="s">
        <v>134</v>
      </c>
      <c r="H199" s="146">
        <v>496</v>
      </c>
      <c r="I199" s="147"/>
      <c r="J199" s="148">
        <f>ROUND(I199*H199,2)</f>
        <v>0</v>
      </c>
      <c r="K199" s="144" t="s">
        <v>284</v>
      </c>
      <c r="L199" s="31"/>
      <c r="M199" s="149" t="s">
        <v>1</v>
      </c>
      <c r="N199" s="150" t="s">
        <v>41</v>
      </c>
      <c r="O199" s="56"/>
      <c r="P199" s="151">
        <f>O199*H199</f>
        <v>0</v>
      </c>
      <c r="Q199" s="151">
        <v>0</v>
      </c>
      <c r="R199" s="151">
        <f>Q199*H199</f>
        <v>0</v>
      </c>
      <c r="S199" s="151">
        <v>0</v>
      </c>
      <c r="T199" s="152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3" t="s">
        <v>136</v>
      </c>
      <c r="AT199" s="153" t="s">
        <v>131</v>
      </c>
      <c r="AU199" s="153" t="s">
        <v>86</v>
      </c>
      <c r="AY199" s="15" t="s">
        <v>129</v>
      </c>
      <c r="BE199" s="154">
        <f>IF(N199="základní",J199,0)</f>
        <v>0</v>
      </c>
      <c r="BF199" s="154">
        <f>IF(N199="snížená",J199,0)</f>
        <v>0</v>
      </c>
      <c r="BG199" s="154">
        <f>IF(N199="zákl. přenesená",J199,0)</f>
        <v>0</v>
      </c>
      <c r="BH199" s="154">
        <f>IF(N199="sníž. přenesená",J199,0)</f>
        <v>0</v>
      </c>
      <c r="BI199" s="154">
        <f>IF(N199="nulová",J199,0)</f>
        <v>0</v>
      </c>
      <c r="BJ199" s="15" t="s">
        <v>84</v>
      </c>
      <c r="BK199" s="154">
        <f>ROUND(I199*H199,2)</f>
        <v>0</v>
      </c>
      <c r="BL199" s="15" t="s">
        <v>136</v>
      </c>
      <c r="BM199" s="153" t="s">
        <v>285</v>
      </c>
    </row>
    <row r="200" spans="1:65" s="13" customFormat="1">
      <c r="B200" s="155"/>
      <c r="D200" s="156" t="s">
        <v>138</v>
      </c>
      <c r="E200" s="157" t="s">
        <v>1</v>
      </c>
      <c r="F200" s="158" t="s">
        <v>286</v>
      </c>
      <c r="H200" s="159">
        <v>230</v>
      </c>
      <c r="I200" s="160"/>
      <c r="L200" s="155"/>
      <c r="M200" s="161"/>
      <c r="N200" s="162"/>
      <c r="O200" s="162"/>
      <c r="P200" s="162"/>
      <c r="Q200" s="162"/>
      <c r="R200" s="162"/>
      <c r="S200" s="162"/>
      <c r="T200" s="163"/>
      <c r="AT200" s="157" t="s">
        <v>138</v>
      </c>
      <c r="AU200" s="157" t="s">
        <v>86</v>
      </c>
      <c r="AV200" s="13" t="s">
        <v>86</v>
      </c>
      <c r="AW200" s="13" t="s">
        <v>32</v>
      </c>
      <c r="AX200" s="13" t="s">
        <v>76</v>
      </c>
      <c r="AY200" s="157" t="s">
        <v>129</v>
      </c>
    </row>
    <row r="201" spans="1:65" s="13" customFormat="1">
      <c r="B201" s="155"/>
      <c r="D201" s="156" t="s">
        <v>138</v>
      </c>
      <c r="E201" s="157" t="s">
        <v>1</v>
      </c>
      <c r="F201" s="158" t="s">
        <v>287</v>
      </c>
      <c r="H201" s="159">
        <v>200</v>
      </c>
      <c r="I201" s="160"/>
      <c r="L201" s="155"/>
      <c r="M201" s="161"/>
      <c r="N201" s="162"/>
      <c r="O201" s="162"/>
      <c r="P201" s="162"/>
      <c r="Q201" s="162"/>
      <c r="R201" s="162"/>
      <c r="S201" s="162"/>
      <c r="T201" s="163"/>
      <c r="AT201" s="157" t="s">
        <v>138</v>
      </c>
      <c r="AU201" s="157" t="s">
        <v>86</v>
      </c>
      <c r="AV201" s="13" t="s">
        <v>86</v>
      </c>
      <c r="AW201" s="13" t="s">
        <v>32</v>
      </c>
      <c r="AX201" s="13" t="s">
        <v>76</v>
      </c>
      <c r="AY201" s="157" t="s">
        <v>129</v>
      </c>
    </row>
    <row r="202" spans="1:65" s="13" customFormat="1">
      <c r="B202" s="155"/>
      <c r="D202" s="156" t="s">
        <v>138</v>
      </c>
      <c r="E202" s="157" t="s">
        <v>1</v>
      </c>
      <c r="F202" s="158" t="s">
        <v>288</v>
      </c>
      <c r="H202" s="159">
        <v>50</v>
      </c>
      <c r="I202" s="160"/>
      <c r="L202" s="155"/>
      <c r="M202" s="161"/>
      <c r="N202" s="162"/>
      <c r="O202" s="162"/>
      <c r="P202" s="162"/>
      <c r="Q202" s="162"/>
      <c r="R202" s="162"/>
      <c r="S202" s="162"/>
      <c r="T202" s="163"/>
      <c r="AT202" s="157" t="s">
        <v>138</v>
      </c>
      <c r="AU202" s="157" t="s">
        <v>86</v>
      </c>
      <c r="AV202" s="13" t="s">
        <v>86</v>
      </c>
      <c r="AW202" s="13" t="s">
        <v>32</v>
      </c>
      <c r="AX202" s="13" t="s">
        <v>76</v>
      </c>
      <c r="AY202" s="157" t="s">
        <v>129</v>
      </c>
    </row>
    <row r="203" spans="1:65" s="13" customFormat="1">
      <c r="B203" s="155"/>
      <c r="D203" s="156" t="s">
        <v>138</v>
      </c>
      <c r="E203" s="157" t="s">
        <v>1</v>
      </c>
      <c r="F203" s="158" t="s">
        <v>289</v>
      </c>
      <c r="H203" s="159">
        <v>16</v>
      </c>
      <c r="I203" s="160"/>
      <c r="L203" s="155"/>
      <c r="M203" s="161"/>
      <c r="N203" s="162"/>
      <c r="O203" s="162"/>
      <c r="P203" s="162"/>
      <c r="Q203" s="162"/>
      <c r="R203" s="162"/>
      <c r="S203" s="162"/>
      <c r="T203" s="163"/>
      <c r="AT203" s="157" t="s">
        <v>138</v>
      </c>
      <c r="AU203" s="157" t="s">
        <v>86</v>
      </c>
      <c r="AV203" s="13" t="s">
        <v>86</v>
      </c>
      <c r="AW203" s="13" t="s">
        <v>32</v>
      </c>
      <c r="AX203" s="13" t="s">
        <v>76</v>
      </c>
      <c r="AY203" s="157" t="s">
        <v>129</v>
      </c>
    </row>
    <row r="204" spans="1:65" s="2" customFormat="1" ht="24.2" customHeight="1">
      <c r="A204" s="30"/>
      <c r="B204" s="141"/>
      <c r="C204" s="142" t="s">
        <v>90</v>
      </c>
      <c r="D204" s="142" t="s">
        <v>131</v>
      </c>
      <c r="E204" s="143" t="s">
        <v>290</v>
      </c>
      <c r="F204" s="144" t="s">
        <v>291</v>
      </c>
      <c r="G204" s="145" t="s">
        <v>134</v>
      </c>
      <c r="H204" s="146">
        <v>496</v>
      </c>
      <c r="I204" s="147"/>
      <c r="J204" s="148">
        <f>ROUND(I204*H204,2)</f>
        <v>0</v>
      </c>
      <c r="K204" s="144" t="s">
        <v>284</v>
      </c>
      <c r="L204" s="31"/>
      <c r="M204" s="149" t="s">
        <v>1</v>
      </c>
      <c r="N204" s="150" t="s">
        <v>41</v>
      </c>
      <c r="O204" s="56"/>
      <c r="P204" s="151">
        <f>O204*H204</f>
        <v>0</v>
      </c>
      <c r="Q204" s="151">
        <v>0</v>
      </c>
      <c r="R204" s="151">
        <f>Q204*H204</f>
        <v>0</v>
      </c>
      <c r="S204" s="151">
        <v>0</v>
      </c>
      <c r="T204" s="152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3" t="s">
        <v>136</v>
      </c>
      <c r="AT204" s="153" t="s">
        <v>131</v>
      </c>
      <c r="AU204" s="153" t="s">
        <v>86</v>
      </c>
      <c r="AY204" s="15" t="s">
        <v>129</v>
      </c>
      <c r="BE204" s="154">
        <f>IF(N204="základní",J204,0)</f>
        <v>0</v>
      </c>
      <c r="BF204" s="154">
        <f>IF(N204="snížená",J204,0)</f>
        <v>0</v>
      </c>
      <c r="BG204" s="154">
        <f>IF(N204="zákl. přenesená",J204,0)</f>
        <v>0</v>
      </c>
      <c r="BH204" s="154">
        <f>IF(N204="sníž. přenesená",J204,0)</f>
        <v>0</v>
      </c>
      <c r="BI204" s="154">
        <f>IF(N204="nulová",J204,0)</f>
        <v>0</v>
      </c>
      <c r="BJ204" s="15" t="s">
        <v>84</v>
      </c>
      <c r="BK204" s="154">
        <f>ROUND(I204*H204,2)</f>
        <v>0</v>
      </c>
      <c r="BL204" s="15" t="s">
        <v>136</v>
      </c>
      <c r="BM204" s="153" t="s">
        <v>292</v>
      </c>
    </row>
    <row r="205" spans="1:65" s="13" customFormat="1">
      <c r="B205" s="155"/>
      <c r="D205" s="156" t="s">
        <v>138</v>
      </c>
      <c r="E205" s="157" t="s">
        <v>1</v>
      </c>
      <c r="F205" s="158" t="s">
        <v>286</v>
      </c>
      <c r="H205" s="159">
        <v>230</v>
      </c>
      <c r="I205" s="160"/>
      <c r="L205" s="155"/>
      <c r="M205" s="161"/>
      <c r="N205" s="162"/>
      <c r="O205" s="162"/>
      <c r="P205" s="162"/>
      <c r="Q205" s="162"/>
      <c r="R205" s="162"/>
      <c r="S205" s="162"/>
      <c r="T205" s="163"/>
      <c r="AT205" s="157" t="s">
        <v>138</v>
      </c>
      <c r="AU205" s="157" t="s">
        <v>86</v>
      </c>
      <c r="AV205" s="13" t="s">
        <v>86</v>
      </c>
      <c r="AW205" s="13" t="s">
        <v>32</v>
      </c>
      <c r="AX205" s="13" t="s">
        <v>76</v>
      </c>
      <c r="AY205" s="157" t="s">
        <v>129</v>
      </c>
    </row>
    <row r="206" spans="1:65" s="13" customFormat="1">
      <c r="B206" s="155"/>
      <c r="D206" s="156" t="s">
        <v>138</v>
      </c>
      <c r="E206" s="157" t="s">
        <v>1</v>
      </c>
      <c r="F206" s="158" t="s">
        <v>287</v>
      </c>
      <c r="H206" s="159">
        <v>200</v>
      </c>
      <c r="I206" s="160"/>
      <c r="L206" s="155"/>
      <c r="M206" s="161"/>
      <c r="N206" s="162"/>
      <c r="O206" s="162"/>
      <c r="P206" s="162"/>
      <c r="Q206" s="162"/>
      <c r="R206" s="162"/>
      <c r="S206" s="162"/>
      <c r="T206" s="163"/>
      <c r="AT206" s="157" t="s">
        <v>138</v>
      </c>
      <c r="AU206" s="157" t="s">
        <v>86</v>
      </c>
      <c r="AV206" s="13" t="s">
        <v>86</v>
      </c>
      <c r="AW206" s="13" t="s">
        <v>32</v>
      </c>
      <c r="AX206" s="13" t="s">
        <v>76</v>
      </c>
      <c r="AY206" s="157" t="s">
        <v>129</v>
      </c>
    </row>
    <row r="207" spans="1:65" s="13" customFormat="1">
      <c r="B207" s="155"/>
      <c r="D207" s="156" t="s">
        <v>138</v>
      </c>
      <c r="E207" s="157" t="s">
        <v>1</v>
      </c>
      <c r="F207" s="158" t="s">
        <v>288</v>
      </c>
      <c r="H207" s="159">
        <v>50</v>
      </c>
      <c r="I207" s="160"/>
      <c r="L207" s="155"/>
      <c r="M207" s="161"/>
      <c r="N207" s="162"/>
      <c r="O207" s="162"/>
      <c r="P207" s="162"/>
      <c r="Q207" s="162"/>
      <c r="R207" s="162"/>
      <c r="S207" s="162"/>
      <c r="T207" s="163"/>
      <c r="AT207" s="157" t="s">
        <v>138</v>
      </c>
      <c r="AU207" s="157" t="s">
        <v>86</v>
      </c>
      <c r="AV207" s="13" t="s">
        <v>86</v>
      </c>
      <c r="AW207" s="13" t="s">
        <v>32</v>
      </c>
      <c r="AX207" s="13" t="s">
        <v>76</v>
      </c>
      <c r="AY207" s="157" t="s">
        <v>129</v>
      </c>
    </row>
    <row r="208" spans="1:65" s="13" customFormat="1">
      <c r="B208" s="155"/>
      <c r="D208" s="156" t="s">
        <v>138</v>
      </c>
      <c r="E208" s="157" t="s">
        <v>1</v>
      </c>
      <c r="F208" s="158" t="s">
        <v>289</v>
      </c>
      <c r="H208" s="159">
        <v>16</v>
      </c>
      <c r="I208" s="160"/>
      <c r="L208" s="155"/>
      <c r="M208" s="161"/>
      <c r="N208" s="162"/>
      <c r="O208" s="162"/>
      <c r="P208" s="162"/>
      <c r="Q208" s="162"/>
      <c r="R208" s="162"/>
      <c r="S208" s="162"/>
      <c r="T208" s="163"/>
      <c r="AT208" s="157" t="s">
        <v>138</v>
      </c>
      <c r="AU208" s="157" t="s">
        <v>86</v>
      </c>
      <c r="AV208" s="13" t="s">
        <v>86</v>
      </c>
      <c r="AW208" s="13" t="s">
        <v>32</v>
      </c>
      <c r="AX208" s="13" t="s">
        <v>76</v>
      </c>
      <c r="AY208" s="157" t="s">
        <v>129</v>
      </c>
    </row>
    <row r="209" spans="1:65" s="2" customFormat="1" ht="21.75" customHeight="1">
      <c r="A209" s="30"/>
      <c r="B209" s="141"/>
      <c r="C209" s="142" t="s">
        <v>293</v>
      </c>
      <c r="D209" s="142" t="s">
        <v>131</v>
      </c>
      <c r="E209" s="143" t="s">
        <v>294</v>
      </c>
      <c r="F209" s="144" t="s">
        <v>295</v>
      </c>
      <c r="G209" s="145" t="s">
        <v>134</v>
      </c>
      <c r="H209" s="146">
        <v>200</v>
      </c>
      <c r="I209" s="147"/>
      <c r="J209" s="148">
        <f>ROUND(I209*H209,2)</f>
        <v>0</v>
      </c>
      <c r="K209" s="144" t="s">
        <v>135</v>
      </c>
      <c r="L209" s="31"/>
      <c r="M209" s="149" t="s">
        <v>1</v>
      </c>
      <c r="N209" s="150" t="s">
        <v>41</v>
      </c>
      <c r="O209" s="56"/>
      <c r="P209" s="151">
        <f>O209*H209</f>
        <v>0</v>
      </c>
      <c r="Q209" s="151">
        <v>0</v>
      </c>
      <c r="R209" s="151">
        <f>Q209*H209</f>
        <v>0</v>
      </c>
      <c r="S209" s="151">
        <v>0</v>
      </c>
      <c r="T209" s="152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3" t="s">
        <v>136</v>
      </c>
      <c r="AT209" s="153" t="s">
        <v>131</v>
      </c>
      <c r="AU209" s="153" t="s">
        <v>86</v>
      </c>
      <c r="AY209" s="15" t="s">
        <v>129</v>
      </c>
      <c r="BE209" s="154">
        <f>IF(N209="základní",J209,0)</f>
        <v>0</v>
      </c>
      <c r="BF209" s="154">
        <f>IF(N209="snížená",J209,0)</f>
        <v>0</v>
      </c>
      <c r="BG209" s="154">
        <f>IF(N209="zákl. přenesená",J209,0)</f>
        <v>0</v>
      </c>
      <c r="BH209" s="154">
        <f>IF(N209="sníž. přenesená",J209,0)</f>
        <v>0</v>
      </c>
      <c r="BI209" s="154">
        <f>IF(N209="nulová",J209,0)</f>
        <v>0</v>
      </c>
      <c r="BJ209" s="15" t="s">
        <v>84</v>
      </c>
      <c r="BK209" s="154">
        <f>ROUND(I209*H209,2)</f>
        <v>0</v>
      </c>
      <c r="BL209" s="15" t="s">
        <v>136</v>
      </c>
      <c r="BM209" s="153" t="s">
        <v>296</v>
      </c>
    </row>
    <row r="210" spans="1:65" s="13" customFormat="1">
      <c r="B210" s="155"/>
      <c r="D210" s="156" t="s">
        <v>138</v>
      </c>
      <c r="E210" s="157" t="s">
        <v>1</v>
      </c>
      <c r="F210" s="158" t="s">
        <v>297</v>
      </c>
      <c r="H210" s="159">
        <v>200</v>
      </c>
      <c r="I210" s="160"/>
      <c r="L210" s="155"/>
      <c r="M210" s="161"/>
      <c r="N210" s="162"/>
      <c r="O210" s="162"/>
      <c r="P210" s="162"/>
      <c r="Q210" s="162"/>
      <c r="R210" s="162"/>
      <c r="S210" s="162"/>
      <c r="T210" s="163"/>
      <c r="AT210" s="157" t="s">
        <v>138</v>
      </c>
      <c r="AU210" s="157" t="s">
        <v>86</v>
      </c>
      <c r="AV210" s="13" t="s">
        <v>86</v>
      </c>
      <c r="AW210" s="13" t="s">
        <v>32</v>
      </c>
      <c r="AX210" s="13" t="s">
        <v>84</v>
      </c>
      <c r="AY210" s="157" t="s">
        <v>129</v>
      </c>
    </row>
    <row r="211" spans="1:65" s="2" customFormat="1" ht="21.75" customHeight="1">
      <c r="A211" s="30"/>
      <c r="B211" s="141"/>
      <c r="C211" s="142" t="s">
        <v>298</v>
      </c>
      <c r="D211" s="142" t="s">
        <v>131</v>
      </c>
      <c r="E211" s="143" t="s">
        <v>299</v>
      </c>
      <c r="F211" s="144" t="s">
        <v>300</v>
      </c>
      <c r="G211" s="145" t="s">
        <v>134</v>
      </c>
      <c r="H211" s="146">
        <v>842</v>
      </c>
      <c r="I211" s="147"/>
      <c r="J211" s="148">
        <f>ROUND(I211*H211,2)</f>
        <v>0</v>
      </c>
      <c r="K211" s="144" t="s">
        <v>135</v>
      </c>
      <c r="L211" s="31"/>
      <c r="M211" s="149" t="s">
        <v>1</v>
      </c>
      <c r="N211" s="150" t="s">
        <v>41</v>
      </c>
      <c r="O211" s="56"/>
      <c r="P211" s="151">
        <f>O211*H211</f>
        <v>0</v>
      </c>
      <c r="Q211" s="151">
        <v>0</v>
      </c>
      <c r="R211" s="151">
        <f>Q211*H211</f>
        <v>0</v>
      </c>
      <c r="S211" s="151">
        <v>0</v>
      </c>
      <c r="T211" s="152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3" t="s">
        <v>136</v>
      </c>
      <c r="AT211" s="153" t="s">
        <v>131</v>
      </c>
      <c r="AU211" s="153" t="s">
        <v>86</v>
      </c>
      <c r="AY211" s="15" t="s">
        <v>129</v>
      </c>
      <c r="BE211" s="154">
        <f>IF(N211="základní",J211,0)</f>
        <v>0</v>
      </c>
      <c r="BF211" s="154">
        <f>IF(N211="snížená",J211,0)</f>
        <v>0</v>
      </c>
      <c r="BG211" s="154">
        <f>IF(N211="zákl. přenesená",J211,0)</f>
        <v>0</v>
      </c>
      <c r="BH211" s="154">
        <f>IF(N211="sníž. přenesená",J211,0)</f>
        <v>0</v>
      </c>
      <c r="BI211" s="154">
        <f>IF(N211="nulová",J211,0)</f>
        <v>0</v>
      </c>
      <c r="BJ211" s="15" t="s">
        <v>84</v>
      </c>
      <c r="BK211" s="154">
        <f>ROUND(I211*H211,2)</f>
        <v>0</v>
      </c>
      <c r="BL211" s="15" t="s">
        <v>136</v>
      </c>
      <c r="BM211" s="153" t="s">
        <v>301</v>
      </c>
    </row>
    <row r="212" spans="1:65" s="13" customFormat="1">
      <c r="B212" s="155"/>
      <c r="D212" s="156" t="s">
        <v>138</v>
      </c>
      <c r="E212" s="157" t="s">
        <v>1</v>
      </c>
      <c r="F212" s="158" t="s">
        <v>302</v>
      </c>
      <c r="H212" s="159">
        <v>200</v>
      </c>
      <c r="I212" s="160"/>
      <c r="L212" s="155"/>
      <c r="M212" s="161"/>
      <c r="N212" s="162"/>
      <c r="O212" s="162"/>
      <c r="P212" s="162"/>
      <c r="Q212" s="162"/>
      <c r="R212" s="162"/>
      <c r="S212" s="162"/>
      <c r="T212" s="163"/>
      <c r="AT212" s="157" t="s">
        <v>138</v>
      </c>
      <c r="AU212" s="157" t="s">
        <v>86</v>
      </c>
      <c r="AV212" s="13" t="s">
        <v>86</v>
      </c>
      <c r="AW212" s="13" t="s">
        <v>32</v>
      </c>
      <c r="AX212" s="13" t="s">
        <v>76</v>
      </c>
      <c r="AY212" s="157" t="s">
        <v>129</v>
      </c>
    </row>
    <row r="213" spans="1:65" s="13" customFormat="1">
      <c r="B213" s="155"/>
      <c r="D213" s="156" t="s">
        <v>138</v>
      </c>
      <c r="E213" s="157" t="s">
        <v>1</v>
      </c>
      <c r="F213" s="158" t="s">
        <v>303</v>
      </c>
      <c r="H213" s="159">
        <v>50</v>
      </c>
      <c r="I213" s="160"/>
      <c r="L213" s="155"/>
      <c r="M213" s="161"/>
      <c r="N213" s="162"/>
      <c r="O213" s="162"/>
      <c r="P213" s="162"/>
      <c r="Q213" s="162"/>
      <c r="R213" s="162"/>
      <c r="S213" s="162"/>
      <c r="T213" s="163"/>
      <c r="AT213" s="157" t="s">
        <v>138</v>
      </c>
      <c r="AU213" s="157" t="s">
        <v>86</v>
      </c>
      <c r="AV213" s="13" t="s">
        <v>86</v>
      </c>
      <c r="AW213" s="13" t="s">
        <v>32</v>
      </c>
      <c r="AX213" s="13" t="s">
        <v>76</v>
      </c>
      <c r="AY213" s="157" t="s">
        <v>129</v>
      </c>
    </row>
    <row r="214" spans="1:65" s="13" customFormat="1">
      <c r="B214" s="155"/>
      <c r="D214" s="156" t="s">
        <v>138</v>
      </c>
      <c r="E214" s="157" t="s">
        <v>1</v>
      </c>
      <c r="F214" s="158" t="s">
        <v>304</v>
      </c>
      <c r="H214" s="159">
        <v>50</v>
      </c>
      <c r="I214" s="160"/>
      <c r="L214" s="155"/>
      <c r="M214" s="161"/>
      <c r="N214" s="162"/>
      <c r="O214" s="162"/>
      <c r="P214" s="162"/>
      <c r="Q214" s="162"/>
      <c r="R214" s="162"/>
      <c r="S214" s="162"/>
      <c r="T214" s="163"/>
      <c r="AT214" s="157" t="s">
        <v>138</v>
      </c>
      <c r="AU214" s="157" t="s">
        <v>86</v>
      </c>
      <c r="AV214" s="13" t="s">
        <v>86</v>
      </c>
      <c r="AW214" s="13" t="s">
        <v>32</v>
      </c>
      <c r="AX214" s="13" t="s">
        <v>76</v>
      </c>
      <c r="AY214" s="157" t="s">
        <v>129</v>
      </c>
    </row>
    <row r="215" spans="1:65" s="13" customFormat="1">
      <c r="B215" s="155"/>
      <c r="D215" s="156" t="s">
        <v>138</v>
      </c>
      <c r="E215" s="157" t="s">
        <v>1</v>
      </c>
      <c r="F215" s="158" t="s">
        <v>305</v>
      </c>
      <c r="H215" s="159">
        <v>483</v>
      </c>
      <c r="I215" s="160"/>
      <c r="L215" s="155"/>
      <c r="M215" s="161"/>
      <c r="N215" s="162"/>
      <c r="O215" s="162"/>
      <c r="P215" s="162"/>
      <c r="Q215" s="162"/>
      <c r="R215" s="162"/>
      <c r="S215" s="162"/>
      <c r="T215" s="163"/>
      <c r="AT215" s="157" t="s">
        <v>138</v>
      </c>
      <c r="AU215" s="157" t="s">
        <v>86</v>
      </c>
      <c r="AV215" s="13" t="s">
        <v>86</v>
      </c>
      <c r="AW215" s="13" t="s">
        <v>32</v>
      </c>
      <c r="AX215" s="13" t="s">
        <v>76</v>
      </c>
      <c r="AY215" s="157" t="s">
        <v>129</v>
      </c>
    </row>
    <row r="216" spans="1:65" s="13" customFormat="1">
      <c r="B216" s="155"/>
      <c r="D216" s="156" t="s">
        <v>138</v>
      </c>
      <c r="E216" s="157" t="s">
        <v>1</v>
      </c>
      <c r="F216" s="158" t="s">
        <v>306</v>
      </c>
      <c r="H216" s="159">
        <v>16</v>
      </c>
      <c r="I216" s="160"/>
      <c r="L216" s="155"/>
      <c r="M216" s="161"/>
      <c r="N216" s="162"/>
      <c r="O216" s="162"/>
      <c r="P216" s="162"/>
      <c r="Q216" s="162"/>
      <c r="R216" s="162"/>
      <c r="S216" s="162"/>
      <c r="T216" s="163"/>
      <c r="AT216" s="157" t="s">
        <v>138</v>
      </c>
      <c r="AU216" s="157" t="s">
        <v>86</v>
      </c>
      <c r="AV216" s="13" t="s">
        <v>86</v>
      </c>
      <c r="AW216" s="13" t="s">
        <v>32</v>
      </c>
      <c r="AX216" s="13" t="s">
        <v>76</v>
      </c>
      <c r="AY216" s="157" t="s">
        <v>129</v>
      </c>
    </row>
    <row r="217" spans="1:65" s="13" customFormat="1">
      <c r="B217" s="155"/>
      <c r="D217" s="156" t="s">
        <v>138</v>
      </c>
      <c r="E217" s="157" t="s">
        <v>1</v>
      </c>
      <c r="F217" s="158" t="s">
        <v>307</v>
      </c>
      <c r="H217" s="159">
        <v>16</v>
      </c>
      <c r="I217" s="160"/>
      <c r="L217" s="155"/>
      <c r="M217" s="161"/>
      <c r="N217" s="162"/>
      <c r="O217" s="162"/>
      <c r="P217" s="162"/>
      <c r="Q217" s="162"/>
      <c r="R217" s="162"/>
      <c r="S217" s="162"/>
      <c r="T217" s="163"/>
      <c r="AT217" s="157" t="s">
        <v>138</v>
      </c>
      <c r="AU217" s="157" t="s">
        <v>86</v>
      </c>
      <c r="AV217" s="13" t="s">
        <v>86</v>
      </c>
      <c r="AW217" s="13" t="s">
        <v>32</v>
      </c>
      <c r="AX217" s="13" t="s">
        <v>76</v>
      </c>
      <c r="AY217" s="157" t="s">
        <v>129</v>
      </c>
    </row>
    <row r="218" spans="1:65" s="13" customFormat="1">
      <c r="B218" s="155"/>
      <c r="D218" s="156" t="s">
        <v>138</v>
      </c>
      <c r="E218" s="157" t="s">
        <v>1</v>
      </c>
      <c r="F218" s="158" t="s">
        <v>308</v>
      </c>
      <c r="H218" s="159">
        <v>27</v>
      </c>
      <c r="I218" s="160"/>
      <c r="L218" s="155"/>
      <c r="M218" s="161"/>
      <c r="N218" s="162"/>
      <c r="O218" s="162"/>
      <c r="P218" s="162"/>
      <c r="Q218" s="162"/>
      <c r="R218" s="162"/>
      <c r="S218" s="162"/>
      <c r="T218" s="163"/>
      <c r="AT218" s="157" t="s">
        <v>138</v>
      </c>
      <c r="AU218" s="157" t="s">
        <v>86</v>
      </c>
      <c r="AV218" s="13" t="s">
        <v>86</v>
      </c>
      <c r="AW218" s="13" t="s">
        <v>32</v>
      </c>
      <c r="AX218" s="13" t="s">
        <v>76</v>
      </c>
      <c r="AY218" s="157" t="s">
        <v>129</v>
      </c>
    </row>
    <row r="219" spans="1:65" s="2" customFormat="1" ht="24.2" customHeight="1">
      <c r="A219" s="30"/>
      <c r="B219" s="141"/>
      <c r="C219" s="142" t="s">
        <v>309</v>
      </c>
      <c r="D219" s="142" t="s">
        <v>131</v>
      </c>
      <c r="E219" s="143" t="s">
        <v>310</v>
      </c>
      <c r="F219" s="144" t="s">
        <v>311</v>
      </c>
      <c r="G219" s="145" t="s">
        <v>134</v>
      </c>
      <c r="H219" s="146">
        <v>460</v>
      </c>
      <c r="I219" s="147"/>
      <c r="J219" s="148">
        <f>ROUND(I219*H219,2)</f>
        <v>0</v>
      </c>
      <c r="K219" s="144" t="s">
        <v>135</v>
      </c>
      <c r="L219" s="31"/>
      <c r="M219" s="149" t="s">
        <v>1</v>
      </c>
      <c r="N219" s="150" t="s">
        <v>41</v>
      </c>
      <c r="O219" s="56"/>
      <c r="P219" s="151">
        <f>O219*H219</f>
        <v>0</v>
      </c>
      <c r="Q219" s="151">
        <v>0.46</v>
      </c>
      <c r="R219" s="151">
        <f>Q219*H219</f>
        <v>211.60000000000002</v>
      </c>
      <c r="S219" s="151">
        <v>0</v>
      </c>
      <c r="T219" s="152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3" t="s">
        <v>136</v>
      </c>
      <c r="AT219" s="153" t="s">
        <v>131</v>
      </c>
      <c r="AU219" s="153" t="s">
        <v>86</v>
      </c>
      <c r="AY219" s="15" t="s">
        <v>129</v>
      </c>
      <c r="BE219" s="154">
        <f>IF(N219="základní",J219,0)</f>
        <v>0</v>
      </c>
      <c r="BF219" s="154">
        <f>IF(N219="snížená",J219,0)</f>
        <v>0</v>
      </c>
      <c r="BG219" s="154">
        <f>IF(N219="zákl. přenesená",J219,0)</f>
        <v>0</v>
      </c>
      <c r="BH219" s="154">
        <f>IF(N219="sníž. přenesená",J219,0)</f>
        <v>0</v>
      </c>
      <c r="BI219" s="154">
        <f>IF(N219="nulová",J219,0)</f>
        <v>0</v>
      </c>
      <c r="BJ219" s="15" t="s">
        <v>84</v>
      </c>
      <c r="BK219" s="154">
        <f>ROUND(I219*H219,2)</f>
        <v>0</v>
      </c>
      <c r="BL219" s="15" t="s">
        <v>136</v>
      </c>
      <c r="BM219" s="153" t="s">
        <v>312</v>
      </c>
    </row>
    <row r="220" spans="1:65" s="13" customFormat="1">
      <c r="B220" s="155"/>
      <c r="D220" s="156" t="s">
        <v>138</v>
      </c>
      <c r="E220" s="157" t="s">
        <v>1</v>
      </c>
      <c r="F220" s="158" t="s">
        <v>313</v>
      </c>
      <c r="H220" s="159">
        <v>230</v>
      </c>
      <c r="I220" s="160"/>
      <c r="L220" s="155"/>
      <c r="M220" s="161"/>
      <c r="N220" s="162"/>
      <c r="O220" s="162"/>
      <c r="P220" s="162"/>
      <c r="Q220" s="162"/>
      <c r="R220" s="162"/>
      <c r="S220" s="162"/>
      <c r="T220" s="163"/>
      <c r="AT220" s="157" t="s">
        <v>138</v>
      </c>
      <c r="AU220" s="157" t="s">
        <v>86</v>
      </c>
      <c r="AV220" s="13" t="s">
        <v>86</v>
      </c>
      <c r="AW220" s="13" t="s">
        <v>32</v>
      </c>
      <c r="AX220" s="13" t="s">
        <v>76</v>
      </c>
      <c r="AY220" s="157" t="s">
        <v>129</v>
      </c>
    </row>
    <row r="221" spans="1:65" s="13" customFormat="1">
      <c r="B221" s="155"/>
      <c r="D221" s="156" t="s">
        <v>138</v>
      </c>
      <c r="E221" s="157" t="s">
        <v>1</v>
      </c>
      <c r="F221" s="158" t="s">
        <v>314</v>
      </c>
      <c r="H221" s="159">
        <v>230</v>
      </c>
      <c r="I221" s="160"/>
      <c r="L221" s="155"/>
      <c r="M221" s="161"/>
      <c r="N221" s="162"/>
      <c r="O221" s="162"/>
      <c r="P221" s="162"/>
      <c r="Q221" s="162"/>
      <c r="R221" s="162"/>
      <c r="S221" s="162"/>
      <c r="T221" s="163"/>
      <c r="AT221" s="157" t="s">
        <v>138</v>
      </c>
      <c r="AU221" s="157" t="s">
        <v>86</v>
      </c>
      <c r="AV221" s="13" t="s">
        <v>86</v>
      </c>
      <c r="AW221" s="13" t="s">
        <v>32</v>
      </c>
      <c r="AX221" s="13" t="s">
        <v>76</v>
      </c>
      <c r="AY221" s="157" t="s">
        <v>129</v>
      </c>
    </row>
    <row r="222" spans="1:65" s="2" customFormat="1" ht="33" customHeight="1">
      <c r="A222" s="30"/>
      <c r="B222" s="141"/>
      <c r="C222" s="142" t="s">
        <v>315</v>
      </c>
      <c r="D222" s="142" t="s">
        <v>131</v>
      </c>
      <c r="E222" s="143" t="s">
        <v>316</v>
      </c>
      <c r="F222" s="144" t="s">
        <v>317</v>
      </c>
      <c r="G222" s="145" t="s">
        <v>134</v>
      </c>
      <c r="H222" s="146">
        <v>230</v>
      </c>
      <c r="I222" s="147"/>
      <c r="J222" s="148">
        <f>ROUND(I222*H222,2)</f>
        <v>0</v>
      </c>
      <c r="K222" s="144" t="s">
        <v>135</v>
      </c>
      <c r="L222" s="31"/>
      <c r="M222" s="149" t="s">
        <v>1</v>
      </c>
      <c r="N222" s="150" t="s">
        <v>41</v>
      </c>
      <c r="O222" s="56"/>
      <c r="P222" s="151">
        <f>O222*H222</f>
        <v>0</v>
      </c>
      <c r="Q222" s="151">
        <v>0</v>
      </c>
      <c r="R222" s="151">
        <f>Q222*H222</f>
        <v>0</v>
      </c>
      <c r="S222" s="151">
        <v>0</v>
      </c>
      <c r="T222" s="152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3" t="s">
        <v>136</v>
      </c>
      <c r="AT222" s="153" t="s">
        <v>131</v>
      </c>
      <c r="AU222" s="153" t="s">
        <v>86</v>
      </c>
      <c r="AY222" s="15" t="s">
        <v>129</v>
      </c>
      <c r="BE222" s="154">
        <f>IF(N222="základní",J222,0)</f>
        <v>0</v>
      </c>
      <c r="BF222" s="154">
        <f>IF(N222="snížená",J222,0)</f>
        <v>0</v>
      </c>
      <c r="BG222" s="154">
        <f>IF(N222="zákl. přenesená",J222,0)</f>
        <v>0</v>
      </c>
      <c r="BH222" s="154">
        <f>IF(N222="sníž. přenesená",J222,0)</f>
        <v>0</v>
      </c>
      <c r="BI222" s="154">
        <f>IF(N222="nulová",J222,0)</f>
        <v>0</v>
      </c>
      <c r="BJ222" s="15" t="s">
        <v>84</v>
      </c>
      <c r="BK222" s="154">
        <f>ROUND(I222*H222,2)</f>
        <v>0</v>
      </c>
      <c r="BL222" s="15" t="s">
        <v>136</v>
      </c>
      <c r="BM222" s="153" t="s">
        <v>318</v>
      </c>
    </row>
    <row r="223" spans="1:65" s="13" customFormat="1">
      <c r="B223" s="155"/>
      <c r="D223" s="156" t="s">
        <v>138</v>
      </c>
      <c r="E223" s="157" t="s">
        <v>1</v>
      </c>
      <c r="F223" s="158" t="s">
        <v>239</v>
      </c>
      <c r="H223" s="159">
        <v>230</v>
      </c>
      <c r="I223" s="160"/>
      <c r="L223" s="155"/>
      <c r="M223" s="161"/>
      <c r="N223" s="162"/>
      <c r="O223" s="162"/>
      <c r="P223" s="162"/>
      <c r="Q223" s="162"/>
      <c r="R223" s="162"/>
      <c r="S223" s="162"/>
      <c r="T223" s="163"/>
      <c r="AT223" s="157" t="s">
        <v>138</v>
      </c>
      <c r="AU223" s="157" t="s">
        <v>86</v>
      </c>
      <c r="AV223" s="13" t="s">
        <v>86</v>
      </c>
      <c r="AW223" s="13" t="s">
        <v>32</v>
      </c>
      <c r="AX223" s="13" t="s">
        <v>84</v>
      </c>
      <c r="AY223" s="157" t="s">
        <v>129</v>
      </c>
    </row>
    <row r="224" spans="1:65" s="2" customFormat="1" ht="24.2" customHeight="1">
      <c r="A224" s="30"/>
      <c r="B224" s="141"/>
      <c r="C224" s="142" t="s">
        <v>319</v>
      </c>
      <c r="D224" s="142" t="s">
        <v>131</v>
      </c>
      <c r="E224" s="143" t="s">
        <v>320</v>
      </c>
      <c r="F224" s="144" t="s">
        <v>321</v>
      </c>
      <c r="G224" s="145" t="s">
        <v>134</v>
      </c>
      <c r="H224" s="146">
        <v>2.5</v>
      </c>
      <c r="I224" s="147"/>
      <c r="J224" s="148">
        <f>ROUND(I224*H224,2)</f>
        <v>0</v>
      </c>
      <c r="K224" s="144" t="s">
        <v>135</v>
      </c>
      <c r="L224" s="31"/>
      <c r="M224" s="149" t="s">
        <v>1</v>
      </c>
      <c r="N224" s="150" t="s">
        <v>41</v>
      </c>
      <c r="O224" s="56"/>
      <c r="P224" s="151">
        <f>O224*H224</f>
        <v>0</v>
      </c>
      <c r="Q224" s="151">
        <v>0.40799999999999997</v>
      </c>
      <c r="R224" s="151">
        <f>Q224*H224</f>
        <v>1.02</v>
      </c>
      <c r="S224" s="151">
        <v>0</v>
      </c>
      <c r="T224" s="152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3" t="s">
        <v>136</v>
      </c>
      <c r="AT224" s="153" t="s">
        <v>131</v>
      </c>
      <c r="AU224" s="153" t="s">
        <v>86</v>
      </c>
      <c r="AY224" s="15" t="s">
        <v>129</v>
      </c>
      <c r="BE224" s="154">
        <f>IF(N224="základní",J224,0)</f>
        <v>0</v>
      </c>
      <c r="BF224" s="154">
        <f>IF(N224="snížená",J224,0)</f>
        <v>0</v>
      </c>
      <c r="BG224" s="154">
        <f>IF(N224="zákl. přenesená",J224,0)</f>
        <v>0</v>
      </c>
      <c r="BH224" s="154">
        <f>IF(N224="sníž. přenesená",J224,0)</f>
        <v>0</v>
      </c>
      <c r="BI224" s="154">
        <f>IF(N224="nulová",J224,0)</f>
        <v>0</v>
      </c>
      <c r="BJ224" s="15" t="s">
        <v>84</v>
      </c>
      <c r="BK224" s="154">
        <f>ROUND(I224*H224,2)</f>
        <v>0</v>
      </c>
      <c r="BL224" s="15" t="s">
        <v>136</v>
      </c>
      <c r="BM224" s="153" t="s">
        <v>322</v>
      </c>
    </row>
    <row r="225" spans="1:65" s="13" customFormat="1">
      <c r="B225" s="155"/>
      <c r="D225" s="156" t="s">
        <v>138</v>
      </c>
      <c r="E225" s="157" t="s">
        <v>1</v>
      </c>
      <c r="F225" s="158" t="s">
        <v>235</v>
      </c>
      <c r="H225" s="159">
        <v>2.5</v>
      </c>
      <c r="I225" s="160"/>
      <c r="L225" s="155"/>
      <c r="M225" s="161"/>
      <c r="N225" s="162"/>
      <c r="O225" s="162"/>
      <c r="P225" s="162"/>
      <c r="Q225" s="162"/>
      <c r="R225" s="162"/>
      <c r="S225" s="162"/>
      <c r="T225" s="163"/>
      <c r="AT225" s="157" t="s">
        <v>138</v>
      </c>
      <c r="AU225" s="157" t="s">
        <v>86</v>
      </c>
      <c r="AV225" s="13" t="s">
        <v>86</v>
      </c>
      <c r="AW225" s="13" t="s">
        <v>32</v>
      </c>
      <c r="AX225" s="13" t="s">
        <v>84</v>
      </c>
      <c r="AY225" s="157" t="s">
        <v>129</v>
      </c>
    </row>
    <row r="226" spans="1:65" s="2" customFormat="1" ht="24.2" customHeight="1">
      <c r="A226" s="30"/>
      <c r="B226" s="141"/>
      <c r="C226" s="142" t="s">
        <v>323</v>
      </c>
      <c r="D226" s="142" t="s">
        <v>131</v>
      </c>
      <c r="E226" s="143" t="s">
        <v>324</v>
      </c>
      <c r="F226" s="144" t="s">
        <v>325</v>
      </c>
      <c r="G226" s="145" t="s">
        <v>134</v>
      </c>
      <c r="H226" s="146">
        <v>230</v>
      </c>
      <c r="I226" s="147"/>
      <c r="J226" s="148">
        <f>ROUND(I226*H226,2)</f>
        <v>0</v>
      </c>
      <c r="K226" s="144" t="s">
        <v>135</v>
      </c>
      <c r="L226" s="31"/>
      <c r="M226" s="149" t="s">
        <v>1</v>
      </c>
      <c r="N226" s="150" t="s">
        <v>41</v>
      </c>
      <c r="O226" s="56"/>
      <c r="P226" s="151">
        <f>O226*H226</f>
        <v>0</v>
      </c>
      <c r="Q226" s="151">
        <v>0</v>
      </c>
      <c r="R226" s="151">
        <f>Q226*H226</f>
        <v>0</v>
      </c>
      <c r="S226" s="151">
        <v>0</v>
      </c>
      <c r="T226" s="152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3" t="s">
        <v>136</v>
      </c>
      <c r="AT226" s="153" t="s">
        <v>131</v>
      </c>
      <c r="AU226" s="153" t="s">
        <v>86</v>
      </c>
      <c r="AY226" s="15" t="s">
        <v>129</v>
      </c>
      <c r="BE226" s="154">
        <f>IF(N226="základní",J226,0)</f>
        <v>0</v>
      </c>
      <c r="BF226" s="154">
        <f>IF(N226="snížená",J226,0)</f>
        <v>0</v>
      </c>
      <c r="BG226" s="154">
        <f>IF(N226="zákl. přenesená",J226,0)</f>
        <v>0</v>
      </c>
      <c r="BH226" s="154">
        <f>IF(N226="sníž. přenesená",J226,0)</f>
        <v>0</v>
      </c>
      <c r="BI226" s="154">
        <f>IF(N226="nulová",J226,0)</f>
        <v>0</v>
      </c>
      <c r="BJ226" s="15" t="s">
        <v>84</v>
      </c>
      <c r="BK226" s="154">
        <f>ROUND(I226*H226,2)</f>
        <v>0</v>
      </c>
      <c r="BL226" s="15" t="s">
        <v>136</v>
      </c>
      <c r="BM226" s="153" t="s">
        <v>326</v>
      </c>
    </row>
    <row r="227" spans="1:65" s="13" customFormat="1">
      <c r="B227" s="155"/>
      <c r="D227" s="156" t="s">
        <v>138</v>
      </c>
      <c r="E227" s="157" t="s">
        <v>1</v>
      </c>
      <c r="F227" s="158" t="s">
        <v>239</v>
      </c>
      <c r="H227" s="159">
        <v>230</v>
      </c>
      <c r="I227" s="160"/>
      <c r="L227" s="155"/>
      <c r="M227" s="161"/>
      <c r="N227" s="162"/>
      <c r="O227" s="162"/>
      <c r="P227" s="162"/>
      <c r="Q227" s="162"/>
      <c r="R227" s="162"/>
      <c r="S227" s="162"/>
      <c r="T227" s="163"/>
      <c r="AT227" s="157" t="s">
        <v>138</v>
      </c>
      <c r="AU227" s="157" t="s">
        <v>86</v>
      </c>
      <c r="AV227" s="13" t="s">
        <v>86</v>
      </c>
      <c r="AW227" s="13" t="s">
        <v>32</v>
      </c>
      <c r="AX227" s="13" t="s">
        <v>84</v>
      </c>
      <c r="AY227" s="157" t="s">
        <v>129</v>
      </c>
    </row>
    <row r="228" spans="1:65" s="2" customFormat="1" ht="21.75" customHeight="1">
      <c r="A228" s="30"/>
      <c r="B228" s="141"/>
      <c r="C228" s="142" t="s">
        <v>327</v>
      </c>
      <c r="D228" s="142" t="s">
        <v>131</v>
      </c>
      <c r="E228" s="143" t="s">
        <v>328</v>
      </c>
      <c r="F228" s="144" t="s">
        <v>329</v>
      </c>
      <c r="G228" s="145" t="s">
        <v>134</v>
      </c>
      <c r="H228" s="146">
        <v>355</v>
      </c>
      <c r="I228" s="147"/>
      <c r="J228" s="148">
        <f>ROUND(I228*H228,2)</f>
        <v>0</v>
      </c>
      <c r="K228" s="144" t="s">
        <v>135</v>
      </c>
      <c r="L228" s="31"/>
      <c r="M228" s="149" t="s">
        <v>1</v>
      </c>
      <c r="N228" s="150" t="s">
        <v>41</v>
      </c>
      <c r="O228" s="56"/>
      <c r="P228" s="151">
        <f>O228*H228</f>
        <v>0</v>
      </c>
      <c r="Q228" s="151">
        <v>0</v>
      </c>
      <c r="R228" s="151">
        <f>Q228*H228</f>
        <v>0</v>
      </c>
      <c r="S228" s="151">
        <v>0</v>
      </c>
      <c r="T228" s="152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3" t="s">
        <v>136</v>
      </c>
      <c r="AT228" s="153" t="s">
        <v>131</v>
      </c>
      <c r="AU228" s="153" t="s">
        <v>86</v>
      </c>
      <c r="AY228" s="15" t="s">
        <v>129</v>
      </c>
      <c r="BE228" s="154">
        <f>IF(N228="základní",J228,0)</f>
        <v>0</v>
      </c>
      <c r="BF228" s="154">
        <f>IF(N228="snížená",J228,0)</f>
        <v>0</v>
      </c>
      <c r="BG228" s="154">
        <f>IF(N228="zákl. přenesená",J228,0)</f>
        <v>0</v>
      </c>
      <c r="BH228" s="154">
        <f>IF(N228="sníž. přenesená",J228,0)</f>
        <v>0</v>
      </c>
      <c r="BI228" s="154">
        <f>IF(N228="nulová",J228,0)</f>
        <v>0</v>
      </c>
      <c r="BJ228" s="15" t="s">
        <v>84</v>
      </c>
      <c r="BK228" s="154">
        <f>ROUND(I228*H228,2)</f>
        <v>0</v>
      </c>
      <c r="BL228" s="15" t="s">
        <v>136</v>
      </c>
      <c r="BM228" s="153" t="s">
        <v>330</v>
      </c>
    </row>
    <row r="229" spans="1:65" s="13" customFormat="1">
      <c r="B229" s="155"/>
      <c r="D229" s="156" t="s">
        <v>138</v>
      </c>
      <c r="E229" s="157" t="s">
        <v>1</v>
      </c>
      <c r="F229" s="158" t="s">
        <v>331</v>
      </c>
      <c r="H229" s="159">
        <v>125</v>
      </c>
      <c r="I229" s="160"/>
      <c r="L229" s="155"/>
      <c r="M229" s="161"/>
      <c r="N229" s="162"/>
      <c r="O229" s="162"/>
      <c r="P229" s="162"/>
      <c r="Q229" s="162"/>
      <c r="R229" s="162"/>
      <c r="S229" s="162"/>
      <c r="T229" s="163"/>
      <c r="AT229" s="157" t="s">
        <v>138</v>
      </c>
      <c r="AU229" s="157" t="s">
        <v>86</v>
      </c>
      <c r="AV229" s="13" t="s">
        <v>86</v>
      </c>
      <c r="AW229" s="13" t="s">
        <v>32</v>
      </c>
      <c r="AX229" s="13" t="s">
        <v>76</v>
      </c>
      <c r="AY229" s="157" t="s">
        <v>129</v>
      </c>
    </row>
    <row r="230" spans="1:65" s="13" customFormat="1">
      <c r="B230" s="155"/>
      <c r="D230" s="156" t="s">
        <v>138</v>
      </c>
      <c r="E230" s="157" t="s">
        <v>1</v>
      </c>
      <c r="F230" s="158" t="s">
        <v>239</v>
      </c>
      <c r="H230" s="159">
        <v>230</v>
      </c>
      <c r="I230" s="160"/>
      <c r="L230" s="155"/>
      <c r="M230" s="161"/>
      <c r="N230" s="162"/>
      <c r="O230" s="162"/>
      <c r="P230" s="162"/>
      <c r="Q230" s="162"/>
      <c r="R230" s="162"/>
      <c r="S230" s="162"/>
      <c r="T230" s="163"/>
      <c r="AT230" s="157" t="s">
        <v>138</v>
      </c>
      <c r="AU230" s="157" t="s">
        <v>86</v>
      </c>
      <c r="AV230" s="13" t="s">
        <v>86</v>
      </c>
      <c r="AW230" s="13" t="s">
        <v>32</v>
      </c>
      <c r="AX230" s="13" t="s">
        <v>76</v>
      </c>
      <c r="AY230" s="157" t="s">
        <v>129</v>
      </c>
    </row>
    <row r="231" spans="1:65" s="2" customFormat="1" ht="33" customHeight="1">
      <c r="A231" s="30"/>
      <c r="B231" s="141"/>
      <c r="C231" s="142" t="s">
        <v>332</v>
      </c>
      <c r="D231" s="142" t="s">
        <v>131</v>
      </c>
      <c r="E231" s="143" t="s">
        <v>333</v>
      </c>
      <c r="F231" s="144" t="s">
        <v>334</v>
      </c>
      <c r="G231" s="145" t="s">
        <v>134</v>
      </c>
      <c r="H231" s="146">
        <v>230</v>
      </c>
      <c r="I231" s="147"/>
      <c r="J231" s="148">
        <f>ROUND(I231*H231,2)</f>
        <v>0</v>
      </c>
      <c r="K231" s="144" t="s">
        <v>135</v>
      </c>
      <c r="L231" s="31"/>
      <c r="M231" s="149" t="s">
        <v>1</v>
      </c>
      <c r="N231" s="150" t="s">
        <v>41</v>
      </c>
      <c r="O231" s="56"/>
      <c r="P231" s="151">
        <f>O231*H231</f>
        <v>0</v>
      </c>
      <c r="Q231" s="151">
        <v>0.10373</v>
      </c>
      <c r="R231" s="151">
        <f>Q231*H231</f>
        <v>23.857900000000001</v>
      </c>
      <c r="S231" s="151">
        <v>0</v>
      </c>
      <c r="T231" s="152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3" t="s">
        <v>136</v>
      </c>
      <c r="AT231" s="153" t="s">
        <v>131</v>
      </c>
      <c r="AU231" s="153" t="s">
        <v>86</v>
      </c>
      <c r="AY231" s="15" t="s">
        <v>129</v>
      </c>
      <c r="BE231" s="154">
        <f>IF(N231="základní",J231,0)</f>
        <v>0</v>
      </c>
      <c r="BF231" s="154">
        <f>IF(N231="snížená",J231,0)</f>
        <v>0</v>
      </c>
      <c r="BG231" s="154">
        <f>IF(N231="zákl. přenesená",J231,0)</f>
        <v>0</v>
      </c>
      <c r="BH231" s="154">
        <f>IF(N231="sníž. přenesená",J231,0)</f>
        <v>0</v>
      </c>
      <c r="BI231" s="154">
        <f>IF(N231="nulová",J231,0)</f>
        <v>0</v>
      </c>
      <c r="BJ231" s="15" t="s">
        <v>84</v>
      </c>
      <c r="BK231" s="154">
        <f>ROUND(I231*H231,2)</f>
        <v>0</v>
      </c>
      <c r="BL231" s="15" t="s">
        <v>136</v>
      </c>
      <c r="BM231" s="153" t="s">
        <v>335</v>
      </c>
    </row>
    <row r="232" spans="1:65" s="13" customFormat="1">
      <c r="B232" s="155"/>
      <c r="D232" s="156" t="s">
        <v>138</v>
      </c>
      <c r="E232" s="157" t="s">
        <v>1</v>
      </c>
      <c r="F232" s="158" t="s">
        <v>239</v>
      </c>
      <c r="H232" s="159">
        <v>230</v>
      </c>
      <c r="I232" s="160"/>
      <c r="L232" s="155"/>
      <c r="M232" s="161"/>
      <c r="N232" s="162"/>
      <c r="O232" s="162"/>
      <c r="P232" s="162"/>
      <c r="Q232" s="162"/>
      <c r="R232" s="162"/>
      <c r="S232" s="162"/>
      <c r="T232" s="163"/>
      <c r="AT232" s="157" t="s">
        <v>138</v>
      </c>
      <c r="AU232" s="157" t="s">
        <v>86</v>
      </c>
      <c r="AV232" s="13" t="s">
        <v>86</v>
      </c>
      <c r="AW232" s="13" t="s">
        <v>32</v>
      </c>
      <c r="AX232" s="13" t="s">
        <v>84</v>
      </c>
      <c r="AY232" s="157" t="s">
        <v>129</v>
      </c>
    </row>
    <row r="233" spans="1:65" s="2" customFormat="1" ht="33" customHeight="1">
      <c r="A233" s="30"/>
      <c r="B233" s="141"/>
      <c r="C233" s="142" t="s">
        <v>336</v>
      </c>
      <c r="D233" s="142" t="s">
        <v>131</v>
      </c>
      <c r="E233" s="143" t="s">
        <v>337</v>
      </c>
      <c r="F233" s="144" t="s">
        <v>338</v>
      </c>
      <c r="G233" s="145" t="s">
        <v>134</v>
      </c>
      <c r="H233" s="146">
        <v>125</v>
      </c>
      <c r="I233" s="147"/>
      <c r="J233" s="148">
        <f>ROUND(I233*H233,2)</f>
        <v>0</v>
      </c>
      <c r="K233" s="144" t="s">
        <v>135</v>
      </c>
      <c r="L233" s="31"/>
      <c r="M233" s="149" t="s">
        <v>1</v>
      </c>
      <c r="N233" s="150" t="s">
        <v>41</v>
      </c>
      <c r="O233" s="56"/>
      <c r="P233" s="151">
        <f>O233*H233</f>
        <v>0</v>
      </c>
      <c r="Q233" s="151">
        <v>0</v>
      </c>
      <c r="R233" s="151">
        <f>Q233*H233</f>
        <v>0</v>
      </c>
      <c r="S233" s="151">
        <v>0</v>
      </c>
      <c r="T233" s="152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3" t="s">
        <v>136</v>
      </c>
      <c r="AT233" s="153" t="s">
        <v>131</v>
      </c>
      <c r="AU233" s="153" t="s">
        <v>86</v>
      </c>
      <c r="AY233" s="15" t="s">
        <v>129</v>
      </c>
      <c r="BE233" s="154">
        <f>IF(N233="základní",J233,0)</f>
        <v>0</v>
      </c>
      <c r="BF233" s="154">
        <f>IF(N233="snížená",J233,0)</f>
        <v>0</v>
      </c>
      <c r="BG233" s="154">
        <f>IF(N233="zákl. přenesená",J233,0)</f>
        <v>0</v>
      </c>
      <c r="BH233" s="154">
        <f>IF(N233="sníž. přenesená",J233,0)</f>
        <v>0</v>
      </c>
      <c r="BI233" s="154">
        <f>IF(N233="nulová",J233,0)</f>
        <v>0</v>
      </c>
      <c r="BJ233" s="15" t="s">
        <v>84</v>
      </c>
      <c r="BK233" s="154">
        <f>ROUND(I233*H233,2)</f>
        <v>0</v>
      </c>
      <c r="BL233" s="15" t="s">
        <v>136</v>
      </c>
      <c r="BM233" s="153" t="s">
        <v>339</v>
      </c>
    </row>
    <row r="234" spans="1:65" s="13" customFormat="1">
      <c r="B234" s="155"/>
      <c r="D234" s="156" t="s">
        <v>138</v>
      </c>
      <c r="E234" s="157" t="s">
        <v>1</v>
      </c>
      <c r="F234" s="158" t="s">
        <v>331</v>
      </c>
      <c r="H234" s="159">
        <v>125</v>
      </c>
      <c r="I234" s="160"/>
      <c r="L234" s="155"/>
      <c r="M234" s="161"/>
      <c r="N234" s="162"/>
      <c r="O234" s="162"/>
      <c r="P234" s="162"/>
      <c r="Q234" s="162"/>
      <c r="R234" s="162"/>
      <c r="S234" s="162"/>
      <c r="T234" s="163"/>
      <c r="AT234" s="157" t="s">
        <v>138</v>
      </c>
      <c r="AU234" s="157" t="s">
        <v>86</v>
      </c>
      <c r="AV234" s="13" t="s">
        <v>86</v>
      </c>
      <c r="AW234" s="13" t="s">
        <v>32</v>
      </c>
      <c r="AX234" s="13" t="s">
        <v>84</v>
      </c>
      <c r="AY234" s="157" t="s">
        <v>129</v>
      </c>
    </row>
    <row r="235" spans="1:65" s="2" customFormat="1" ht="24.2" customHeight="1">
      <c r="A235" s="30"/>
      <c r="B235" s="141"/>
      <c r="C235" s="142" t="s">
        <v>340</v>
      </c>
      <c r="D235" s="142" t="s">
        <v>131</v>
      </c>
      <c r="E235" s="143" t="s">
        <v>341</v>
      </c>
      <c r="F235" s="144" t="s">
        <v>342</v>
      </c>
      <c r="G235" s="145" t="s">
        <v>134</v>
      </c>
      <c r="H235" s="146">
        <v>250</v>
      </c>
      <c r="I235" s="147"/>
      <c r="J235" s="148">
        <f>ROUND(I235*H235,2)</f>
        <v>0</v>
      </c>
      <c r="K235" s="144" t="s">
        <v>135</v>
      </c>
      <c r="L235" s="31"/>
      <c r="M235" s="149" t="s">
        <v>1</v>
      </c>
      <c r="N235" s="150" t="s">
        <v>41</v>
      </c>
      <c r="O235" s="56"/>
      <c r="P235" s="151">
        <f>O235*H235</f>
        <v>0</v>
      </c>
      <c r="Q235" s="151">
        <v>0.1837</v>
      </c>
      <c r="R235" s="151">
        <f>Q235*H235</f>
        <v>45.924999999999997</v>
      </c>
      <c r="S235" s="151">
        <v>0</v>
      </c>
      <c r="T235" s="152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3" t="s">
        <v>136</v>
      </c>
      <c r="AT235" s="153" t="s">
        <v>131</v>
      </c>
      <c r="AU235" s="153" t="s">
        <v>86</v>
      </c>
      <c r="AY235" s="15" t="s">
        <v>129</v>
      </c>
      <c r="BE235" s="154">
        <f>IF(N235="základní",J235,0)</f>
        <v>0</v>
      </c>
      <c r="BF235" s="154">
        <f>IF(N235="snížená",J235,0)</f>
        <v>0</v>
      </c>
      <c r="BG235" s="154">
        <f>IF(N235="zákl. přenesená",J235,0)</f>
        <v>0</v>
      </c>
      <c r="BH235" s="154">
        <f>IF(N235="sníž. přenesená",J235,0)</f>
        <v>0</v>
      </c>
      <c r="BI235" s="154">
        <f>IF(N235="nulová",J235,0)</f>
        <v>0</v>
      </c>
      <c r="BJ235" s="15" t="s">
        <v>84</v>
      </c>
      <c r="BK235" s="154">
        <f>ROUND(I235*H235,2)</f>
        <v>0</v>
      </c>
      <c r="BL235" s="15" t="s">
        <v>136</v>
      </c>
      <c r="BM235" s="153" t="s">
        <v>343</v>
      </c>
    </row>
    <row r="236" spans="1:65" s="13" customFormat="1">
      <c r="B236" s="155"/>
      <c r="D236" s="156" t="s">
        <v>138</v>
      </c>
      <c r="E236" s="157" t="s">
        <v>1</v>
      </c>
      <c r="F236" s="158" t="s">
        <v>240</v>
      </c>
      <c r="H236" s="159">
        <v>200</v>
      </c>
      <c r="I236" s="160"/>
      <c r="L236" s="155"/>
      <c r="M236" s="161"/>
      <c r="N236" s="162"/>
      <c r="O236" s="162"/>
      <c r="P236" s="162"/>
      <c r="Q236" s="162"/>
      <c r="R236" s="162"/>
      <c r="S236" s="162"/>
      <c r="T236" s="163"/>
      <c r="AT236" s="157" t="s">
        <v>138</v>
      </c>
      <c r="AU236" s="157" t="s">
        <v>86</v>
      </c>
      <c r="AV236" s="13" t="s">
        <v>86</v>
      </c>
      <c r="AW236" s="13" t="s">
        <v>32</v>
      </c>
      <c r="AX236" s="13" t="s">
        <v>76</v>
      </c>
      <c r="AY236" s="157" t="s">
        <v>129</v>
      </c>
    </row>
    <row r="237" spans="1:65" s="13" customFormat="1">
      <c r="B237" s="155"/>
      <c r="D237" s="156" t="s">
        <v>138</v>
      </c>
      <c r="E237" s="157" t="s">
        <v>1</v>
      </c>
      <c r="F237" s="158" t="s">
        <v>241</v>
      </c>
      <c r="H237" s="159">
        <v>50</v>
      </c>
      <c r="I237" s="160"/>
      <c r="L237" s="155"/>
      <c r="M237" s="161"/>
      <c r="N237" s="162"/>
      <c r="O237" s="162"/>
      <c r="P237" s="162"/>
      <c r="Q237" s="162"/>
      <c r="R237" s="162"/>
      <c r="S237" s="162"/>
      <c r="T237" s="163"/>
      <c r="AT237" s="157" t="s">
        <v>138</v>
      </c>
      <c r="AU237" s="157" t="s">
        <v>86</v>
      </c>
      <c r="AV237" s="13" t="s">
        <v>86</v>
      </c>
      <c r="AW237" s="13" t="s">
        <v>32</v>
      </c>
      <c r="AX237" s="13" t="s">
        <v>76</v>
      </c>
      <c r="AY237" s="157" t="s">
        <v>129</v>
      </c>
    </row>
    <row r="238" spans="1:65" s="2" customFormat="1" ht="16.5" customHeight="1">
      <c r="A238" s="30"/>
      <c r="B238" s="141"/>
      <c r="C238" s="164" t="s">
        <v>344</v>
      </c>
      <c r="D238" s="164" t="s">
        <v>217</v>
      </c>
      <c r="E238" s="165" t="s">
        <v>345</v>
      </c>
      <c r="F238" s="166" t="s">
        <v>346</v>
      </c>
      <c r="G238" s="167" t="s">
        <v>134</v>
      </c>
      <c r="H238" s="168">
        <v>262.5</v>
      </c>
      <c r="I238" s="169"/>
      <c r="J238" s="170">
        <f>ROUND(I238*H238,2)</f>
        <v>0</v>
      </c>
      <c r="K238" s="166" t="s">
        <v>135</v>
      </c>
      <c r="L238" s="171"/>
      <c r="M238" s="172" t="s">
        <v>1</v>
      </c>
      <c r="N238" s="173" t="s">
        <v>41</v>
      </c>
      <c r="O238" s="56"/>
      <c r="P238" s="151">
        <f>O238*H238</f>
        <v>0</v>
      </c>
      <c r="Q238" s="151">
        <v>0.222</v>
      </c>
      <c r="R238" s="151">
        <f>Q238*H238</f>
        <v>58.274999999999999</v>
      </c>
      <c r="S238" s="151">
        <v>0</v>
      </c>
      <c r="T238" s="152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3" t="s">
        <v>165</v>
      </c>
      <c r="AT238" s="153" t="s">
        <v>217</v>
      </c>
      <c r="AU238" s="153" t="s">
        <v>86</v>
      </c>
      <c r="AY238" s="15" t="s">
        <v>129</v>
      </c>
      <c r="BE238" s="154">
        <f>IF(N238="základní",J238,0)</f>
        <v>0</v>
      </c>
      <c r="BF238" s="154">
        <f>IF(N238="snížená",J238,0)</f>
        <v>0</v>
      </c>
      <c r="BG238" s="154">
        <f>IF(N238="zákl. přenesená",J238,0)</f>
        <v>0</v>
      </c>
      <c r="BH238" s="154">
        <f>IF(N238="sníž. přenesená",J238,0)</f>
        <v>0</v>
      </c>
      <c r="BI238" s="154">
        <f>IF(N238="nulová",J238,0)</f>
        <v>0</v>
      </c>
      <c r="BJ238" s="15" t="s">
        <v>84</v>
      </c>
      <c r="BK238" s="154">
        <f>ROUND(I238*H238,2)</f>
        <v>0</v>
      </c>
      <c r="BL238" s="15" t="s">
        <v>136</v>
      </c>
      <c r="BM238" s="153" t="s">
        <v>347</v>
      </c>
    </row>
    <row r="239" spans="1:65" s="13" customFormat="1">
      <c r="B239" s="155"/>
      <c r="D239" s="156" t="s">
        <v>138</v>
      </c>
      <c r="F239" s="158" t="s">
        <v>348</v>
      </c>
      <c r="H239" s="159">
        <v>262.5</v>
      </c>
      <c r="I239" s="160"/>
      <c r="L239" s="155"/>
      <c r="M239" s="161"/>
      <c r="N239" s="162"/>
      <c r="O239" s="162"/>
      <c r="P239" s="162"/>
      <c r="Q239" s="162"/>
      <c r="R239" s="162"/>
      <c r="S239" s="162"/>
      <c r="T239" s="163"/>
      <c r="AT239" s="157" t="s">
        <v>138</v>
      </c>
      <c r="AU239" s="157" t="s">
        <v>86</v>
      </c>
      <c r="AV239" s="13" t="s">
        <v>86</v>
      </c>
      <c r="AW239" s="13" t="s">
        <v>3</v>
      </c>
      <c r="AX239" s="13" t="s">
        <v>84</v>
      </c>
      <c r="AY239" s="157" t="s">
        <v>129</v>
      </c>
    </row>
    <row r="240" spans="1:65" s="2" customFormat="1" ht="24.2" customHeight="1">
      <c r="A240" s="30"/>
      <c r="B240" s="141"/>
      <c r="C240" s="142" t="s">
        <v>349</v>
      </c>
      <c r="D240" s="142" t="s">
        <v>131</v>
      </c>
      <c r="E240" s="143" t="s">
        <v>350</v>
      </c>
      <c r="F240" s="144" t="s">
        <v>351</v>
      </c>
      <c r="G240" s="145" t="s">
        <v>134</v>
      </c>
      <c r="H240" s="146">
        <v>526</v>
      </c>
      <c r="I240" s="147"/>
      <c r="J240" s="148">
        <f>ROUND(I240*H240,2)</f>
        <v>0</v>
      </c>
      <c r="K240" s="144" t="s">
        <v>135</v>
      </c>
      <c r="L240" s="31"/>
      <c r="M240" s="149" t="s">
        <v>1</v>
      </c>
      <c r="N240" s="150" t="s">
        <v>41</v>
      </c>
      <c r="O240" s="56"/>
      <c r="P240" s="151">
        <f>O240*H240</f>
        <v>0</v>
      </c>
      <c r="Q240" s="151">
        <v>0.16700000000000001</v>
      </c>
      <c r="R240" s="151">
        <f>Q240*H240</f>
        <v>87.841999999999999</v>
      </c>
      <c r="S240" s="151">
        <v>0</v>
      </c>
      <c r="T240" s="152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3" t="s">
        <v>136</v>
      </c>
      <c r="AT240" s="153" t="s">
        <v>131</v>
      </c>
      <c r="AU240" s="153" t="s">
        <v>86</v>
      </c>
      <c r="AY240" s="15" t="s">
        <v>129</v>
      </c>
      <c r="BE240" s="154">
        <f>IF(N240="základní",J240,0)</f>
        <v>0</v>
      </c>
      <c r="BF240" s="154">
        <f>IF(N240="snížená",J240,0)</f>
        <v>0</v>
      </c>
      <c r="BG240" s="154">
        <f>IF(N240="zákl. přenesená",J240,0)</f>
        <v>0</v>
      </c>
      <c r="BH240" s="154">
        <f>IF(N240="sníž. přenesená",J240,0)</f>
        <v>0</v>
      </c>
      <c r="BI240" s="154">
        <f>IF(N240="nulová",J240,0)</f>
        <v>0</v>
      </c>
      <c r="BJ240" s="15" t="s">
        <v>84</v>
      </c>
      <c r="BK240" s="154">
        <f>ROUND(I240*H240,2)</f>
        <v>0</v>
      </c>
      <c r="BL240" s="15" t="s">
        <v>136</v>
      </c>
      <c r="BM240" s="153" t="s">
        <v>352</v>
      </c>
    </row>
    <row r="241" spans="1:65" s="13" customFormat="1">
      <c r="B241" s="155"/>
      <c r="D241" s="156" t="s">
        <v>138</v>
      </c>
      <c r="E241" s="157" t="s">
        <v>1</v>
      </c>
      <c r="F241" s="158" t="s">
        <v>242</v>
      </c>
      <c r="H241" s="159">
        <v>483</v>
      </c>
      <c r="I241" s="160"/>
      <c r="L241" s="155"/>
      <c r="M241" s="161"/>
      <c r="N241" s="162"/>
      <c r="O241" s="162"/>
      <c r="P241" s="162"/>
      <c r="Q241" s="162"/>
      <c r="R241" s="162"/>
      <c r="S241" s="162"/>
      <c r="T241" s="163"/>
      <c r="AT241" s="157" t="s">
        <v>138</v>
      </c>
      <c r="AU241" s="157" t="s">
        <v>86</v>
      </c>
      <c r="AV241" s="13" t="s">
        <v>86</v>
      </c>
      <c r="AW241" s="13" t="s">
        <v>32</v>
      </c>
      <c r="AX241" s="13" t="s">
        <v>76</v>
      </c>
      <c r="AY241" s="157" t="s">
        <v>129</v>
      </c>
    </row>
    <row r="242" spans="1:65" s="13" customFormat="1">
      <c r="B242" s="155"/>
      <c r="D242" s="156" t="s">
        <v>138</v>
      </c>
      <c r="E242" s="157" t="s">
        <v>1</v>
      </c>
      <c r="F242" s="158" t="s">
        <v>353</v>
      </c>
      <c r="H242" s="159">
        <v>43</v>
      </c>
      <c r="I242" s="160"/>
      <c r="L242" s="155"/>
      <c r="M242" s="161"/>
      <c r="N242" s="162"/>
      <c r="O242" s="162"/>
      <c r="P242" s="162"/>
      <c r="Q242" s="162"/>
      <c r="R242" s="162"/>
      <c r="S242" s="162"/>
      <c r="T242" s="163"/>
      <c r="AT242" s="157" t="s">
        <v>138</v>
      </c>
      <c r="AU242" s="157" t="s">
        <v>86</v>
      </c>
      <c r="AV242" s="13" t="s">
        <v>86</v>
      </c>
      <c r="AW242" s="13" t="s">
        <v>32</v>
      </c>
      <c r="AX242" s="13" t="s">
        <v>76</v>
      </c>
      <c r="AY242" s="157" t="s">
        <v>129</v>
      </c>
    </row>
    <row r="243" spans="1:65" s="2" customFormat="1" ht="16.5" customHeight="1">
      <c r="A243" s="30"/>
      <c r="B243" s="141"/>
      <c r="C243" s="164" t="s">
        <v>354</v>
      </c>
      <c r="D243" s="164" t="s">
        <v>217</v>
      </c>
      <c r="E243" s="165" t="s">
        <v>355</v>
      </c>
      <c r="F243" s="166" t="s">
        <v>356</v>
      </c>
      <c r="G243" s="167" t="s">
        <v>134</v>
      </c>
      <c r="H243" s="168">
        <v>507.15</v>
      </c>
      <c r="I243" s="169"/>
      <c r="J243" s="170">
        <f>ROUND(I243*H243,2)</f>
        <v>0</v>
      </c>
      <c r="K243" s="166" t="s">
        <v>135</v>
      </c>
      <c r="L243" s="171"/>
      <c r="M243" s="172" t="s">
        <v>1</v>
      </c>
      <c r="N243" s="173" t="s">
        <v>41</v>
      </c>
      <c r="O243" s="56"/>
      <c r="P243" s="151">
        <f>O243*H243</f>
        <v>0</v>
      </c>
      <c r="Q243" s="151">
        <v>0.11799999999999999</v>
      </c>
      <c r="R243" s="151">
        <f>Q243*H243</f>
        <v>59.843699999999991</v>
      </c>
      <c r="S243" s="151">
        <v>0</v>
      </c>
      <c r="T243" s="152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3" t="s">
        <v>165</v>
      </c>
      <c r="AT243" s="153" t="s">
        <v>217</v>
      </c>
      <c r="AU243" s="153" t="s">
        <v>86</v>
      </c>
      <c r="AY243" s="15" t="s">
        <v>129</v>
      </c>
      <c r="BE243" s="154">
        <f>IF(N243="základní",J243,0)</f>
        <v>0</v>
      </c>
      <c r="BF243" s="154">
        <f>IF(N243="snížená",J243,0)</f>
        <v>0</v>
      </c>
      <c r="BG243" s="154">
        <f>IF(N243="zákl. přenesená",J243,0)</f>
        <v>0</v>
      </c>
      <c r="BH243" s="154">
        <f>IF(N243="sníž. přenesená",J243,0)</f>
        <v>0</v>
      </c>
      <c r="BI243" s="154">
        <f>IF(N243="nulová",J243,0)</f>
        <v>0</v>
      </c>
      <c r="BJ243" s="15" t="s">
        <v>84</v>
      </c>
      <c r="BK243" s="154">
        <f>ROUND(I243*H243,2)</f>
        <v>0</v>
      </c>
      <c r="BL243" s="15" t="s">
        <v>136</v>
      </c>
      <c r="BM243" s="153" t="s">
        <v>357</v>
      </c>
    </row>
    <row r="244" spans="1:65" s="13" customFormat="1">
      <c r="B244" s="155"/>
      <c r="D244" s="156" t="s">
        <v>138</v>
      </c>
      <c r="F244" s="158" t="s">
        <v>358</v>
      </c>
      <c r="H244" s="159">
        <v>507.15</v>
      </c>
      <c r="I244" s="160"/>
      <c r="L244" s="155"/>
      <c r="M244" s="161"/>
      <c r="N244" s="162"/>
      <c r="O244" s="162"/>
      <c r="P244" s="162"/>
      <c r="Q244" s="162"/>
      <c r="R244" s="162"/>
      <c r="S244" s="162"/>
      <c r="T244" s="163"/>
      <c r="AT244" s="157" t="s">
        <v>138</v>
      </c>
      <c r="AU244" s="157" t="s">
        <v>86</v>
      </c>
      <c r="AV244" s="13" t="s">
        <v>86</v>
      </c>
      <c r="AW244" s="13" t="s">
        <v>3</v>
      </c>
      <c r="AX244" s="13" t="s">
        <v>84</v>
      </c>
      <c r="AY244" s="157" t="s">
        <v>129</v>
      </c>
    </row>
    <row r="245" spans="1:65" s="2" customFormat="1" ht="21.75" customHeight="1">
      <c r="A245" s="30"/>
      <c r="B245" s="141"/>
      <c r="C245" s="164" t="s">
        <v>359</v>
      </c>
      <c r="D245" s="164" t="s">
        <v>217</v>
      </c>
      <c r="E245" s="165" t="s">
        <v>360</v>
      </c>
      <c r="F245" s="166" t="s">
        <v>361</v>
      </c>
      <c r="G245" s="167" t="s">
        <v>134</v>
      </c>
      <c r="H245" s="168">
        <v>45.15</v>
      </c>
      <c r="I245" s="169"/>
      <c r="J245" s="170">
        <f>ROUND(I245*H245,2)</f>
        <v>0</v>
      </c>
      <c r="K245" s="166" t="s">
        <v>1</v>
      </c>
      <c r="L245" s="171"/>
      <c r="M245" s="172" t="s">
        <v>1</v>
      </c>
      <c r="N245" s="173" t="s">
        <v>41</v>
      </c>
      <c r="O245" s="56"/>
      <c r="P245" s="151">
        <f>O245*H245</f>
        <v>0</v>
      </c>
      <c r="Q245" s="151">
        <v>0.11799999999999999</v>
      </c>
      <c r="R245" s="151">
        <f>Q245*H245</f>
        <v>5.3276999999999992</v>
      </c>
      <c r="S245" s="151">
        <v>0</v>
      </c>
      <c r="T245" s="152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3" t="s">
        <v>165</v>
      </c>
      <c r="AT245" s="153" t="s">
        <v>217</v>
      </c>
      <c r="AU245" s="153" t="s">
        <v>86</v>
      </c>
      <c r="AY245" s="15" t="s">
        <v>129</v>
      </c>
      <c r="BE245" s="154">
        <f>IF(N245="základní",J245,0)</f>
        <v>0</v>
      </c>
      <c r="BF245" s="154">
        <f>IF(N245="snížená",J245,0)</f>
        <v>0</v>
      </c>
      <c r="BG245" s="154">
        <f>IF(N245="zákl. přenesená",J245,0)</f>
        <v>0</v>
      </c>
      <c r="BH245" s="154">
        <f>IF(N245="sníž. přenesená",J245,0)</f>
        <v>0</v>
      </c>
      <c r="BI245" s="154">
        <f>IF(N245="nulová",J245,0)</f>
        <v>0</v>
      </c>
      <c r="BJ245" s="15" t="s">
        <v>84</v>
      </c>
      <c r="BK245" s="154">
        <f>ROUND(I245*H245,2)</f>
        <v>0</v>
      </c>
      <c r="BL245" s="15" t="s">
        <v>136</v>
      </c>
      <c r="BM245" s="153" t="s">
        <v>362</v>
      </c>
    </row>
    <row r="246" spans="1:65" s="13" customFormat="1">
      <c r="B246" s="155"/>
      <c r="D246" s="156" t="s">
        <v>138</v>
      </c>
      <c r="F246" s="158" t="s">
        <v>363</v>
      </c>
      <c r="H246" s="159">
        <v>45.15</v>
      </c>
      <c r="I246" s="160"/>
      <c r="L246" s="155"/>
      <c r="M246" s="161"/>
      <c r="N246" s="162"/>
      <c r="O246" s="162"/>
      <c r="P246" s="162"/>
      <c r="Q246" s="162"/>
      <c r="R246" s="162"/>
      <c r="S246" s="162"/>
      <c r="T246" s="163"/>
      <c r="AT246" s="157" t="s">
        <v>138</v>
      </c>
      <c r="AU246" s="157" t="s">
        <v>86</v>
      </c>
      <c r="AV246" s="13" t="s">
        <v>86</v>
      </c>
      <c r="AW246" s="13" t="s">
        <v>3</v>
      </c>
      <c r="AX246" s="13" t="s">
        <v>84</v>
      </c>
      <c r="AY246" s="157" t="s">
        <v>129</v>
      </c>
    </row>
    <row r="247" spans="1:65" s="2" customFormat="1" ht="24.2" customHeight="1">
      <c r="A247" s="30"/>
      <c r="B247" s="141"/>
      <c r="C247" s="142" t="s">
        <v>364</v>
      </c>
      <c r="D247" s="142" t="s">
        <v>131</v>
      </c>
      <c r="E247" s="143" t="s">
        <v>365</v>
      </c>
      <c r="F247" s="144" t="s">
        <v>366</v>
      </c>
      <c r="G247" s="145" t="s">
        <v>134</v>
      </c>
      <c r="H247" s="146">
        <v>3.6</v>
      </c>
      <c r="I247" s="147"/>
      <c r="J247" s="148">
        <f>ROUND(I247*H247,2)</f>
        <v>0</v>
      </c>
      <c r="K247" s="144" t="s">
        <v>135</v>
      </c>
      <c r="L247" s="31"/>
      <c r="M247" s="149" t="s">
        <v>1</v>
      </c>
      <c r="N247" s="150" t="s">
        <v>41</v>
      </c>
      <c r="O247" s="56"/>
      <c r="P247" s="151">
        <f>O247*H247</f>
        <v>0</v>
      </c>
      <c r="Q247" s="151">
        <v>0.11162</v>
      </c>
      <c r="R247" s="151">
        <f>Q247*H247</f>
        <v>0.40183200000000002</v>
      </c>
      <c r="S247" s="151">
        <v>0</v>
      </c>
      <c r="T247" s="152">
        <f>S247*H247</f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53" t="s">
        <v>136</v>
      </c>
      <c r="AT247" s="153" t="s">
        <v>131</v>
      </c>
      <c r="AU247" s="153" t="s">
        <v>86</v>
      </c>
      <c r="AY247" s="15" t="s">
        <v>129</v>
      </c>
      <c r="BE247" s="154">
        <f>IF(N247="základní",J247,0)</f>
        <v>0</v>
      </c>
      <c r="BF247" s="154">
        <f>IF(N247="snížená",J247,0)</f>
        <v>0</v>
      </c>
      <c r="BG247" s="154">
        <f>IF(N247="zákl. přenesená",J247,0)</f>
        <v>0</v>
      </c>
      <c r="BH247" s="154">
        <f>IF(N247="sníž. přenesená",J247,0)</f>
        <v>0</v>
      </c>
      <c r="BI247" s="154">
        <f>IF(N247="nulová",J247,0)</f>
        <v>0</v>
      </c>
      <c r="BJ247" s="15" t="s">
        <v>84</v>
      </c>
      <c r="BK247" s="154">
        <f>ROUND(I247*H247,2)</f>
        <v>0</v>
      </c>
      <c r="BL247" s="15" t="s">
        <v>136</v>
      </c>
      <c r="BM247" s="153" t="s">
        <v>367</v>
      </c>
    </row>
    <row r="248" spans="1:65" s="13" customFormat="1">
      <c r="B248" s="155"/>
      <c r="D248" s="156" t="s">
        <v>138</v>
      </c>
      <c r="E248" s="157" t="s">
        <v>1</v>
      </c>
      <c r="F248" s="158" t="s">
        <v>368</v>
      </c>
      <c r="H248" s="159">
        <v>3.6</v>
      </c>
      <c r="I248" s="160"/>
      <c r="L248" s="155"/>
      <c r="M248" s="161"/>
      <c r="N248" s="162"/>
      <c r="O248" s="162"/>
      <c r="P248" s="162"/>
      <c r="Q248" s="162"/>
      <c r="R248" s="162"/>
      <c r="S248" s="162"/>
      <c r="T248" s="163"/>
      <c r="AT248" s="157" t="s">
        <v>138</v>
      </c>
      <c r="AU248" s="157" t="s">
        <v>86</v>
      </c>
      <c r="AV248" s="13" t="s">
        <v>86</v>
      </c>
      <c r="AW248" s="13" t="s">
        <v>32</v>
      </c>
      <c r="AX248" s="13" t="s">
        <v>76</v>
      </c>
      <c r="AY248" s="157" t="s">
        <v>129</v>
      </c>
    </row>
    <row r="249" spans="1:65" s="2" customFormat="1" ht="16.5" customHeight="1">
      <c r="A249" s="30"/>
      <c r="B249" s="141"/>
      <c r="C249" s="164" t="s">
        <v>369</v>
      </c>
      <c r="D249" s="164" t="s">
        <v>217</v>
      </c>
      <c r="E249" s="165" t="s">
        <v>370</v>
      </c>
      <c r="F249" s="166" t="s">
        <v>371</v>
      </c>
      <c r="G249" s="167" t="s">
        <v>1</v>
      </c>
      <c r="H249" s="168">
        <v>3.78</v>
      </c>
      <c r="I249" s="169"/>
      <c r="J249" s="170">
        <f>ROUND(I249*H249,2)</f>
        <v>0</v>
      </c>
      <c r="K249" s="166" t="s">
        <v>1</v>
      </c>
      <c r="L249" s="171"/>
      <c r="M249" s="172" t="s">
        <v>1</v>
      </c>
      <c r="N249" s="173" t="s">
        <v>41</v>
      </c>
      <c r="O249" s="56"/>
      <c r="P249" s="151">
        <f>O249*H249</f>
        <v>0</v>
      </c>
      <c r="Q249" s="151">
        <v>0.16</v>
      </c>
      <c r="R249" s="151">
        <f>Q249*H249</f>
        <v>0.6048</v>
      </c>
      <c r="S249" s="151">
        <v>0</v>
      </c>
      <c r="T249" s="152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53" t="s">
        <v>165</v>
      </c>
      <c r="AT249" s="153" t="s">
        <v>217</v>
      </c>
      <c r="AU249" s="153" t="s">
        <v>86</v>
      </c>
      <c r="AY249" s="15" t="s">
        <v>129</v>
      </c>
      <c r="BE249" s="154">
        <f>IF(N249="základní",J249,0)</f>
        <v>0</v>
      </c>
      <c r="BF249" s="154">
        <f>IF(N249="snížená",J249,0)</f>
        <v>0</v>
      </c>
      <c r="BG249" s="154">
        <f>IF(N249="zákl. přenesená",J249,0)</f>
        <v>0</v>
      </c>
      <c r="BH249" s="154">
        <f>IF(N249="sníž. přenesená",J249,0)</f>
        <v>0</v>
      </c>
      <c r="BI249" s="154">
        <f>IF(N249="nulová",J249,0)</f>
        <v>0</v>
      </c>
      <c r="BJ249" s="15" t="s">
        <v>84</v>
      </c>
      <c r="BK249" s="154">
        <f>ROUND(I249*H249,2)</f>
        <v>0</v>
      </c>
      <c r="BL249" s="15" t="s">
        <v>136</v>
      </c>
      <c r="BM249" s="153" t="s">
        <v>372</v>
      </c>
    </row>
    <row r="250" spans="1:65" s="13" customFormat="1">
      <c r="B250" s="155"/>
      <c r="D250" s="156" t="s">
        <v>138</v>
      </c>
      <c r="F250" s="158" t="s">
        <v>373</v>
      </c>
      <c r="H250" s="159">
        <v>3.78</v>
      </c>
      <c r="I250" s="160"/>
      <c r="L250" s="155"/>
      <c r="M250" s="161"/>
      <c r="N250" s="162"/>
      <c r="O250" s="162"/>
      <c r="P250" s="162"/>
      <c r="Q250" s="162"/>
      <c r="R250" s="162"/>
      <c r="S250" s="162"/>
      <c r="T250" s="163"/>
      <c r="AT250" s="157" t="s">
        <v>138</v>
      </c>
      <c r="AU250" s="157" t="s">
        <v>86</v>
      </c>
      <c r="AV250" s="13" t="s">
        <v>86</v>
      </c>
      <c r="AW250" s="13" t="s">
        <v>3</v>
      </c>
      <c r="AX250" s="13" t="s">
        <v>84</v>
      </c>
      <c r="AY250" s="157" t="s">
        <v>129</v>
      </c>
    </row>
    <row r="251" spans="1:65" s="12" customFormat="1" ht="22.9" customHeight="1">
      <c r="B251" s="128"/>
      <c r="D251" s="129" t="s">
        <v>75</v>
      </c>
      <c r="E251" s="139" t="s">
        <v>165</v>
      </c>
      <c r="F251" s="139" t="s">
        <v>374</v>
      </c>
      <c r="I251" s="131"/>
      <c r="J251" s="140">
        <f>BK251</f>
        <v>0</v>
      </c>
      <c r="L251" s="128"/>
      <c r="M251" s="133"/>
      <c r="N251" s="134"/>
      <c r="O251" s="134"/>
      <c r="P251" s="135">
        <f>SUM(P252:P270)</f>
        <v>0</v>
      </c>
      <c r="Q251" s="134"/>
      <c r="R251" s="135">
        <f>SUM(R252:R270)</f>
        <v>6.0406000000000004</v>
      </c>
      <c r="S251" s="134"/>
      <c r="T251" s="136">
        <f>SUM(T252:T270)</f>
        <v>0</v>
      </c>
      <c r="AR251" s="129" t="s">
        <v>84</v>
      </c>
      <c r="AT251" s="137" t="s">
        <v>75</v>
      </c>
      <c r="AU251" s="137" t="s">
        <v>84</v>
      </c>
      <c r="AY251" s="129" t="s">
        <v>129</v>
      </c>
      <c r="BK251" s="138">
        <f>SUM(BK252:BK270)</f>
        <v>0</v>
      </c>
    </row>
    <row r="252" spans="1:65" s="2" customFormat="1" ht="16.5" customHeight="1">
      <c r="A252" s="30"/>
      <c r="B252" s="141"/>
      <c r="C252" s="142" t="s">
        <v>375</v>
      </c>
      <c r="D252" s="142" t="s">
        <v>131</v>
      </c>
      <c r="E252" s="143" t="s">
        <v>376</v>
      </c>
      <c r="F252" s="144" t="s">
        <v>377</v>
      </c>
      <c r="G252" s="145" t="s">
        <v>141</v>
      </c>
      <c r="H252" s="146">
        <v>1</v>
      </c>
      <c r="I252" s="147"/>
      <c r="J252" s="148">
        <f t="shared" ref="J252:J265" si="10">ROUND(I252*H252,2)</f>
        <v>0</v>
      </c>
      <c r="K252" s="144" t="s">
        <v>1</v>
      </c>
      <c r="L252" s="31"/>
      <c r="M252" s="149" t="s">
        <v>1</v>
      </c>
      <c r="N252" s="150" t="s">
        <v>41</v>
      </c>
      <c r="O252" s="56"/>
      <c r="P252" s="151">
        <f t="shared" ref="P252:P265" si="11">O252*H252</f>
        <v>0</v>
      </c>
      <c r="Q252" s="151">
        <v>0</v>
      </c>
      <c r="R252" s="151">
        <f t="shared" ref="R252:R265" si="12">Q252*H252</f>
        <v>0</v>
      </c>
      <c r="S252" s="151">
        <v>0</v>
      </c>
      <c r="T252" s="152">
        <f t="shared" ref="T252:T265" si="13"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53" t="s">
        <v>136</v>
      </c>
      <c r="AT252" s="153" t="s">
        <v>131</v>
      </c>
      <c r="AU252" s="153" t="s">
        <v>86</v>
      </c>
      <c r="AY252" s="15" t="s">
        <v>129</v>
      </c>
      <c r="BE252" s="154">
        <f t="shared" ref="BE252:BE265" si="14">IF(N252="základní",J252,0)</f>
        <v>0</v>
      </c>
      <c r="BF252" s="154">
        <f t="shared" ref="BF252:BF265" si="15">IF(N252="snížená",J252,0)</f>
        <v>0</v>
      </c>
      <c r="BG252" s="154">
        <f t="shared" ref="BG252:BG265" si="16">IF(N252="zákl. přenesená",J252,0)</f>
        <v>0</v>
      </c>
      <c r="BH252" s="154">
        <f t="shared" ref="BH252:BH265" si="17">IF(N252="sníž. přenesená",J252,0)</f>
        <v>0</v>
      </c>
      <c r="BI252" s="154">
        <f t="shared" ref="BI252:BI265" si="18">IF(N252="nulová",J252,0)</f>
        <v>0</v>
      </c>
      <c r="BJ252" s="15" t="s">
        <v>84</v>
      </c>
      <c r="BK252" s="154">
        <f t="shared" ref="BK252:BK265" si="19">ROUND(I252*H252,2)</f>
        <v>0</v>
      </c>
      <c r="BL252" s="15" t="s">
        <v>136</v>
      </c>
      <c r="BM252" s="153" t="s">
        <v>378</v>
      </c>
    </row>
    <row r="253" spans="1:65" s="2" customFormat="1" ht="24.2" customHeight="1">
      <c r="A253" s="30"/>
      <c r="B253" s="141"/>
      <c r="C253" s="142" t="s">
        <v>379</v>
      </c>
      <c r="D253" s="142" t="s">
        <v>131</v>
      </c>
      <c r="E253" s="143" t="s">
        <v>380</v>
      </c>
      <c r="F253" s="144" t="s">
        <v>381</v>
      </c>
      <c r="G253" s="145" t="s">
        <v>141</v>
      </c>
      <c r="H253" s="146">
        <v>2</v>
      </c>
      <c r="I253" s="147"/>
      <c r="J253" s="148">
        <f t="shared" si="10"/>
        <v>0</v>
      </c>
      <c r="K253" s="144" t="s">
        <v>135</v>
      </c>
      <c r="L253" s="31"/>
      <c r="M253" s="149" t="s">
        <v>1</v>
      </c>
      <c r="N253" s="150" t="s">
        <v>41</v>
      </c>
      <c r="O253" s="56"/>
      <c r="P253" s="151">
        <f t="shared" si="11"/>
        <v>0</v>
      </c>
      <c r="Q253" s="151">
        <v>0.12422</v>
      </c>
      <c r="R253" s="151">
        <f t="shared" si="12"/>
        <v>0.24843999999999999</v>
      </c>
      <c r="S253" s="151">
        <v>0</v>
      </c>
      <c r="T253" s="152">
        <f t="shared" si="1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3" t="s">
        <v>136</v>
      </c>
      <c r="AT253" s="153" t="s">
        <v>131</v>
      </c>
      <c r="AU253" s="153" t="s">
        <v>86</v>
      </c>
      <c r="AY253" s="15" t="s">
        <v>129</v>
      </c>
      <c r="BE253" s="154">
        <f t="shared" si="14"/>
        <v>0</v>
      </c>
      <c r="BF253" s="154">
        <f t="shared" si="15"/>
        <v>0</v>
      </c>
      <c r="BG253" s="154">
        <f t="shared" si="16"/>
        <v>0</v>
      </c>
      <c r="BH253" s="154">
        <f t="shared" si="17"/>
        <v>0</v>
      </c>
      <c r="BI253" s="154">
        <f t="shared" si="18"/>
        <v>0</v>
      </c>
      <c r="BJ253" s="15" t="s">
        <v>84</v>
      </c>
      <c r="BK253" s="154">
        <f t="shared" si="19"/>
        <v>0</v>
      </c>
      <c r="BL253" s="15" t="s">
        <v>136</v>
      </c>
      <c r="BM253" s="153" t="s">
        <v>382</v>
      </c>
    </row>
    <row r="254" spans="1:65" s="2" customFormat="1" ht="21.75" customHeight="1">
      <c r="A254" s="30"/>
      <c r="B254" s="141"/>
      <c r="C254" s="164" t="s">
        <v>383</v>
      </c>
      <c r="D254" s="164" t="s">
        <v>217</v>
      </c>
      <c r="E254" s="165" t="s">
        <v>384</v>
      </c>
      <c r="F254" s="166" t="s">
        <v>385</v>
      </c>
      <c r="G254" s="167" t="s">
        <v>141</v>
      </c>
      <c r="H254" s="168">
        <v>2</v>
      </c>
      <c r="I254" s="169"/>
      <c r="J254" s="170">
        <f t="shared" si="10"/>
        <v>0</v>
      </c>
      <c r="K254" s="166" t="s">
        <v>135</v>
      </c>
      <c r="L254" s="171"/>
      <c r="M254" s="172" t="s">
        <v>1</v>
      </c>
      <c r="N254" s="173" t="s">
        <v>41</v>
      </c>
      <c r="O254" s="56"/>
      <c r="P254" s="151">
        <f t="shared" si="11"/>
        <v>0</v>
      </c>
      <c r="Q254" s="151">
        <v>6.7000000000000004E-2</v>
      </c>
      <c r="R254" s="151">
        <f t="shared" si="12"/>
        <v>0.13400000000000001</v>
      </c>
      <c r="S254" s="151">
        <v>0</v>
      </c>
      <c r="T254" s="152">
        <f t="shared" si="1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53" t="s">
        <v>165</v>
      </c>
      <c r="AT254" s="153" t="s">
        <v>217</v>
      </c>
      <c r="AU254" s="153" t="s">
        <v>86</v>
      </c>
      <c r="AY254" s="15" t="s">
        <v>129</v>
      </c>
      <c r="BE254" s="154">
        <f t="shared" si="14"/>
        <v>0</v>
      </c>
      <c r="BF254" s="154">
        <f t="shared" si="15"/>
        <v>0</v>
      </c>
      <c r="BG254" s="154">
        <f t="shared" si="16"/>
        <v>0</v>
      </c>
      <c r="BH254" s="154">
        <f t="shared" si="17"/>
        <v>0</v>
      </c>
      <c r="BI254" s="154">
        <f t="shared" si="18"/>
        <v>0</v>
      </c>
      <c r="BJ254" s="15" t="s">
        <v>84</v>
      </c>
      <c r="BK254" s="154">
        <f t="shared" si="19"/>
        <v>0</v>
      </c>
      <c r="BL254" s="15" t="s">
        <v>136</v>
      </c>
      <c r="BM254" s="153" t="s">
        <v>386</v>
      </c>
    </row>
    <row r="255" spans="1:65" s="2" customFormat="1" ht="24.2" customHeight="1">
      <c r="A255" s="30"/>
      <c r="B255" s="141"/>
      <c r="C255" s="142" t="s">
        <v>387</v>
      </c>
      <c r="D255" s="142" t="s">
        <v>131</v>
      </c>
      <c r="E255" s="143" t="s">
        <v>388</v>
      </c>
      <c r="F255" s="144" t="s">
        <v>389</v>
      </c>
      <c r="G255" s="145" t="s">
        <v>141</v>
      </c>
      <c r="H255" s="146">
        <v>2</v>
      </c>
      <c r="I255" s="147"/>
      <c r="J255" s="148">
        <f t="shared" si="10"/>
        <v>0</v>
      </c>
      <c r="K255" s="144" t="s">
        <v>135</v>
      </c>
      <c r="L255" s="31"/>
      <c r="M255" s="149" t="s">
        <v>1</v>
      </c>
      <c r="N255" s="150" t="s">
        <v>41</v>
      </c>
      <c r="O255" s="56"/>
      <c r="P255" s="151">
        <f t="shared" si="11"/>
        <v>0</v>
      </c>
      <c r="Q255" s="151">
        <v>2.972E-2</v>
      </c>
      <c r="R255" s="151">
        <f t="shared" si="12"/>
        <v>5.944E-2</v>
      </c>
      <c r="S255" s="151">
        <v>0</v>
      </c>
      <c r="T255" s="152">
        <f t="shared" si="1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53" t="s">
        <v>136</v>
      </c>
      <c r="AT255" s="153" t="s">
        <v>131</v>
      </c>
      <c r="AU255" s="153" t="s">
        <v>86</v>
      </c>
      <c r="AY255" s="15" t="s">
        <v>129</v>
      </c>
      <c r="BE255" s="154">
        <f t="shared" si="14"/>
        <v>0</v>
      </c>
      <c r="BF255" s="154">
        <f t="shared" si="15"/>
        <v>0</v>
      </c>
      <c r="BG255" s="154">
        <f t="shared" si="16"/>
        <v>0</v>
      </c>
      <c r="BH255" s="154">
        <f t="shared" si="17"/>
        <v>0</v>
      </c>
      <c r="BI255" s="154">
        <f t="shared" si="18"/>
        <v>0</v>
      </c>
      <c r="BJ255" s="15" t="s">
        <v>84</v>
      </c>
      <c r="BK255" s="154">
        <f t="shared" si="19"/>
        <v>0</v>
      </c>
      <c r="BL255" s="15" t="s">
        <v>136</v>
      </c>
      <c r="BM255" s="153" t="s">
        <v>390</v>
      </c>
    </row>
    <row r="256" spans="1:65" s="2" customFormat="1" ht="24.2" customHeight="1">
      <c r="A256" s="30"/>
      <c r="B256" s="141"/>
      <c r="C256" s="164" t="s">
        <v>391</v>
      </c>
      <c r="D256" s="164" t="s">
        <v>217</v>
      </c>
      <c r="E256" s="165" t="s">
        <v>392</v>
      </c>
      <c r="F256" s="166" t="s">
        <v>393</v>
      </c>
      <c r="G256" s="167" t="s">
        <v>141</v>
      </c>
      <c r="H256" s="168">
        <v>2</v>
      </c>
      <c r="I256" s="169"/>
      <c r="J256" s="170">
        <f t="shared" si="10"/>
        <v>0</v>
      </c>
      <c r="K256" s="166" t="s">
        <v>135</v>
      </c>
      <c r="L256" s="171"/>
      <c r="M256" s="172" t="s">
        <v>1</v>
      </c>
      <c r="N256" s="173" t="s">
        <v>41</v>
      </c>
      <c r="O256" s="56"/>
      <c r="P256" s="151">
        <f t="shared" si="11"/>
        <v>0</v>
      </c>
      <c r="Q256" s="151">
        <v>0.112</v>
      </c>
      <c r="R256" s="151">
        <f t="shared" si="12"/>
        <v>0.224</v>
      </c>
      <c r="S256" s="151">
        <v>0</v>
      </c>
      <c r="T256" s="152">
        <f t="shared" si="1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3" t="s">
        <v>165</v>
      </c>
      <c r="AT256" s="153" t="s">
        <v>217</v>
      </c>
      <c r="AU256" s="153" t="s">
        <v>86</v>
      </c>
      <c r="AY256" s="15" t="s">
        <v>129</v>
      </c>
      <c r="BE256" s="154">
        <f t="shared" si="14"/>
        <v>0</v>
      </c>
      <c r="BF256" s="154">
        <f t="shared" si="15"/>
        <v>0</v>
      </c>
      <c r="BG256" s="154">
        <f t="shared" si="16"/>
        <v>0</v>
      </c>
      <c r="BH256" s="154">
        <f t="shared" si="17"/>
        <v>0</v>
      </c>
      <c r="BI256" s="154">
        <f t="shared" si="18"/>
        <v>0</v>
      </c>
      <c r="BJ256" s="15" t="s">
        <v>84</v>
      </c>
      <c r="BK256" s="154">
        <f t="shared" si="19"/>
        <v>0</v>
      </c>
      <c r="BL256" s="15" t="s">
        <v>136</v>
      </c>
      <c r="BM256" s="153" t="s">
        <v>394</v>
      </c>
    </row>
    <row r="257" spans="1:65" s="2" customFormat="1" ht="24.2" customHeight="1">
      <c r="A257" s="30"/>
      <c r="B257" s="141"/>
      <c r="C257" s="164" t="s">
        <v>395</v>
      </c>
      <c r="D257" s="164" t="s">
        <v>217</v>
      </c>
      <c r="E257" s="165" t="s">
        <v>396</v>
      </c>
      <c r="F257" s="166" t="s">
        <v>397</v>
      </c>
      <c r="G257" s="167" t="s">
        <v>141</v>
      </c>
      <c r="H257" s="168">
        <v>2</v>
      </c>
      <c r="I257" s="169"/>
      <c r="J257" s="170">
        <f t="shared" si="10"/>
        <v>0</v>
      </c>
      <c r="K257" s="166" t="s">
        <v>135</v>
      </c>
      <c r="L257" s="171"/>
      <c r="M257" s="172" t="s">
        <v>1</v>
      </c>
      <c r="N257" s="173" t="s">
        <v>41</v>
      </c>
      <c r="O257" s="56"/>
      <c r="P257" s="151">
        <f t="shared" si="11"/>
        <v>0</v>
      </c>
      <c r="Q257" s="151">
        <v>2.7E-2</v>
      </c>
      <c r="R257" s="151">
        <f t="shared" si="12"/>
        <v>5.3999999999999999E-2</v>
      </c>
      <c r="S257" s="151">
        <v>0</v>
      </c>
      <c r="T257" s="152">
        <f t="shared" si="1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53" t="s">
        <v>165</v>
      </c>
      <c r="AT257" s="153" t="s">
        <v>217</v>
      </c>
      <c r="AU257" s="153" t="s">
        <v>86</v>
      </c>
      <c r="AY257" s="15" t="s">
        <v>129</v>
      </c>
      <c r="BE257" s="154">
        <f t="shared" si="14"/>
        <v>0</v>
      </c>
      <c r="BF257" s="154">
        <f t="shared" si="15"/>
        <v>0</v>
      </c>
      <c r="BG257" s="154">
        <f t="shared" si="16"/>
        <v>0</v>
      </c>
      <c r="BH257" s="154">
        <f t="shared" si="17"/>
        <v>0</v>
      </c>
      <c r="BI257" s="154">
        <f t="shared" si="18"/>
        <v>0</v>
      </c>
      <c r="BJ257" s="15" t="s">
        <v>84</v>
      </c>
      <c r="BK257" s="154">
        <f t="shared" si="19"/>
        <v>0</v>
      </c>
      <c r="BL257" s="15" t="s">
        <v>136</v>
      </c>
      <c r="BM257" s="153" t="s">
        <v>398</v>
      </c>
    </row>
    <row r="258" spans="1:65" s="2" customFormat="1" ht="24.2" customHeight="1">
      <c r="A258" s="30"/>
      <c r="B258" s="141"/>
      <c r="C258" s="142" t="s">
        <v>399</v>
      </c>
      <c r="D258" s="142" t="s">
        <v>131</v>
      </c>
      <c r="E258" s="143" t="s">
        <v>400</v>
      </c>
      <c r="F258" s="144" t="s">
        <v>401</v>
      </c>
      <c r="G258" s="145" t="s">
        <v>141</v>
      </c>
      <c r="H258" s="146">
        <v>2</v>
      </c>
      <c r="I258" s="147"/>
      <c r="J258" s="148">
        <f t="shared" si="10"/>
        <v>0</v>
      </c>
      <c r="K258" s="144" t="s">
        <v>135</v>
      </c>
      <c r="L258" s="31"/>
      <c r="M258" s="149" t="s">
        <v>1</v>
      </c>
      <c r="N258" s="150" t="s">
        <v>41</v>
      </c>
      <c r="O258" s="56"/>
      <c r="P258" s="151">
        <f t="shared" si="11"/>
        <v>0</v>
      </c>
      <c r="Q258" s="151">
        <v>2.972E-2</v>
      </c>
      <c r="R258" s="151">
        <f t="shared" si="12"/>
        <v>5.944E-2</v>
      </c>
      <c r="S258" s="151">
        <v>0</v>
      </c>
      <c r="T258" s="152">
        <f t="shared" si="1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53" t="s">
        <v>136</v>
      </c>
      <c r="AT258" s="153" t="s">
        <v>131</v>
      </c>
      <c r="AU258" s="153" t="s">
        <v>86</v>
      </c>
      <c r="AY258" s="15" t="s">
        <v>129</v>
      </c>
      <c r="BE258" s="154">
        <f t="shared" si="14"/>
        <v>0</v>
      </c>
      <c r="BF258" s="154">
        <f t="shared" si="15"/>
        <v>0</v>
      </c>
      <c r="BG258" s="154">
        <f t="shared" si="16"/>
        <v>0</v>
      </c>
      <c r="BH258" s="154">
        <f t="shared" si="17"/>
        <v>0</v>
      </c>
      <c r="BI258" s="154">
        <f t="shared" si="18"/>
        <v>0</v>
      </c>
      <c r="BJ258" s="15" t="s">
        <v>84</v>
      </c>
      <c r="BK258" s="154">
        <f t="shared" si="19"/>
        <v>0</v>
      </c>
      <c r="BL258" s="15" t="s">
        <v>136</v>
      </c>
      <c r="BM258" s="153" t="s">
        <v>402</v>
      </c>
    </row>
    <row r="259" spans="1:65" s="2" customFormat="1" ht="24.2" customHeight="1">
      <c r="A259" s="30"/>
      <c r="B259" s="141"/>
      <c r="C259" s="164" t="s">
        <v>403</v>
      </c>
      <c r="D259" s="164" t="s">
        <v>217</v>
      </c>
      <c r="E259" s="165" t="s">
        <v>404</v>
      </c>
      <c r="F259" s="166" t="s">
        <v>405</v>
      </c>
      <c r="G259" s="167" t="s">
        <v>141</v>
      </c>
      <c r="H259" s="168">
        <v>2</v>
      </c>
      <c r="I259" s="169"/>
      <c r="J259" s="170">
        <f t="shared" si="10"/>
        <v>0</v>
      </c>
      <c r="K259" s="166" t="s">
        <v>135</v>
      </c>
      <c r="L259" s="171"/>
      <c r="M259" s="172" t="s">
        <v>1</v>
      </c>
      <c r="N259" s="173" t="s">
        <v>41</v>
      </c>
      <c r="O259" s="56"/>
      <c r="P259" s="151">
        <f t="shared" si="11"/>
        <v>0</v>
      </c>
      <c r="Q259" s="151">
        <v>5.3999999999999999E-2</v>
      </c>
      <c r="R259" s="151">
        <f t="shared" si="12"/>
        <v>0.108</v>
      </c>
      <c r="S259" s="151">
        <v>0</v>
      </c>
      <c r="T259" s="152">
        <f t="shared" si="13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53" t="s">
        <v>165</v>
      </c>
      <c r="AT259" s="153" t="s">
        <v>217</v>
      </c>
      <c r="AU259" s="153" t="s">
        <v>86</v>
      </c>
      <c r="AY259" s="15" t="s">
        <v>129</v>
      </c>
      <c r="BE259" s="154">
        <f t="shared" si="14"/>
        <v>0</v>
      </c>
      <c r="BF259" s="154">
        <f t="shared" si="15"/>
        <v>0</v>
      </c>
      <c r="BG259" s="154">
        <f t="shared" si="16"/>
        <v>0</v>
      </c>
      <c r="BH259" s="154">
        <f t="shared" si="17"/>
        <v>0</v>
      </c>
      <c r="BI259" s="154">
        <f t="shared" si="18"/>
        <v>0</v>
      </c>
      <c r="BJ259" s="15" t="s">
        <v>84</v>
      </c>
      <c r="BK259" s="154">
        <f t="shared" si="19"/>
        <v>0</v>
      </c>
      <c r="BL259" s="15" t="s">
        <v>136</v>
      </c>
      <c r="BM259" s="153" t="s">
        <v>406</v>
      </c>
    </row>
    <row r="260" spans="1:65" s="2" customFormat="1" ht="24.2" customHeight="1">
      <c r="A260" s="30"/>
      <c r="B260" s="141"/>
      <c r="C260" s="142" t="s">
        <v>407</v>
      </c>
      <c r="D260" s="142" t="s">
        <v>131</v>
      </c>
      <c r="E260" s="143" t="s">
        <v>408</v>
      </c>
      <c r="F260" s="144" t="s">
        <v>409</v>
      </c>
      <c r="G260" s="145" t="s">
        <v>141</v>
      </c>
      <c r="H260" s="146">
        <v>2</v>
      </c>
      <c r="I260" s="147"/>
      <c r="J260" s="148">
        <f t="shared" si="10"/>
        <v>0</v>
      </c>
      <c r="K260" s="144" t="s">
        <v>135</v>
      </c>
      <c r="L260" s="31"/>
      <c r="M260" s="149" t="s">
        <v>1</v>
      </c>
      <c r="N260" s="150" t="s">
        <v>41</v>
      </c>
      <c r="O260" s="56"/>
      <c r="P260" s="151">
        <f t="shared" si="11"/>
        <v>0</v>
      </c>
      <c r="Q260" s="151">
        <v>2.972E-2</v>
      </c>
      <c r="R260" s="151">
        <f t="shared" si="12"/>
        <v>5.944E-2</v>
      </c>
      <c r="S260" s="151">
        <v>0</v>
      </c>
      <c r="T260" s="152">
        <f t="shared" si="13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53" t="s">
        <v>136</v>
      </c>
      <c r="AT260" s="153" t="s">
        <v>131</v>
      </c>
      <c r="AU260" s="153" t="s">
        <v>86</v>
      </c>
      <c r="AY260" s="15" t="s">
        <v>129</v>
      </c>
      <c r="BE260" s="154">
        <f t="shared" si="14"/>
        <v>0</v>
      </c>
      <c r="BF260" s="154">
        <f t="shared" si="15"/>
        <v>0</v>
      </c>
      <c r="BG260" s="154">
        <f t="shared" si="16"/>
        <v>0</v>
      </c>
      <c r="BH260" s="154">
        <f t="shared" si="17"/>
        <v>0</v>
      </c>
      <c r="BI260" s="154">
        <f t="shared" si="18"/>
        <v>0</v>
      </c>
      <c r="BJ260" s="15" t="s">
        <v>84</v>
      </c>
      <c r="BK260" s="154">
        <f t="shared" si="19"/>
        <v>0</v>
      </c>
      <c r="BL260" s="15" t="s">
        <v>136</v>
      </c>
      <c r="BM260" s="153" t="s">
        <v>410</v>
      </c>
    </row>
    <row r="261" spans="1:65" s="2" customFormat="1" ht="24.2" customHeight="1">
      <c r="A261" s="30"/>
      <c r="B261" s="141"/>
      <c r="C261" s="164" t="s">
        <v>411</v>
      </c>
      <c r="D261" s="164" t="s">
        <v>217</v>
      </c>
      <c r="E261" s="165" t="s">
        <v>412</v>
      </c>
      <c r="F261" s="166" t="s">
        <v>413</v>
      </c>
      <c r="G261" s="167" t="s">
        <v>141</v>
      </c>
      <c r="H261" s="168">
        <v>2</v>
      </c>
      <c r="I261" s="169"/>
      <c r="J261" s="170">
        <f t="shared" si="10"/>
        <v>0</v>
      </c>
      <c r="K261" s="166" t="s">
        <v>135</v>
      </c>
      <c r="L261" s="171"/>
      <c r="M261" s="172" t="s">
        <v>1</v>
      </c>
      <c r="N261" s="173" t="s">
        <v>41</v>
      </c>
      <c r="O261" s="56"/>
      <c r="P261" s="151">
        <f t="shared" si="11"/>
        <v>0</v>
      </c>
      <c r="Q261" s="151">
        <v>0.09</v>
      </c>
      <c r="R261" s="151">
        <f t="shared" si="12"/>
        <v>0.18</v>
      </c>
      <c r="S261" s="151">
        <v>0</v>
      </c>
      <c r="T261" s="152">
        <f t="shared" si="13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3" t="s">
        <v>165</v>
      </c>
      <c r="AT261" s="153" t="s">
        <v>217</v>
      </c>
      <c r="AU261" s="153" t="s">
        <v>86</v>
      </c>
      <c r="AY261" s="15" t="s">
        <v>129</v>
      </c>
      <c r="BE261" s="154">
        <f t="shared" si="14"/>
        <v>0</v>
      </c>
      <c r="BF261" s="154">
        <f t="shared" si="15"/>
        <v>0</v>
      </c>
      <c r="BG261" s="154">
        <f t="shared" si="16"/>
        <v>0</v>
      </c>
      <c r="BH261" s="154">
        <f t="shared" si="17"/>
        <v>0</v>
      </c>
      <c r="BI261" s="154">
        <f t="shared" si="18"/>
        <v>0</v>
      </c>
      <c r="BJ261" s="15" t="s">
        <v>84</v>
      </c>
      <c r="BK261" s="154">
        <f t="shared" si="19"/>
        <v>0</v>
      </c>
      <c r="BL261" s="15" t="s">
        <v>136</v>
      </c>
      <c r="BM261" s="153" t="s">
        <v>414</v>
      </c>
    </row>
    <row r="262" spans="1:65" s="2" customFormat="1" ht="24.2" customHeight="1">
      <c r="A262" s="30"/>
      <c r="B262" s="141"/>
      <c r="C262" s="142" t="s">
        <v>415</v>
      </c>
      <c r="D262" s="142" t="s">
        <v>131</v>
      </c>
      <c r="E262" s="143" t="s">
        <v>416</v>
      </c>
      <c r="F262" s="144" t="s">
        <v>417</v>
      </c>
      <c r="G262" s="145" t="s">
        <v>141</v>
      </c>
      <c r="H262" s="146">
        <v>2</v>
      </c>
      <c r="I262" s="147"/>
      <c r="J262" s="148">
        <f t="shared" si="10"/>
        <v>0</v>
      </c>
      <c r="K262" s="144" t="s">
        <v>135</v>
      </c>
      <c r="L262" s="31"/>
      <c r="M262" s="149" t="s">
        <v>1</v>
      </c>
      <c r="N262" s="150" t="s">
        <v>41</v>
      </c>
      <c r="O262" s="56"/>
      <c r="P262" s="151">
        <f t="shared" si="11"/>
        <v>0</v>
      </c>
      <c r="Q262" s="151">
        <v>0.21734000000000001</v>
      </c>
      <c r="R262" s="151">
        <f t="shared" si="12"/>
        <v>0.43468000000000001</v>
      </c>
      <c r="S262" s="151">
        <v>0</v>
      </c>
      <c r="T262" s="152">
        <f t="shared" si="13"/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53" t="s">
        <v>136</v>
      </c>
      <c r="AT262" s="153" t="s">
        <v>131</v>
      </c>
      <c r="AU262" s="153" t="s">
        <v>86</v>
      </c>
      <c r="AY262" s="15" t="s">
        <v>129</v>
      </c>
      <c r="BE262" s="154">
        <f t="shared" si="14"/>
        <v>0</v>
      </c>
      <c r="BF262" s="154">
        <f t="shared" si="15"/>
        <v>0</v>
      </c>
      <c r="BG262" s="154">
        <f t="shared" si="16"/>
        <v>0</v>
      </c>
      <c r="BH262" s="154">
        <f t="shared" si="17"/>
        <v>0</v>
      </c>
      <c r="BI262" s="154">
        <f t="shared" si="18"/>
        <v>0</v>
      </c>
      <c r="BJ262" s="15" t="s">
        <v>84</v>
      </c>
      <c r="BK262" s="154">
        <f t="shared" si="19"/>
        <v>0</v>
      </c>
      <c r="BL262" s="15" t="s">
        <v>136</v>
      </c>
      <c r="BM262" s="153" t="s">
        <v>418</v>
      </c>
    </row>
    <row r="263" spans="1:65" s="2" customFormat="1" ht="16.5" customHeight="1">
      <c r="A263" s="30"/>
      <c r="B263" s="141"/>
      <c r="C263" s="164" t="s">
        <v>419</v>
      </c>
      <c r="D263" s="164" t="s">
        <v>217</v>
      </c>
      <c r="E263" s="165" t="s">
        <v>420</v>
      </c>
      <c r="F263" s="166" t="s">
        <v>421</v>
      </c>
      <c r="G263" s="167" t="s">
        <v>141</v>
      </c>
      <c r="H263" s="168">
        <v>2</v>
      </c>
      <c r="I263" s="169"/>
      <c r="J263" s="170">
        <f t="shared" si="10"/>
        <v>0</v>
      </c>
      <c r="K263" s="166" t="s">
        <v>135</v>
      </c>
      <c r="L263" s="171"/>
      <c r="M263" s="172" t="s">
        <v>1</v>
      </c>
      <c r="N263" s="173" t="s">
        <v>41</v>
      </c>
      <c r="O263" s="56"/>
      <c r="P263" s="151">
        <f t="shared" si="11"/>
        <v>0</v>
      </c>
      <c r="Q263" s="151">
        <v>4.3499999999999997E-2</v>
      </c>
      <c r="R263" s="151">
        <f t="shared" si="12"/>
        <v>8.6999999999999994E-2</v>
      </c>
      <c r="S263" s="151">
        <v>0</v>
      </c>
      <c r="T263" s="152">
        <f t="shared" si="13"/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53" t="s">
        <v>165</v>
      </c>
      <c r="AT263" s="153" t="s">
        <v>217</v>
      </c>
      <c r="AU263" s="153" t="s">
        <v>86</v>
      </c>
      <c r="AY263" s="15" t="s">
        <v>129</v>
      </c>
      <c r="BE263" s="154">
        <f t="shared" si="14"/>
        <v>0</v>
      </c>
      <c r="BF263" s="154">
        <f t="shared" si="15"/>
        <v>0</v>
      </c>
      <c r="BG263" s="154">
        <f t="shared" si="16"/>
        <v>0</v>
      </c>
      <c r="BH263" s="154">
        <f t="shared" si="17"/>
        <v>0</v>
      </c>
      <c r="BI263" s="154">
        <f t="shared" si="18"/>
        <v>0</v>
      </c>
      <c r="BJ263" s="15" t="s">
        <v>84</v>
      </c>
      <c r="BK263" s="154">
        <f t="shared" si="19"/>
        <v>0</v>
      </c>
      <c r="BL263" s="15" t="s">
        <v>136</v>
      </c>
      <c r="BM263" s="153" t="s">
        <v>422</v>
      </c>
    </row>
    <row r="264" spans="1:65" s="2" customFormat="1" ht="16.5" customHeight="1">
      <c r="A264" s="30"/>
      <c r="B264" s="141"/>
      <c r="C264" s="164" t="s">
        <v>423</v>
      </c>
      <c r="D264" s="164" t="s">
        <v>217</v>
      </c>
      <c r="E264" s="165" t="s">
        <v>424</v>
      </c>
      <c r="F264" s="166" t="s">
        <v>425</v>
      </c>
      <c r="G264" s="167" t="s">
        <v>141</v>
      </c>
      <c r="H264" s="168">
        <v>2</v>
      </c>
      <c r="I264" s="169"/>
      <c r="J264" s="170">
        <f t="shared" si="10"/>
        <v>0</v>
      </c>
      <c r="K264" s="166" t="s">
        <v>135</v>
      </c>
      <c r="L264" s="171"/>
      <c r="M264" s="172" t="s">
        <v>1</v>
      </c>
      <c r="N264" s="173" t="s">
        <v>41</v>
      </c>
      <c r="O264" s="56"/>
      <c r="P264" s="151">
        <f t="shared" si="11"/>
        <v>0</v>
      </c>
      <c r="Q264" s="151">
        <v>4.4000000000000002E-4</v>
      </c>
      <c r="R264" s="151">
        <f t="shared" si="12"/>
        <v>8.8000000000000003E-4</v>
      </c>
      <c r="S264" s="151">
        <v>0</v>
      </c>
      <c r="T264" s="152">
        <f t="shared" si="13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53" t="s">
        <v>165</v>
      </c>
      <c r="AT264" s="153" t="s">
        <v>217</v>
      </c>
      <c r="AU264" s="153" t="s">
        <v>86</v>
      </c>
      <c r="AY264" s="15" t="s">
        <v>129</v>
      </c>
      <c r="BE264" s="154">
        <f t="shared" si="14"/>
        <v>0</v>
      </c>
      <c r="BF264" s="154">
        <f t="shared" si="15"/>
        <v>0</v>
      </c>
      <c r="BG264" s="154">
        <f t="shared" si="16"/>
        <v>0</v>
      </c>
      <c r="BH264" s="154">
        <f t="shared" si="17"/>
        <v>0</v>
      </c>
      <c r="BI264" s="154">
        <f t="shared" si="18"/>
        <v>0</v>
      </c>
      <c r="BJ264" s="15" t="s">
        <v>84</v>
      </c>
      <c r="BK264" s="154">
        <f t="shared" si="19"/>
        <v>0</v>
      </c>
      <c r="BL264" s="15" t="s">
        <v>136</v>
      </c>
      <c r="BM264" s="153" t="s">
        <v>426</v>
      </c>
    </row>
    <row r="265" spans="1:65" s="2" customFormat="1" ht="21.75" customHeight="1">
      <c r="A265" s="30"/>
      <c r="B265" s="141"/>
      <c r="C265" s="142" t="s">
        <v>427</v>
      </c>
      <c r="D265" s="142" t="s">
        <v>131</v>
      </c>
      <c r="E265" s="143" t="s">
        <v>428</v>
      </c>
      <c r="F265" s="144" t="s">
        <v>429</v>
      </c>
      <c r="G265" s="145" t="s">
        <v>141</v>
      </c>
      <c r="H265" s="146">
        <v>6</v>
      </c>
      <c r="I265" s="147"/>
      <c r="J265" s="148">
        <f t="shared" si="10"/>
        <v>0</v>
      </c>
      <c r="K265" s="144" t="s">
        <v>135</v>
      </c>
      <c r="L265" s="31"/>
      <c r="M265" s="149" t="s">
        <v>1</v>
      </c>
      <c r="N265" s="150" t="s">
        <v>41</v>
      </c>
      <c r="O265" s="56"/>
      <c r="P265" s="151">
        <f t="shared" si="11"/>
        <v>0</v>
      </c>
      <c r="Q265" s="151">
        <v>0.42080000000000001</v>
      </c>
      <c r="R265" s="151">
        <f t="shared" si="12"/>
        <v>2.5247999999999999</v>
      </c>
      <c r="S265" s="151">
        <v>0</v>
      </c>
      <c r="T265" s="152">
        <f t="shared" si="1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3" t="s">
        <v>136</v>
      </c>
      <c r="AT265" s="153" t="s">
        <v>131</v>
      </c>
      <c r="AU265" s="153" t="s">
        <v>86</v>
      </c>
      <c r="AY265" s="15" t="s">
        <v>129</v>
      </c>
      <c r="BE265" s="154">
        <f t="shared" si="14"/>
        <v>0</v>
      </c>
      <c r="BF265" s="154">
        <f t="shared" si="15"/>
        <v>0</v>
      </c>
      <c r="BG265" s="154">
        <f t="shared" si="16"/>
        <v>0</v>
      </c>
      <c r="BH265" s="154">
        <f t="shared" si="17"/>
        <v>0</v>
      </c>
      <c r="BI265" s="154">
        <f t="shared" si="18"/>
        <v>0</v>
      </c>
      <c r="BJ265" s="15" t="s">
        <v>84</v>
      </c>
      <c r="BK265" s="154">
        <f t="shared" si="19"/>
        <v>0</v>
      </c>
      <c r="BL265" s="15" t="s">
        <v>136</v>
      </c>
      <c r="BM265" s="153" t="s">
        <v>430</v>
      </c>
    </row>
    <row r="266" spans="1:65" s="13" customFormat="1">
      <c r="B266" s="155"/>
      <c r="D266" s="156" t="s">
        <v>138</v>
      </c>
      <c r="E266" s="157" t="s">
        <v>1</v>
      </c>
      <c r="F266" s="158" t="s">
        <v>431</v>
      </c>
      <c r="H266" s="159">
        <v>2</v>
      </c>
      <c r="I266" s="160"/>
      <c r="L266" s="155"/>
      <c r="M266" s="161"/>
      <c r="N266" s="162"/>
      <c r="O266" s="162"/>
      <c r="P266" s="162"/>
      <c r="Q266" s="162"/>
      <c r="R266" s="162"/>
      <c r="S266" s="162"/>
      <c r="T266" s="163"/>
      <c r="AT266" s="157" t="s">
        <v>138</v>
      </c>
      <c r="AU266" s="157" t="s">
        <v>86</v>
      </c>
      <c r="AV266" s="13" t="s">
        <v>86</v>
      </c>
      <c r="AW266" s="13" t="s">
        <v>32</v>
      </c>
      <c r="AX266" s="13" t="s">
        <v>76</v>
      </c>
      <c r="AY266" s="157" t="s">
        <v>129</v>
      </c>
    </row>
    <row r="267" spans="1:65" s="13" customFormat="1">
      <c r="B267" s="155"/>
      <c r="D267" s="156" t="s">
        <v>138</v>
      </c>
      <c r="E267" s="157" t="s">
        <v>1</v>
      </c>
      <c r="F267" s="158" t="s">
        <v>432</v>
      </c>
      <c r="H267" s="159">
        <v>4</v>
      </c>
      <c r="I267" s="160"/>
      <c r="L267" s="155"/>
      <c r="M267" s="161"/>
      <c r="N267" s="162"/>
      <c r="O267" s="162"/>
      <c r="P267" s="162"/>
      <c r="Q267" s="162"/>
      <c r="R267" s="162"/>
      <c r="S267" s="162"/>
      <c r="T267" s="163"/>
      <c r="AT267" s="157" t="s">
        <v>138</v>
      </c>
      <c r="AU267" s="157" t="s">
        <v>86</v>
      </c>
      <c r="AV267" s="13" t="s">
        <v>86</v>
      </c>
      <c r="AW267" s="13" t="s">
        <v>32</v>
      </c>
      <c r="AX267" s="13" t="s">
        <v>76</v>
      </c>
      <c r="AY267" s="157" t="s">
        <v>129</v>
      </c>
    </row>
    <row r="268" spans="1:65" s="2" customFormat="1" ht="24.2" customHeight="1">
      <c r="A268" s="30"/>
      <c r="B268" s="141"/>
      <c r="C268" s="142" t="s">
        <v>433</v>
      </c>
      <c r="D268" s="142" t="s">
        <v>131</v>
      </c>
      <c r="E268" s="143" t="s">
        <v>434</v>
      </c>
      <c r="F268" s="144" t="s">
        <v>435</v>
      </c>
      <c r="G268" s="145" t="s">
        <v>141</v>
      </c>
      <c r="H268" s="146">
        <v>6</v>
      </c>
      <c r="I268" s="147"/>
      <c r="J268" s="148">
        <f>ROUND(I268*H268,2)</f>
        <v>0</v>
      </c>
      <c r="K268" s="144" t="s">
        <v>135</v>
      </c>
      <c r="L268" s="31"/>
      <c r="M268" s="149" t="s">
        <v>1</v>
      </c>
      <c r="N268" s="150" t="s">
        <v>41</v>
      </c>
      <c r="O268" s="56"/>
      <c r="P268" s="151">
        <f>O268*H268</f>
        <v>0</v>
      </c>
      <c r="Q268" s="151">
        <v>0.31108000000000002</v>
      </c>
      <c r="R268" s="151">
        <f>Q268*H268</f>
        <v>1.8664800000000001</v>
      </c>
      <c r="S268" s="151">
        <v>0</v>
      </c>
      <c r="T268" s="152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3" t="s">
        <v>136</v>
      </c>
      <c r="AT268" s="153" t="s">
        <v>131</v>
      </c>
      <c r="AU268" s="153" t="s">
        <v>86</v>
      </c>
      <c r="AY268" s="15" t="s">
        <v>129</v>
      </c>
      <c r="BE268" s="154">
        <f>IF(N268="základní",J268,0)</f>
        <v>0</v>
      </c>
      <c r="BF268" s="154">
        <f>IF(N268="snížená",J268,0)</f>
        <v>0</v>
      </c>
      <c r="BG268" s="154">
        <f>IF(N268="zákl. přenesená",J268,0)</f>
        <v>0</v>
      </c>
      <c r="BH268" s="154">
        <f>IF(N268="sníž. přenesená",J268,0)</f>
        <v>0</v>
      </c>
      <c r="BI268" s="154">
        <f>IF(N268="nulová",J268,0)</f>
        <v>0</v>
      </c>
      <c r="BJ268" s="15" t="s">
        <v>84</v>
      </c>
      <c r="BK268" s="154">
        <f>ROUND(I268*H268,2)</f>
        <v>0</v>
      </c>
      <c r="BL268" s="15" t="s">
        <v>136</v>
      </c>
      <c r="BM268" s="153" t="s">
        <v>436</v>
      </c>
    </row>
    <row r="269" spans="1:65" s="13" customFormat="1">
      <c r="B269" s="155"/>
      <c r="D269" s="156" t="s">
        <v>138</v>
      </c>
      <c r="E269" s="157" t="s">
        <v>1</v>
      </c>
      <c r="F269" s="158" t="s">
        <v>437</v>
      </c>
      <c r="H269" s="159">
        <v>4</v>
      </c>
      <c r="I269" s="160"/>
      <c r="L269" s="155"/>
      <c r="M269" s="161"/>
      <c r="N269" s="162"/>
      <c r="O269" s="162"/>
      <c r="P269" s="162"/>
      <c r="Q269" s="162"/>
      <c r="R269" s="162"/>
      <c r="S269" s="162"/>
      <c r="T269" s="163"/>
      <c r="AT269" s="157" t="s">
        <v>138</v>
      </c>
      <c r="AU269" s="157" t="s">
        <v>86</v>
      </c>
      <c r="AV269" s="13" t="s">
        <v>86</v>
      </c>
      <c r="AW269" s="13" t="s">
        <v>32</v>
      </c>
      <c r="AX269" s="13" t="s">
        <v>76</v>
      </c>
      <c r="AY269" s="157" t="s">
        <v>129</v>
      </c>
    </row>
    <row r="270" spans="1:65" s="13" customFormat="1">
      <c r="B270" s="155"/>
      <c r="D270" s="156" t="s">
        <v>138</v>
      </c>
      <c r="E270" s="157" t="s">
        <v>1</v>
      </c>
      <c r="F270" s="158" t="s">
        <v>438</v>
      </c>
      <c r="H270" s="159">
        <v>2</v>
      </c>
      <c r="I270" s="160"/>
      <c r="L270" s="155"/>
      <c r="M270" s="161"/>
      <c r="N270" s="162"/>
      <c r="O270" s="162"/>
      <c r="P270" s="162"/>
      <c r="Q270" s="162"/>
      <c r="R270" s="162"/>
      <c r="S270" s="162"/>
      <c r="T270" s="163"/>
      <c r="AT270" s="157" t="s">
        <v>138</v>
      </c>
      <c r="AU270" s="157" t="s">
        <v>86</v>
      </c>
      <c r="AV270" s="13" t="s">
        <v>86</v>
      </c>
      <c r="AW270" s="13" t="s">
        <v>32</v>
      </c>
      <c r="AX270" s="13" t="s">
        <v>76</v>
      </c>
      <c r="AY270" s="157" t="s">
        <v>129</v>
      </c>
    </row>
    <row r="271" spans="1:65" s="12" customFormat="1" ht="22.9" customHeight="1">
      <c r="B271" s="128"/>
      <c r="D271" s="129" t="s">
        <v>75</v>
      </c>
      <c r="E271" s="139" t="s">
        <v>169</v>
      </c>
      <c r="F271" s="139" t="s">
        <v>439</v>
      </c>
      <c r="I271" s="131"/>
      <c r="J271" s="140">
        <f>BK271</f>
        <v>0</v>
      </c>
      <c r="L271" s="128"/>
      <c r="M271" s="133"/>
      <c r="N271" s="134"/>
      <c r="O271" s="134"/>
      <c r="P271" s="135">
        <f>SUM(P272:P320)</f>
        <v>0</v>
      </c>
      <c r="Q271" s="134"/>
      <c r="R271" s="135">
        <f>SUM(R272:R320)</f>
        <v>173.98833400000001</v>
      </c>
      <c r="S271" s="134"/>
      <c r="T271" s="136">
        <f>SUM(T272:T320)</f>
        <v>8.6999999999999994E-2</v>
      </c>
      <c r="AR271" s="129" t="s">
        <v>84</v>
      </c>
      <c r="AT271" s="137" t="s">
        <v>75</v>
      </c>
      <c r="AU271" s="137" t="s">
        <v>84</v>
      </c>
      <c r="AY271" s="129" t="s">
        <v>129</v>
      </c>
      <c r="BK271" s="138">
        <f>SUM(BK272:BK320)</f>
        <v>0</v>
      </c>
    </row>
    <row r="272" spans="1:65" s="2" customFormat="1" ht="24.2" customHeight="1">
      <c r="A272" s="30"/>
      <c r="B272" s="141"/>
      <c r="C272" s="142" t="s">
        <v>440</v>
      </c>
      <c r="D272" s="142" t="s">
        <v>131</v>
      </c>
      <c r="E272" s="143" t="s">
        <v>441</v>
      </c>
      <c r="F272" s="144" t="s">
        <v>442</v>
      </c>
      <c r="G272" s="145" t="s">
        <v>141</v>
      </c>
      <c r="H272" s="146">
        <v>5</v>
      </c>
      <c r="I272" s="147"/>
      <c r="J272" s="148">
        <f t="shared" ref="J272:J283" si="20">ROUND(I272*H272,2)</f>
        <v>0</v>
      </c>
      <c r="K272" s="144" t="s">
        <v>135</v>
      </c>
      <c r="L272" s="31"/>
      <c r="M272" s="149" t="s">
        <v>1</v>
      </c>
      <c r="N272" s="150" t="s">
        <v>41</v>
      </c>
      <c r="O272" s="56"/>
      <c r="P272" s="151">
        <f t="shared" ref="P272:P283" si="21">O272*H272</f>
        <v>0</v>
      </c>
      <c r="Q272" s="151">
        <v>6.9999999999999999E-4</v>
      </c>
      <c r="R272" s="151">
        <f t="shared" ref="R272:R283" si="22">Q272*H272</f>
        <v>3.5000000000000001E-3</v>
      </c>
      <c r="S272" s="151">
        <v>0</v>
      </c>
      <c r="T272" s="152">
        <f t="shared" ref="T272:T283" si="23">S272*H272</f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53" t="s">
        <v>136</v>
      </c>
      <c r="AT272" s="153" t="s">
        <v>131</v>
      </c>
      <c r="AU272" s="153" t="s">
        <v>86</v>
      </c>
      <c r="AY272" s="15" t="s">
        <v>129</v>
      </c>
      <c r="BE272" s="154">
        <f t="shared" ref="BE272:BE283" si="24">IF(N272="základní",J272,0)</f>
        <v>0</v>
      </c>
      <c r="BF272" s="154">
        <f t="shared" ref="BF272:BF283" si="25">IF(N272="snížená",J272,0)</f>
        <v>0</v>
      </c>
      <c r="BG272" s="154">
        <f t="shared" ref="BG272:BG283" si="26">IF(N272="zákl. přenesená",J272,0)</f>
        <v>0</v>
      </c>
      <c r="BH272" s="154">
        <f t="shared" ref="BH272:BH283" si="27">IF(N272="sníž. přenesená",J272,0)</f>
        <v>0</v>
      </c>
      <c r="BI272" s="154">
        <f t="shared" ref="BI272:BI283" si="28">IF(N272="nulová",J272,0)</f>
        <v>0</v>
      </c>
      <c r="BJ272" s="15" t="s">
        <v>84</v>
      </c>
      <c r="BK272" s="154">
        <f t="shared" ref="BK272:BK283" si="29">ROUND(I272*H272,2)</f>
        <v>0</v>
      </c>
      <c r="BL272" s="15" t="s">
        <v>136</v>
      </c>
      <c r="BM272" s="153" t="s">
        <v>443</v>
      </c>
    </row>
    <row r="273" spans="1:65" s="2" customFormat="1" ht="16.5" customHeight="1">
      <c r="A273" s="30"/>
      <c r="B273" s="141"/>
      <c r="C273" s="164" t="s">
        <v>444</v>
      </c>
      <c r="D273" s="164" t="s">
        <v>217</v>
      </c>
      <c r="E273" s="165" t="s">
        <v>445</v>
      </c>
      <c r="F273" s="166" t="s">
        <v>446</v>
      </c>
      <c r="G273" s="167" t="s">
        <v>141</v>
      </c>
      <c r="H273" s="168">
        <v>5</v>
      </c>
      <c r="I273" s="169"/>
      <c r="J273" s="170">
        <f t="shared" si="20"/>
        <v>0</v>
      </c>
      <c r="K273" s="166" t="s">
        <v>1</v>
      </c>
      <c r="L273" s="171"/>
      <c r="M273" s="172" t="s">
        <v>1</v>
      </c>
      <c r="N273" s="173" t="s">
        <v>41</v>
      </c>
      <c r="O273" s="56"/>
      <c r="P273" s="151">
        <f t="shared" si="21"/>
        <v>0</v>
      </c>
      <c r="Q273" s="151">
        <v>3.0000000000000001E-3</v>
      </c>
      <c r="R273" s="151">
        <f t="shared" si="22"/>
        <v>1.4999999999999999E-2</v>
      </c>
      <c r="S273" s="151">
        <v>0</v>
      </c>
      <c r="T273" s="152">
        <f t="shared" si="23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53" t="s">
        <v>165</v>
      </c>
      <c r="AT273" s="153" t="s">
        <v>217</v>
      </c>
      <c r="AU273" s="153" t="s">
        <v>86</v>
      </c>
      <c r="AY273" s="15" t="s">
        <v>129</v>
      </c>
      <c r="BE273" s="154">
        <f t="shared" si="24"/>
        <v>0</v>
      </c>
      <c r="BF273" s="154">
        <f t="shared" si="25"/>
        <v>0</v>
      </c>
      <c r="BG273" s="154">
        <f t="shared" si="26"/>
        <v>0</v>
      </c>
      <c r="BH273" s="154">
        <f t="shared" si="27"/>
        <v>0</v>
      </c>
      <c r="BI273" s="154">
        <f t="shared" si="28"/>
        <v>0</v>
      </c>
      <c r="BJ273" s="15" t="s">
        <v>84</v>
      </c>
      <c r="BK273" s="154">
        <f t="shared" si="29"/>
        <v>0</v>
      </c>
      <c r="BL273" s="15" t="s">
        <v>136</v>
      </c>
      <c r="BM273" s="153" t="s">
        <v>447</v>
      </c>
    </row>
    <row r="274" spans="1:65" s="2" customFormat="1" ht="24.2" customHeight="1">
      <c r="A274" s="30"/>
      <c r="B274" s="141"/>
      <c r="C274" s="142" t="s">
        <v>448</v>
      </c>
      <c r="D274" s="142" t="s">
        <v>131</v>
      </c>
      <c r="E274" s="143" t="s">
        <v>449</v>
      </c>
      <c r="F274" s="144" t="s">
        <v>450</v>
      </c>
      <c r="G274" s="145" t="s">
        <v>141</v>
      </c>
      <c r="H274" s="146">
        <v>2</v>
      </c>
      <c r="I274" s="147"/>
      <c r="J274" s="148">
        <f t="shared" si="20"/>
        <v>0</v>
      </c>
      <c r="K274" s="144" t="s">
        <v>135</v>
      </c>
      <c r="L274" s="31"/>
      <c r="M274" s="149" t="s">
        <v>1</v>
      </c>
      <c r="N274" s="150" t="s">
        <v>41</v>
      </c>
      <c r="O274" s="56"/>
      <c r="P274" s="151">
        <f t="shared" si="21"/>
        <v>0</v>
      </c>
      <c r="Q274" s="151">
        <v>0.11241</v>
      </c>
      <c r="R274" s="151">
        <f t="shared" si="22"/>
        <v>0.22481999999999999</v>
      </c>
      <c r="S274" s="151">
        <v>0</v>
      </c>
      <c r="T274" s="152">
        <f t="shared" si="23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53" t="s">
        <v>136</v>
      </c>
      <c r="AT274" s="153" t="s">
        <v>131</v>
      </c>
      <c r="AU274" s="153" t="s">
        <v>86</v>
      </c>
      <c r="AY274" s="15" t="s">
        <v>129</v>
      </c>
      <c r="BE274" s="154">
        <f t="shared" si="24"/>
        <v>0</v>
      </c>
      <c r="BF274" s="154">
        <f t="shared" si="25"/>
        <v>0</v>
      </c>
      <c r="BG274" s="154">
        <f t="shared" si="26"/>
        <v>0</v>
      </c>
      <c r="BH274" s="154">
        <f t="shared" si="27"/>
        <v>0</v>
      </c>
      <c r="BI274" s="154">
        <f t="shared" si="28"/>
        <v>0</v>
      </c>
      <c r="BJ274" s="15" t="s">
        <v>84</v>
      </c>
      <c r="BK274" s="154">
        <f t="shared" si="29"/>
        <v>0</v>
      </c>
      <c r="BL274" s="15" t="s">
        <v>136</v>
      </c>
      <c r="BM274" s="153" t="s">
        <v>451</v>
      </c>
    </row>
    <row r="275" spans="1:65" s="2" customFormat="1" ht="21.75" customHeight="1">
      <c r="A275" s="30"/>
      <c r="B275" s="141"/>
      <c r="C275" s="164" t="s">
        <v>452</v>
      </c>
      <c r="D275" s="164" t="s">
        <v>217</v>
      </c>
      <c r="E275" s="165" t="s">
        <v>453</v>
      </c>
      <c r="F275" s="166" t="s">
        <v>454</v>
      </c>
      <c r="G275" s="167" t="s">
        <v>141</v>
      </c>
      <c r="H275" s="168">
        <v>2</v>
      </c>
      <c r="I275" s="169"/>
      <c r="J275" s="170">
        <f t="shared" si="20"/>
        <v>0</v>
      </c>
      <c r="K275" s="166" t="s">
        <v>135</v>
      </c>
      <c r="L275" s="171"/>
      <c r="M275" s="172" t="s">
        <v>1</v>
      </c>
      <c r="N275" s="173" t="s">
        <v>41</v>
      </c>
      <c r="O275" s="56"/>
      <c r="P275" s="151">
        <f t="shared" si="21"/>
        <v>0</v>
      </c>
      <c r="Q275" s="151">
        <v>6.1000000000000004E-3</v>
      </c>
      <c r="R275" s="151">
        <f t="shared" si="22"/>
        <v>1.2200000000000001E-2</v>
      </c>
      <c r="S275" s="151">
        <v>0</v>
      </c>
      <c r="T275" s="152">
        <f t="shared" si="23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53" t="s">
        <v>165</v>
      </c>
      <c r="AT275" s="153" t="s">
        <v>217</v>
      </c>
      <c r="AU275" s="153" t="s">
        <v>86</v>
      </c>
      <c r="AY275" s="15" t="s">
        <v>129</v>
      </c>
      <c r="BE275" s="154">
        <f t="shared" si="24"/>
        <v>0</v>
      </c>
      <c r="BF275" s="154">
        <f t="shared" si="25"/>
        <v>0</v>
      </c>
      <c r="BG275" s="154">
        <f t="shared" si="26"/>
        <v>0</v>
      </c>
      <c r="BH275" s="154">
        <f t="shared" si="27"/>
        <v>0</v>
      </c>
      <c r="BI275" s="154">
        <f t="shared" si="28"/>
        <v>0</v>
      </c>
      <c r="BJ275" s="15" t="s">
        <v>84</v>
      </c>
      <c r="BK275" s="154">
        <f t="shared" si="29"/>
        <v>0</v>
      </c>
      <c r="BL275" s="15" t="s">
        <v>136</v>
      </c>
      <c r="BM275" s="153" t="s">
        <v>455</v>
      </c>
    </row>
    <row r="276" spans="1:65" s="2" customFormat="1" ht="16.5" customHeight="1">
      <c r="A276" s="30"/>
      <c r="B276" s="141"/>
      <c r="C276" s="164" t="s">
        <v>456</v>
      </c>
      <c r="D276" s="164" t="s">
        <v>217</v>
      </c>
      <c r="E276" s="165" t="s">
        <v>457</v>
      </c>
      <c r="F276" s="166" t="s">
        <v>458</v>
      </c>
      <c r="G276" s="167" t="s">
        <v>141</v>
      </c>
      <c r="H276" s="168">
        <v>2</v>
      </c>
      <c r="I276" s="169"/>
      <c r="J276" s="170">
        <f t="shared" si="20"/>
        <v>0</v>
      </c>
      <c r="K276" s="166" t="s">
        <v>135</v>
      </c>
      <c r="L276" s="171"/>
      <c r="M276" s="172" t="s">
        <v>1</v>
      </c>
      <c r="N276" s="173" t="s">
        <v>41</v>
      </c>
      <c r="O276" s="56"/>
      <c r="P276" s="151">
        <f t="shared" si="21"/>
        <v>0</v>
      </c>
      <c r="Q276" s="151">
        <v>3.0000000000000001E-3</v>
      </c>
      <c r="R276" s="151">
        <f t="shared" si="22"/>
        <v>6.0000000000000001E-3</v>
      </c>
      <c r="S276" s="151">
        <v>0</v>
      </c>
      <c r="T276" s="152">
        <f t="shared" si="23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53" t="s">
        <v>165</v>
      </c>
      <c r="AT276" s="153" t="s">
        <v>217</v>
      </c>
      <c r="AU276" s="153" t="s">
        <v>86</v>
      </c>
      <c r="AY276" s="15" t="s">
        <v>129</v>
      </c>
      <c r="BE276" s="154">
        <f t="shared" si="24"/>
        <v>0</v>
      </c>
      <c r="BF276" s="154">
        <f t="shared" si="25"/>
        <v>0</v>
      </c>
      <c r="BG276" s="154">
        <f t="shared" si="26"/>
        <v>0</v>
      </c>
      <c r="BH276" s="154">
        <f t="shared" si="27"/>
        <v>0</v>
      </c>
      <c r="BI276" s="154">
        <f t="shared" si="28"/>
        <v>0</v>
      </c>
      <c r="BJ276" s="15" t="s">
        <v>84</v>
      </c>
      <c r="BK276" s="154">
        <f t="shared" si="29"/>
        <v>0</v>
      </c>
      <c r="BL276" s="15" t="s">
        <v>136</v>
      </c>
      <c r="BM276" s="153" t="s">
        <v>459</v>
      </c>
    </row>
    <row r="277" spans="1:65" s="2" customFormat="1" ht="16.5" customHeight="1">
      <c r="A277" s="30"/>
      <c r="B277" s="141"/>
      <c r="C277" s="164" t="s">
        <v>460</v>
      </c>
      <c r="D277" s="164" t="s">
        <v>217</v>
      </c>
      <c r="E277" s="165" t="s">
        <v>461</v>
      </c>
      <c r="F277" s="166" t="s">
        <v>462</v>
      </c>
      <c r="G277" s="167" t="s">
        <v>141</v>
      </c>
      <c r="H277" s="168">
        <v>2</v>
      </c>
      <c r="I277" s="169"/>
      <c r="J277" s="170">
        <f t="shared" si="20"/>
        <v>0</v>
      </c>
      <c r="K277" s="166" t="s">
        <v>135</v>
      </c>
      <c r="L277" s="171"/>
      <c r="M277" s="172" t="s">
        <v>1</v>
      </c>
      <c r="N277" s="173" t="s">
        <v>41</v>
      </c>
      <c r="O277" s="56"/>
      <c r="P277" s="151">
        <f t="shared" si="21"/>
        <v>0</v>
      </c>
      <c r="Q277" s="151">
        <v>1E-4</v>
      </c>
      <c r="R277" s="151">
        <f t="shared" si="22"/>
        <v>2.0000000000000001E-4</v>
      </c>
      <c r="S277" s="151">
        <v>0</v>
      </c>
      <c r="T277" s="152">
        <f t="shared" si="23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53" t="s">
        <v>165</v>
      </c>
      <c r="AT277" s="153" t="s">
        <v>217</v>
      </c>
      <c r="AU277" s="153" t="s">
        <v>86</v>
      </c>
      <c r="AY277" s="15" t="s">
        <v>129</v>
      </c>
      <c r="BE277" s="154">
        <f t="shared" si="24"/>
        <v>0</v>
      </c>
      <c r="BF277" s="154">
        <f t="shared" si="25"/>
        <v>0</v>
      </c>
      <c r="BG277" s="154">
        <f t="shared" si="26"/>
        <v>0</v>
      </c>
      <c r="BH277" s="154">
        <f t="shared" si="27"/>
        <v>0</v>
      </c>
      <c r="BI277" s="154">
        <f t="shared" si="28"/>
        <v>0</v>
      </c>
      <c r="BJ277" s="15" t="s">
        <v>84</v>
      </c>
      <c r="BK277" s="154">
        <f t="shared" si="29"/>
        <v>0</v>
      </c>
      <c r="BL277" s="15" t="s">
        <v>136</v>
      </c>
      <c r="BM277" s="153" t="s">
        <v>463</v>
      </c>
    </row>
    <row r="278" spans="1:65" s="2" customFormat="1" ht="21.75" customHeight="1">
      <c r="A278" s="30"/>
      <c r="B278" s="141"/>
      <c r="C278" s="164" t="s">
        <v>464</v>
      </c>
      <c r="D278" s="164" t="s">
        <v>217</v>
      </c>
      <c r="E278" s="165" t="s">
        <v>465</v>
      </c>
      <c r="F278" s="166" t="s">
        <v>466</v>
      </c>
      <c r="G278" s="167" t="s">
        <v>141</v>
      </c>
      <c r="H278" s="168">
        <v>6</v>
      </c>
      <c r="I278" s="169"/>
      <c r="J278" s="170">
        <f t="shared" si="20"/>
        <v>0</v>
      </c>
      <c r="K278" s="166" t="s">
        <v>135</v>
      </c>
      <c r="L278" s="171"/>
      <c r="M278" s="172" t="s">
        <v>1</v>
      </c>
      <c r="N278" s="173" t="s">
        <v>41</v>
      </c>
      <c r="O278" s="56"/>
      <c r="P278" s="151">
        <f t="shared" si="21"/>
        <v>0</v>
      </c>
      <c r="Q278" s="151">
        <v>3.5E-4</v>
      </c>
      <c r="R278" s="151">
        <f t="shared" si="22"/>
        <v>2.0999999999999999E-3</v>
      </c>
      <c r="S278" s="151">
        <v>0</v>
      </c>
      <c r="T278" s="152">
        <f t="shared" si="23"/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53" t="s">
        <v>165</v>
      </c>
      <c r="AT278" s="153" t="s">
        <v>217</v>
      </c>
      <c r="AU278" s="153" t="s">
        <v>86</v>
      </c>
      <c r="AY278" s="15" t="s">
        <v>129</v>
      </c>
      <c r="BE278" s="154">
        <f t="shared" si="24"/>
        <v>0</v>
      </c>
      <c r="BF278" s="154">
        <f t="shared" si="25"/>
        <v>0</v>
      </c>
      <c r="BG278" s="154">
        <f t="shared" si="26"/>
        <v>0</v>
      </c>
      <c r="BH278" s="154">
        <f t="shared" si="27"/>
        <v>0</v>
      </c>
      <c r="BI278" s="154">
        <f t="shared" si="28"/>
        <v>0</v>
      </c>
      <c r="BJ278" s="15" t="s">
        <v>84</v>
      </c>
      <c r="BK278" s="154">
        <f t="shared" si="29"/>
        <v>0</v>
      </c>
      <c r="BL278" s="15" t="s">
        <v>136</v>
      </c>
      <c r="BM278" s="153" t="s">
        <v>467</v>
      </c>
    </row>
    <row r="279" spans="1:65" s="2" customFormat="1" ht="16.5" customHeight="1">
      <c r="A279" s="30"/>
      <c r="B279" s="141"/>
      <c r="C279" s="164" t="s">
        <v>468</v>
      </c>
      <c r="D279" s="164" t="s">
        <v>217</v>
      </c>
      <c r="E279" s="165" t="s">
        <v>469</v>
      </c>
      <c r="F279" s="166" t="s">
        <v>470</v>
      </c>
      <c r="G279" s="167" t="s">
        <v>141</v>
      </c>
      <c r="H279" s="168">
        <v>4</v>
      </c>
      <c r="I279" s="169"/>
      <c r="J279" s="170">
        <f t="shared" si="20"/>
        <v>0</v>
      </c>
      <c r="K279" s="166" t="s">
        <v>135</v>
      </c>
      <c r="L279" s="171"/>
      <c r="M279" s="172" t="s">
        <v>1</v>
      </c>
      <c r="N279" s="173" t="s">
        <v>41</v>
      </c>
      <c r="O279" s="56"/>
      <c r="P279" s="151">
        <f t="shared" si="21"/>
        <v>0</v>
      </c>
      <c r="Q279" s="151">
        <v>4.0000000000000002E-4</v>
      </c>
      <c r="R279" s="151">
        <f t="shared" si="22"/>
        <v>1.6000000000000001E-3</v>
      </c>
      <c r="S279" s="151">
        <v>0</v>
      </c>
      <c r="T279" s="152">
        <f t="shared" si="23"/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53" t="s">
        <v>165</v>
      </c>
      <c r="AT279" s="153" t="s">
        <v>217</v>
      </c>
      <c r="AU279" s="153" t="s">
        <v>86</v>
      </c>
      <c r="AY279" s="15" t="s">
        <v>129</v>
      </c>
      <c r="BE279" s="154">
        <f t="shared" si="24"/>
        <v>0</v>
      </c>
      <c r="BF279" s="154">
        <f t="shared" si="25"/>
        <v>0</v>
      </c>
      <c r="BG279" s="154">
        <f t="shared" si="26"/>
        <v>0</v>
      </c>
      <c r="BH279" s="154">
        <f t="shared" si="27"/>
        <v>0</v>
      </c>
      <c r="BI279" s="154">
        <f t="shared" si="28"/>
        <v>0</v>
      </c>
      <c r="BJ279" s="15" t="s">
        <v>84</v>
      </c>
      <c r="BK279" s="154">
        <f t="shared" si="29"/>
        <v>0</v>
      </c>
      <c r="BL279" s="15" t="s">
        <v>136</v>
      </c>
      <c r="BM279" s="153" t="s">
        <v>471</v>
      </c>
    </row>
    <row r="280" spans="1:65" s="2" customFormat="1" ht="16.5" customHeight="1">
      <c r="A280" s="30"/>
      <c r="B280" s="141"/>
      <c r="C280" s="142" t="s">
        <v>472</v>
      </c>
      <c r="D280" s="142" t="s">
        <v>131</v>
      </c>
      <c r="E280" s="143" t="s">
        <v>473</v>
      </c>
      <c r="F280" s="144" t="s">
        <v>474</v>
      </c>
      <c r="G280" s="145" t="s">
        <v>141</v>
      </c>
      <c r="H280" s="146">
        <v>1</v>
      </c>
      <c r="I280" s="147"/>
      <c r="J280" s="148">
        <f t="shared" si="20"/>
        <v>0</v>
      </c>
      <c r="K280" s="144" t="s">
        <v>1</v>
      </c>
      <c r="L280" s="31"/>
      <c r="M280" s="149" t="s">
        <v>1</v>
      </c>
      <c r="N280" s="150" t="s">
        <v>41</v>
      </c>
      <c r="O280" s="56"/>
      <c r="P280" s="151">
        <f t="shared" si="21"/>
        <v>0</v>
      </c>
      <c r="Q280" s="151">
        <v>0</v>
      </c>
      <c r="R280" s="151">
        <f t="shared" si="22"/>
        <v>0</v>
      </c>
      <c r="S280" s="151">
        <v>0</v>
      </c>
      <c r="T280" s="152">
        <f t="shared" si="23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3" t="s">
        <v>136</v>
      </c>
      <c r="AT280" s="153" t="s">
        <v>131</v>
      </c>
      <c r="AU280" s="153" t="s">
        <v>86</v>
      </c>
      <c r="AY280" s="15" t="s">
        <v>129</v>
      </c>
      <c r="BE280" s="154">
        <f t="shared" si="24"/>
        <v>0</v>
      </c>
      <c r="BF280" s="154">
        <f t="shared" si="25"/>
        <v>0</v>
      </c>
      <c r="BG280" s="154">
        <f t="shared" si="26"/>
        <v>0</v>
      </c>
      <c r="BH280" s="154">
        <f t="shared" si="27"/>
        <v>0</v>
      </c>
      <c r="BI280" s="154">
        <f t="shared" si="28"/>
        <v>0</v>
      </c>
      <c r="BJ280" s="15" t="s">
        <v>84</v>
      </c>
      <c r="BK280" s="154">
        <f t="shared" si="29"/>
        <v>0</v>
      </c>
      <c r="BL280" s="15" t="s">
        <v>136</v>
      </c>
      <c r="BM280" s="153" t="s">
        <v>475</v>
      </c>
    </row>
    <row r="281" spans="1:65" s="2" customFormat="1" ht="16.5" customHeight="1">
      <c r="A281" s="30"/>
      <c r="B281" s="141"/>
      <c r="C281" s="142" t="s">
        <v>476</v>
      </c>
      <c r="D281" s="142" t="s">
        <v>131</v>
      </c>
      <c r="E281" s="143" t="s">
        <v>477</v>
      </c>
      <c r="F281" s="144" t="s">
        <v>478</v>
      </c>
      <c r="G281" s="145" t="s">
        <v>141</v>
      </c>
      <c r="H281" s="146">
        <v>2</v>
      </c>
      <c r="I281" s="147"/>
      <c r="J281" s="148">
        <f t="shared" si="20"/>
        <v>0</v>
      </c>
      <c r="K281" s="144" t="s">
        <v>1</v>
      </c>
      <c r="L281" s="31"/>
      <c r="M281" s="149" t="s">
        <v>1</v>
      </c>
      <c r="N281" s="150" t="s">
        <v>41</v>
      </c>
      <c r="O281" s="56"/>
      <c r="P281" s="151">
        <f t="shared" si="21"/>
        <v>0</v>
      </c>
      <c r="Q281" s="151">
        <v>0</v>
      </c>
      <c r="R281" s="151">
        <f t="shared" si="22"/>
        <v>0</v>
      </c>
      <c r="S281" s="151">
        <v>0</v>
      </c>
      <c r="T281" s="152">
        <f t="shared" si="23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53" t="s">
        <v>136</v>
      </c>
      <c r="AT281" s="153" t="s">
        <v>131</v>
      </c>
      <c r="AU281" s="153" t="s">
        <v>86</v>
      </c>
      <c r="AY281" s="15" t="s">
        <v>129</v>
      </c>
      <c r="BE281" s="154">
        <f t="shared" si="24"/>
        <v>0</v>
      </c>
      <c r="BF281" s="154">
        <f t="shared" si="25"/>
        <v>0</v>
      </c>
      <c r="BG281" s="154">
        <f t="shared" si="26"/>
        <v>0</v>
      </c>
      <c r="BH281" s="154">
        <f t="shared" si="27"/>
        <v>0</v>
      </c>
      <c r="BI281" s="154">
        <f t="shared" si="28"/>
        <v>0</v>
      </c>
      <c r="BJ281" s="15" t="s">
        <v>84</v>
      </c>
      <c r="BK281" s="154">
        <f t="shared" si="29"/>
        <v>0</v>
      </c>
      <c r="BL281" s="15" t="s">
        <v>136</v>
      </c>
      <c r="BM281" s="153" t="s">
        <v>479</v>
      </c>
    </row>
    <row r="282" spans="1:65" s="2" customFormat="1" ht="24.2" customHeight="1">
      <c r="A282" s="30"/>
      <c r="B282" s="141"/>
      <c r="C282" s="142" t="s">
        <v>480</v>
      </c>
      <c r="D282" s="142" t="s">
        <v>131</v>
      </c>
      <c r="E282" s="143" t="s">
        <v>481</v>
      </c>
      <c r="F282" s="144" t="s">
        <v>482</v>
      </c>
      <c r="G282" s="145" t="s">
        <v>163</v>
      </c>
      <c r="H282" s="146">
        <v>121.5</v>
      </c>
      <c r="I282" s="147"/>
      <c r="J282" s="148">
        <f t="shared" si="20"/>
        <v>0</v>
      </c>
      <c r="K282" s="144" t="s">
        <v>135</v>
      </c>
      <c r="L282" s="31"/>
      <c r="M282" s="149" t="s">
        <v>1</v>
      </c>
      <c r="N282" s="150" t="s">
        <v>41</v>
      </c>
      <c r="O282" s="56"/>
      <c r="P282" s="151">
        <f t="shared" si="21"/>
        <v>0</v>
      </c>
      <c r="Q282" s="151">
        <v>2.0000000000000001E-4</v>
      </c>
      <c r="R282" s="151">
        <f t="shared" si="22"/>
        <v>2.4300000000000002E-2</v>
      </c>
      <c r="S282" s="151">
        <v>0</v>
      </c>
      <c r="T282" s="152">
        <f t="shared" si="23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53" t="s">
        <v>136</v>
      </c>
      <c r="AT282" s="153" t="s">
        <v>131</v>
      </c>
      <c r="AU282" s="153" t="s">
        <v>86</v>
      </c>
      <c r="AY282" s="15" t="s">
        <v>129</v>
      </c>
      <c r="BE282" s="154">
        <f t="shared" si="24"/>
        <v>0</v>
      </c>
      <c r="BF282" s="154">
        <f t="shared" si="25"/>
        <v>0</v>
      </c>
      <c r="BG282" s="154">
        <f t="shared" si="26"/>
        <v>0</v>
      </c>
      <c r="BH282" s="154">
        <f t="shared" si="27"/>
        <v>0</v>
      </c>
      <c r="BI282" s="154">
        <f t="shared" si="28"/>
        <v>0</v>
      </c>
      <c r="BJ282" s="15" t="s">
        <v>84</v>
      </c>
      <c r="BK282" s="154">
        <f t="shared" si="29"/>
        <v>0</v>
      </c>
      <c r="BL282" s="15" t="s">
        <v>136</v>
      </c>
      <c r="BM282" s="153" t="s">
        <v>483</v>
      </c>
    </row>
    <row r="283" spans="1:65" s="2" customFormat="1" ht="24.2" customHeight="1">
      <c r="A283" s="30"/>
      <c r="B283" s="141"/>
      <c r="C283" s="142" t="s">
        <v>484</v>
      </c>
      <c r="D283" s="142" t="s">
        <v>131</v>
      </c>
      <c r="E283" s="143" t="s">
        <v>485</v>
      </c>
      <c r="F283" s="144" t="s">
        <v>486</v>
      </c>
      <c r="G283" s="145" t="s">
        <v>163</v>
      </c>
      <c r="H283" s="146">
        <v>65.5</v>
      </c>
      <c r="I283" s="147"/>
      <c r="J283" s="148">
        <f t="shared" si="20"/>
        <v>0</v>
      </c>
      <c r="K283" s="144" t="s">
        <v>135</v>
      </c>
      <c r="L283" s="31"/>
      <c r="M283" s="149" t="s">
        <v>1</v>
      </c>
      <c r="N283" s="150" t="s">
        <v>41</v>
      </c>
      <c r="O283" s="56"/>
      <c r="P283" s="151">
        <f t="shared" si="21"/>
        <v>0</v>
      </c>
      <c r="Q283" s="151">
        <v>6.9999999999999994E-5</v>
      </c>
      <c r="R283" s="151">
        <f t="shared" si="22"/>
        <v>4.5849999999999997E-3</v>
      </c>
      <c r="S283" s="151">
        <v>0</v>
      </c>
      <c r="T283" s="152">
        <f t="shared" si="23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53" t="s">
        <v>136</v>
      </c>
      <c r="AT283" s="153" t="s">
        <v>131</v>
      </c>
      <c r="AU283" s="153" t="s">
        <v>86</v>
      </c>
      <c r="AY283" s="15" t="s">
        <v>129</v>
      </c>
      <c r="BE283" s="154">
        <f t="shared" si="24"/>
        <v>0</v>
      </c>
      <c r="BF283" s="154">
        <f t="shared" si="25"/>
        <v>0</v>
      </c>
      <c r="BG283" s="154">
        <f t="shared" si="26"/>
        <v>0</v>
      </c>
      <c r="BH283" s="154">
        <f t="shared" si="27"/>
        <v>0</v>
      </c>
      <c r="BI283" s="154">
        <f t="shared" si="28"/>
        <v>0</v>
      </c>
      <c r="BJ283" s="15" t="s">
        <v>84</v>
      </c>
      <c r="BK283" s="154">
        <f t="shared" si="29"/>
        <v>0</v>
      </c>
      <c r="BL283" s="15" t="s">
        <v>136</v>
      </c>
      <c r="BM283" s="153" t="s">
        <v>487</v>
      </c>
    </row>
    <row r="284" spans="1:65" s="13" customFormat="1">
      <c r="B284" s="155"/>
      <c r="D284" s="156" t="s">
        <v>138</v>
      </c>
      <c r="E284" s="157" t="s">
        <v>1</v>
      </c>
      <c r="F284" s="158" t="s">
        <v>488</v>
      </c>
      <c r="H284" s="159">
        <v>65.5</v>
      </c>
      <c r="I284" s="160"/>
      <c r="L284" s="155"/>
      <c r="M284" s="161"/>
      <c r="N284" s="162"/>
      <c r="O284" s="162"/>
      <c r="P284" s="162"/>
      <c r="Q284" s="162"/>
      <c r="R284" s="162"/>
      <c r="S284" s="162"/>
      <c r="T284" s="163"/>
      <c r="AT284" s="157" t="s">
        <v>138</v>
      </c>
      <c r="AU284" s="157" t="s">
        <v>86</v>
      </c>
      <c r="AV284" s="13" t="s">
        <v>86</v>
      </c>
      <c r="AW284" s="13" t="s">
        <v>32</v>
      </c>
      <c r="AX284" s="13" t="s">
        <v>84</v>
      </c>
      <c r="AY284" s="157" t="s">
        <v>129</v>
      </c>
    </row>
    <row r="285" spans="1:65" s="2" customFormat="1" ht="24.2" customHeight="1">
      <c r="A285" s="30"/>
      <c r="B285" s="141"/>
      <c r="C285" s="142" t="s">
        <v>489</v>
      </c>
      <c r="D285" s="142" t="s">
        <v>131</v>
      </c>
      <c r="E285" s="143" t="s">
        <v>490</v>
      </c>
      <c r="F285" s="144" t="s">
        <v>491</v>
      </c>
      <c r="G285" s="145" t="s">
        <v>163</v>
      </c>
      <c r="H285" s="146">
        <v>231.5</v>
      </c>
      <c r="I285" s="147"/>
      <c r="J285" s="148">
        <f>ROUND(I285*H285,2)</f>
        <v>0</v>
      </c>
      <c r="K285" s="144" t="s">
        <v>135</v>
      </c>
      <c r="L285" s="31"/>
      <c r="M285" s="149" t="s">
        <v>1</v>
      </c>
      <c r="N285" s="150" t="s">
        <v>41</v>
      </c>
      <c r="O285" s="56"/>
      <c r="P285" s="151">
        <f>O285*H285</f>
        <v>0</v>
      </c>
      <c r="Q285" s="151">
        <v>4.0000000000000002E-4</v>
      </c>
      <c r="R285" s="151">
        <f>Q285*H285</f>
        <v>9.2600000000000002E-2</v>
      </c>
      <c r="S285" s="151">
        <v>0</v>
      </c>
      <c r="T285" s="152">
        <f>S285*H285</f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53" t="s">
        <v>136</v>
      </c>
      <c r="AT285" s="153" t="s">
        <v>131</v>
      </c>
      <c r="AU285" s="153" t="s">
        <v>86</v>
      </c>
      <c r="AY285" s="15" t="s">
        <v>129</v>
      </c>
      <c r="BE285" s="154">
        <f>IF(N285="základní",J285,0)</f>
        <v>0</v>
      </c>
      <c r="BF285" s="154">
        <f>IF(N285="snížená",J285,0)</f>
        <v>0</v>
      </c>
      <c r="BG285" s="154">
        <f>IF(N285="zákl. přenesená",J285,0)</f>
        <v>0</v>
      </c>
      <c r="BH285" s="154">
        <f>IF(N285="sníž. přenesená",J285,0)</f>
        <v>0</v>
      </c>
      <c r="BI285" s="154">
        <f>IF(N285="nulová",J285,0)</f>
        <v>0</v>
      </c>
      <c r="BJ285" s="15" t="s">
        <v>84</v>
      </c>
      <c r="BK285" s="154">
        <f>ROUND(I285*H285,2)</f>
        <v>0</v>
      </c>
      <c r="BL285" s="15" t="s">
        <v>136</v>
      </c>
      <c r="BM285" s="153" t="s">
        <v>492</v>
      </c>
    </row>
    <row r="286" spans="1:65" s="2" customFormat="1" ht="24.2" customHeight="1">
      <c r="A286" s="30"/>
      <c r="B286" s="141"/>
      <c r="C286" s="142" t="s">
        <v>493</v>
      </c>
      <c r="D286" s="142" t="s">
        <v>131</v>
      </c>
      <c r="E286" s="143" t="s">
        <v>494</v>
      </c>
      <c r="F286" s="144" t="s">
        <v>495</v>
      </c>
      <c r="G286" s="145" t="s">
        <v>163</v>
      </c>
      <c r="H286" s="146">
        <v>49.5</v>
      </c>
      <c r="I286" s="147"/>
      <c r="J286" s="148">
        <f>ROUND(I286*H286,2)</f>
        <v>0</v>
      </c>
      <c r="K286" s="144" t="s">
        <v>135</v>
      </c>
      <c r="L286" s="31"/>
      <c r="M286" s="149" t="s">
        <v>1</v>
      </c>
      <c r="N286" s="150" t="s">
        <v>41</v>
      </c>
      <c r="O286" s="56"/>
      <c r="P286" s="151">
        <f>O286*H286</f>
        <v>0</v>
      </c>
      <c r="Q286" s="151">
        <v>1.2999999999999999E-4</v>
      </c>
      <c r="R286" s="151">
        <f>Q286*H286</f>
        <v>6.4349999999999997E-3</v>
      </c>
      <c r="S286" s="151">
        <v>0</v>
      </c>
      <c r="T286" s="152">
        <f>S286*H286</f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53" t="s">
        <v>136</v>
      </c>
      <c r="AT286" s="153" t="s">
        <v>131</v>
      </c>
      <c r="AU286" s="153" t="s">
        <v>86</v>
      </c>
      <c r="AY286" s="15" t="s">
        <v>129</v>
      </c>
      <c r="BE286" s="154">
        <f>IF(N286="základní",J286,0)</f>
        <v>0</v>
      </c>
      <c r="BF286" s="154">
        <f>IF(N286="snížená",J286,0)</f>
        <v>0</v>
      </c>
      <c r="BG286" s="154">
        <f>IF(N286="zákl. přenesená",J286,0)</f>
        <v>0</v>
      </c>
      <c r="BH286" s="154">
        <f>IF(N286="sníž. přenesená",J286,0)</f>
        <v>0</v>
      </c>
      <c r="BI286" s="154">
        <f>IF(N286="nulová",J286,0)</f>
        <v>0</v>
      </c>
      <c r="BJ286" s="15" t="s">
        <v>84</v>
      </c>
      <c r="BK286" s="154">
        <f>ROUND(I286*H286,2)</f>
        <v>0</v>
      </c>
      <c r="BL286" s="15" t="s">
        <v>136</v>
      </c>
      <c r="BM286" s="153" t="s">
        <v>496</v>
      </c>
    </row>
    <row r="287" spans="1:65" s="13" customFormat="1">
      <c r="B287" s="155"/>
      <c r="D287" s="156" t="s">
        <v>138</v>
      </c>
      <c r="E287" s="157" t="s">
        <v>1</v>
      </c>
      <c r="F287" s="158" t="s">
        <v>497</v>
      </c>
      <c r="H287" s="159">
        <v>49.5</v>
      </c>
      <c r="I287" s="160"/>
      <c r="L287" s="155"/>
      <c r="M287" s="161"/>
      <c r="N287" s="162"/>
      <c r="O287" s="162"/>
      <c r="P287" s="162"/>
      <c r="Q287" s="162"/>
      <c r="R287" s="162"/>
      <c r="S287" s="162"/>
      <c r="T287" s="163"/>
      <c r="AT287" s="157" t="s">
        <v>138</v>
      </c>
      <c r="AU287" s="157" t="s">
        <v>86</v>
      </c>
      <c r="AV287" s="13" t="s">
        <v>86</v>
      </c>
      <c r="AW287" s="13" t="s">
        <v>32</v>
      </c>
      <c r="AX287" s="13" t="s">
        <v>84</v>
      </c>
      <c r="AY287" s="157" t="s">
        <v>129</v>
      </c>
    </row>
    <row r="288" spans="1:65" s="2" customFormat="1" ht="24.2" customHeight="1">
      <c r="A288" s="30"/>
      <c r="B288" s="141"/>
      <c r="C288" s="142" t="s">
        <v>498</v>
      </c>
      <c r="D288" s="142" t="s">
        <v>131</v>
      </c>
      <c r="E288" s="143" t="s">
        <v>499</v>
      </c>
      <c r="F288" s="144" t="s">
        <v>500</v>
      </c>
      <c r="G288" s="145" t="s">
        <v>163</v>
      </c>
      <c r="H288" s="146">
        <v>18.600000000000001</v>
      </c>
      <c r="I288" s="147"/>
      <c r="J288" s="148">
        <f>ROUND(I288*H288,2)</f>
        <v>0</v>
      </c>
      <c r="K288" s="144" t="s">
        <v>135</v>
      </c>
      <c r="L288" s="31"/>
      <c r="M288" s="149" t="s">
        <v>1</v>
      </c>
      <c r="N288" s="150" t="s">
        <v>41</v>
      </c>
      <c r="O288" s="56"/>
      <c r="P288" s="151">
        <f>O288*H288</f>
        <v>0</v>
      </c>
      <c r="Q288" s="151">
        <v>2.1900000000000001E-3</v>
      </c>
      <c r="R288" s="151">
        <f>Q288*H288</f>
        <v>4.0734000000000006E-2</v>
      </c>
      <c r="S288" s="151">
        <v>0</v>
      </c>
      <c r="T288" s="152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53" t="s">
        <v>136</v>
      </c>
      <c r="AT288" s="153" t="s">
        <v>131</v>
      </c>
      <c r="AU288" s="153" t="s">
        <v>86</v>
      </c>
      <c r="AY288" s="15" t="s">
        <v>129</v>
      </c>
      <c r="BE288" s="154">
        <f>IF(N288="základní",J288,0)</f>
        <v>0</v>
      </c>
      <c r="BF288" s="154">
        <f>IF(N288="snížená",J288,0)</f>
        <v>0</v>
      </c>
      <c r="BG288" s="154">
        <f>IF(N288="zákl. přenesená",J288,0)</f>
        <v>0</v>
      </c>
      <c r="BH288" s="154">
        <f>IF(N288="sníž. přenesená",J288,0)</f>
        <v>0</v>
      </c>
      <c r="BI288" s="154">
        <f>IF(N288="nulová",J288,0)</f>
        <v>0</v>
      </c>
      <c r="BJ288" s="15" t="s">
        <v>84</v>
      </c>
      <c r="BK288" s="154">
        <f>ROUND(I288*H288,2)</f>
        <v>0</v>
      </c>
      <c r="BL288" s="15" t="s">
        <v>136</v>
      </c>
      <c r="BM288" s="153" t="s">
        <v>501</v>
      </c>
    </row>
    <row r="289" spans="1:65" s="13" customFormat="1">
      <c r="B289" s="155"/>
      <c r="D289" s="156" t="s">
        <v>138</v>
      </c>
      <c r="E289" s="157" t="s">
        <v>1</v>
      </c>
      <c r="F289" s="158" t="s">
        <v>502</v>
      </c>
      <c r="H289" s="159">
        <v>18.600000000000001</v>
      </c>
      <c r="I289" s="160"/>
      <c r="L289" s="155"/>
      <c r="M289" s="161"/>
      <c r="N289" s="162"/>
      <c r="O289" s="162"/>
      <c r="P289" s="162"/>
      <c r="Q289" s="162"/>
      <c r="R289" s="162"/>
      <c r="S289" s="162"/>
      <c r="T289" s="163"/>
      <c r="AT289" s="157" t="s">
        <v>138</v>
      </c>
      <c r="AU289" s="157" t="s">
        <v>86</v>
      </c>
      <c r="AV289" s="13" t="s">
        <v>86</v>
      </c>
      <c r="AW289" s="13" t="s">
        <v>32</v>
      </c>
      <c r="AX289" s="13" t="s">
        <v>84</v>
      </c>
      <c r="AY289" s="157" t="s">
        <v>129</v>
      </c>
    </row>
    <row r="290" spans="1:65" s="2" customFormat="1" ht="24.2" customHeight="1">
      <c r="A290" s="30"/>
      <c r="B290" s="141"/>
      <c r="C290" s="142" t="s">
        <v>503</v>
      </c>
      <c r="D290" s="142" t="s">
        <v>131</v>
      </c>
      <c r="E290" s="143" t="s">
        <v>504</v>
      </c>
      <c r="F290" s="144" t="s">
        <v>505</v>
      </c>
      <c r="G290" s="145" t="s">
        <v>134</v>
      </c>
      <c r="H290" s="146">
        <v>10.5</v>
      </c>
      <c r="I290" s="147"/>
      <c r="J290" s="148">
        <f>ROUND(I290*H290,2)</f>
        <v>0</v>
      </c>
      <c r="K290" s="144" t="s">
        <v>135</v>
      </c>
      <c r="L290" s="31"/>
      <c r="M290" s="149" t="s">
        <v>1</v>
      </c>
      <c r="N290" s="150" t="s">
        <v>41</v>
      </c>
      <c r="O290" s="56"/>
      <c r="P290" s="151">
        <f>O290*H290</f>
        <v>0</v>
      </c>
      <c r="Q290" s="151">
        <v>6.9999999999999994E-5</v>
      </c>
      <c r="R290" s="151">
        <f>Q290*H290</f>
        <v>7.3499999999999998E-4</v>
      </c>
      <c r="S290" s="151">
        <v>0</v>
      </c>
      <c r="T290" s="152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53" t="s">
        <v>136</v>
      </c>
      <c r="AT290" s="153" t="s">
        <v>131</v>
      </c>
      <c r="AU290" s="153" t="s">
        <v>86</v>
      </c>
      <c r="AY290" s="15" t="s">
        <v>129</v>
      </c>
      <c r="BE290" s="154">
        <f>IF(N290="základní",J290,0)</f>
        <v>0</v>
      </c>
      <c r="BF290" s="154">
        <f>IF(N290="snížená",J290,0)</f>
        <v>0</v>
      </c>
      <c r="BG290" s="154">
        <f>IF(N290="zákl. přenesená",J290,0)</f>
        <v>0</v>
      </c>
      <c r="BH290" s="154">
        <f>IF(N290="sníž. přenesená",J290,0)</f>
        <v>0</v>
      </c>
      <c r="BI290" s="154">
        <f>IF(N290="nulová",J290,0)</f>
        <v>0</v>
      </c>
      <c r="BJ290" s="15" t="s">
        <v>84</v>
      </c>
      <c r="BK290" s="154">
        <f>ROUND(I290*H290,2)</f>
        <v>0</v>
      </c>
      <c r="BL290" s="15" t="s">
        <v>136</v>
      </c>
      <c r="BM290" s="153" t="s">
        <v>506</v>
      </c>
    </row>
    <row r="291" spans="1:65" s="13" customFormat="1">
      <c r="B291" s="155"/>
      <c r="D291" s="156" t="s">
        <v>138</v>
      </c>
      <c r="E291" s="157" t="s">
        <v>1</v>
      </c>
      <c r="F291" s="158" t="s">
        <v>507</v>
      </c>
      <c r="H291" s="159">
        <v>10.5</v>
      </c>
      <c r="I291" s="160"/>
      <c r="L291" s="155"/>
      <c r="M291" s="161"/>
      <c r="N291" s="162"/>
      <c r="O291" s="162"/>
      <c r="P291" s="162"/>
      <c r="Q291" s="162"/>
      <c r="R291" s="162"/>
      <c r="S291" s="162"/>
      <c r="T291" s="163"/>
      <c r="AT291" s="157" t="s">
        <v>138</v>
      </c>
      <c r="AU291" s="157" t="s">
        <v>86</v>
      </c>
      <c r="AV291" s="13" t="s">
        <v>86</v>
      </c>
      <c r="AW291" s="13" t="s">
        <v>32</v>
      </c>
      <c r="AX291" s="13" t="s">
        <v>84</v>
      </c>
      <c r="AY291" s="157" t="s">
        <v>129</v>
      </c>
    </row>
    <row r="292" spans="1:65" s="2" customFormat="1" ht="16.5" customHeight="1">
      <c r="A292" s="30"/>
      <c r="B292" s="141"/>
      <c r="C292" s="142" t="s">
        <v>508</v>
      </c>
      <c r="D292" s="142" t="s">
        <v>131</v>
      </c>
      <c r="E292" s="143" t="s">
        <v>509</v>
      </c>
      <c r="F292" s="144" t="s">
        <v>510</v>
      </c>
      <c r="G292" s="145" t="s">
        <v>163</v>
      </c>
      <c r="H292" s="146">
        <v>468</v>
      </c>
      <c r="I292" s="147"/>
      <c r="J292" s="148">
        <f>ROUND(I292*H292,2)</f>
        <v>0</v>
      </c>
      <c r="K292" s="144" t="s">
        <v>135</v>
      </c>
      <c r="L292" s="31"/>
      <c r="M292" s="149" t="s">
        <v>1</v>
      </c>
      <c r="N292" s="150" t="s">
        <v>41</v>
      </c>
      <c r="O292" s="56"/>
      <c r="P292" s="151">
        <f>O292*H292</f>
        <v>0</v>
      </c>
      <c r="Q292" s="151">
        <v>0</v>
      </c>
      <c r="R292" s="151">
        <f>Q292*H292</f>
        <v>0</v>
      </c>
      <c r="S292" s="151">
        <v>0</v>
      </c>
      <c r="T292" s="152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3" t="s">
        <v>136</v>
      </c>
      <c r="AT292" s="153" t="s">
        <v>131</v>
      </c>
      <c r="AU292" s="153" t="s">
        <v>86</v>
      </c>
      <c r="AY292" s="15" t="s">
        <v>129</v>
      </c>
      <c r="BE292" s="154">
        <f>IF(N292="základní",J292,0)</f>
        <v>0</v>
      </c>
      <c r="BF292" s="154">
        <f>IF(N292="snížená",J292,0)</f>
        <v>0</v>
      </c>
      <c r="BG292" s="154">
        <f>IF(N292="zákl. přenesená",J292,0)</f>
        <v>0</v>
      </c>
      <c r="BH292" s="154">
        <f>IF(N292="sníž. přenesená",J292,0)</f>
        <v>0</v>
      </c>
      <c r="BI292" s="154">
        <f>IF(N292="nulová",J292,0)</f>
        <v>0</v>
      </c>
      <c r="BJ292" s="15" t="s">
        <v>84</v>
      </c>
      <c r="BK292" s="154">
        <f>ROUND(I292*H292,2)</f>
        <v>0</v>
      </c>
      <c r="BL292" s="15" t="s">
        <v>136</v>
      </c>
      <c r="BM292" s="153" t="s">
        <v>511</v>
      </c>
    </row>
    <row r="293" spans="1:65" s="13" customFormat="1">
      <c r="B293" s="155"/>
      <c r="D293" s="156" t="s">
        <v>138</v>
      </c>
      <c r="E293" s="157" t="s">
        <v>1</v>
      </c>
      <c r="F293" s="158" t="s">
        <v>512</v>
      </c>
      <c r="H293" s="159">
        <v>187</v>
      </c>
      <c r="I293" s="160"/>
      <c r="L293" s="155"/>
      <c r="M293" s="161"/>
      <c r="N293" s="162"/>
      <c r="O293" s="162"/>
      <c r="P293" s="162"/>
      <c r="Q293" s="162"/>
      <c r="R293" s="162"/>
      <c r="S293" s="162"/>
      <c r="T293" s="163"/>
      <c r="AT293" s="157" t="s">
        <v>138</v>
      </c>
      <c r="AU293" s="157" t="s">
        <v>86</v>
      </c>
      <c r="AV293" s="13" t="s">
        <v>86</v>
      </c>
      <c r="AW293" s="13" t="s">
        <v>32</v>
      </c>
      <c r="AX293" s="13" t="s">
        <v>76</v>
      </c>
      <c r="AY293" s="157" t="s">
        <v>129</v>
      </c>
    </row>
    <row r="294" spans="1:65" s="13" customFormat="1">
      <c r="B294" s="155"/>
      <c r="D294" s="156" t="s">
        <v>138</v>
      </c>
      <c r="E294" s="157" t="s">
        <v>1</v>
      </c>
      <c r="F294" s="158" t="s">
        <v>513</v>
      </c>
      <c r="H294" s="159">
        <v>281</v>
      </c>
      <c r="I294" s="160"/>
      <c r="L294" s="155"/>
      <c r="M294" s="161"/>
      <c r="N294" s="162"/>
      <c r="O294" s="162"/>
      <c r="P294" s="162"/>
      <c r="Q294" s="162"/>
      <c r="R294" s="162"/>
      <c r="S294" s="162"/>
      <c r="T294" s="163"/>
      <c r="AT294" s="157" t="s">
        <v>138</v>
      </c>
      <c r="AU294" s="157" t="s">
        <v>86</v>
      </c>
      <c r="AV294" s="13" t="s">
        <v>86</v>
      </c>
      <c r="AW294" s="13" t="s">
        <v>32</v>
      </c>
      <c r="AX294" s="13" t="s">
        <v>76</v>
      </c>
      <c r="AY294" s="157" t="s">
        <v>129</v>
      </c>
    </row>
    <row r="295" spans="1:65" s="2" customFormat="1" ht="16.5" customHeight="1">
      <c r="A295" s="30"/>
      <c r="B295" s="141"/>
      <c r="C295" s="142" t="s">
        <v>514</v>
      </c>
      <c r="D295" s="142" t="s">
        <v>131</v>
      </c>
      <c r="E295" s="143" t="s">
        <v>515</v>
      </c>
      <c r="F295" s="144" t="s">
        <v>516</v>
      </c>
      <c r="G295" s="145" t="s">
        <v>134</v>
      </c>
      <c r="H295" s="146">
        <v>10.5</v>
      </c>
      <c r="I295" s="147"/>
      <c r="J295" s="148">
        <f>ROUND(I295*H295,2)</f>
        <v>0</v>
      </c>
      <c r="K295" s="144" t="s">
        <v>135</v>
      </c>
      <c r="L295" s="31"/>
      <c r="M295" s="149" t="s">
        <v>1</v>
      </c>
      <c r="N295" s="150" t="s">
        <v>41</v>
      </c>
      <c r="O295" s="56"/>
      <c r="P295" s="151">
        <f>O295*H295</f>
        <v>0</v>
      </c>
      <c r="Q295" s="151">
        <v>1.0000000000000001E-5</v>
      </c>
      <c r="R295" s="151">
        <f>Q295*H295</f>
        <v>1.05E-4</v>
      </c>
      <c r="S295" s="151">
        <v>0</v>
      </c>
      <c r="T295" s="152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3" t="s">
        <v>136</v>
      </c>
      <c r="AT295" s="153" t="s">
        <v>131</v>
      </c>
      <c r="AU295" s="153" t="s">
        <v>86</v>
      </c>
      <c r="AY295" s="15" t="s">
        <v>129</v>
      </c>
      <c r="BE295" s="154">
        <f>IF(N295="základní",J295,0)</f>
        <v>0</v>
      </c>
      <c r="BF295" s="154">
        <f>IF(N295="snížená",J295,0)</f>
        <v>0</v>
      </c>
      <c r="BG295" s="154">
        <f>IF(N295="zákl. přenesená",J295,0)</f>
        <v>0</v>
      </c>
      <c r="BH295" s="154">
        <f>IF(N295="sníž. přenesená",J295,0)</f>
        <v>0</v>
      </c>
      <c r="BI295" s="154">
        <f>IF(N295="nulová",J295,0)</f>
        <v>0</v>
      </c>
      <c r="BJ295" s="15" t="s">
        <v>84</v>
      </c>
      <c r="BK295" s="154">
        <f>ROUND(I295*H295,2)</f>
        <v>0</v>
      </c>
      <c r="BL295" s="15" t="s">
        <v>136</v>
      </c>
      <c r="BM295" s="153" t="s">
        <v>517</v>
      </c>
    </row>
    <row r="296" spans="1:65" s="13" customFormat="1">
      <c r="B296" s="155"/>
      <c r="D296" s="156" t="s">
        <v>138</v>
      </c>
      <c r="E296" s="157" t="s">
        <v>1</v>
      </c>
      <c r="F296" s="158" t="s">
        <v>507</v>
      </c>
      <c r="H296" s="159">
        <v>10.5</v>
      </c>
      <c r="I296" s="160"/>
      <c r="L296" s="155"/>
      <c r="M296" s="161"/>
      <c r="N296" s="162"/>
      <c r="O296" s="162"/>
      <c r="P296" s="162"/>
      <c r="Q296" s="162"/>
      <c r="R296" s="162"/>
      <c r="S296" s="162"/>
      <c r="T296" s="163"/>
      <c r="AT296" s="157" t="s">
        <v>138</v>
      </c>
      <c r="AU296" s="157" t="s">
        <v>86</v>
      </c>
      <c r="AV296" s="13" t="s">
        <v>86</v>
      </c>
      <c r="AW296" s="13" t="s">
        <v>32</v>
      </c>
      <c r="AX296" s="13" t="s">
        <v>84</v>
      </c>
      <c r="AY296" s="157" t="s">
        <v>129</v>
      </c>
    </row>
    <row r="297" spans="1:65" s="2" customFormat="1" ht="24.2" customHeight="1">
      <c r="A297" s="30"/>
      <c r="B297" s="141"/>
      <c r="C297" s="142" t="s">
        <v>518</v>
      </c>
      <c r="D297" s="142" t="s">
        <v>131</v>
      </c>
      <c r="E297" s="143" t="s">
        <v>519</v>
      </c>
      <c r="F297" s="144" t="s">
        <v>520</v>
      </c>
      <c r="G297" s="145" t="s">
        <v>163</v>
      </c>
      <c r="H297" s="146">
        <v>250</v>
      </c>
      <c r="I297" s="147"/>
      <c r="J297" s="148">
        <f>ROUND(I297*H297,2)</f>
        <v>0</v>
      </c>
      <c r="K297" s="144" t="s">
        <v>135</v>
      </c>
      <c r="L297" s="31"/>
      <c r="M297" s="149" t="s">
        <v>1</v>
      </c>
      <c r="N297" s="150" t="s">
        <v>41</v>
      </c>
      <c r="O297" s="56"/>
      <c r="P297" s="151">
        <f>O297*H297</f>
        <v>0</v>
      </c>
      <c r="Q297" s="151">
        <v>0.10988000000000001</v>
      </c>
      <c r="R297" s="151">
        <f>Q297*H297</f>
        <v>27.470000000000002</v>
      </c>
      <c r="S297" s="151">
        <v>0</v>
      </c>
      <c r="T297" s="152">
        <f>S297*H297</f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53" t="s">
        <v>136</v>
      </c>
      <c r="AT297" s="153" t="s">
        <v>131</v>
      </c>
      <c r="AU297" s="153" t="s">
        <v>86</v>
      </c>
      <c r="AY297" s="15" t="s">
        <v>129</v>
      </c>
      <c r="BE297" s="154">
        <f>IF(N297="základní",J297,0)</f>
        <v>0</v>
      </c>
      <c r="BF297" s="154">
        <f>IF(N297="snížená",J297,0)</f>
        <v>0</v>
      </c>
      <c r="BG297" s="154">
        <f>IF(N297="zákl. přenesená",J297,0)</f>
        <v>0</v>
      </c>
      <c r="BH297" s="154">
        <f>IF(N297="sníž. přenesená",J297,0)</f>
        <v>0</v>
      </c>
      <c r="BI297" s="154">
        <f>IF(N297="nulová",J297,0)</f>
        <v>0</v>
      </c>
      <c r="BJ297" s="15" t="s">
        <v>84</v>
      </c>
      <c r="BK297" s="154">
        <f>ROUND(I297*H297,2)</f>
        <v>0</v>
      </c>
      <c r="BL297" s="15" t="s">
        <v>136</v>
      </c>
      <c r="BM297" s="153" t="s">
        <v>521</v>
      </c>
    </row>
    <row r="298" spans="1:65" s="2" customFormat="1" ht="16.5" customHeight="1">
      <c r="A298" s="30"/>
      <c r="B298" s="141"/>
      <c r="C298" s="164" t="s">
        <v>522</v>
      </c>
      <c r="D298" s="164" t="s">
        <v>217</v>
      </c>
      <c r="E298" s="165" t="s">
        <v>523</v>
      </c>
      <c r="F298" s="166" t="s">
        <v>524</v>
      </c>
      <c r="G298" s="167" t="s">
        <v>134</v>
      </c>
      <c r="H298" s="168">
        <v>42.5</v>
      </c>
      <c r="I298" s="169"/>
      <c r="J298" s="170">
        <f>ROUND(I298*H298,2)</f>
        <v>0</v>
      </c>
      <c r="K298" s="166" t="s">
        <v>135</v>
      </c>
      <c r="L298" s="171"/>
      <c r="M298" s="172" t="s">
        <v>1</v>
      </c>
      <c r="N298" s="173" t="s">
        <v>41</v>
      </c>
      <c r="O298" s="56"/>
      <c r="P298" s="151">
        <f>O298*H298</f>
        <v>0</v>
      </c>
      <c r="Q298" s="151">
        <v>0.41699999999999998</v>
      </c>
      <c r="R298" s="151">
        <f>Q298*H298</f>
        <v>17.7225</v>
      </c>
      <c r="S298" s="151">
        <v>0</v>
      </c>
      <c r="T298" s="152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53" t="s">
        <v>165</v>
      </c>
      <c r="AT298" s="153" t="s">
        <v>217</v>
      </c>
      <c r="AU298" s="153" t="s">
        <v>86</v>
      </c>
      <c r="AY298" s="15" t="s">
        <v>129</v>
      </c>
      <c r="BE298" s="154">
        <f>IF(N298="základní",J298,0)</f>
        <v>0</v>
      </c>
      <c r="BF298" s="154">
        <f>IF(N298="snížená",J298,0)</f>
        <v>0</v>
      </c>
      <c r="BG298" s="154">
        <f>IF(N298="zákl. přenesená",J298,0)</f>
        <v>0</v>
      </c>
      <c r="BH298" s="154">
        <f>IF(N298="sníž. přenesená",J298,0)</f>
        <v>0</v>
      </c>
      <c r="BI298" s="154">
        <f>IF(N298="nulová",J298,0)</f>
        <v>0</v>
      </c>
      <c r="BJ298" s="15" t="s">
        <v>84</v>
      </c>
      <c r="BK298" s="154">
        <f>ROUND(I298*H298,2)</f>
        <v>0</v>
      </c>
      <c r="BL298" s="15" t="s">
        <v>136</v>
      </c>
      <c r="BM298" s="153" t="s">
        <v>525</v>
      </c>
    </row>
    <row r="299" spans="1:65" s="13" customFormat="1">
      <c r="B299" s="155"/>
      <c r="D299" s="156" t="s">
        <v>138</v>
      </c>
      <c r="F299" s="158" t="s">
        <v>526</v>
      </c>
      <c r="H299" s="159">
        <v>42.5</v>
      </c>
      <c r="I299" s="160"/>
      <c r="L299" s="155"/>
      <c r="M299" s="161"/>
      <c r="N299" s="162"/>
      <c r="O299" s="162"/>
      <c r="P299" s="162"/>
      <c r="Q299" s="162"/>
      <c r="R299" s="162"/>
      <c r="S299" s="162"/>
      <c r="T299" s="163"/>
      <c r="AT299" s="157" t="s">
        <v>138</v>
      </c>
      <c r="AU299" s="157" t="s">
        <v>86</v>
      </c>
      <c r="AV299" s="13" t="s">
        <v>86</v>
      </c>
      <c r="AW299" s="13" t="s">
        <v>3</v>
      </c>
      <c r="AX299" s="13" t="s">
        <v>84</v>
      </c>
      <c r="AY299" s="157" t="s">
        <v>129</v>
      </c>
    </row>
    <row r="300" spans="1:65" s="2" customFormat="1" ht="24.2" customHeight="1">
      <c r="A300" s="30"/>
      <c r="B300" s="141"/>
      <c r="C300" s="142" t="s">
        <v>527</v>
      </c>
      <c r="D300" s="142" t="s">
        <v>131</v>
      </c>
      <c r="E300" s="143" t="s">
        <v>528</v>
      </c>
      <c r="F300" s="144" t="s">
        <v>529</v>
      </c>
      <c r="G300" s="145" t="s">
        <v>163</v>
      </c>
      <c r="H300" s="146">
        <v>427</v>
      </c>
      <c r="I300" s="147"/>
      <c r="J300" s="148">
        <f>ROUND(I300*H300,2)</f>
        <v>0</v>
      </c>
      <c r="K300" s="144" t="s">
        <v>135</v>
      </c>
      <c r="L300" s="31"/>
      <c r="M300" s="149" t="s">
        <v>1</v>
      </c>
      <c r="N300" s="150" t="s">
        <v>41</v>
      </c>
      <c r="O300" s="56"/>
      <c r="P300" s="151">
        <f>O300*H300</f>
        <v>0</v>
      </c>
      <c r="Q300" s="151">
        <v>0.14066999999999999</v>
      </c>
      <c r="R300" s="151">
        <f>Q300*H300</f>
        <v>60.066089999999996</v>
      </c>
      <c r="S300" s="151">
        <v>0</v>
      </c>
      <c r="T300" s="152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53" t="s">
        <v>136</v>
      </c>
      <c r="AT300" s="153" t="s">
        <v>131</v>
      </c>
      <c r="AU300" s="153" t="s">
        <v>86</v>
      </c>
      <c r="AY300" s="15" t="s">
        <v>129</v>
      </c>
      <c r="BE300" s="154">
        <f>IF(N300="základní",J300,0)</f>
        <v>0</v>
      </c>
      <c r="BF300" s="154">
        <f>IF(N300="snížená",J300,0)</f>
        <v>0</v>
      </c>
      <c r="BG300" s="154">
        <f>IF(N300="zákl. přenesená",J300,0)</f>
        <v>0</v>
      </c>
      <c r="BH300" s="154">
        <f>IF(N300="sníž. přenesená",J300,0)</f>
        <v>0</v>
      </c>
      <c r="BI300" s="154">
        <f>IF(N300="nulová",J300,0)</f>
        <v>0</v>
      </c>
      <c r="BJ300" s="15" t="s">
        <v>84</v>
      </c>
      <c r="BK300" s="154">
        <f>ROUND(I300*H300,2)</f>
        <v>0</v>
      </c>
      <c r="BL300" s="15" t="s">
        <v>136</v>
      </c>
      <c r="BM300" s="153" t="s">
        <v>530</v>
      </c>
    </row>
    <row r="301" spans="1:65" s="13" customFormat="1">
      <c r="B301" s="155"/>
      <c r="D301" s="156" t="s">
        <v>138</v>
      </c>
      <c r="E301" s="157" t="s">
        <v>1</v>
      </c>
      <c r="F301" s="158" t="s">
        <v>531</v>
      </c>
      <c r="H301" s="159">
        <v>427</v>
      </c>
      <c r="I301" s="160"/>
      <c r="L301" s="155"/>
      <c r="M301" s="161"/>
      <c r="N301" s="162"/>
      <c r="O301" s="162"/>
      <c r="P301" s="162"/>
      <c r="Q301" s="162"/>
      <c r="R301" s="162"/>
      <c r="S301" s="162"/>
      <c r="T301" s="163"/>
      <c r="AT301" s="157" t="s">
        <v>138</v>
      </c>
      <c r="AU301" s="157" t="s">
        <v>86</v>
      </c>
      <c r="AV301" s="13" t="s">
        <v>86</v>
      </c>
      <c r="AW301" s="13" t="s">
        <v>32</v>
      </c>
      <c r="AX301" s="13" t="s">
        <v>84</v>
      </c>
      <c r="AY301" s="157" t="s">
        <v>129</v>
      </c>
    </row>
    <row r="302" spans="1:65" s="2" customFormat="1" ht="24.2" customHeight="1">
      <c r="A302" s="30"/>
      <c r="B302" s="141"/>
      <c r="C302" s="164" t="s">
        <v>532</v>
      </c>
      <c r="D302" s="164" t="s">
        <v>217</v>
      </c>
      <c r="E302" s="165" t="s">
        <v>533</v>
      </c>
      <c r="F302" s="166" t="s">
        <v>534</v>
      </c>
      <c r="G302" s="167" t="s">
        <v>163</v>
      </c>
      <c r="H302" s="168">
        <v>313.5</v>
      </c>
      <c r="I302" s="169"/>
      <c r="J302" s="170">
        <f>ROUND(I302*H302,2)</f>
        <v>0</v>
      </c>
      <c r="K302" s="166" t="s">
        <v>135</v>
      </c>
      <c r="L302" s="171"/>
      <c r="M302" s="172" t="s">
        <v>1</v>
      </c>
      <c r="N302" s="173" t="s">
        <v>41</v>
      </c>
      <c r="O302" s="56"/>
      <c r="P302" s="151">
        <f>O302*H302</f>
        <v>0</v>
      </c>
      <c r="Q302" s="151">
        <v>0.104</v>
      </c>
      <c r="R302" s="151">
        <f>Q302*H302</f>
        <v>32.603999999999999</v>
      </c>
      <c r="S302" s="151">
        <v>0</v>
      </c>
      <c r="T302" s="152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53" t="s">
        <v>165</v>
      </c>
      <c r="AT302" s="153" t="s">
        <v>217</v>
      </c>
      <c r="AU302" s="153" t="s">
        <v>86</v>
      </c>
      <c r="AY302" s="15" t="s">
        <v>129</v>
      </c>
      <c r="BE302" s="154">
        <f>IF(N302="základní",J302,0)</f>
        <v>0</v>
      </c>
      <c r="BF302" s="154">
        <f>IF(N302="snížená",J302,0)</f>
        <v>0</v>
      </c>
      <c r="BG302" s="154">
        <f>IF(N302="zákl. přenesená",J302,0)</f>
        <v>0</v>
      </c>
      <c r="BH302" s="154">
        <f>IF(N302="sníž. přenesená",J302,0)</f>
        <v>0</v>
      </c>
      <c r="BI302" s="154">
        <f>IF(N302="nulová",J302,0)</f>
        <v>0</v>
      </c>
      <c r="BJ302" s="15" t="s">
        <v>84</v>
      </c>
      <c r="BK302" s="154">
        <f>ROUND(I302*H302,2)</f>
        <v>0</v>
      </c>
      <c r="BL302" s="15" t="s">
        <v>136</v>
      </c>
      <c r="BM302" s="153" t="s">
        <v>535</v>
      </c>
    </row>
    <row r="303" spans="1:65" s="13" customFormat="1">
      <c r="B303" s="155"/>
      <c r="D303" s="156" t="s">
        <v>138</v>
      </c>
      <c r="F303" s="158" t="s">
        <v>536</v>
      </c>
      <c r="H303" s="159">
        <v>313.5</v>
      </c>
      <c r="I303" s="160"/>
      <c r="L303" s="155"/>
      <c r="M303" s="161"/>
      <c r="N303" s="162"/>
      <c r="O303" s="162"/>
      <c r="P303" s="162"/>
      <c r="Q303" s="162"/>
      <c r="R303" s="162"/>
      <c r="S303" s="162"/>
      <c r="T303" s="163"/>
      <c r="AT303" s="157" t="s">
        <v>138</v>
      </c>
      <c r="AU303" s="157" t="s">
        <v>86</v>
      </c>
      <c r="AV303" s="13" t="s">
        <v>86</v>
      </c>
      <c r="AW303" s="13" t="s">
        <v>3</v>
      </c>
      <c r="AX303" s="13" t="s">
        <v>84</v>
      </c>
      <c r="AY303" s="157" t="s">
        <v>129</v>
      </c>
    </row>
    <row r="304" spans="1:65" s="2" customFormat="1" ht="21.75" customHeight="1">
      <c r="A304" s="30"/>
      <c r="B304" s="141"/>
      <c r="C304" s="164" t="s">
        <v>537</v>
      </c>
      <c r="D304" s="164" t="s">
        <v>217</v>
      </c>
      <c r="E304" s="165" t="s">
        <v>538</v>
      </c>
      <c r="F304" s="166" t="s">
        <v>539</v>
      </c>
      <c r="G304" s="167" t="s">
        <v>163</v>
      </c>
      <c r="H304" s="168">
        <v>126.5</v>
      </c>
      <c r="I304" s="169"/>
      <c r="J304" s="170">
        <f>ROUND(I304*H304,2)</f>
        <v>0</v>
      </c>
      <c r="K304" s="166" t="s">
        <v>1</v>
      </c>
      <c r="L304" s="171"/>
      <c r="M304" s="172" t="s">
        <v>1</v>
      </c>
      <c r="N304" s="173" t="s">
        <v>41</v>
      </c>
      <c r="O304" s="56"/>
      <c r="P304" s="151">
        <f>O304*H304</f>
        <v>0</v>
      </c>
      <c r="Q304" s="151">
        <v>0.104</v>
      </c>
      <c r="R304" s="151">
        <f>Q304*H304</f>
        <v>13.155999999999999</v>
      </c>
      <c r="S304" s="151">
        <v>0</v>
      </c>
      <c r="T304" s="152">
        <f>S304*H304</f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53" t="s">
        <v>165</v>
      </c>
      <c r="AT304" s="153" t="s">
        <v>217</v>
      </c>
      <c r="AU304" s="153" t="s">
        <v>86</v>
      </c>
      <c r="AY304" s="15" t="s">
        <v>129</v>
      </c>
      <c r="BE304" s="154">
        <f>IF(N304="základní",J304,0)</f>
        <v>0</v>
      </c>
      <c r="BF304" s="154">
        <f>IF(N304="snížená",J304,0)</f>
        <v>0</v>
      </c>
      <c r="BG304" s="154">
        <f>IF(N304="zákl. přenesená",J304,0)</f>
        <v>0</v>
      </c>
      <c r="BH304" s="154">
        <f>IF(N304="sníž. přenesená",J304,0)</f>
        <v>0</v>
      </c>
      <c r="BI304" s="154">
        <f>IF(N304="nulová",J304,0)</f>
        <v>0</v>
      </c>
      <c r="BJ304" s="15" t="s">
        <v>84</v>
      </c>
      <c r="BK304" s="154">
        <f>ROUND(I304*H304,2)</f>
        <v>0</v>
      </c>
      <c r="BL304" s="15" t="s">
        <v>136</v>
      </c>
      <c r="BM304" s="153" t="s">
        <v>540</v>
      </c>
    </row>
    <row r="305" spans="1:65" s="13" customFormat="1">
      <c r="B305" s="155"/>
      <c r="D305" s="156" t="s">
        <v>138</v>
      </c>
      <c r="F305" s="158" t="s">
        <v>541</v>
      </c>
      <c r="H305" s="159">
        <v>126.5</v>
      </c>
      <c r="I305" s="160"/>
      <c r="L305" s="155"/>
      <c r="M305" s="161"/>
      <c r="N305" s="162"/>
      <c r="O305" s="162"/>
      <c r="P305" s="162"/>
      <c r="Q305" s="162"/>
      <c r="R305" s="162"/>
      <c r="S305" s="162"/>
      <c r="T305" s="163"/>
      <c r="AT305" s="157" t="s">
        <v>138</v>
      </c>
      <c r="AU305" s="157" t="s">
        <v>86</v>
      </c>
      <c r="AV305" s="13" t="s">
        <v>86</v>
      </c>
      <c r="AW305" s="13" t="s">
        <v>3</v>
      </c>
      <c r="AX305" s="13" t="s">
        <v>84</v>
      </c>
      <c r="AY305" s="157" t="s">
        <v>129</v>
      </c>
    </row>
    <row r="306" spans="1:65" s="2" customFormat="1" ht="24.2" customHeight="1">
      <c r="A306" s="30"/>
      <c r="B306" s="141"/>
      <c r="C306" s="164" t="s">
        <v>542</v>
      </c>
      <c r="D306" s="164" t="s">
        <v>217</v>
      </c>
      <c r="E306" s="165" t="s">
        <v>543</v>
      </c>
      <c r="F306" s="166" t="s">
        <v>544</v>
      </c>
      <c r="G306" s="167" t="s">
        <v>163</v>
      </c>
      <c r="H306" s="168">
        <v>29.7</v>
      </c>
      <c r="I306" s="169"/>
      <c r="J306" s="170">
        <f>ROUND(I306*H306,2)</f>
        <v>0</v>
      </c>
      <c r="K306" s="166" t="s">
        <v>1</v>
      </c>
      <c r="L306" s="171"/>
      <c r="M306" s="172" t="s">
        <v>1</v>
      </c>
      <c r="N306" s="173" t="s">
        <v>41</v>
      </c>
      <c r="O306" s="56"/>
      <c r="P306" s="151">
        <f>O306*H306</f>
        <v>0</v>
      </c>
      <c r="Q306" s="151">
        <v>0.104</v>
      </c>
      <c r="R306" s="151">
        <f>Q306*H306</f>
        <v>3.0888</v>
      </c>
      <c r="S306" s="151">
        <v>0</v>
      </c>
      <c r="T306" s="152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53" t="s">
        <v>165</v>
      </c>
      <c r="AT306" s="153" t="s">
        <v>217</v>
      </c>
      <c r="AU306" s="153" t="s">
        <v>86</v>
      </c>
      <c r="AY306" s="15" t="s">
        <v>129</v>
      </c>
      <c r="BE306" s="154">
        <f>IF(N306="základní",J306,0)</f>
        <v>0</v>
      </c>
      <c r="BF306" s="154">
        <f>IF(N306="snížená",J306,0)</f>
        <v>0</v>
      </c>
      <c r="BG306" s="154">
        <f>IF(N306="zákl. přenesená",J306,0)</f>
        <v>0</v>
      </c>
      <c r="BH306" s="154">
        <f>IF(N306="sníž. přenesená",J306,0)</f>
        <v>0</v>
      </c>
      <c r="BI306" s="154">
        <f>IF(N306="nulová",J306,0)</f>
        <v>0</v>
      </c>
      <c r="BJ306" s="15" t="s">
        <v>84</v>
      </c>
      <c r="BK306" s="154">
        <f>ROUND(I306*H306,2)</f>
        <v>0</v>
      </c>
      <c r="BL306" s="15" t="s">
        <v>136</v>
      </c>
      <c r="BM306" s="153" t="s">
        <v>545</v>
      </c>
    </row>
    <row r="307" spans="1:65" s="13" customFormat="1">
      <c r="B307" s="155"/>
      <c r="D307" s="156" t="s">
        <v>138</v>
      </c>
      <c r="F307" s="158" t="s">
        <v>546</v>
      </c>
      <c r="H307" s="159">
        <v>29.7</v>
      </c>
      <c r="I307" s="160"/>
      <c r="L307" s="155"/>
      <c r="M307" s="161"/>
      <c r="N307" s="162"/>
      <c r="O307" s="162"/>
      <c r="P307" s="162"/>
      <c r="Q307" s="162"/>
      <c r="R307" s="162"/>
      <c r="S307" s="162"/>
      <c r="T307" s="163"/>
      <c r="AT307" s="157" t="s">
        <v>138</v>
      </c>
      <c r="AU307" s="157" t="s">
        <v>86</v>
      </c>
      <c r="AV307" s="13" t="s">
        <v>86</v>
      </c>
      <c r="AW307" s="13" t="s">
        <v>3</v>
      </c>
      <c r="AX307" s="13" t="s">
        <v>84</v>
      </c>
      <c r="AY307" s="157" t="s">
        <v>129</v>
      </c>
    </row>
    <row r="308" spans="1:65" s="2" customFormat="1" ht="24.2" customHeight="1">
      <c r="A308" s="30"/>
      <c r="B308" s="141"/>
      <c r="C308" s="142" t="s">
        <v>547</v>
      </c>
      <c r="D308" s="142" t="s">
        <v>131</v>
      </c>
      <c r="E308" s="143" t="s">
        <v>548</v>
      </c>
      <c r="F308" s="144" t="s">
        <v>549</v>
      </c>
      <c r="G308" s="145" t="s">
        <v>163</v>
      </c>
      <c r="H308" s="146">
        <v>88</v>
      </c>
      <c r="I308" s="147"/>
      <c r="J308" s="148">
        <f>ROUND(I308*H308,2)</f>
        <v>0</v>
      </c>
      <c r="K308" s="144" t="s">
        <v>1</v>
      </c>
      <c r="L308" s="31"/>
      <c r="M308" s="149" t="s">
        <v>1</v>
      </c>
      <c r="N308" s="150" t="s">
        <v>41</v>
      </c>
      <c r="O308" s="56"/>
      <c r="P308" s="151">
        <f>O308*H308</f>
        <v>0</v>
      </c>
      <c r="Q308" s="151">
        <v>0.10095</v>
      </c>
      <c r="R308" s="151">
        <f>Q308*H308</f>
        <v>8.8835999999999995</v>
      </c>
      <c r="S308" s="151">
        <v>0</v>
      </c>
      <c r="T308" s="152">
        <f>S308*H308</f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53" t="s">
        <v>136</v>
      </c>
      <c r="AT308" s="153" t="s">
        <v>131</v>
      </c>
      <c r="AU308" s="153" t="s">
        <v>86</v>
      </c>
      <c r="AY308" s="15" t="s">
        <v>129</v>
      </c>
      <c r="BE308" s="154">
        <f>IF(N308="základní",J308,0)</f>
        <v>0</v>
      </c>
      <c r="BF308" s="154">
        <f>IF(N308="snížená",J308,0)</f>
        <v>0</v>
      </c>
      <c r="BG308" s="154">
        <f>IF(N308="zákl. přenesená",J308,0)</f>
        <v>0</v>
      </c>
      <c r="BH308" s="154">
        <f>IF(N308="sníž. přenesená",J308,0)</f>
        <v>0</v>
      </c>
      <c r="BI308" s="154">
        <f>IF(N308="nulová",J308,0)</f>
        <v>0</v>
      </c>
      <c r="BJ308" s="15" t="s">
        <v>84</v>
      </c>
      <c r="BK308" s="154">
        <f>ROUND(I308*H308,2)</f>
        <v>0</v>
      </c>
      <c r="BL308" s="15" t="s">
        <v>136</v>
      </c>
      <c r="BM308" s="153" t="s">
        <v>550</v>
      </c>
    </row>
    <row r="309" spans="1:65" s="2" customFormat="1" ht="24.2" customHeight="1">
      <c r="A309" s="30"/>
      <c r="B309" s="141"/>
      <c r="C309" s="164" t="s">
        <v>551</v>
      </c>
      <c r="D309" s="164" t="s">
        <v>217</v>
      </c>
      <c r="E309" s="165" t="s">
        <v>552</v>
      </c>
      <c r="F309" s="166" t="s">
        <v>553</v>
      </c>
      <c r="G309" s="167" t="s">
        <v>163</v>
      </c>
      <c r="H309" s="168">
        <v>96.8</v>
      </c>
      <c r="I309" s="169"/>
      <c r="J309" s="170">
        <f>ROUND(I309*H309,2)</f>
        <v>0</v>
      </c>
      <c r="K309" s="166" t="s">
        <v>1</v>
      </c>
      <c r="L309" s="171"/>
      <c r="M309" s="172" t="s">
        <v>1</v>
      </c>
      <c r="N309" s="173" t="s">
        <v>41</v>
      </c>
      <c r="O309" s="56"/>
      <c r="P309" s="151">
        <f>O309*H309</f>
        <v>0</v>
      </c>
      <c r="Q309" s="151">
        <v>8.2000000000000003E-2</v>
      </c>
      <c r="R309" s="151">
        <f>Q309*H309</f>
        <v>7.9375999999999998</v>
      </c>
      <c r="S309" s="151">
        <v>0</v>
      </c>
      <c r="T309" s="152">
        <f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53" t="s">
        <v>165</v>
      </c>
      <c r="AT309" s="153" t="s">
        <v>217</v>
      </c>
      <c r="AU309" s="153" t="s">
        <v>86</v>
      </c>
      <c r="AY309" s="15" t="s">
        <v>129</v>
      </c>
      <c r="BE309" s="154">
        <f>IF(N309="základní",J309,0)</f>
        <v>0</v>
      </c>
      <c r="BF309" s="154">
        <f>IF(N309="snížená",J309,0)</f>
        <v>0</v>
      </c>
      <c r="BG309" s="154">
        <f>IF(N309="zákl. přenesená",J309,0)</f>
        <v>0</v>
      </c>
      <c r="BH309" s="154">
        <f>IF(N309="sníž. přenesená",J309,0)</f>
        <v>0</v>
      </c>
      <c r="BI309" s="154">
        <f>IF(N309="nulová",J309,0)</f>
        <v>0</v>
      </c>
      <c r="BJ309" s="15" t="s">
        <v>84</v>
      </c>
      <c r="BK309" s="154">
        <f>ROUND(I309*H309,2)</f>
        <v>0</v>
      </c>
      <c r="BL309" s="15" t="s">
        <v>136</v>
      </c>
      <c r="BM309" s="153" t="s">
        <v>554</v>
      </c>
    </row>
    <row r="310" spans="1:65" s="13" customFormat="1">
      <c r="B310" s="155"/>
      <c r="D310" s="156" t="s">
        <v>138</v>
      </c>
      <c r="F310" s="158" t="s">
        <v>555</v>
      </c>
      <c r="H310" s="159">
        <v>96.8</v>
      </c>
      <c r="I310" s="160"/>
      <c r="L310" s="155"/>
      <c r="M310" s="161"/>
      <c r="N310" s="162"/>
      <c r="O310" s="162"/>
      <c r="P310" s="162"/>
      <c r="Q310" s="162"/>
      <c r="R310" s="162"/>
      <c r="S310" s="162"/>
      <c r="T310" s="163"/>
      <c r="AT310" s="157" t="s">
        <v>138</v>
      </c>
      <c r="AU310" s="157" t="s">
        <v>86</v>
      </c>
      <c r="AV310" s="13" t="s">
        <v>86</v>
      </c>
      <c r="AW310" s="13" t="s">
        <v>3</v>
      </c>
      <c r="AX310" s="13" t="s">
        <v>84</v>
      </c>
      <c r="AY310" s="157" t="s">
        <v>129</v>
      </c>
    </row>
    <row r="311" spans="1:65" s="2" customFormat="1" ht="24.2" customHeight="1">
      <c r="A311" s="30"/>
      <c r="B311" s="141"/>
      <c r="C311" s="142" t="s">
        <v>556</v>
      </c>
      <c r="D311" s="142" t="s">
        <v>131</v>
      </c>
      <c r="E311" s="143" t="s">
        <v>557</v>
      </c>
      <c r="F311" s="144" t="s">
        <v>558</v>
      </c>
      <c r="G311" s="145" t="s">
        <v>163</v>
      </c>
      <c r="H311" s="146">
        <v>385</v>
      </c>
      <c r="I311" s="147"/>
      <c r="J311" s="148">
        <f t="shared" ref="J311:J318" si="30">ROUND(I311*H311,2)</f>
        <v>0</v>
      </c>
      <c r="K311" s="144" t="s">
        <v>135</v>
      </c>
      <c r="L311" s="31"/>
      <c r="M311" s="149" t="s">
        <v>1</v>
      </c>
      <c r="N311" s="150" t="s">
        <v>41</v>
      </c>
      <c r="O311" s="56"/>
      <c r="P311" s="151">
        <f t="shared" ref="P311:P318" si="31">O311*H311</f>
        <v>0</v>
      </c>
      <c r="Q311" s="151">
        <v>6.0000000000000002E-5</v>
      </c>
      <c r="R311" s="151">
        <f t="shared" ref="R311:R318" si="32">Q311*H311</f>
        <v>2.3099999999999999E-2</v>
      </c>
      <c r="S311" s="151">
        <v>0</v>
      </c>
      <c r="T311" s="152">
        <f t="shared" ref="T311:T318" si="33"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3" t="s">
        <v>136</v>
      </c>
      <c r="AT311" s="153" t="s">
        <v>131</v>
      </c>
      <c r="AU311" s="153" t="s">
        <v>86</v>
      </c>
      <c r="AY311" s="15" t="s">
        <v>129</v>
      </c>
      <c r="BE311" s="154">
        <f t="shared" ref="BE311:BE318" si="34">IF(N311="základní",J311,0)</f>
        <v>0</v>
      </c>
      <c r="BF311" s="154">
        <f t="shared" ref="BF311:BF318" si="35">IF(N311="snížená",J311,0)</f>
        <v>0</v>
      </c>
      <c r="BG311" s="154">
        <f t="shared" ref="BG311:BG318" si="36">IF(N311="zákl. přenesená",J311,0)</f>
        <v>0</v>
      </c>
      <c r="BH311" s="154">
        <f t="shared" ref="BH311:BH318" si="37">IF(N311="sníž. přenesená",J311,0)</f>
        <v>0</v>
      </c>
      <c r="BI311" s="154">
        <f t="shared" ref="BI311:BI318" si="38">IF(N311="nulová",J311,0)</f>
        <v>0</v>
      </c>
      <c r="BJ311" s="15" t="s">
        <v>84</v>
      </c>
      <c r="BK311" s="154">
        <f t="shared" ref="BK311:BK318" si="39">ROUND(I311*H311,2)</f>
        <v>0</v>
      </c>
      <c r="BL311" s="15" t="s">
        <v>136</v>
      </c>
      <c r="BM311" s="153" t="s">
        <v>559</v>
      </c>
    </row>
    <row r="312" spans="1:65" s="2" customFormat="1" ht="24.2" customHeight="1">
      <c r="A312" s="30"/>
      <c r="B312" s="141"/>
      <c r="C312" s="142" t="s">
        <v>560</v>
      </c>
      <c r="D312" s="142" t="s">
        <v>131</v>
      </c>
      <c r="E312" s="143" t="s">
        <v>561</v>
      </c>
      <c r="F312" s="144" t="s">
        <v>562</v>
      </c>
      <c r="G312" s="145" t="s">
        <v>163</v>
      </c>
      <c r="H312" s="146">
        <v>385</v>
      </c>
      <c r="I312" s="147"/>
      <c r="J312" s="148">
        <f t="shared" si="30"/>
        <v>0</v>
      </c>
      <c r="K312" s="144" t="s">
        <v>135</v>
      </c>
      <c r="L312" s="31"/>
      <c r="M312" s="149" t="s">
        <v>1</v>
      </c>
      <c r="N312" s="150" t="s">
        <v>41</v>
      </c>
      <c r="O312" s="56"/>
      <c r="P312" s="151">
        <f t="shared" si="31"/>
        <v>0</v>
      </c>
      <c r="Q312" s="151">
        <v>0</v>
      </c>
      <c r="R312" s="151">
        <f t="shared" si="32"/>
        <v>0</v>
      </c>
      <c r="S312" s="151">
        <v>0</v>
      </c>
      <c r="T312" s="152">
        <f t="shared" si="33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53" t="s">
        <v>136</v>
      </c>
      <c r="AT312" s="153" t="s">
        <v>131</v>
      </c>
      <c r="AU312" s="153" t="s">
        <v>86</v>
      </c>
      <c r="AY312" s="15" t="s">
        <v>129</v>
      </c>
      <c r="BE312" s="154">
        <f t="shared" si="34"/>
        <v>0</v>
      </c>
      <c r="BF312" s="154">
        <f t="shared" si="35"/>
        <v>0</v>
      </c>
      <c r="BG312" s="154">
        <f t="shared" si="36"/>
        <v>0</v>
      </c>
      <c r="BH312" s="154">
        <f t="shared" si="37"/>
        <v>0</v>
      </c>
      <c r="BI312" s="154">
        <f t="shared" si="38"/>
        <v>0</v>
      </c>
      <c r="BJ312" s="15" t="s">
        <v>84</v>
      </c>
      <c r="BK312" s="154">
        <f t="shared" si="39"/>
        <v>0</v>
      </c>
      <c r="BL312" s="15" t="s">
        <v>136</v>
      </c>
      <c r="BM312" s="153" t="s">
        <v>563</v>
      </c>
    </row>
    <row r="313" spans="1:65" s="2" customFormat="1" ht="24.2" customHeight="1">
      <c r="A313" s="30"/>
      <c r="B313" s="141"/>
      <c r="C313" s="142" t="s">
        <v>564</v>
      </c>
      <c r="D313" s="142" t="s">
        <v>131</v>
      </c>
      <c r="E313" s="143" t="s">
        <v>565</v>
      </c>
      <c r="F313" s="144" t="s">
        <v>566</v>
      </c>
      <c r="G313" s="145" t="s">
        <v>163</v>
      </c>
      <c r="H313" s="146">
        <v>8</v>
      </c>
      <c r="I313" s="147"/>
      <c r="J313" s="148">
        <f t="shared" si="30"/>
        <v>0</v>
      </c>
      <c r="K313" s="144" t="s">
        <v>135</v>
      </c>
      <c r="L313" s="31"/>
      <c r="M313" s="149" t="s">
        <v>1</v>
      </c>
      <c r="N313" s="150" t="s">
        <v>41</v>
      </c>
      <c r="O313" s="56"/>
      <c r="P313" s="151">
        <f t="shared" si="31"/>
        <v>0</v>
      </c>
      <c r="Q313" s="151">
        <v>0.29221000000000003</v>
      </c>
      <c r="R313" s="151">
        <f t="shared" si="32"/>
        <v>2.3376800000000002</v>
      </c>
      <c r="S313" s="151">
        <v>0</v>
      </c>
      <c r="T313" s="152">
        <f t="shared" si="33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53" t="s">
        <v>136</v>
      </c>
      <c r="AT313" s="153" t="s">
        <v>131</v>
      </c>
      <c r="AU313" s="153" t="s">
        <v>86</v>
      </c>
      <c r="AY313" s="15" t="s">
        <v>129</v>
      </c>
      <c r="BE313" s="154">
        <f t="shared" si="34"/>
        <v>0</v>
      </c>
      <c r="BF313" s="154">
        <f t="shared" si="35"/>
        <v>0</v>
      </c>
      <c r="BG313" s="154">
        <f t="shared" si="36"/>
        <v>0</v>
      </c>
      <c r="BH313" s="154">
        <f t="shared" si="37"/>
        <v>0</v>
      </c>
      <c r="BI313" s="154">
        <f t="shared" si="38"/>
        <v>0</v>
      </c>
      <c r="BJ313" s="15" t="s">
        <v>84</v>
      </c>
      <c r="BK313" s="154">
        <f t="shared" si="39"/>
        <v>0</v>
      </c>
      <c r="BL313" s="15" t="s">
        <v>136</v>
      </c>
      <c r="BM313" s="153" t="s">
        <v>567</v>
      </c>
    </row>
    <row r="314" spans="1:65" s="2" customFormat="1" ht="24.2" customHeight="1">
      <c r="A314" s="30"/>
      <c r="B314" s="141"/>
      <c r="C314" s="164" t="s">
        <v>568</v>
      </c>
      <c r="D314" s="164" t="s">
        <v>217</v>
      </c>
      <c r="E314" s="165" t="s">
        <v>569</v>
      </c>
      <c r="F314" s="166" t="s">
        <v>570</v>
      </c>
      <c r="G314" s="167" t="s">
        <v>163</v>
      </c>
      <c r="H314" s="168">
        <v>8</v>
      </c>
      <c r="I314" s="169"/>
      <c r="J314" s="170">
        <f t="shared" si="30"/>
        <v>0</v>
      </c>
      <c r="K314" s="166" t="s">
        <v>135</v>
      </c>
      <c r="L314" s="171"/>
      <c r="M314" s="172" t="s">
        <v>1</v>
      </c>
      <c r="N314" s="173" t="s">
        <v>41</v>
      </c>
      <c r="O314" s="56"/>
      <c r="P314" s="151">
        <f t="shared" si="31"/>
        <v>0</v>
      </c>
      <c r="Q314" s="151">
        <v>1.5599999999999999E-2</v>
      </c>
      <c r="R314" s="151">
        <f t="shared" si="32"/>
        <v>0.12479999999999999</v>
      </c>
      <c r="S314" s="151">
        <v>0</v>
      </c>
      <c r="T314" s="152">
        <f t="shared" si="33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3" t="s">
        <v>165</v>
      </c>
      <c r="AT314" s="153" t="s">
        <v>217</v>
      </c>
      <c r="AU314" s="153" t="s">
        <v>86</v>
      </c>
      <c r="AY314" s="15" t="s">
        <v>129</v>
      </c>
      <c r="BE314" s="154">
        <f t="shared" si="34"/>
        <v>0</v>
      </c>
      <c r="BF314" s="154">
        <f t="shared" si="35"/>
        <v>0</v>
      </c>
      <c r="BG314" s="154">
        <f t="shared" si="36"/>
        <v>0</v>
      </c>
      <c r="BH314" s="154">
        <f t="shared" si="37"/>
        <v>0</v>
      </c>
      <c r="BI314" s="154">
        <f t="shared" si="38"/>
        <v>0</v>
      </c>
      <c r="BJ314" s="15" t="s">
        <v>84</v>
      </c>
      <c r="BK314" s="154">
        <f t="shared" si="39"/>
        <v>0</v>
      </c>
      <c r="BL314" s="15" t="s">
        <v>136</v>
      </c>
      <c r="BM314" s="153" t="s">
        <v>571</v>
      </c>
    </row>
    <row r="315" spans="1:65" s="2" customFormat="1" ht="24.2" customHeight="1">
      <c r="A315" s="30"/>
      <c r="B315" s="141"/>
      <c r="C315" s="164" t="s">
        <v>572</v>
      </c>
      <c r="D315" s="164" t="s">
        <v>217</v>
      </c>
      <c r="E315" s="165" t="s">
        <v>573</v>
      </c>
      <c r="F315" s="166" t="s">
        <v>574</v>
      </c>
      <c r="G315" s="167" t="s">
        <v>141</v>
      </c>
      <c r="H315" s="168">
        <v>2</v>
      </c>
      <c r="I315" s="169"/>
      <c r="J315" s="170">
        <f t="shared" si="30"/>
        <v>0</v>
      </c>
      <c r="K315" s="166" t="s">
        <v>135</v>
      </c>
      <c r="L315" s="171"/>
      <c r="M315" s="172" t="s">
        <v>1</v>
      </c>
      <c r="N315" s="173" t="s">
        <v>41</v>
      </c>
      <c r="O315" s="56"/>
      <c r="P315" s="151">
        <f t="shared" si="31"/>
        <v>0</v>
      </c>
      <c r="Q315" s="151">
        <v>4.0000000000000003E-5</v>
      </c>
      <c r="R315" s="151">
        <f t="shared" si="32"/>
        <v>8.0000000000000007E-5</v>
      </c>
      <c r="S315" s="151">
        <v>0</v>
      </c>
      <c r="T315" s="152">
        <f t="shared" si="3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53" t="s">
        <v>165</v>
      </c>
      <c r="AT315" s="153" t="s">
        <v>217</v>
      </c>
      <c r="AU315" s="153" t="s">
        <v>86</v>
      </c>
      <c r="AY315" s="15" t="s">
        <v>129</v>
      </c>
      <c r="BE315" s="154">
        <f t="shared" si="34"/>
        <v>0</v>
      </c>
      <c r="BF315" s="154">
        <f t="shared" si="35"/>
        <v>0</v>
      </c>
      <c r="BG315" s="154">
        <f t="shared" si="36"/>
        <v>0</v>
      </c>
      <c r="BH315" s="154">
        <f t="shared" si="37"/>
        <v>0</v>
      </c>
      <c r="BI315" s="154">
        <f t="shared" si="38"/>
        <v>0</v>
      </c>
      <c r="BJ315" s="15" t="s">
        <v>84</v>
      </c>
      <c r="BK315" s="154">
        <f t="shared" si="39"/>
        <v>0</v>
      </c>
      <c r="BL315" s="15" t="s">
        <v>136</v>
      </c>
      <c r="BM315" s="153" t="s">
        <v>575</v>
      </c>
    </row>
    <row r="316" spans="1:65" s="2" customFormat="1" ht="24.2" customHeight="1">
      <c r="A316" s="30"/>
      <c r="B316" s="141"/>
      <c r="C316" s="164" t="s">
        <v>576</v>
      </c>
      <c r="D316" s="164" t="s">
        <v>217</v>
      </c>
      <c r="E316" s="165" t="s">
        <v>577</v>
      </c>
      <c r="F316" s="166" t="s">
        <v>578</v>
      </c>
      <c r="G316" s="167" t="s">
        <v>141</v>
      </c>
      <c r="H316" s="168">
        <v>1</v>
      </c>
      <c r="I316" s="169"/>
      <c r="J316" s="170">
        <f t="shared" si="30"/>
        <v>0</v>
      </c>
      <c r="K316" s="166" t="s">
        <v>135</v>
      </c>
      <c r="L316" s="171"/>
      <c r="M316" s="172" t="s">
        <v>1</v>
      </c>
      <c r="N316" s="173" t="s">
        <v>41</v>
      </c>
      <c r="O316" s="56"/>
      <c r="P316" s="151">
        <f t="shared" si="31"/>
        <v>0</v>
      </c>
      <c r="Q316" s="151">
        <v>4.7000000000000002E-3</v>
      </c>
      <c r="R316" s="151">
        <f t="shared" si="32"/>
        <v>4.7000000000000002E-3</v>
      </c>
      <c r="S316" s="151">
        <v>0</v>
      </c>
      <c r="T316" s="152">
        <f t="shared" si="3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53" t="s">
        <v>165</v>
      </c>
      <c r="AT316" s="153" t="s">
        <v>217</v>
      </c>
      <c r="AU316" s="153" t="s">
        <v>86</v>
      </c>
      <c r="AY316" s="15" t="s">
        <v>129</v>
      </c>
      <c r="BE316" s="154">
        <f t="shared" si="34"/>
        <v>0</v>
      </c>
      <c r="BF316" s="154">
        <f t="shared" si="35"/>
        <v>0</v>
      </c>
      <c r="BG316" s="154">
        <f t="shared" si="36"/>
        <v>0</v>
      </c>
      <c r="BH316" s="154">
        <f t="shared" si="37"/>
        <v>0</v>
      </c>
      <c r="BI316" s="154">
        <f t="shared" si="38"/>
        <v>0</v>
      </c>
      <c r="BJ316" s="15" t="s">
        <v>84</v>
      </c>
      <c r="BK316" s="154">
        <f t="shared" si="39"/>
        <v>0</v>
      </c>
      <c r="BL316" s="15" t="s">
        <v>136</v>
      </c>
      <c r="BM316" s="153" t="s">
        <v>579</v>
      </c>
    </row>
    <row r="317" spans="1:65" s="2" customFormat="1" ht="16.5" customHeight="1">
      <c r="A317" s="30"/>
      <c r="B317" s="141"/>
      <c r="C317" s="164" t="s">
        <v>580</v>
      </c>
      <c r="D317" s="164" t="s">
        <v>217</v>
      </c>
      <c r="E317" s="165" t="s">
        <v>581</v>
      </c>
      <c r="F317" s="166" t="s">
        <v>582</v>
      </c>
      <c r="G317" s="167" t="s">
        <v>163</v>
      </c>
      <c r="H317" s="168">
        <v>8</v>
      </c>
      <c r="I317" s="169"/>
      <c r="J317" s="170">
        <f t="shared" si="30"/>
        <v>0</v>
      </c>
      <c r="K317" s="166" t="s">
        <v>135</v>
      </c>
      <c r="L317" s="171"/>
      <c r="M317" s="172" t="s">
        <v>1</v>
      </c>
      <c r="N317" s="173" t="s">
        <v>41</v>
      </c>
      <c r="O317" s="56"/>
      <c r="P317" s="151">
        <f t="shared" si="31"/>
        <v>0</v>
      </c>
      <c r="Q317" s="151">
        <v>7.7000000000000002E-3</v>
      </c>
      <c r="R317" s="151">
        <f t="shared" si="32"/>
        <v>6.1600000000000002E-2</v>
      </c>
      <c r="S317" s="151">
        <v>0</v>
      </c>
      <c r="T317" s="152">
        <f t="shared" si="3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3" t="s">
        <v>165</v>
      </c>
      <c r="AT317" s="153" t="s">
        <v>217</v>
      </c>
      <c r="AU317" s="153" t="s">
        <v>86</v>
      </c>
      <c r="AY317" s="15" t="s">
        <v>129</v>
      </c>
      <c r="BE317" s="154">
        <f t="shared" si="34"/>
        <v>0</v>
      </c>
      <c r="BF317" s="154">
        <f t="shared" si="35"/>
        <v>0</v>
      </c>
      <c r="BG317" s="154">
        <f t="shared" si="36"/>
        <v>0</v>
      </c>
      <c r="BH317" s="154">
        <f t="shared" si="37"/>
        <v>0</v>
      </c>
      <c r="BI317" s="154">
        <f t="shared" si="38"/>
        <v>0</v>
      </c>
      <c r="BJ317" s="15" t="s">
        <v>84</v>
      </c>
      <c r="BK317" s="154">
        <f t="shared" si="39"/>
        <v>0</v>
      </c>
      <c r="BL317" s="15" t="s">
        <v>136</v>
      </c>
      <c r="BM317" s="153" t="s">
        <v>583</v>
      </c>
    </row>
    <row r="318" spans="1:65" s="2" customFormat="1" ht="16.5" customHeight="1">
      <c r="A318" s="30"/>
      <c r="B318" s="141"/>
      <c r="C318" s="142" t="s">
        <v>584</v>
      </c>
      <c r="D318" s="142" t="s">
        <v>131</v>
      </c>
      <c r="E318" s="143" t="s">
        <v>585</v>
      </c>
      <c r="F318" s="144" t="s">
        <v>586</v>
      </c>
      <c r="G318" s="145" t="s">
        <v>141</v>
      </c>
      <c r="H318" s="146">
        <v>1</v>
      </c>
      <c r="I318" s="147"/>
      <c r="J318" s="148">
        <f t="shared" si="30"/>
        <v>0</v>
      </c>
      <c r="K318" s="144" t="s">
        <v>135</v>
      </c>
      <c r="L318" s="31"/>
      <c r="M318" s="149" t="s">
        <v>1</v>
      </c>
      <c r="N318" s="150" t="s">
        <v>41</v>
      </c>
      <c r="O318" s="56"/>
      <c r="P318" s="151">
        <f t="shared" si="31"/>
        <v>0</v>
      </c>
      <c r="Q318" s="151">
        <v>7.2870000000000004E-2</v>
      </c>
      <c r="R318" s="151">
        <f t="shared" si="32"/>
        <v>7.2870000000000004E-2</v>
      </c>
      <c r="S318" s="151">
        <v>0</v>
      </c>
      <c r="T318" s="152">
        <f t="shared" si="33"/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53" t="s">
        <v>136</v>
      </c>
      <c r="AT318" s="153" t="s">
        <v>131</v>
      </c>
      <c r="AU318" s="153" t="s">
        <v>86</v>
      </c>
      <c r="AY318" s="15" t="s">
        <v>129</v>
      </c>
      <c r="BE318" s="154">
        <f t="shared" si="34"/>
        <v>0</v>
      </c>
      <c r="BF318" s="154">
        <f t="shared" si="35"/>
        <v>0</v>
      </c>
      <c r="BG318" s="154">
        <f t="shared" si="36"/>
        <v>0</v>
      </c>
      <c r="BH318" s="154">
        <f t="shared" si="37"/>
        <v>0</v>
      </c>
      <c r="BI318" s="154">
        <f t="shared" si="38"/>
        <v>0</v>
      </c>
      <c r="BJ318" s="15" t="s">
        <v>84</v>
      </c>
      <c r="BK318" s="154">
        <f t="shared" si="39"/>
        <v>0</v>
      </c>
      <c r="BL318" s="15" t="s">
        <v>136</v>
      </c>
      <c r="BM318" s="153" t="s">
        <v>587</v>
      </c>
    </row>
    <row r="319" spans="1:65" s="13" customFormat="1">
      <c r="B319" s="155"/>
      <c r="D319" s="156" t="s">
        <v>138</v>
      </c>
      <c r="E319" s="157" t="s">
        <v>1</v>
      </c>
      <c r="F319" s="158" t="s">
        <v>588</v>
      </c>
      <c r="H319" s="159">
        <v>1</v>
      </c>
      <c r="I319" s="160"/>
      <c r="L319" s="155"/>
      <c r="M319" s="161"/>
      <c r="N319" s="162"/>
      <c r="O319" s="162"/>
      <c r="P319" s="162"/>
      <c r="Q319" s="162"/>
      <c r="R319" s="162"/>
      <c r="S319" s="162"/>
      <c r="T319" s="163"/>
      <c r="AT319" s="157" t="s">
        <v>138</v>
      </c>
      <c r="AU319" s="157" t="s">
        <v>86</v>
      </c>
      <c r="AV319" s="13" t="s">
        <v>86</v>
      </c>
      <c r="AW319" s="13" t="s">
        <v>32</v>
      </c>
      <c r="AX319" s="13" t="s">
        <v>84</v>
      </c>
      <c r="AY319" s="157" t="s">
        <v>129</v>
      </c>
    </row>
    <row r="320" spans="1:65" s="2" customFormat="1" ht="21.75" customHeight="1">
      <c r="A320" s="30"/>
      <c r="B320" s="141"/>
      <c r="C320" s="142" t="s">
        <v>589</v>
      </c>
      <c r="D320" s="142" t="s">
        <v>131</v>
      </c>
      <c r="E320" s="143" t="s">
        <v>590</v>
      </c>
      <c r="F320" s="144" t="s">
        <v>591</v>
      </c>
      <c r="G320" s="145" t="s">
        <v>141</v>
      </c>
      <c r="H320" s="146">
        <v>1</v>
      </c>
      <c r="I320" s="147"/>
      <c r="J320" s="148">
        <f>ROUND(I320*H320,2)</f>
        <v>0</v>
      </c>
      <c r="K320" s="144" t="s">
        <v>135</v>
      </c>
      <c r="L320" s="31"/>
      <c r="M320" s="149" t="s">
        <v>1</v>
      </c>
      <c r="N320" s="150" t="s">
        <v>41</v>
      </c>
      <c r="O320" s="56"/>
      <c r="P320" s="151">
        <f>O320*H320</f>
        <v>0</v>
      </c>
      <c r="Q320" s="151">
        <v>0</v>
      </c>
      <c r="R320" s="151">
        <f>Q320*H320</f>
        <v>0</v>
      </c>
      <c r="S320" s="151">
        <v>8.6999999999999994E-2</v>
      </c>
      <c r="T320" s="152">
        <f>S320*H320</f>
        <v>8.6999999999999994E-2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53" t="s">
        <v>136</v>
      </c>
      <c r="AT320" s="153" t="s">
        <v>131</v>
      </c>
      <c r="AU320" s="153" t="s">
        <v>86</v>
      </c>
      <c r="AY320" s="15" t="s">
        <v>129</v>
      </c>
      <c r="BE320" s="154">
        <f>IF(N320="základní",J320,0)</f>
        <v>0</v>
      </c>
      <c r="BF320" s="154">
        <f>IF(N320="snížená",J320,0)</f>
        <v>0</v>
      </c>
      <c r="BG320" s="154">
        <f>IF(N320="zákl. přenesená",J320,0)</f>
        <v>0</v>
      </c>
      <c r="BH320" s="154">
        <f>IF(N320="sníž. přenesená",J320,0)</f>
        <v>0</v>
      </c>
      <c r="BI320" s="154">
        <f>IF(N320="nulová",J320,0)</f>
        <v>0</v>
      </c>
      <c r="BJ320" s="15" t="s">
        <v>84</v>
      </c>
      <c r="BK320" s="154">
        <f>ROUND(I320*H320,2)</f>
        <v>0</v>
      </c>
      <c r="BL320" s="15" t="s">
        <v>136</v>
      </c>
      <c r="BM320" s="153" t="s">
        <v>592</v>
      </c>
    </row>
    <row r="321" spans="1:65" s="12" customFormat="1" ht="22.9" customHeight="1">
      <c r="B321" s="128"/>
      <c r="D321" s="129" t="s">
        <v>75</v>
      </c>
      <c r="E321" s="139" t="s">
        <v>593</v>
      </c>
      <c r="F321" s="139" t="s">
        <v>594</v>
      </c>
      <c r="I321" s="131"/>
      <c r="J321" s="140">
        <f>BK321</f>
        <v>0</v>
      </c>
      <c r="L321" s="128"/>
      <c r="M321" s="133"/>
      <c r="N321" s="134"/>
      <c r="O321" s="134"/>
      <c r="P321" s="135">
        <f>SUM(P322:P326)</f>
        <v>0</v>
      </c>
      <c r="Q321" s="134"/>
      <c r="R321" s="135">
        <f>SUM(R322:R326)</f>
        <v>0</v>
      </c>
      <c r="S321" s="134"/>
      <c r="T321" s="136">
        <f>SUM(T322:T326)</f>
        <v>0</v>
      </c>
      <c r="AR321" s="129" t="s">
        <v>84</v>
      </c>
      <c r="AT321" s="137" t="s">
        <v>75</v>
      </c>
      <c r="AU321" s="137" t="s">
        <v>84</v>
      </c>
      <c r="AY321" s="129" t="s">
        <v>129</v>
      </c>
      <c r="BK321" s="138">
        <f>SUM(BK322:BK326)</f>
        <v>0</v>
      </c>
    </row>
    <row r="322" spans="1:65" s="2" customFormat="1" ht="21.75" customHeight="1">
      <c r="A322" s="30"/>
      <c r="B322" s="141"/>
      <c r="C322" s="142" t="s">
        <v>595</v>
      </c>
      <c r="D322" s="142" t="s">
        <v>131</v>
      </c>
      <c r="E322" s="143" t="s">
        <v>596</v>
      </c>
      <c r="F322" s="144" t="s">
        <v>597</v>
      </c>
      <c r="G322" s="145" t="s">
        <v>208</v>
      </c>
      <c r="H322" s="146">
        <v>251.87200000000001</v>
      </c>
      <c r="I322" s="147"/>
      <c r="J322" s="148">
        <f>ROUND(I322*H322,2)</f>
        <v>0</v>
      </c>
      <c r="K322" s="144" t="s">
        <v>135</v>
      </c>
      <c r="L322" s="31"/>
      <c r="M322" s="149" t="s">
        <v>1</v>
      </c>
      <c r="N322" s="150" t="s">
        <v>41</v>
      </c>
      <c r="O322" s="56"/>
      <c r="P322" s="151">
        <f>O322*H322</f>
        <v>0</v>
      </c>
      <c r="Q322" s="151">
        <v>0</v>
      </c>
      <c r="R322" s="151">
        <f>Q322*H322</f>
        <v>0</v>
      </c>
      <c r="S322" s="151">
        <v>0</v>
      </c>
      <c r="T322" s="152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3" t="s">
        <v>136</v>
      </c>
      <c r="AT322" s="153" t="s">
        <v>131</v>
      </c>
      <c r="AU322" s="153" t="s">
        <v>86</v>
      </c>
      <c r="AY322" s="15" t="s">
        <v>129</v>
      </c>
      <c r="BE322" s="154">
        <f>IF(N322="základní",J322,0)</f>
        <v>0</v>
      </c>
      <c r="BF322" s="154">
        <f>IF(N322="snížená",J322,0)</f>
        <v>0</v>
      </c>
      <c r="BG322" s="154">
        <f>IF(N322="zákl. přenesená",J322,0)</f>
        <v>0</v>
      </c>
      <c r="BH322" s="154">
        <f>IF(N322="sníž. přenesená",J322,0)</f>
        <v>0</v>
      </c>
      <c r="BI322" s="154">
        <f>IF(N322="nulová",J322,0)</f>
        <v>0</v>
      </c>
      <c r="BJ322" s="15" t="s">
        <v>84</v>
      </c>
      <c r="BK322" s="154">
        <f>ROUND(I322*H322,2)</f>
        <v>0</v>
      </c>
      <c r="BL322" s="15" t="s">
        <v>136</v>
      </c>
      <c r="BM322" s="153" t="s">
        <v>598</v>
      </c>
    </row>
    <row r="323" spans="1:65" s="2" customFormat="1" ht="24.2" customHeight="1">
      <c r="A323" s="30"/>
      <c r="B323" s="141"/>
      <c r="C323" s="142" t="s">
        <v>599</v>
      </c>
      <c r="D323" s="142" t="s">
        <v>131</v>
      </c>
      <c r="E323" s="143" t="s">
        <v>600</v>
      </c>
      <c r="F323" s="144" t="s">
        <v>601</v>
      </c>
      <c r="G323" s="145" t="s">
        <v>208</v>
      </c>
      <c r="H323" s="146">
        <v>4785.5680000000002</v>
      </c>
      <c r="I323" s="147"/>
      <c r="J323" s="148">
        <f>ROUND(I323*H323,2)</f>
        <v>0</v>
      </c>
      <c r="K323" s="144" t="s">
        <v>135</v>
      </c>
      <c r="L323" s="31"/>
      <c r="M323" s="149" t="s">
        <v>1</v>
      </c>
      <c r="N323" s="150" t="s">
        <v>41</v>
      </c>
      <c r="O323" s="56"/>
      <c r="P323" s="151">
        <f>O323*H323</f>
        <v>0</v>
      </c>
      <c r="Q323" s="151">
        <v>0</v>
      </c>
      <c r="R323" s="151">
        <f>Q323*H323</f>
        <v>0</v>
      </c>
      <c r="S323" s="151">
        <v>0</v>
      </c>
      <c r="T323" s="152">
        <f>S323*H323</f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53" t="s">
        <v>136</v>
      </c>
      <c r="AT323" s="153" t="s">
        <v>131</v>
      </c>
      <c r="AU323" s="153" t="s">
        <v>86</v>
      </c>
      <c r="AY323" s="15" t="s">
        <v>129</v>
      </c>
      <c r="BE323" s="154">
        <f>IF(N323="základní",J323,0)</f>
        <v>0</v>
      </c>
      <c r="BF323" s="154">
        <f>IF(N323="snížená",J323,0)</f>
        <v>0</v>
      </c>
      <c r="BG323" s="154">
        <f>IF(N323="zákl. přenesená",J323,0)</f>
        <v>0</v>
      </c>
      <c r="BH323" s="154">
        <f>IF(N323="sníž. přenesená",J323,0)</f>
        <v>0</v>
      </c>
      <c r="BI323" s="154">
        <f>IF(N323="nulová",J323,0)</f>
        <v>0</v>
      </c>
      <c r="BJ323" s="15" t="s">
        <v>84</v>
      </c>
      <c r="BK323" s="154">
        <f>ROUND(I323*H323,2)</f>
        <v>0</v>
      </c>
      <c r="BL323" s="15" t="s">
        <v>136</v>
      </c>
      <c r="BM323" s="153" t="s">
        <v>602</v>
      </c>
    </row>
    <row r="324" spans="1:65" s="13" customFormat="1">
      <c r="B324" s="155"/>
      <c r="D324" s="156" t="s">
        <v>138</v>
      </c>
      <c r="F324" s="158" t="s">
        <v>603</v>
      </c>
      <c r="H324" s="159">
        <v>4785.5680000000002</v>
      </c>
      <c r="I324" s="160"/>
      <c r="L324" s="155"/>
      <c r="M324" s="161"/>
      <c r="N324" s="162"/>
      <c r="O324" s="162"/>
      <c r="P324" s="162"/>
      <c r="Q324" s="162"/>
      <c r="R324" s="162"/>
      <c r="S324" s="162"/>
      <c r="T324" s="163"/>
      <c r="AT324" s="157" t="s">
        <v>138</v>
      </c>
      <c r="AU324" s="157" t="s">
        <v>86</v>
      </c>
      <c r="AV324" s="13" t="s">
        <v>86</v>
      </c>
      <c r="AW324" s="13" t="s">
        <v>3</v>
      </c>
      <c r="AX324" s="13" t="s">
        <v>84</v>
      </c>
      <c r="AY324" s="157" t="s">
        <v>129</v>
      </c>
    </row>
    <row r="325" spans="1:65" s="2" customFormat="1" ht="37.9" customHeight="1">
      <c r="A325" s="30"/>
      <c r="B325" s="141"/>
      <c r="C325" s="142" t="s">
        <v>604</v>
      </c>
      <c r="D325" s="142" t="s">
        <v>131</v>
      </c>
      <c r="E325" s="143" t="s">
        <v>605</v>
      </c>
      <c r="F325" s="144" t="s">
        <v>606</v>
      </c>
      <c r="G325" s="145" t="s">
        <v>208</v>
      </c>
      <c r="H325" s="146">
        <v>15.305999999999999</v>
      </c>
      <c r="I325" s="147"/>
      <c r="J325" s="148">
        <f>ROUND(I325*H325,2)</f>
        <v>0</v>
      </c>
      <c r="K325" s="144" t="s">
        <v>135</v>
      </c>
      <c r="L325" s="31"/>
      <c r="M325" s="149" t="s">
        <v>1</v>
      </c>
      <c r="N325" s="150" t="s">
        <v>41</v>
      </c>
      <c r="O325" s="56"/>
      <c r="P325" s="151">
        <f>O325*H325</f>
        <v>0</v>
      </c>
      <c r="Q325" s="151">
        <v>0</v>
      </c>
      <c r="R325" s="151">
        <f>Q325*H325</f>
        <v>0</v>
      </c>
      <c r="S325" s="151">
        <v>0</v>
      </c>
      <c r="T325" s="152">
        <f>S325*H325</f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53" t="s">
        <v>136</v>
      </c>
      <c r="AT325" s="153" t="s">
        <v>131</v>
      </c>
      <c r="AU325" s="153" t="s">
        <v>86</v>
      </c>
      <c r="AY325" s="15" t="s">
        <v>129</v>
      </c>
      <c r="BE325" s="154">
        <f>IF(N325="základní",J325,0)</f>
        <v>0</v>
      </c>
      <c r="BF325" s="154">
        <f>IF(N325="snížená",J325,0)</f>
        <v>0</v>
      </c>
      <c r="BG325" s="154">
        <f>IF(N325="zákl. přenesená",J325,0)</f>
        <v>0</v>
      </c>
      <c r="BH325" s="154">
        <f>IF(N325="sníž. přenesená",J325,0)</f>
        <v>0</v>
      </c>
      <c r="BI325" s="154">
        <f>IF(N325="nulová",J325,0)</f>
        <v>0</v>
      </c>
      <c r="BJ325" s="15" t="s">
        <v>84</v>
      </c>
      <c r="BK325" s="154">
        <f>ROUND(I325*H325,2)</f>
        <v>0</v>
      </c>
      <c r="BL325" s="15" t="s">
        <v>136</v>
      </c>
      <c r="BM325" s="153" t="s">
        <v>607</v>
      </c>
    </row>
    <row r="326" spans="1:65" s="2" customFormat="1" ht="44.25" customHeight="1">
      <c r="A326" s="30"/>
      <c r="B326" s="141"/>
      <c r="C326" s="142" t="s">
        <v>608</v>
      </c>
      <c r="D326" s="142" t="s">
        <v>131</v>
      </c>
      <c r="E326" s="143" t="s">
        <v>609</v>
      </c>
      <c r="F326" s="144" t="s">
        <v>610</v>
      </c>
      <c r="G326" s="145" t="s">
        <v>208</v>
      </c>
      <c r="H326" s="146">
        <v>236.73500000000001</v>
      </c>
      <c r="I326" s="147"/>
      <c r="J326" s="148">
        <f>ROUND(I326*H326,2)</f>
        <v>0</v>
      </c>
      <c r="K326" s="144" t="s">
        <v>135</v>
      </c>
      <c r="L326" s="31"/>
      <c r="M326" s="149" t="s">
        <v>1</v>
      </c>
      <c r="N326" s="150" t="s">
        <v>41</v>
      </c>
      <c r="O326" s="56"/>
      <c r="P326" s="151">
        <f>O326*H326</f>
        <v>0</v>
      </c>
      <c r="Q326" s="151">
        <v>0</v>
      </c>
      <c r="R326" s="151">
        <f>Q326*H326</f>
        <v>0</v>
      </c>
      <c r="S326" s="151">
        <v>0</v>
      </c>
      <c r="T326" s="152">
        <f>S326*H326</f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3" t="s">
        <v>136</v>
      </c>
      <c r="AT326" s="153" t="s">
        <v>131</v>
      </c>
      <c r="AU326" s="153" t="s">
        <v>86</v>
      </c>
      <c r="AY326" s="15" t="s">
        <v>129</v>
      </c>
      <c r="BE326" s="154">
        <f>IF(N326="základní",J326,0)</f>
        <v>0</v>
      </c>
      <c r="BF326" s="154">
        <f>IF(N326="snížená",J326,0)</f>
        <v>0</v>
      </c>
      <c r="BG326" s="154">
        <f>IF(N326="zákl. přenesená",J326,0)</f>
        <v>0</v>
      </c>
      <c r="BH326" s="154">
        <f>IF(N326="sníž. přenesená",J326,0)</f>
        <v>0</v>
      </c>
      <c r="BI326" s="154">
        <f>IF(N326="nulová",J326,0)</f>
        <v>0</v>
      </c>
      <c r="BJ326" s="15" t="s">
        <v>84</v>
      </c>
      <c r="BK326" s="154">
        <f>ROUND(I326*H326,2)</f>
        <v>0</v>
      </c>
      <c r="BL326" s="15" t="s">
        <v>136</v>
      </c>
      <c r="BM326" s="153" t="s">
        <v>611</v>
      </c>
    </row>
    <row r="327" spans="1:65" s="12" customFormat="1" ht="22.9" customHeight="1">
      <c r="B327" s="128"/>
      <c r="D327" s="129" t="s">
        <v>75</v>
      </c>
      <c r="E327" s="139" t="s">
        <v>612</v>
      </c>
      <c r="F327" s="139" t="s">
        <v>613</v>
      </c>
      <c r="I327" s="131"/>
      <c r="J327" s="140">
        <f>BK327</f>
        <v>0</v>
      </c>
      <c r="L327" s="128"/>
      <c r="M327" s="133"/>
      <c r="N327" s="134"/>
      <c r="O327" s="134"/>
      <c r="P327" s="135">
        <f>P328</f>
        <v>0</v>
      </c>
      <c r="Q327" s="134"/>
      <c r="R327" s="135">
        <f>R328</f>
        <v>0</v>
      </c>
      <c r="S327" s="134"/>
      <c r="T327" s="136">
        <f>T328</f>
        <v>0</v>
      </c>
      <c r="AR327" s="129" t="s">
        <v>84</v>
      </c>
      <c r="AT327" s="137" t="s">
        <v>75</v>
      </c>
      <c r="AU327" s="137" t="s">
        <v>84</v>
      </c>
      <c r="AY327" s="129" t="s">
        <v>129</v>
      </c>
      <c r="BK327" s="138">
        <f>BK328</f>
        <v>0</v>
      </c>
    </row>
    <row r="328" spans="1:65" s="2" customFormat="1" ht="33" customHeight="1">
      <c r="A328" s="30"/>
      <c r="B328" s="141"/>
      <c r="C328" s="142" t="s">
        <v>614</v>
      </c>
      <c r="D328" s="142" t="s">
        <v>131</v>
      </c>
      <c r="E328" s="143" t="s">
        <v>615</v>
      </c>
      <c r="F328" s="144" t="s">
        <v>616</v>
      </c>
      <c r="G328" s="145" t="s">
        <v>208</v>
      </c>
      <c r="H328" s="146">
        <v>712.38</v>
      </c>
      <c r="I328" s="147"/>
      <c r="J328" s="148">
        <f>ROUND(I328*H328,2)</f>
        <v>0</v>
      </c>
      <c r="K328" s="144" t="s">
        <v>135</v>
      </c>
      <c r="L328" s="31"/>
      <c r="M328" s="149" t="s">
        <v>1</v>
      </c>
      <c r="N328" s="150" t="s">
        <v>41</v>
      </c>
      <c r="O328" s="56"/>
      <c r="P328" s="151">
        <f>O328*H328</f>
        <v>0</v>
      </c>
      <c r="Q328" s="151">
        <v>0</v>
      </c>
      <c r="R328" s="151">
        <f>Q328*H328</f>
        <v>0</v>
      </c>
      <c r="S328" s="151">
        <v>0</v>
      </c>
      <c r="T328" s="152">
        <f>S328*H328</f>
        <v>0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53" t="s">
        <v>136</v>
      </c>
      <c r="AT328" s="153" t="s">
        <v>131</v>
      </c>
      <c r="AU328" s="153" t="s">
        <v>86</v>
      </c>
      <c r="AY328" s="15" t="s">
        <v>129</v>
      </c>
      <c r="BE328" s="154">
        <f>IF(N328="základní",J328,0)</f>
        <v>0</v>
      </c>
      <c r="BF328" s="154">
        <f>IF(N328="snížená",J328,0)</f>
        <v>0</v>
      </c>
      <c r="BG328" s="154">
        <f>IF(N328="zákl. přenesená",J328,0)</f>
        <v>0</v>
      </c>
      <c r="BH328" s="154">
        <f>IF(N328="sníž. přenesená",J328,0)</f>
        <v>0</v>
      </c>
      <c r="BI328" s="154">
        <f>IF(N328="nulová",J328,0)</f>
        <v>0</v>
      </c>
      <c r="BJ328" s="15" t="s">
        <v>84</v>
      </c>
      <c r="BK328" s="154">
        <f>ROUND(I328*H328,2)</f>
        <v>0</v>
      </c>
      <c r="BL328" s="15" t="s">
        <v>136</v>
      </c>
      <c r="BM328" s="153" t="s">
        <v>617</v>
      </c>
    </row>
    <row r="329" spans="1:65" s="12" customFormat="1" ht="25.9" customHeight="1">
      <c r="B329" s="128"/>
      <c r="D329" s="129" t="s">
        <v>75</v>
      </c>
      <c r="E329" s="130" t="s">
        <v>618</v>
      </c>
      <c r="F329" s="130" t="s">
        <v>619</v>
      </c>
      <c r="I329" s="131"/>
      <c r="J329" s="132">
        <f>BK329</f>
        <v>0</v>
      </c>
      <c r="L329" s="128"/>
      <c r="M329" s="133"/>
      <c r="N329" s="134"/>
      <c r="O329" s="134"/>
      <c r="P329" s="135">
        <f>P330+P344</f>
        <v>0</v>
      </c>
      <c r="Q329" s="134"/>
      <c r="R329" s="135">
        <f>R330+R344</f>
        <v>0.38009999999999999</v>
      </c>
      <c r="S329" s="134"/>
      <c r="T329" s="136">
        <f>T330+T344</f>
        <v>0</v>
      </c>
      <c r="AR329" s="129" t="s">
        <v>86</v>
      </c>
      <c r="AT329" s="137" t="s">
        <v>75</v>
      </c>
      <c r="AU329" s="137" t="s">
        <v>76</v>
      </c>
      <c r="AY329" s="129" t="s">
        <v>129</v>
      </c>
      <c r="BK329" s="138">
        <f>BK330+BK344</f>
        <v>0</v>
      </c>
    </row>
    <row r="330" spans="1:65" s="12" customFormat="1" ht="22.9" customHeight="1">
      <c r="B330" s="128"/>
      <c r="D330" s="129" t="s">
        <v>75</v>
      </c>
      <c r="E330" s="139" t="s">
        <v>620</v>
      </c>
      <c r="F330" s="139" t="s">
        <v>621</v>
      </c>
      <c r="I330" s="131"/>
      <c r="J330" s="140">
        <f>BK330</f>
        <v>0</v>
      </c>
      <c r="L330" s="128"/>
      <c r="M330" s="133"/>
      <c r="N330" s="134"/>
      <c r="O330" s="134"/>
      <c r="P330" s="135">
        <f>SUM(P331:P343)</f>
        <v>0</v>
      </c>
      <c r="Q330" s="134"/>
      <c r="R330" s="135">
        <f>SUM(R331:R343)</f>
        <v>0.38009999999999999</v>
      </c>
      <c r="S330" s="134"/>
      <c r="T330" s="136">
        <f>SUM(T331:T343)</f>
        <v>0</v>
      </c>
      <c r="AR330" s="129" t="s">
        <v>86</v>
      </c>
      <c r="AT330" s="137" t="s">
        <v>75</v>
      </c>
      <c r="AU330" s="137" t="s">
        <v>84</v>
      </c>
      <c r="AY330" s="129" t="s">
        <v>129</v>
      </c>
      <c r="BK330" s="138">
        <f>SUM(BK331:BK343)</f>
        <v>0</v>
      </c>
    </row>
    <row r="331" spans="1:65" s="2" customFormat="1" ht="24.2" customHeight="1">
      <c r="A331" s="30"/>
      <c r="B331" s="141"/>
      <c r="C331" s="142" t="s">
        <v>622</v>
      </c>
      <c r="D331" s="142" t="s">
        <v>131</v>
      </c>
      <c r="E331" s="143" t="s">
        <v>623</v>
      </c>
      <c r="F331" s="144" t="s">
        <v>624</v>
      </c>
      <c r="G331" s="145" t="s">
        <v>134</v>
      </c>
      <c r="H331" s="146">
        <v>496</v>
      </c>
      <c r="I331" s="147"/>
      <c r="J331" s="148">
        <f>ROUND(I331*H331,2)</f>
        <v>0</v>
      </c>
      <c r="K331" s="144" t="s">
        <v>135</v>
      </c>
      <c r="L331" s="31"/>
      <c r="M331" s="149" t="s">
        <v>1</v>
      </c>
      <c r="N331" s="150" t="s">
        <v>41</v>
      </c>
      <c r="O331" s="56"/>
      <c r="P331" s="151">
        <f>O331*H331</f>
        <v>0</v>
      </c>
      <c r="Q331" s="151">
        <v>0</v>
      </c>
      <c r="R331" s="151">
        <f>Q331*H331</f>
        <v>0</v>
      </c>
      <c r="S331" s="151">
        <v>0</v>
      </c>
      <c r="T331" s="152">
        <f>S331*H331</f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53" t="s">
        <v>211</v>
      </c>
      <c r="AT331" s="153" t="s">
        <v>131</v>
      </c>
      <c r="AU331" s="153" t="s">
        <v>86</v>
      </c>
      <c r="AY331" s="15" t="s">
        <v>129</v>
      </c>
      <c r="BE331" s="154">
        <f>IF(N331="základní",J331,0)</f>
        <v>0</v>
      </c>
      <c r="BF331" s="154">
        <f>IF(N331="snížená",J331,0)</f>
        <v>0</v>
      </c>
      <c r="BG331" s="154">
        <f>IF(N331="zákl. přenesená",J331,0)</f>
        <v>0</v>
      </c>
      <c r="BH331" s="154">
        <f>IF(N331="sníž. přenesená",J331,0)</f>
        <v>0</v>
      </c>
      <c r="BI331" s="154">
        <f>IF(N331="nulová",J331,0)</f>
        <v>0</v>
      </c>
      <c r="BJ331" s="15" t="s">
        <v>84</v>
      </c>
      <c r="BK331" s="154">
        <f>ROUND(I331*H331,2)</f>
        <v>0</v>
      </c>
      <c r="BL331" s="15" t="s">
        <v>211</v>
      </c>
      <c r="BM331" s="153" t="s">
        <v>625</v>
      </c>
    </row>
    <row r="332" spans="1:65" s="13" customFormat="1">
      <c r="B332" s="155"/>
      <c r="D332" s="156" t="s">
        <v>138</v>
      </c>
      <c r="E332" s="157" t="s">
        <v>1</v>
      </c>
      <c r="F332" s="158" t="s">
        <v>286</v>
      </c>
      <c r="H332" s="159">
        <v>230</v>
      </c>
      <c r="I332" s="160"/>
      <c r="L332" s="155"/>
      <c r="M332" s="161"/>
      <c r="N332" s="162"/>
      <c r="O332" s="162"/>
      <c r="P332" s="162"/>
      <c r="Q332" s="162"/>
      <c r="R332" s="162"/>
      <c r="S332" s="162"/>
      <c r="T332" s="163"/>
      <c r="AT332" s="157" t="s">
        <v>138</v>
      </c>
      <c r="AU332" s="157" t="s">
        <v>86</v>
      </c>
      <c r="AV332" s="13" t="s">
        <v>86</v>
      </c>
      <c r="AW332" s="13" t="s">
        <v>32</v>
      </c>
      <c r="AX332" s="13" t="s">
        <v>76</v>
      </c>
      <c r="AY332" s="157" t="s">
        <v>129</v>
      </c>
    </row>
    <row r="333" spans="1:65" s="13" customFormat="1">
      <c r="B333" s="155"/>
      <c r="D333" s="156" t="s">
        <v>138</v>
      </c>
      <c r="E333" s="157" t="s">
        <v>1</v>
      </c>
      <c r="F333" s="158" t="s">
        <v>287</v>
      </c>
      <c r="H333" s="159">
        <v>200</v>
      </c>
      <c r="I333" s="160"/>
      <c r="L333" s="155"/>
      <c r="M333" s="161"/>
      <c r="N333" s="162"/>
      <c r="O333" s="162"/>
      <c r="P333" s="162"/>
      <c r="Q333" s="162"/>
      <c r="R333" s="162"/>
      <c r="S333" s="162"/>
      <c r="T333" s="163"/>
      <c r="AT333" s="157" t="s">
        <v>138</v>
      </c>
      <c r="AU333" s="157" t="s">
        <v>86</v>
      </c>
      <c r="AV333" s="13" t="s">
        <v>86</v>
      </c>
      <c r="AW333" s="13" t="s">
        <v>32</v>
      </c>
      <c r="AX333" s="13" t="s">
        <v>76</v>
      </c>
      <c r="AY333" s="157" t="s">
        <v>129</v>
      </c>
    </row>
    <row r="334" spans="1:65" s="13" customFormat="1">
      <c r="B334" s="155"/>
      <c r="D334" s="156" t="s">
        <v>138</v>
      </c>
      <c r="E334" s="157" t="s">
        <v>1</v>
      </c>
      <c r="F334" s="158" t="s">
        <v>288</v>
      </c>
      <c r="H334" s="159">
        <v>50</v>
      </c>
      <c r="I334" s="160"/>
      <c r="L334" s="155"/>
      <c r="M334" s="161"/>
      <c r="N334" s="162"/>
      <c r="O334" s="162"/>
      <c r="P334" s="162"/>
      <c r="Q334" s="162"/>
      <c r="R334" s="162"/>
      <c r="S334" s="162"/>
      <c r="T334" s="163"/>
      <c r="AT334" s="157" t="s">
        <v>138</v>
      </c>
      <c r="AU334" s="157" t="s">
        <v>86</v>
      </c>
      <c r="AV334" s="13" t="s">
        <v>86</v>
      </c>
      <c r="AW334" s="13" t="s">
        <v>32</v>
      </c>
      <c r="AX334" s="13" t="s">
        <v>76</v>
      </c>
      <c r="AY334" s="157" t="s">
        <v>129</v>
      </c>
    </row>
    <row r="335" spans="1:65" s="13" customFormat="1">
      <c r="B335" s="155"/>
      <c r="D335" s="156" t="s">
        <v>138</v>
      </c>
      <c r="E335" s="157" t="s">
        <v>1</v>
      </c>
      <c r="F335" s="158" t="s">
        <v>289</v>
      </c>
      <c r="H335" s="159">
        <v>16</v>
      </c>
      <c r="I335" s="160"/>
      <c r="L335" s="155"/>
      <c r="M335" s="161"/>
      <c r="N335" s="162"/>
      <c r="O335" s="162"/>
      <c r="P335" s="162"/>
      <c r="Q335" s="162"/>
      <c r="R335" s="162"/>
      <c r="S335" s="162"/>
      <c r="T335" s="163"/>
      <c r="AT335" s="157" t="s">
        <v>138</v>
      </c>
      <c r="AU335" s="157" t="s">
        <v>86</v>
      </c>
      <c r="AV335" s="13" t="s">
        <v>86</v>
      </c>
      <c r="AW335" s="13" t="s">
        <v>32</v>
      </c>
      <c r="AX335" s="13" t="s">
        <v>76</v>
      </c>
      <c r="AY335" s="157" t="s">
        <v>129</v>
      </c>
    </row>
    <row r="336" spans="1:65" s="2" customFormat="1" ht="16.5" customHeight="1">
      <c r="A336" s="30"/>
      <c r="B336" s="141"/>
      <c r="C336" s="164" t="s">
        <v>626</v>
      </c>
      <c r="D336" s="164" t="s">
        <v>217</v>
      </c>
      <c r="E336" s="165" t="s">
        <v>627</v>
      </c>
      <c r="F336" s="166" t="s">
        <v>628</v>
      </c>
      <c r="G336" s="167" t="s">
        <v>134</v>
      </c>
      <c r="H336" s="168">
        <v>570.4</v>
      </c>
      <c r="I336" s="169"/>
      <c r="J336" s="170">
        <f>ROUND(I336*H336,2)</f>
        <v>0</v>
      </c>
      <c r="K336" s="166" t="s">
        <v>135</v>
      </c>
      <c r="L336" s="171"/>
      <c r="M336" s="172" t="s">
        <v>1</v>
      </c>
      <c r="N336" s="173" t="s">
        <v>41</v>
      </c>
      <c r="O336" s="56"/>
      <c r="P336" s="151">
        <f>O336*H336</f>
        <v>0</v>
      </c>
      <c r="Q336" s="151">
        <v>5.0000000000000001E-4</v>
      </c>
      <c r="R336" s="151">
        <f>Q336*H336</f>
        <v>0.28520000000000001</v>
      </c>
      <c r="S336" s="151">
        <v>0</v>
      </c>
      <c r="T336" s="152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3" t="s">
        <v>298</v>
      </c>
      <c r="AT336" s="153" t="s">
        <v>217</v>
      </c>
      <c r="AU336" s="153" t="s">
        <v>86</v>
      </c>
      <c r="AY336" s="15" t="s">
        <v>129</v>
      </c>
      <c r="BE336" s="154">
        <f>IF(N336="základní",J336,0)</f>
        <v>0</v>
      </c>
      <c r="BF336" s="154">
        <f>IF(N336="snížená",J336,0)</f>
        <v>0</v>
      </c>
      <c r="BG336" s="154">
        <f>IF(N336="zákl. přenesená",J336,0)</f>
        <v>0</v>
      </c>
      <c r="BH336" s="154">
        <f>IF(N336="sníž. přenesená",J336,0)</f>
        <v>0</v>
      </c>
      <c r="BI336" s="154">
        <f>IF(N336="nulová",J336,0)</f>
        <v>0</v>
      </c>
      <c r="BJ336" s="15" t="s">
        <v>84</v>
      </c>
      <c r="BK336" s="154">
        <f>ROUND(I336*H336,2)</f>
        <v>0</v>
      </c>
      <c r="BL336" s="15" t="s">
        <v>211</v>
      </c>
      <c r="BM336" s="153" t="s">
        <v>629</v>
      </c>
    </row>
    <row r="337" spans="1:65" s="13" customFormat="1">
      <c r="B337" s="155"/>
      <c r="D337" s="156" t="s">
        <v>138</v>
      </c>
      <c r="F337" s="158" t="s">
        <v>630</v>
      </c>
      <c r="H337" s="159">
        <v>570.4</v>
      </c>
      <c r="I337" s="160"/>
      <c r="L337" s="155"/>
      <c r="M337" s="161"/>
      <c r="N337" s="162"/>
      <c r="O337" s="162"/>
      <c r="P337" s="162"/>
      <c r="Q337" s="162"/>
      <c r="R337" s="162"/>
      <c r="S337" s="162"/>
      <c r="T337" s="163"/>
      <c r="AT337" s="157" t="s">
        <v>138</v>
      </c>
      <c r="AU337" s="157" t="s">
        <v>86</v>
      </c>
      <c r="AV337" s="13" t="s">
        <v>86</v>
      </c>
      <c r="AW337" s="13" t="s">
        <v>3</v>
      </c>
      <c r="AX337" s="13" t="s">
        <v>84</v>
      </c>
      <c r="AY337" s="157" t="s">
        <v>129</v>
      </c>
    </row>
    <row r="338" spans="1:65" s="2" customFormat="1" ht="24.2" customHeight="1">
      <c r="A338" s="30"/>
      <c r="B338" s="141"/>
      <c r="C338" s="142" t="s">
        <v>631</v>
      </c>
      <c r="D338" s="142" t="s">
        <v>131</v>
      </c>
      <c r="E338" s="143" t="s">
        <v>632</v>
      </c>
      <c r="F338" s="144" t="s">
        <v>633</v>
      </c>
      <c r="G338" s="145" t="s">
        <v>134</v>
      </c>
      <c r="H338" s="146">
        <v>146</v>
      </c>
      <c r="I338" s="147"/>
      <c r="J338" s="148">
        <f>ROUND(I338*H338,2)</f>
        <v>0</v>
      </c>
      <c r="K338" s="144" t="s">
        <v>135</v>
      </c>
      <c r="L338" s="31"/>
      <c r="M338" s="149" t="s">
        <v>1</v>
      </c>
      <c r="N338" s="150" t="s">
        <v>41</v>
      </c>
      <c r="O338" s="56"/>
      <c r="P338" s="151">
        <f>O338*H338</f>
        <v>0</v>
      </c>
      <c r="Q338" s="151">
        <v>3.5E-4</v>
      </c>
      <c r="R338" s="151">
        <f>Q338*H338</f>
        <v>5.11E-2</v>
      </c>
      <c r="S338" s="151">
        <v>0</v>
      </c>
      <c r="T338" s="152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53" t="s">
        <v>211</v>
      </c>
      <c r="AT338" s="153" t="s">
        <v>131</v>
      </c>
      <c r="AU338" s="153" t="s">
        <v>86</v>
      </c>
      <c r="AY338" s="15" t="s">
        <v>129</v>
      </c>
      <c r="BE338" s="154">
        <f>IF(N338="základní",J338,0)</f>
        <v>0</v>
      </c>
      <c r="BF338" s="154">
        <f>IF(N338="snížená",J338,0)</f>
        <v>0</v>
      </c>
      <c r="BG338" s="154">
        <f>IF(N338="zákl. přenesená",J338,0)</f>
        <v>0</v>
      </c>
      <c r="BH338" s="154">
        <f>IF(N338="sníž. přenesená",J338,0)</f>
        <v>0</v>
      </c>
      <c r="BI338" s="154">
        <f>IF(N338="nulová",J338,0)</f>
        <v>0</v>
      </c>
      <c r="BJ338" s="15" t="s">
        <v>84</v>
      </c>
      <c r="BK338" s="154">
        <f>ROUND(I338*H338,2)</f>
        <v>0</v>
      </c>
      <c r="BL338" s="15" t="s">
        <v>211</v>
      </c>
      <c r="BM338" s="153" t="s">
        <v>634</v>
      </c>
    </row>
    <row r="339" spans="1:65" s="13" customFormat="1">
      <c r="B339" s="155"/>
      <c r="D339" s="156" t="s">
        <v>138</v>
      </c>
      <c r="E339" s="157" t="s">
        <v>1</v>
      </c>
      <c r="F339" s="158" t="s">
        <v>635</v>
      </c>
      <c r="H339" s="159">
        <v>146</v>
      </c>
      <c r="I339" s="160"/>
      <c r="L339" s="155"/>
      <c r="M339" s="161"/>
      <c r="N339" s="162"/>
      <c r="O339" s="162"/>
      <c r="P339" s="162"/>
      <c r="Q339" s="162"/>
      <c r="R339" s="162"/>
      <c r="S339" s="162"/>
      <c r="T339" s="163"/>
      <c r="AT339" s="157" t="s">
        <v>138</v>
      </c>
      <c r="AU339" s="157" t="s">
        <v>86</v>
      </c>
      <c r="AV339" s="13" t="s">
        <v>86</v>
      </c>
      <c r="AW339" s="13" t="s">
        <v>32</v>
      </c>
      <c r="AX339" s="13" t="s">
        <v>84</v>
      </c>
      <c r="AY339" s="157" t="s">
        <v>129</v>
      </c>
    </row>
    <row r="340" spans="1:65" s="2" customFormat="1" ht="24.2" customHeight="1">
      <c r="A340" s="30"/>
      <c r="B340" s="141"/>
      <c r="C340" s="142" t="s">
        <v>636</v>
      </c>
      <c r="D340" s="142" t="s">
        <v>131</v>
      </c>
      <c r="E340" s="143" t="s">
        <v>637</v>
      </c>
      <c r="F340" s="144" t="s">
        <v>638</v>
      </c>
      <c r="G340" s="145" t="s">
        <v>134</v>
      </c>
      <c r="H340" s="146">
        <v>51.1</v>
      </c>
      <c r="I340" s="147"/>
      <c r="J340" s="148">
        <f>ROUND(I340*H340,2)</f>
        <v>0</v>
      </c>
      <c r="K340" s="144" t="s">
        <v>135</v>
      </c>
      <c r="L340" s="31"/>
      <c r="M340" s="149" t="s">
        <v>1</v>
      </c>
      <c r="N340" s="150" t="s">
        <v>41</v>
      </c>
      <c r="O340" s="56"/>
      <c r="P340" s="151">
        <f>O340*H340</f>
        <v>0</v>
      </c>
      <c r="Q340" s="151">
        <v>4.0000000000000002E-4</v>
      </c>
      <c r="R340" s="151">
        <f>Q340*H340</f>
        <v>2.044E-2</v>
      </c>
      <c r="S340" s="151">
        <v>0</v>
      </c>
      <c r="T340" s="152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53" t="s">
        <v>211</v>
      </c>
      <c r="AT340" s="153" t="s">
        <v>131</v>
      </c>
      <c r="AU340" s="153" t="s">
        <v>86</v>
      </c>
      <c r="AY340" s="15" t="s">
        <v>129</v>
      </c>
      <c r="BE340" s="154">
        <f>IF(N340="základní",J340,0)</f>
        <v>0</v>
      </c>
      <c r="BF340" s="154">
        <f>IF(N340="snížená",J340,0)</f>
        <v>0</v>
      </c>
      <c r="BG340" s="154">
        <f>IF(N340="zákl. přenesená",J340,0)</f>
        <v>0</v>
      </c>
      <c r="BH340" s="154">
        <f>IF(N340="sníž. přenesená",J340,0)</f>
        <v>0</v>
      </c>
      <c r="BI340" s="154">
        <f>IF(N340="nulová",J340,0)</f>
        <v>0</v>
      </c>
      <c r="BJ340" s="15" t="s">
        <v>84</v>
      </c>
      <c r="BK340" s="154">
        <f>ROUND(I340*H340,2)</f>
        <v>0</v>
      </c>
      <c r="BL340" s="15" t="s">
        <v>211</v>
      </c>
      <c r="BM340" s="153" t="s">
        <v>639</v>
      </c>
    </row>
    <row r="341" spans="1:65" s="13" customFormat="1">
      <c r="B341" s="155"/>
      <c r="D341" s="156" t="s">
        <v>138</v>
      </c>
      <c r="E341" s="157" t="s">
        <v>1</v>
      </c>
      <c r="F341" s="158" t="s">
        <v>640</v>
      </c>
      <c r="H341" s="159">
        <v>51.1</v>
      </c>
      <c r="I341" s="160"/>
      <c r="L341" s="155"/>
      <c r="M341" s="161"/>
      <c r="N341" s="162"/>
      <c r="O341" s="162"/>
      <c r="P341" s="162"/>
      <c r="Q341" s="162"/>
      <c r="R341" s="162"/>
      <c r="S341" s="162"/>
      <c r="T341" s="163"/>
      <c r="AT341" s="157" t="s">
        <v>138</v>
      </c>
      <c r="AU341" s="157" t="s">
        <v>86</v>
      </c>
      <c r="AV341" s="13" t="s">
        <v>86</v>
      </c>
      <c r="AW341" s="13" t="s">
        <v>32</v>
      </c>
      <c r="AX341" s="13" t="s">
        <v>84</v>
      </c>
      <c r="AY341" s="157" t="s">
        <v>129</v>
      </c>
    </row>
    <row r="342" spans="1:65" s="2" customFormat="1" ht="24.2" customHeight="1">
      <c r="A342" s="30"/>
      <c r="B342" s="141"/>
      <c r="C342" s="142" t="s">
        <v>641</v>
      </c>
      <c r="D342" s="142" t="s">
        <v>131</v>
      </c>
      <c r="E342" s="143" t="s">
        <v>642</v>
      </c>
      <c r="F342" s="144" t="s">
        <v>643</v>
      </c>
      <c r="G342" s="145" t="s">
        <v>163</v>
      </c>
      <c r="H342" s="146">
        <v>146</v>
      </c>
      <c r="I342" s="147"/>
      <c r="J342" s="148">
        <f>ROUND(I342*H342,2)</f>
        <v>0</v>
      </c>
      <c r="K342" s="144" t="s">
        <v>135</v>
      </c>
      <c r="L342" s="31"/>
      <c r="M342" s="149" t="s">
        <v>1</v>
      </c>
      <c r="N342" s="150" t="s">
        <v>41</v>
      </c>
      <c r="O342" s="56"/>
      <c r="P342" s="151">
        <f>O342*H342</f>
        <v>0</v>
      </c>
      <c r="Q342" s="151">
        <v>1.6000000000000001E-4</v>
      </c>
      <c r="R342" s="151">
        <f>Q342*H342</f>
        <v>2.3360000000000002E-2</v>
      </c>
      <c r="S342" s="151">
        <v>0</v>
      </c>
      <c r="T342" s="152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53" t="s">
        <v>211</v>
      </c>
      <c r="AT342" s="153" t="s">
        <v>131</v>
      </c>
      <c r="AU342" s="153" t="s">
        <v>86</v>
      </c>
      <c r="AY342" s="15" t="s">
        <v>129</v>
      </c>
      <c r="BE342" s="154">
        <f>IF(N342="základní",J342,0)</f>
        <v>0</v>
      </c>
      <c r="BF342" s="154">
        <f>IF(N342="snížená",J342,0)</f>
        <v>0</v>
      </c>
      <c r="BG342" s="154">
        <f>IF(N342="zákl. přenesená",J342,0)</f>
        <v>0</v>
      </c>
      <c r="BH342" s="154">
        <f>IF(N342="sníž. přenesená",J342,0)</f>
        <v>0</v>
      </c>
      <c r="BI342" s="154">
        <f>IF(N342="nulová",J342,0)</f>
        <v>0</v>
      </c>
      <c r="BJ342" s="15" t="s">
        <v>84</v>
      </c>
      <c r="BK342" s="154">
        <f>ROUND(I342*H342,2)</f>
        <v>0</v>
      </c>
      <c r="BL342" s="15" t="s">
        <v>211</v>
      </c>
      <c r="BM342" s="153" t="s">
        <v>644</v>
      </c>
    </row>
    <row r="343" spans="1:65" s="2" customFormat="1" ht="24.2" customHeight="1">
      <c r="A343" s="30"/>
      <c r="B343" s="141"/>
      <c r="C343" s="142" t="s">
        <v>645</v>
      </c>
      <c r="D343" s="142" t="s">
        <v>131</v>
      </c>
      <c r="E343" s="143" t="s">
        <v>646</v>
      </c>
      <c r="F343" s="144" t="s">
        <v>647</v>
      </c>
      <c r="G343" s="145" t="s">
        <v>648</v>
      </c>
      <c r="H343" s="174"/>
      <c r="I343" s="147"/>
      <c r="J343" s="148">
        <f>ROUND(I343*H343,2)</f>
        <v>0</v>
      </c>
      <c r="K343" s="144" t="s">
        <v>135</v>
      </c>
      <c r="L343" s="31"/>
      <c r="M343" s="149" t="s">
        <v>1</v>
      </c>
      <c r="N343" s="150" t="s">
        <v>41</v>
      </c>
      <c r="O343" s="56"/>
      <c r="P343" s="151">
        <f>O343*H343</f>
        <v>0</v>
      </c>
      <c r="Q343" s="151">
        <v>0</v>
      </c>
      <c r="R343" s="151">
        <f>Q343*H343</f>
        <v>0</v>
      </c>
      <c r="S343" s="151">
        <v>0</v>
      </c>
      <c r="T343" s="152">
        <f>S343*H343</f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53" t="s">
        <v>211</v>
      </c>
      <c r="AT343" s="153" t="s">
        <v>131</v>
      </c>
      <c r="AU343" s="153" t="s">
        <v>86</v>
      </c>
      <c r="AY343" s="15" t="s">
        <v>129</v>
      </c>
      <c r="BE343" s="154">
        <f>IF(N343="základní",J343,0)</f>
        <v>0</v>
      </c>
      <c r="BF343" s="154">
        <f>IF(N343="snížená",J343,0)</f>
        <v>0</v>
      </c>
      <c r="BG343" s="154">
        <f>IF(N343="zákl. přenesená",J343,0)</f>
        <v>0</v>
      </c>
      <c r="BH343" s="154">
        <f>IF(N343="sníž. přenesená",J343,0)</f>
        <v>0</v>
      </c>
      <c r="BI343" s="154">
        <f>IF(N343="nulová",J343,0)</f>
        <v>0</v>
      </c>
      <c r="BJ343" s="15" t="s">
        <v>84</v>
      </c>
      <c r="BK343" s="154">
        <f>ROUND(I343*H343,2)</f>
        <v>0</v>
      </c>
      <c r="BL343" s="15" t="s">
        <v>211</v>
      </c>
      <c r="BM343" s="153" t="s">
        <v>649</v>
      </c>
    </row>
    <row r="344" spans="1:65" s="12" customFormat="1" ht="22.9" customHeight="1">
      <c r="B344" s="128"/>
      <c r="D344" s="129" t="s">
        <v>75</v>
      </c>
      <c r="E344" s="139" t="s">
        <v>650</v>
      </c>
      <c r="F344" s="139" t="s">
        <v>651</v>
      </c>
      <c r="I344" s="131"/>
      <c r="J344" s="140">
        <f>BK344</f>
        <v>0</v>
      </c>
      <c r="L344" s="128"/>
      <c r="M344" s="133"/>
      <c r="N344" s="134"/>
      <c r="O344" s="134"/>
      <c r="P344" s="135">
        <f>P345</f>
        <v>0</v>
      </c>
      <c r="Q344" s="134"/>
      <c r="R344" s="135">
        <f>R345</f>
        <v>0</v>
      </c>
      <c r="S344" s="134"/>
      <c r="T344" s="136">
        <f>T345</f>
        <v>0</v>
      </c>
      <c r="AR344" s="129" t="s">
        <v>86</v>
      </c>
      <c r="AT344" s="137" t="s">
        <v>75</v>
      </c>
      <c r="AU344" s="137" t="s">
        <v>84</v>
      </c>
      <c r="AY344" s="129" t="s">
        <v>129</v>
      </c>
      <c r="BK344" s="138">
        <f>BK345</f>
        <v>0</v>
      </c>
    </row>
    <row r="345" spans="1:65" s="2" customFormat="1" ht="16.5" customHeight="1">
      <c r="A345" s="30"/>
      <c r="B345" s="141"/>
      <c r="C345" s="142" t="s">
        <v>652</v>
      </c>
      <c r="D345" s="142" t="s">
        <v>131</v>
      </c>
      <c r="E345" s="143" t="s">
        <v>653</v>
      </c>
      <c r="F345" s="144" t="s">
        <v>654</v>
      </c>
      <c r="G345" s="145" t="s">
        <v>163</v>
      </c>
      <c r="H345" s="146">
        <v>117</v>
      </c>
      <c r="I345" s="147"/>
      <c r="J345" s="148">
        <f>ROUND(I345*H345,2)</f>
        <v>0</v>
      </c>
      <c r="K345" s="144" t="s">
        <v>1</v>
      </c>
      <c r="L345" s="31"/>
      <c r="M345" s="149" t="s">
        <v>1</v>
      </c>
      <c r="N345" s="150" t="s">
        <v>41</v>
      </c>
      <c r="O345" s="56"/>
      <c r="P345" s="151">
        <f>O345*H345</f>
        <v>0</v>
      </c>
      <c r="Q345" s="151">
        <v>0</v>
      </c>
      <c r="R345" s="151">
        <f>Q345*H345</f>
        <v>0</v>
      </c>
      <c r="S345" s="151">
        <v>0</v>
      </c>
      <c r="T345" s="152">
        <f>S345*H345</f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53" t="s">
        <v>211</v>
      </c>
      <c r="AT345" s="153" t="s">
        <v>131</v>
      </c>
      <c r="AU345" s="153" t="s">
        <v>86</v>
      </c>
      <c r="AY345" s="15" t="s">
        <v>129</v>
      </c>
      <c r="BE345" s="154">
        <f>IF(N345="základní",J345,0)</f>
        <v>0</v>
      </c>
      <c r="BF345" s="154">
        <f>IF(N345="snížená",J345,0)</f>
        <v>0</v>
      </c>
      <c r="BG345" s="154">
        <f>IF(N345="zákl. přenesená",J345,0)</f>
        <v>0</v>
      </c>
      <c r="BH345" s="154">
        <f>IF(N345="sníž. přenesená",J345,0)</f>
        <v>0</v>
      </c>
      <c r="BI345" s="154">
        <f>IF(N345="nulová",J345,0)</f>
        <v>0</v>
      </c>
      <c r="BJ345" s="15" t="s">
        <v>84</v>
      </c>
      <c r="BK345" s="154">
        <f>ROUND(I345*H345,2)</f>
        <v>0</v>
      </c>
      <c r="BL345" s="15" t="s">
        <v>211</v>
      </c>
      <c r="BM345" s="153" t="s">
        <v>655</v>
      </c>
    </row>
    <row r="346" spans="1:65" s="12" customFormat="1" ht="25.9" customHeight="1">
      <c r="B346" s="128"/>
      <c r="D346" s="129" t="s">
        <v>75</v>
      </c>
      <c r="E346" s="130" t="s">
        <v>656</v>
      </c>
      <c r="F346" s="130" t="s">
        <v>657</v>
      </c>
      <c r="I346" s="131"/>
      <c r="J346" s="132">
        <f>BK346</f>
        <v>0</v>
      </c>
      <c r="L346" s="128"/>
      <c r="M346" s="133"/>
      <c r="N346" s="134"/>
      <c r="O346" s="134"/>
      <c r="P346" s="135">
        <f>SUM(P347:P349)</f>
        <v>0</v>
      </c>
      <c r="Q346" s="134"/>
      <c r="R346" s="135">
        <f>SUM(R347:R349)</f>
        <v>0</v>
      </c>
      <c r="S346" s="134"/>
      <c r="T346" s="136">
        <f>SUM(T347:T349)</f>
        <v>0</v>
      </c>
      <c r="AR346" s="129" t="s">
        <v>136</v>
      </c>
      <c r="AT346" s="137" t="s">
        <v>75</v>
      </c>
      <c r="AU346" s="137" t="s">
        <v>76</v>
      </c>
      <c r="AY346" s="129" t="s">
        <v>129</v>
      </c>
      <c r="BK346" s="138">
        <f>SUM(BK347:BK349)</f>
        <v>0</v>
      </c>
    </row>
    <row r="347" spans="1:65" s="2" customFormat="1" ht="16.5" customHeight="1">
      <c r="A347" s="30"/>
      <c r="B347" s="141"/>
      <c r="C347" s="142" t="s">
        <v>658</v>
      </c>
      <c r="D347" s="142" t="s">
        <v>131</v>
      </c>
      <c r="E347" s="143" t="s">
        <v>659</v>
      </c>
      <c r="F347" s="144" t="s">
        <v>660</v>
      </c>
      <c r="G347" s="145" t="s">
        <v>661</v>
      </c>
      <c r="H347" s="146">
        <v>1</v>
      </c>
      <c r="I347" s="147"/>
      <c r="J347" s="148">
        <f>ROUND(I347*H347,2)</f>
        <v>0</v>
      </c>
      <c r="K347" s="144" t="s">
        <v>1</v>
      </c>
      <c r="L347" s="31"/>
      <c r="M347" s="149" t="s">
        <v>1</v>
      </c>
      <c r="N347" s="150" t="s">
        <v>41</v>
      </c>
      <c r="O347" s="56"/>
      <c r="P347" s="151">
        <f>O347*H347</f>
        <v>0</v>
      </c>
      <c r="Q347" s="151">
        <v>0</v>
      </c>
      <c r="R347" s="151">
        <f>Q347*H347</f>
        <v>0</v>
      </c>
      <c r="S347" s="151">
        <v>0</v>
      </c>
      <c r="T347" s="152">
        <f>S347*H347</f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53" t="s">
        <v>136</v>
      </c>
      <c r="AT347" s="153" t="s">
        <v>131</v>
      </c>
      <c r="AU347" s="153" t="s">
        <v>84</v>
      </c>
      <c r="AY347" s="15" t="s">
        <v>129</v>
      </c>
      <c r="BE347" s="154">
        <f>IF(N347="základní",J347,0)</f>
        <v>0</v>
      </c>
      <c r="BF347" s="154">
        <f>IF(N347="snížená",J347,0)</f>
        <v>0</v>
      </c>
      <c r="BG347" s="154">
        <f>IF(N347="zákl. přenesená",J347,0)</f>
        <v>0</v>
      </c>
      <c r="BH347" s="154">
        <f>IF(N347="sníž. přenesená",J347,0)</f>
        <v>0</v>
      </c>
      <c r="BI347" s="154">
        <f>IF(N347="nulová",J347,0)</f>
        <v>0</v>
      </c>
      <c r="BJ347" s="15" t="s">
        <v>84</v>
      </c>
      <c r="BK347" s="154">
        <f>ROUND(I347*H347,2)</f>
        <v>0</v>
      </c>
      <c r="BL347" s="15" t="s">
        <v>136</v>
      </c>
      <c r="BM347" s="153" t="s">
        <v>662</v>
      </c>
    </row>
    <row r="348" spans="1:65" s="2" customFormat="1" ht="16.5" customHeight="1">
      <c r="A348" s="30"/>
      <c r="B348" s="141"/>
      <c r="C348" s="142" t="s">
        <v>663</v>
      </c>
      <c r="D348" s="142" t="s">
        <v>131</v>
      </c>
      <c r="E348" s="143" t="s">
        <v>664</v>
      </c>
      <c r="F348" s="144" t="s">
        <v>665</v>
      </c>
      <c r="G348" s="145" t="s">
        <v>141</v>
      </c>
      <c r="H348" s="146">
        <v>3</v>
      </c>
      <c r="I348" s="147"/>
      <c r="J348" s="148">
        <f>ROUND(I348*H348,2)</f>
        <v>0</v>
      </c>
      <c r="K348" s="144" t="s">
        <v>1</v>
      </c>
      <c r="L348" s="31"/>
      <c r="M348" s="149" t="s">
        <v>1</v>
      </c>
      <c r="N348" s="150" t="s">
        <v>41</v>
      </c>
      <c r="O348" s="56"/>
      <c r="P348" s="151">
        <f>O348*H348</f>
        <v>0</v>
      </c>
      <c r="Q348" s="151">
        <v>0</v>
      </c>
      <c r="R348" s="151">
        <f>Q348*H348</f>
        <v>0</v>
      </c>
      <c r="S348" s="151">
        <v>0</v>
      </c>
      <c r="T348" s="152">
        <f>S348*H348</f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53" t="s">
        <v>136</v>
      </c>
      <c r="AT348" s="153" t="s">
        <v>131</v>
      </c>
      <c r="AU348" s="153" t="s">
        <v>84</v>
      </c>
      <c r="AY348" s="15" t="s">
        <v>129</v>
      </c>
      <c r="BE348" s="154">
        <f>IF(N348="základní",J348,0)</f>
        <v>0</v>
      </c>
      <c r="BF348" s="154">
        <f>IF(N348="snížená",J348,0)</f>
        <v>0</v>
      </c>
      <c r="BG348" s="154">
        <f>IF(N348="zákl. přenesená",J348,0)</f>
        <v>0</v>
      </c>
      <c r="BH348" s="154">
        <f>IF(N348="sníž. přenesená",J348,0)</f>
        <v>0</v>
      </c>
      <c r="BI348" s="154">
        <f>IF(N348="nulová",J348,0)</f>
        <v>0</v>
      </c>
      <c r="BJ348" s="15" t="s">
        <v>84</v>
      </c>
      <c r="BK348" s="154">
        <f>ROUND(I348*H348,2)</f>
        <v>0</v>
      </c>
      <c r="BL348" s="15" t="s">
        <v>136</v>
      </c>
      <c r="BM348" s="153" t="s">
        <v>666</v>
      </c>
    </row>
    <row r="349" spans="1:65" s="2" customFormat="1" ht="16.5" customHeight="1">
      <c r="A349" s="30"/>
      <c r="B349" s="141"/>
      <c r="C349" s="142" t="s">
        <v>667</v>
      </c>
      <c r="D349" s="142" t="s">
        <v>131</v>
      </c>
      <c r="E349" s="143" t="s">
        <v>668</v>
      </c>
      <c r="F349" s="144" t="s">
        <v>669</v>
      </c>
      <c r="G349" s="145" t="s">
        <v>661</v>
      </c>
      <c r="H349" s="146">
        <v>1</v>
      </c>
      <c r="I349" s="147"/>
      <c r="J349" s="148">
        <f>ROUND(I349*H349,2)</f>
        <v>0</v>
      </c>
      <c r="K349" s="144" t="s">
        <v>1</v>
      </c>
      <c r="L349" s="31"/>
      <c r="M349" s="175" t="s">
        <v>1</v>
      </c>
      <c r="N349" s="176" t="s">
        <v>41</v>
      </c>
      <c r="O349" s="177"/>
      <c r="P349" s="178">
        <f>O349*H349</f>
        <v>0</v>
      </c>
      <c r="Q349" s="178">
        <v>0</v>
      </c>
      <c r="R349" s="178">
        <f>Q349*H349</f>
        <v>0</v>
      </c>
      <c r="S349" s="178">
        <v>0</v>
      </c>
      <c r="T349" s="179">
        <f>S349*H349</f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53" t="s">
        <v>136</v>
      </c>
      <c r="AT349" s="153" t="s">
        <v>131</v>
      </c>
      <c r="AU349" s="153" t="s">
        <v>84</v>
      </c>
      <c r="AY349" s="15" t="s">
        <v>129</v>
      </c>
      <c r="BE349" s="154">
        <f>IF(N349="základní",J349,0)</f>
        <v>0</v>
      </c>
      <c r="BF349" s="154">
        <f>IF(N349="snížená",J349,0)</f>
        <v>0</v>
      </c>
      <c r="BG349" s="154">
        <f>IF(N349="zákl. přenesená",J349,0)</f>
        <v>0</v>
      </c>
      <c r="BH349" s="154">
        <f>IF(N349="sníž. přenesená",J349,0)</f>
        <v>0</v>
      </c>
      <c r="BI349" s="154">
        <f>IF(N349="nulová",J349,0)</f>
        <v>0</v>
      </c>
      <c r="BJ349" s="15" t="s">
        <v>84</v>
      </c>
      <c r="BK349" s="154">
        <f>ROUND(I349*H349,2)</f>
        <v>0</v>
      </c>
      <c r="BL349" s="15" t="s">
        <v>136</v>
      </c>
      <c r="BM349" s="153" t="s">
        <v>670</v>
      </c>
    </row>
    <row r="350" spans="1:65" s="2" customFormat="1" ht="6.95" customHeight="1">
      <c r="A350" s="30"/>
      <c r="B350" s="45"/>
      <c r="C350" s="46"/>
      <c r="D350" s="46"/>
      <c r="E350" s="46"/>
      <c r="F350" s="46"/>
      <c r="G350" s="46"/>
      <c r="H350" s="46"/>
      <c r="I350" s="46"/>
      <c r="J350" s="46"/>
      <c r="K350" s="46"/>
      <c r="L350" s="31"/>
      <c r="M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</row>
  </sheetData>
  <autoFilter ref="C128:K349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5" t="s">
        <v>89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86</v>
      </c>
    </row>
    <row r="4" spans="1:46" s="1" customFormat="1" ht="24.95" customHeight="1">
      <c r="B4" s="18"/>
      <c r="D4" s="19" t="s">
        <v>93</v>
      </c>
      <c r="L4" s="18"/>
      <c r="M4" s="91" t="s">
        <v>10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5" t="s">
        <v>16</v>
      </c>
      <c r="L6" s="18"/>
    </row>
    <row r="7" spans="1:46" s="1" customFormat="1" ht="16.5" customHeight="1">
      <c r="B7" s="18"/>
      <c r="E7" s="220" t="str">
        <f>'Rekapitulace stavby'!K6</f>
        <v>Chodník podél silnice I/21 - Chodová Planá - III.etapa</v>
      </c>
      <c r="F7" s="221"/>
      <c r="G7" s="221"/>
      <c r="H7" s="221"/>
      <c r="L7" s="18"/>
    </row>
    <row r="8" spans="1:46" s="2" customFormat="1" ht="12" customHeight="1">
      <c r="A8" s="30"/>
      <c r="B8" s="31"/>
      <c r="C8" s="30"/>
      <c r="D8" s="25" t="s">
        <v>94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192" t="s">
        <v>671</v>
      </c>
      <c r="F9" s="219"/>
      <c r="G9" s="219"/>
      <c r="H9" s="219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'Rekapitulace stavby'!AN8</f>
        <v>2. 11. 2022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3" t="s">
        <v>26</v>
      </c>
      <c r="F15" s="30"/>
      <c r="G15" s="30"/>
      <c r="H15" s="30"/>
      <c r="I15" s="25" t="s">
        <v>27</v>
      </c>
      <c r="J15" s="23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'Rekapitulace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22" t="str">
        <f>'Rekapitulace stavby'!E14</f>
        <v>Vyplň údaj</v>
      </c>
      <c r="F18" s="211"/>
      <c r="G18" s="211"/>
      <c r="H18" s="211"/>
      <c r="I18" s="25" t="s">
        <v>27</v>
      </c>
      <c r="J18" s="26" t="str">
        <f>'Rekapitulace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3" t="s">
        <v>31</v>
      </c>
      <c r="F21" s="30"/>
      <c r="G21" s="30"/>
      <c r="H21" s="30"/>
      <c r="I21" s="25" t="s">
        <v>27</v>
      </c>
      <c r="J21" s="23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5" t="s">
        <v>33</v>
      </c>
      <c r="E23" s="30"/>
      <c r="F23" s="30"/>
      <c r="G23" s="30"/>
      <c r="H23" s="30"/>
      <c r="I23" s="25" t="s">
        <v>25</v>
      </c>
      <c r="J23" s="23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3" t="s">
        <v>34</v>
      </c>
      <c r="F24" s="30"/>
      <c r="G24" s="30"/>
      <c r="H24" s="30"/>
      <c r="I24" s="25" t="s">
        <v>27</v>
      </c>
      <c r="J24" s="23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5" t="s">
        <v>35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2"/>
      <c r="B27" s="93"/>
      <c r="C27" s="92"/>
      <c r="D27" s="92"/>
      <c r="E27" s="215" t="s">
        <v>1</v>
      </c>
      <c r="F27" s="215"/>
      <c r="G27" s="215"/>
      <c r="H27" s="215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5" t="s">
        <v>36</v>
      </c>
      <c r="E30" s="30"/>
      <c r="F30" s="30"/>
      <c r="G30" s="30"/>
      <c r="H30" s="30"/>
      <c r="I30" s="30"/>
      <c r="J30" s="69">
        <f>ROUND(J124,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38</v>
      </c>
      <c r="G32" s="30"/>
      <c r="H32" s="30"/>
      <c r="I32" s="34" t="s">
        <v>37</v>
      </c>
      <c r="J32" s="34" t="s">
        <v>39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6" t="s">
        <v>40</v>
      </c>
      <c r="E33" s="25" t="s">
        <v>41</v>
      </c>
      <c r="F33" s="97">
        <f>ROUND((SUM(BE124:BE189)),  2)</f>
        <v>0</v>
      </c>
      <c r="G33" s="30"/>
      <c r="H33" s="30"/>
      <c r="I33" s="98">
        <v>0.21</v>
      </c>
      <c r="J33" s="97">
        <f>ROUND(((SUM(BE124:BE189))*I33),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5" t="s">
        <v>42</v>
      </c>
      <c r="F34" s="97">
        <f>ROUND((SUM(BF124:BF189)),  2)</f>
        <v>0</v>
      </c>
      <c r="G34" s="30"/>
      <c r="H34" s="30"/>
      <c r="I34" s="98">
        <v>0.15</v>
      </c>
      <c r="J34" s="97">
        <f>ROUND(((SUM(BF124:BF189))*I34),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43</v>
      </c>
      <c r="F35" s="97">
        <f>ROUND((SUM(BG124:BG189)),  2)</f>
        <v>0</v>
      </c>
      <c r="G35" s="30"/>
      <c r="H35" s="30"/>
      <c r="I35" s="98">
        <v>0.21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44</v>
      </c>
      <c r="F36" s="97">
        <f>ROUND((SUM(BH124:BH189)),  2)</f>
        <v>0</v>
      </c>
      <c r="G36" s="30"/>
      <c r="H36" s="30"/>
      <c r="I36" s="98">
        <v>0.15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45</v>
      </c>
      <c r="F37" s="97">
        <f>ROUND((SUM(BI124:BI189)),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9"/>
      <c r="D39" s="100" t="s">
        <v>46</v>
      </c>
      <c r="E39" s="58"/>
      <c r="F39" s="58"/>
      <c r="G39" s="101" t="s">
        <v>47</v>
      </c>
      <c r="H39" s="102" t="s">
        <v>48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0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4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0"/>
      <c r="B61" s="31"/>
      <c r="C61" s="30"/>
      <c r="D61" s="43" t="s">
        <v>51</v>
      </c>
      <c r="E61" s="33"/>
      <c r="F61" s="105" t="s">
        <v>52</v>
      </c>
      <c r="G61" s="43" t="s">
        <v>51</v>
      </c>
      <c r="H61" s="33"/>
      <c r="I61" s="33"/>
      <c r="J61" s="106" t="s">
        <v>52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0"/>
      <c r="B65" s="31"/>
      <c r="C65" s="30"/>
      <c r="D65" s="41" t="s">
        <v>53</v>
      </c>
      <c r="E65" s="44"/>
      <c r="F65" s="44"/>
      <c r="G65" s="41" t="s">
        <v>54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0"/>
      <c r="B76" s="31"/>
      <c r="C76" s="30"/>
      <c r="D76" s="43" t="s">
        <v>51</v>
      </c>
      <c r="E76" s="33"/>
      <c r="F76" s="105" t="s">
        <v>52</v>
      </c>
      <c r="G76" s="43" t="s">
        <v>51</v>
      </c>
      <c r="H76" s="33"/>
      <c r="I76" s="33"/>
      <c r="J76" s="106" t="s">
        <v>52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96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20" t="str">
        <f>E7</f>
        <v>Chodník podél silnice I/21 - Chodová Planá - III.etapa</v>
      </c>
      <c r="F85" s="221"/>
      <c r="G85" s="221"/>
      <c r="H85" s="221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94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192" t="str">
        <f>E9</f>
        <v>20 - Veřejné osvětlení</v>
      </c>
      <c r="F87" s="219"/>
      <c r="G87" s="219"/>
      <c r="H87" s="219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20</v>
      </c>
      <c r="D89" s="30"/>
      <c r="E89" s="30"/>
      <c r="F89" s="23" t="str">
        <f>F12</f>
        <v>Chodová Planá</v>
      </c>
      <c r="G89" s="30"/>
      <c r="H89" s="30"/>
      <c r="I89" s="25" t="s">
        <v>22</v>
      </c>
      <c r="J89" s="53" t="str">
        <f>IF(J12="","",J12)</f>
        <v>2. 11. 2022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24</v>
      </c>
      <c r="D91" s="30"/>
      <c r="E91" s="30"/>
      <c r="F91" s="23" t="str">
        <f>E15</f>
        <v>M2stys Chodová Planá</v>
      </c>
      <c r="G91" s="30"/>
      <c r="H91" s="30"/>
      <c r="I91" s="25" t="s">
        <v>30</v>
      </c>
      <c r="J91" s="28" t="str">
        <f>E21</f>
        <v>Bc.Pašava Michal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33</v>
      </c>
      <c r="J92" s="28" t="str">
        <f>E24</f>
        <v>Milan Hájek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07" t="s">
        <v>97</v>
      </c>
      <c r="D94" s="99"/>
      <c r="E94" s="99"/>
      <c r="F94" s="99"/>
      <c r="G94" s="99"/>
      <c r="H94" s="99"/>
      <c r="I94" s="99"/>
      <c r="J94" s="108" t="s">
        <v>98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09" t="s">
        <v>99</v>
      </c>
      <c r="D96" s="30"/>
      <c r="E96" s="30"/>
      <c r="F96" s="30"/>
      <c r="G96" s="30"/>
      <c r="H96" s="30"/>
      <c r="I96" s="30"/>
      <c r="J96" s="69">
        <f>J124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100</v>
      </c>
    </row>
    <row r="97" spans="1:31" s="9" customFormat="1" ht="24.95" customHeight="1">
      <c r="B97" s="110"/>
      <c r="D97" s="111" t="s">
        <v>101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1:31" s="10" customFormat="1" ht="19.899999999999999" customHeight="1">
      <c r="B98" s="114"/>
      <c r="D98" s="115" t="s">
        <v>102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1:31" s="10" customFormat="1" ht="19.899999999999999" customHeight="1">
      <c r="B99" s="114"/>
      <c r="D99" s="115" t="s">
        <v>105</v>
      </c>
      <c r="E99" s="116"/>
      <c r="F99" s="116"/>
      <c r="G99" s="116"/>
      <c r="H99" s="116"/>
      <c r="I99" s="116"/>
      <c r="J99" s="117">
        <f>J131</f>
        <v>0</v>
      </c>
      <c r="L99" s="114"/>
    </row>
    <row r="100" spans="1:31" s="10" customFormat="1" ht="19.899999999999999" customHeight="1">
      <c r="B100" s="114"/>
      <c r="D100" s="115" t="s">
        <v>107</v>
      </c>
      <c r="E100" s="116"/>
      <c r="F100" s="116"/>
      <c r="G100" s="116"/>
      <c r="H100" s="116"/>
      <c r="I100" s="116"/>
      <c r="J100" s="117">
        <f>J139</f>
        <v>0</v>
      </c>
      <c r="L100" s="114"/>
    </row>
    <row r="101" spans="1:31" s="10" customFormat="1" ht="19.899999999999999" customHeight="1">
      <c r="B101" s="114"/>
      <c r="D101" s="115" t="s">
        <v>108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1:31" s="10" customFormat="1" ht="19.899999999999999" customHeight="1">
      <c r="B102" s="114"/>
      <c r="D102" s="115" t="s">
        <v>109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1:31" s="9" customFormat="1" ht="24.95" customHeight="1">
      <c r="B103" s="110"/>
      <c r="D103" s="111" t="s">
        <v>110</v>
      </c>
      <c r="E103" s="112"/>
      <c r="F103" s="112"/>
      <c r="G103" s="112"/>
      <c r="H103" s="112"/>
      <c r="I103" s="112"/>
      <c r="J103" s="113">
        <f>J151</f>
        <v>0</v>
      </c>
      <c r="L103" s="110"/>
    </row>
    <row r="104" spans="1:31" s="10" customFormat="1" ht="19.899999999999999" customHeight="1">
      <c r="B104" s="114"/>
      <c r="D104" s="115" t="s">
        <v>112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19" t="s">
        <v>114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5" t="s">
        <v>16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6.5" customHeight="1">
      <c r="A114" s="30"/>
      <c r="B114" s="31"/>
      <c r="C114" s="30"/>
      <c r="D114" s="30"/>
      <c r="E114" s="220" t="str">
        <f>E7</f>
        <v>Chodník podél silnice I/21 - Chodová Planá - III.etapa</v>
      </c>
      <c r="F114" s="221"/>
      <c r="G114" s="221"/>
      <c r="H114" s="221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5" t="s">
        <v>94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192" t="str">
        <f>E9</f>
        <v>20 - Veřejné osvětlení</v>
      </c>
      <c r="F116" s="219"/>
      <c r="G116" s="219"/>
      <c r="H116" s="219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5" t="s">
        <v>20</v>
      </c>
      <c r="D118" s="30"/>
      <c r="E118" s="30"/>
      <c r="F118" s="23" t="str">
        <f>F12</f>
        <v>Chodová Planá</v>
      </c>
      <c r="G118" s="30"/>
      <c r="H118" s="30"/>
      <c r="I118" s="25" t="s">
        <v>22</v>
      </c>
      <c r="J118" s="53" t="str">
        <f>IF(J12="","",J12)</f>
        <v>2. 11. 2022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2" customHeight="1">
      <c r="A120" s="30"/>
      <c r="B120" s="31"/>
      <c r="C120" s="25" t="s">
        <v>24</v>
      </c>
      <c r="D120" s="30"/>
      <c r="E120" s="30"/>
      <c r="F120" s="23" t="str">
        <f>E15</f>
        <v>M2stys Chodová Planá</v>
      </c>
      <c r="G120" s="30"/>
      <c r="H120" s="30"/>
      <c r="I120" s="25" t="s">
        <v>30</v>
      </c>
      <c r="J120" s="28" t="str">
        <f>E21</f>
        <v>Bc.Pašava Michal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5" t="s">
        <v>28</v>
      </c>
      <c r="D121" s="30"/>
      <c r="E121" s="30"/>
      <c r="F121" s="23" t="str">
        <f>IF(E18="","",E18)</f>
        <v>Vyplň údaj</v>
      </c>
      <c r="G121" s="30"/>
      <c r="H121" s="30"/>
      <c r="I121" s="25" t="s">
        <v>33</v>
      </c>
      <c r="J121" s="28" t="str">
        <f>E24</f>
        <v>Milan Hájek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18"/>
      <c r="B123" s="119"/>
      <c r="C123" s="120" t="s">
        <v>115</v>
      </c>
      <c r="D123" s="121" t="s">
        <v>61</v>
      </c>
      <c r="E123" s="121" t="s">
        <v>57</v>
      </c>
      <c r="F123" s="121" t="s">
        <v>58</v>
      </c>
      <c r="G123" s="121" t="s">
        <v>116</v>
      </c>
      <c r="H123" s="121" t="s">
        <v>117</v>
      </c>
      <c r="I123" s="121" t="s">
        <v>118</v>
      </c>
      <c r="J123" s="121" t="s">
        <v>98</v>
      </c>
      <c r="K123" s="122" t="s">
        <v>119</v>
      </c>
      <c r="L123" s="123"/>
      <c r="M123" s="60" t="s">
        <v>1</v>
      </c>
      <c r="N123" s="61" t="s">
        <v>40</v>
      </c>
      <c r="O123" s="61" t="s">
        <v>120</v>
      </c>
      <c r="P123" s="61" t="s">
        <v>121</v>
      </c>
      <c r="Q123" s="61" t="s">
        <v>122</v>
      </c>
      <c r="R123" s="61" t="s">
        <v>123</v>
      </c>
      <c r="S123" s="61" t="s">
        <v>124</v>
      </c>
      <c r="T123" s="62" t="s">
        <v>125</v>
      </c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</row>
    <row r="124" spans="1:65" s="2" customFormat="1" ht="22.9" customHeight="1">
      <c r="A124" s="30"/>
      <c r="B124" s="31"/>
      <c r="C124" s="67" t="s">
        <v>126</v>
      </c>
      <c r="D124" s="30"/>
      <c r="E124" s="30"/>
      <c r="F124" s="30"/>
      <c r="G124" s="30"/>
      <c r="H124" s="30"/>
      <c r="I124" s="30"/>
      <c r="J124" s="124">
        <f>BK124</f>
        <v>0</v>
      </c>
      <c r="K124" s="30"/>
      <c r="L124" s="31"/>
      <c r="M124" s="63"/>
      <c r="N124" s="54"/>
      <c r="O124" s="64"/>
      <c r="P124" s="125">
        <f>P125+P151</f>
        <v>0</v>
      </c>
      <c r="Q124" s="64"/>
      <c r="R124" s="125">
        <f>R125+R151</f>
        <v>2.1115620000000002</v>
      </c>
      <c r="S124" s="64"/>
      <c r="T124" s="126">
        <f>T125+T151</f>
        <v>1.1060000000000001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5" t="s">
        <v>75</v>
      </c>
      <c r="AU124" s="15" t="s">
        <v>100</v>
      </c>
      <c r="BK124" s="127">
        <f>BK125+BK151</f>
        <v>0</v>
      </c>
    </row>
    <row r="125" spans="1:65" s="12" customFormat="1" ht="25.9" customHeight="1">
      <c r="B125" s="128"/>
      <c r="D125" s="129" t="s">
        <v>75</v>
      </c>
      <c r="E125" s="130" t="s">
        <v>127</v>
      </c>
      <c r="F125" s="130" t="s">
        <v>128</v>
      </c>
      <c r="I125" s="131"/>
      <c r="J125" s="132">
        <f>BK125</f>
        <v>0</v>
      </c>
      <c r="L125" s="128"/>
      <c r="M125" s="133"/>
      <c r="N125" s="134"/>
      <c r="O125" s="134"/>
      <c r="P125" s="135">
        <f>P126+P131+P139+P144+P149</f>
        <v>0</v>
      </c>
      <c r="Q125" s="134"/>
      <c r="R125" s="135">
        <f>R126+R131+R139+R144+R149</f>
        <v>2.1115620000000002</v>
      </c>
      <c r="S125" s="134"/>
      <c r="T125" s="136">
        <f>T126+T131+T139+T144+T149</f>
        <v>1.1060000000000001</v>
      </c>
      <c r="AR125" s="129" t="s">
        <v>84</v>
      </c>
      <c r="AT125" s="137" t="s">
        <v>75</v>
      </c>
      <c r="AU125" s="137" t="s">
        <v>76</v>
      </c>
      <c r="AY125" s="129" t="s">
        <v>129</v>
      </c>
      <c r="BK125" s="138">
        <f>BK126+BK131+BK139+BK144+BK149</f>
        <v>0</v>
      </c>
    </row>
    <row r="126" spans="1:65" s="12" customFormat="1" ht="22.9" customHeight="1">
      <c r="B126" s="128"/>
      <c r="D126" s="129" t="s">
        <v>75</v>
      </c>
      <c r="E126" s="139" t="s">
        <v>84</v>
      </c>
      <c r="F126" s="139" t="s">
        <v>130</v>
      </c>
      <c r="I126" s="131"/>
      <c r="J126" s="140">
        <f>BK126</f>
        <v>0</v>
      </c>
      <c r="L126" s="128"/>
      <c r="M126" s="133"/>
      <c r="N126" s="134"/>
      <c r="O126" s="134"/>
      <c r="P126" s="135">
        <f>SUM(P127:P130)</f>
        <v>0</v>
      </c>
      <c r="Q126" s="134"/>
      <c r="R126" s="135">
        <f>SUM(R127:R130)</f>
        <v>0</v>
      </c>
      <c r="S126" s="134"/>
      <c r="T126" s="136">
        <f>SUM(T127:T130)</f>
        <v>1.1060000000000001</v>
      </c>
      <c r="AR126" s="129" t="s">
        <v>84</v>
      </c>
      <c r="AT126" s="137" t="s">
        <v>75</v>
      </c>
      <c r="AU126" s="137" t="s">
        <v>84</v>
      </c>
      <c r="AY126" s="129" t="s">
        <v>129</v>
      </c>
      <c r="BK126" s="138">
        <f>SUM(BK127:BK130)</f>
        <v>0</v>
      </c>
    </row>
    <row r="127" spans="1:65" s="2" customFormat="1" ht="24.2" customHeight="1">
      <c r="A127" s="30"/>
      <c r="B127" s="141"/>
      <c r="C127" s="142" t="s">
        <v>84</v>
      </c>
      <c r="D127" s="142" t="s">
        <v>131</v>
      </c>
      <c r="E127" s="143" t="s">
        <v>672</v>
      </c>
      <c r="F127" s="144" t="s">
        <v>673</v>
      </c>
      <c r="G127" s="145" t="s">
        <v>134</v>
      </c>
      <c r="H127" s="146">
        <v>3.5</v>
      </c>
      <c r="I127" s="147"/>
      <c r="J127" s="148">
        <f>ROUND(I127*H127,2)</f>
        <v>0</v>
      </c>
      <c r="K127" s="144" t="s">
        <v>135</v>
      </c>
      <c r="L127" s="31"/>
      <c r="M127" s="149" t="s">
        <v>1</v>
      </c>
      <c r="N127" s="150" t="s">
        <v>41</v>
      </c>
      <c r="O127" s="56"/>
      <c r="P127" s="151">
        <f>O127*H127</f>
        <v>0</v>
      </c>
      <c r="Q127" s="151">
        <v>0</v>
      </c>
      <c r="R127" s="151">
        <f>Q127*H127</f>
        <v>0</v>
      </c>
      <c r="S127" s="151">
        <v>0.316</v>
      </c>
      <c r="T127" s="152">
        <f>S127*H127</f>
        <v>1.1060000000000001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3" t="s">
        <v>136</v>
      </c>
      <c r="AT127" s="153" t="s">
        <v>131</v>
      </c>
      <c r="AU127" s="153" t="s">
        <v>86</v>
      </c>
      <c r="AY127" s="15" t="s">
        <v>129</v>
      </c>
      <c r="BE127" s="154">
        <f>IF(N127="základní",J127,0)</f>
        <v>0</v>
      </c>
      <c r="BF127" s="154">
        <f>IF(N127="snížená",J127,0)</f>
        <v>0</v>
      </c>
      <c r="BG127" s="154">
        <f>IF(N127="zákl. přenesená",J127,0)</f>
        <v>0</v>
      </c>
      <c r="BH127" s="154">
        <f>IF(N127="sníž. přenesená",J127,0)</f>
        <v>0</v>
      </c>
      <c r="BI127" s="154">
        <f>IF(N127="nulová",J127,0)</f>
        <v>0</v>
      </c>
      <c r="BJ127" s="15" t="s">
        <v>84</v>
      </c>
      <c r="BK127" s="154">
        <f>ROUND(I127*H127,2)</f>
        <v>0</v>
      </c>
      <c r="BL127" s="15" t="s">
        <v>136</v>
      </c>
      <c r="BM127" s="153" t="s">
        <v>674</v>
      </c>
    </row>
    <row r="128" spans="1:65" s="13" customFormat="1">
      <c r="B128" s="155"/>
      <c r="D128" s="156" t="s">
        <v>138</v>
      </c>
      <c r="E128" s="157" t="s">
        <v>1</v>
      </c>
      <c r="F128" s="158" t="s">
        <v>675</v>
      </c>
      <c r="H128" s="159">
        <v>3.5</v>
      </c>
      <c r="I128" s="160"/>
      <c r="L128" s="155"/>
      <c r="M128" s="161"/>
      <c r="N128" s="162"/>
      <c r="O128" s="162"/>
      <c r="P128" s="162"/>
      <c r="Q128" s="162"/>
      <c r="R128" s="162"/>
      <c r="S128" s="162"/>
      <c r="T128" s="163"/>
      <c r="AT128" s="157" t="s">
        <v>138</v>
      </c>
      <c r="AU128" s="157" t="s">
        <v>86</v>
      </c>
      <c r="AV128" s="13" t="s">
        <v>86</v>
      </c>
      <c r="AW128" s="13" t="s">
        <v>32</v>
      </c>
      <c r="AX128" s="13" t="s">
        <v>84</v>
      </c>
      <c r="AY128" s="157" t="s">
        <v>129</v>
      </c>
    </row>
    <row r="129" spans="1:65" s="2" customFormat="1" ht="24.2" customHeight="1">
      <c r="A129" s="30"/>
      <c r="B129" s="141"/>
      <c r="C129" s="142" t="s">
        <v>86</v>
      </c>
      <c r="D129" s="142" t="s">
        <v>131</v>
      </c>
      <c r="E129" s="143" t="s">
        <v>236</v>
      </c>
      <c r="F129" s="144" t="s">
        <v>237</v>
      </c>
      <c r="G129" s="145" t="s">
        <v>134</v>
      </c>
      <c r="H129" s="146">
        <v>3.5</v>
      </c>
      <c r="I129" s="147"/>
      <c r="J129" s="148">
        <f>ROUND(I129*H129,2)</f>
        <v>0</v>
      </c>
      <c r="K129" s="144" t="s">
        <v>135</v>
      </c>
      <c r="L129" s="31"/>
      <c r="M129" s="149" t="s">
        <v>1</v>
      </c>
      <c r="N129" s="150" t="s">
        <v>41</v>
      </c>
      <c r="O129" s="56"/>
      <c r="P129" s="151">
        <f>O129*H129</f>
        <v>0</v>
      </c>
      <c r="Q129" s="151">
        <v>0</v>
      </c>
      <c r="R129" s="151">
        <f>Q129*H129</f>
        <v>0</v>
      </c>
      <c r="S129" s="151">
        <v>0</v>
      </c>
      <c r="T129" s="152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3" t="s">
        <v>136</v>
      </c>
      <c r="AT129" s="153" t="s">
        <v>131</v>
      </c>
      <c r="AU129" s="153" t="s">
        <v>86</v>
      </c>
      <c r="AY129" s="15" t="s">
        <v>129</v>
      </c>
      <c r="BE129" s="154">
        <f>IF(N129="základní",J129,0)</f>
        <v>0</v>
      </c>
      <c r="BF129" s="154">
        <f>IF(N129="snížená",J129,0)</f>
        <v>0</v>
      </c>
      <c r="BG129" s="154">
        <f>IF(N129="zákl. přenesená",J129,0)</f>
        <v>0</v>
      </c>
      <c r="BH129" s="154">
        <f>IF(N129="sníž. přenesená",J129,0)</f>
        <v>0</v>
      </c>
      <c r="BI129" s="154">
        <f>IF(N129="nulová",J129,0)</f>
        <v>0</v>
      </c>
      <c r="BJ129" s="15" t="s">
        <v>84</v>
      </c>
      <c r="BK129" s="154">
        <f>ROUND(I129*H129,2)</f>
        <v>0</v>
      </c>
      <c r="BL129" s="15" t="s">
        <v>136</v>
      </c>
      <c r="BM129" s="153" t="s">
        <v>676</v>
      </c>
    </row>
    <row r="130" spans="1:65" s="13" customFormat="1">
      <c r="B130" s="155"/>
      <c r="D130" s="156" t="s">
        <v>138</v>
      </c>
      <c r="E130" s="157" t="s">
        <v>1</v>
      </c>
      <c r="F130" s="158" t="s">
        <v>675</v>
      </c>
      <c r="H130" s="159">
        <v>3.5</v>
      </c>
      <c r="I130" s="160"/>
      <c r="L130" s="155"/>
      <c r="M130" s="161"/>
      <c r="N130" s="162"/>
      <c r="O130" s="162"/>
      <c r="P130" s="162"/>
      <c r="Q130" s="162"/>
      <c r="R130" s="162"/>
      <c r="S130" s="162"/>
      <c r="T130" s="163"/>
      <c r="AT130" s="157" t="s">
        <v>138</v>
      </c>
      <c r="AU130" s="157" t="s">
        <v>86</v>
      </c>
      <c r="AV130" s="13" t="s">
        <v>86</v>
      </c>
      <c r="AW130" s="13" t="s">
        <v>32</v>
      </c>
      <c r="AX130" s="13" t="s">
        <v>76</v>
      </c>
      <c r="AY130" s="157" t="s">
        <v>129</v>
      </c>
    </row>
    <row r="131" spans="1:65" s="12" customFormat="1" ht="22.9" customHeight="1">
      <c r="B131" s="128"/>
      <c r="D131" s="129" t="s">
        <v>75</v>
      </c>
      <c r="E131" s="139" t="s">
        <v>152</v>
      </c>
      <c r="F131" s="139" t="s">
        <v>280</v>
      </c>
      <c r="I131" s="131"/>
      <c r="J131" s="140">
        <f>BK131</f>
        <v>0</v>
      </c>
      <c r="L131" s="128"/>
      <c r="M131" s="133"/>
      <c r="N131" s="134"/>
      <c r="O131" s="134"/>
      <c r="P131" s="135">
        <f>SUM(P132:P138)</f>
        <v>0</v>
      </c>
      <c r="Q131" s="134"/>
      <c r="R131" s="135">
        <f>SUM(R132:R138)</f>
        <v>2.1107100000000001</v>
      </c>
      <c r="S131" s="134"/>
      <c r="T131" s="136">
        <f>SUM(T132:T138)</f>
        <v>0</v>
      </c>
      <c r="AR131" s="129" t="s">
        <v>84</v>
      </c>
      <c r="AT131" s="137" t="s">
        <v>75</v>
      </c>
      <c r="AU131" s="137" t="s">
        <v>84</v>
      </c>
      <c r="AY131" s="129" t="s">
        <v>129</v>
      </c>
      <c r="BK131" s="138">
        <f>SUM(BK132:BK138)</f>
        <v>0</v>
      </c>
    </row>
    <row r="132" spans="1:65" s="2" customFormat="1" ht="37.9" customHeight="1">
      <c r="A132" s="30"/>
      <c r="B132" s="141"/>
      <c r="C132" s="142" t="s">
        <v>143</v>
      </c>
      <c r="D132" s="142" t="s">
        <v>131</v>
      </c>
      <c r="E132" s="143" t="s">
        <v>677</v>
      </c>
      <c r="F132" s="144" t="s">
        <v>678</v>
      </c>
      <c r="G132" s="145" t="s">
        <v>134</v>
      </c>
      <c r="H132" s="146">
        <v>3.5</v>
      </c>
      <c r="I132" s="147"/>
      <c r="J132" s="148">
        <f>ROUND(I132*H132,2)</f>
        <v>0</v>
      </c>
      <c r="K132" s="144" t="s">
        <v>135</v>
      </c>
      <c r="L132" s="31"/>
      <c r="M132" s="149" t="s">
        <v>1</v>
      </c>
      <c r="N132" s="150" t="s">
        <v>41</v>
      </c>
      <c r="O132" s="56"/>
      <c r="P132" s="151">
        <f>O132*H132</f>
        <v>0</v>
      </c>
      <c r="Q132" s="151">
        <v>0.39561000000000002</v>
      </c>
      <c r="R132" s="151">
        <f>Q132*H132</f>
        <v>1.3846350000000001</v>
      </c>
      <c r="S132" s="151">
        <v>0</v>
      </c>
      <c r="T132" s="152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3" t="s">
        <v>136</v>
      </c>
      <c r="AT132" s="153" t="s">
        <v>131</v>
      </c>
      <c r="AU132" s="153" t="s">
        <v>86</v>
      </c>
      <c r="AY132" s="15" t="s">
        <v>129</v>
      </c>
      <c r="BE132" s="154">
        <f>IF(N132="základní",J132,0)</f>
        <v>0</v>
      </c>
      <c r="BF132" s="154">
        <f>IF(N132="snížená",J132,0)</f>
        <v>0</v>
      </c>
      <c r="BG132" s="154">
        <f>IF(N132="zákl. přenesená",J132,0)</f>
        <v>0</v>
      </c>
      <c r="BH132" s="154">
        <f>IF(N132="sníž. přenesená",J132,0)</f>
        <v>0</v>
      </c>
      <c r="BI132" s="154">
        <f>IF(N132="nulová",J132,0)</f>
        <v>0</v>
      </c>
      <c r="BJ132" s="15" t="s">
        <v>84</v>
      </c>
      <c r="BK132" s="154">
        <f>ROUND(I132*H132,2)</f>
        <v>0</v>
      </c>
      <c r="BL132" s="15" t="s">
        <v>136</v>
      </c>
      <c r="BM132" s="153" t="s">
        <v>679</v>
      </c>
    </row>
    <row r="133" spans="1:65" s="13" customFormat="1">
      <c r="B133" s="155"/>
      <c r="D133" s="156" t="s">
        <v>138</v>
      </c>
      <c r="E133" s="157" t="s">
        <v>1</v>
      </c>
      <c r="F133" s="158" t="s">
        <v>675</v>
      </c>
      <c r="H133" s="159">
        <v>3.5</v>
      </c>
      <c r="I133" s="160"/>
      <c r="L133" s="155"/>
      <c r="M133" s="161"/>
      <c r="N133" s="162"/>
      <c r="O133" s="162"/>
      <c r="P133" s="162"/>
      <c r="Q133" s="162"/>
      <c r="R133" s="162"/>
      <c r="S133" s="162"/>
      <c r="T133" s="163"/>
      <c r="AT133" s="157" t="s">
        <v>138</v>
      </c>
      <c r="AU133" s="157" t="s">
        <v>86</v>
      </c>
      <c r="AV133" s="13" t="s">
        <v>86</v>
      </c>
      <c r="AW133" s="13" t="s">
        <v>32</v>
      </c>
      <c r="AX133" s="13" t="s">
        <v>84</v>
      </c>
      <c r="AY133" s="157" t="s">
        <v>129</v>
      </c>
    </row>
    <row r="134" spans="1:65" s="2" customFormat="1" ht="33" customHeight="1">
      <c r="A134" s="30"/>
      <c r="B134" s="141"/>
      <c r="C134" s="142" t="s">
        <v>136</v>
      </c>
      <c r="D134" s="142" t="s">
        <v>131</v>
      </c>
      <c r="E134" s="143" t="s">
        <v>680</v>
      </c>
      <c r="F134" s="144" t="s">
        <v>681</v>
      </c>
      <c r="G134" s="145" t="s">
        <v>134</v>
      </c>
      <c r="H134" s="146">
        <v>3.5</v>
      </c>
      <c r="I134" s="147"/>
      <c r="J134" s="148">
        <f>ROUND(I134*H134,2)</f>
        <v>0</v>
      </c>
      <c r="K134" s="144" t="s">
        <v>135</v>
      </c>
      <c r="L134" s="31"/>
      <c r="M134" s="149" t="s">
        <v>1</v>
      </c>
      <c r="N134" s="150" t="s">
        <v>41</v>
      </c>
      <c r="O134" s="56"/>
      <c r="P134" s="151">
        <f>O134*H134</f>
        <v>0</v>
      </c>
      <c r="Q134" s="151">
        <v>0.20745</v>
      </c>
      <c r="R134" s="151">
        <f>Q134*H134</f>
        <v>0.72607500000000003</v>
      </c>
      <c r="S134" s="151">
        <v>0</v>
      </c>
      <c r="T134" s="152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3" t="s">
        <v>136</v>
      </c>
      <c r="AT134" s="153" t="s">
        <v>131</v>
      </c>
      <c r="AU134" s="153" t="s">
        <v>86</v>
      </c>
      <c r="AY134" s="15" t="s">
        <v>129</v>
      </c>
      <c r="BE134" s="154">
        <f>IF(N134="základní",J134,0)</f>
        <v>0</v>
      </c>
      <c r="BF134" s="154">
        <f>IF(N134="snížená",J134,0)</f>
        <v>0</v>
      </c>
      <c r="BG134" s="154">
        <f>IF(N134="zákl. přenesená",J134,0)</f>
        <v>0</v>
      </c>
      <c r="BH134" s="154">
        <f>IF(N134="sníž. přenesená",J134,0)</f>
        <v>0</v>
      </c>
      <c r="BI134" s="154">
        <f>IF(N134="nulová",J134,0)</f>
        <v>0</v>
      </c>
      <c r="BJ134" s="15" t="s">
        <v>84</v>
      </c>
      <c r="BK134" s="154">
        <f>ROUND(I134*H134,2)</f>
        <v>0</v>
      </c>
      <c r="BL134" s="15" t="s">
        <v>136</v>
      </c>
      <c r="BM134" s="153" t="s">
        <v>682</v>
      </c>
    </row>
    <row r="135" spans="1:65" s="2" customFormat="1" ht="24.2" customHeight="1">
      <c r="A135" s="30"/>
      <c r="B135" s="141"/>
      <c r="C135" s="142" t="s">
        <v>152</v>
      </c>
      <c r="D135" s="142" t="s">
        <v>131</v>
      </c>
      <c r="E135" s="143" t="s">
        <v>324</v>
      </c>
      <c r="F135" s="144" t="s">
        <v>325</v>
      </c>
      <c r="G135" s="145" t="s">
        <v>134</v>
      </c>
      <c r="H135" s="146">
        <v>3.5</v>
      </c>
      <c r="I135" s="147"/>
      <c r="J135" s="148">
        <f>ROUND(I135*H135,2)</f>
        <v>0</v>
      </c>
      <c r="K135" s="144" t="s">
        <v>135</v>
      </c>
      <c r="L135" s="31"/>
      <c r="M135" s="149" t="s">
        <v>1</v>
      </c>
      <c r="N135" s="150" t="s">
        <v>41</v>
      </c>
      <c r="O135" s="56"/>
      <c r="P135" s="151">
        <f>O135*H135</f>
        <v>0</v>
      </c>
      <c r="Q135" s="151">
        <v>0</v>
      </c>
      <c r="R135" s="151">
        <f>Q135*H135</f>
        <v>0</v>
      </c>
      <c r="S135" s="151">
        <v>0</v>
      </c>
      <c r="T135" s="152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3" t="s">
        <v>136</v>
      </c>
      <c r="AT135" s="153" t="s">
        <v>131</v>
      </c>
      <c r="AU135" s="153" t="s">
        <v>86</v>
      </c>
      <c r="AY135" s="15" t="s">
        <v>129</v>
      </c>
      <c r="BE135" s="154">
        <f>IF(N135="základní",J135,0)</f>
        <v>0</v>
      </c>
      <c r="BF135" s="154">
        <f>IF(N135="snížená",J135,0)</f>
        <v>0</v>
      </c>
      <c r="BG135" s="154">
        <f>IF(N135="zákl. přenesená",J135,0)</f>
        <v>0</v>
      </c>
      <c r="BH135" s="154">
        <f>IF(N135="sníž. přenesená",J135,0)</f>
        <v>0</v>
      </c>
      <c r="BI135" s="154">
        <f>IF(N135="nulová",J135,0)</f>
        <v>0</v>
      </c>
      <c r="BJ135" s="15" t="s">
        <v>84</v>
      </c>
      <c r="BK135" s="154">
        <f>ROUND(I135*H135,2)</f>
        <v>0</v>
      </c>
      <c r="BL135" s="15" t="s">
        <v>136</v>
      </c>
      <c r="BM135" s="153" t="s">
        <v>683</v>
      </c>
    </row>
    <row r="136" spans="1:65" s="13" customFormat="1">
      <c r="B136" s="155"/>
      <c r="D136" s="156" t="s">
        <v>138</v>
      </c>
      <c r="E136" s="157" t="s">
        <v>1</v>
      </c>
      <c r="F136" s="158" t="s">
        <v>675</v>
      </c>
      <c r="H136" s="159">
        <v>3.5</v>
      </c>
      <c r="I136" s="160"/>
      <c r="L136" s="155"/>
      <c r="M136" s="161"/>
      <c r="N136" s="162"/>
      <c r="O136" s="162"/>
      <c r="P136" s="162"/>
      <c r="Q136" s="162"/>
      <c r="R136" s="162"/>
      <c r="S136" s="162"/>
      <c r="T136" s="163"/>
      <c r="AT136" s="157" t="s">
        <v>138</v>
      </c>
      <c r="AU136" s="157" t="s">
        <v>86</v>
      </c>
      <c r="AV136" s="13" t="s">
        <v>86</v>
      </c>
      <c r="AW136" s="13" t="s">
        <v>32</v>
      </c>
      <c r="AX136" s="13" t="s">
        <v>84</v>
      </c>
      <c r="AY136" s="157" t="s">
        <v>129</v>
      </c>
    </row>
    <row r="137" spans="1:65" s="2" customFormat="1" ht="21.75" customHeight="1">
      <c r="A137" s="30"/>
      <c r="B137" s="141"/>
      <c r="C137" s="142" t="s">
        <v>156</v>
      </c>
      <c r="D137" s="142" t="s">
        <v>131</v>
      </c>
      <c r="E137" s="143" t="s">
        <v>328</v>
      </c>
      <c r="F137" s="144" t="s">
        <v>329</v>
      </c>
      <c r="G137" s="145" t="s">
        <v>134</v>
      </c>
      <c r="H137" s="146">
        <v>3.5</v>
      </c>
      <c r="I137" s="147"/>
      <c r="J137" s="148">
        <f>ROUND(I137*H137,2)</f>
        <v>0</v>
      </c>
      <c r="K137" s="144" t="s">
        <v>135</v>
      </c>
      <c r="L137" s="31"/>
      <c r="M137" s="149" t="s">
        <v>1</v>
      </c>
      <c r="N137" s="150" t="s">
        <v>41</v>
      </c>
      <c r="O137" s="56"/>
      <c r="P137" s="151">
        <f>O137*H137</f>
        <v>0</v>
      </c>
      <c r="Q137" s="151">
        <v>0</v>
      </c>
      <c r="R137" s="151">
        <f>Q137*H137</f>
        <v>0</v>
      </c>
      <c r="S137" s="151">
        <v>0</v>
      </c>
      <c r="T137" s="152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3" t="s">
        <v>136</v>
      </c>
      <c r="AT137" s="153" t="s">
        <v>131</v>
      </c>
      <c r="AU137" s="153" t="s">
        <v>86</v>
      </c>
      <c r="AY137" s="15" t="s">
        <v>129</v>
      </c>
      <c r="BE137" s="154">
        <f>IF(N137="základní",J137,0)</f>
        <v>0</v>
      </c>
      <c r="BF137" s="154">
        <f>IF(N137="snížená",J137,0)</f>
        <v>0</v>
      </c>
      <c r="BG137" s="154">
        <f>IF(N137="zákl. přenesená",J137,0)</f>
        <v>0</v>
      </c>
      <c r="BH137" s="154">
        <f>IF(N137="sníž. přenesená",J137,0)</f>
        <v>0</v>
      </c>
      <c r="BI137" s="154">
        <f>IF(N137="nulová",J137,0)</f>
        <v>0</v>
      </c>
      <c r="BJ137" s="15" t="s">
        <v>84</v>
      </c>
      <c r="BK137" s="154">
        <f>ROUND(I137*H137,2)</f>
        <v>0</v>
      </c>
      <c r="BL137" s="15" t="s">
        <v>136</v>
      </c>
      <c r="BM137" s="153" t="s">
        <v>684</v>
      </c>
    </row>
    <row r="138" spans="1:65" s="13" customFormat="1">
      <c r="B138" s="155"/>
      <c r="D138" s="156" t="s">
        <v>138</v>
      </c>
      <c r="E138" s="157" t="s">
        <v>1</v>
      </c>
      <c r="F138" s="158" t="s">
        <v>675</v>
      </c>
      <c r="H138" s="159">
        <v>3.5</v>
      </c>
      <c r="I138" s="160"/>
      <c r="L138" s="155"/>
      <c r="M138" s="161"/>
      <c r="N138" s="162"/>
      <c r="O138" s="162"/>
      <c r="P138" s="162"/>
      <c r="Q138" s="162"/>
      <c r="R138" s="162"/>
      <c r="S138" s="162"/>
      <c r="T138" s="163"/>
      <c r="AT138" s="157" t="s">
        <v>138</v>
      </c>
      <c r="AU138" s="157" t="s">
        <v>86</v>
      </c>
      <c r="AV138" s="13" t="s">
        <v>86</v>
      </c>
      <c r="AW138" s="13" t="s">
        <v>32</v>
      </c>
      <c r="AX138" s="13" t="s">
        <v>76</v>
      </c>
      <c r="AY138" s="157" t="s">
        <v>129</v>
      </c>
    </row>
    <row r="139" spans="1:65" s="12" customFormat="1" ht="22.9" customHeight="1">
      <c r="B139" s="128"/>
      <c r="D139" s="129" t="s">
        <v>75</v>
      </c>
      <c r="E139" s="139" t="s">
        <v>169</v>
      </c>
      <c r="F139" s="139" t="s">
        <v>439</v>
      </c>
      <c r="I139" s="131"/>
      <c r="J139" s="140">
        <f>BK139</f>
        <v>0</v>
      </c>
      <c r="L139" s="128"/>
      <c r="M139" s="133"/>
      <c r="N139" s="134"/>
      <c r="O139" s="134"/>
      <c r="P139" s="135">
        <f>SUM(P140:P143)</f>
        <v>0</v>
      </c>
      <c r="Q139" s="134"/>
      <c r="R139" s="135">
        <f>SUM(R140:R143)</f>
        <v>8.52E-4</v>
      </c>
      <c r="S139" s="134"/>
      <c r="T139" s="136">
        <f>SUM(T140:T143)</f>
        <v>0</v>
      </c>
      <c r="AR139" s="129" t="s">
        <v>84</v>
      </c>
      <c r="AT139" s="137" t="s">
        <v>75</v>
      </c>
      <c r="AU139" s="137" t="s">
        <v>84</v>
      </c>
      <c r="AY139" s="129" t="s">
        <v>129</v>
      </c>
      <c r="BK139" s="138">
        <f>SUM(BK140:BK143)</f>
        <v>0</v>
      </c>
    </row>
    <row r="140" spans="1:65" s="2" customFormat="1" ht="24.2" customHeight="1">
      <c r="A140" s="30"/>
      <c r="B140" s="141"/>
      <c r="C140" s="142" t="s">
        <v>160</v>
      </c>
      <c r="D140" s="142" t="s">
        <v>131</v>
      </c>
      <c r="E140" s="143" t="s">
        <v>557</v>
      </c>
      <c r="F140" s="144" t="s">
        <v>558</v>
      </c>
      <c r="G140" s="145" t="s">
        <v>163</v>
      </c>
      <c r="H140" s="146">
        <v>14.2</v>
      </c>
      <c r="I140" s="147"/>
      <c r="J140" s="148">
        <f>ROUND(I140*H140,2)</f>
        <v>0</v>
      </c>
      <c r="K140" s="144" t="s">
        <v>135</v>
      </c>
      <c r="L140" s="31"/>
      <c r="M140" s="149" t="s">
        <v>1</v>
      </c>
      <c r="N140" s="150" t="s">
        <v>41</v>
      </c>
      <c r="O140" s="56"/>
      <c r="P140" s="151">
        <f>O140*H140</f>
        <v>0</v>
      </c>
      <c r="Q140" s="151">
        <v>6.0000000000000002E-5</v>
      </c>
      <c r="R140" s="151">
        <f>Q140*H140</f>
        <v>8.52E-4</v>
      </c>
      <c r="S140" s="151">
        <v>0</v>
      </c>
      <c r="T140" s="152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3" t="s">
        <v>136</v>
      </c>
      <c r="AT140" s="153" t="s">
        <v>131</v>
      </c>
      <c r="AU140" s="153" t="s">
        <v>86</v>
      </c>
      <c r="AY140" s="15" t="s">
        <v>129</v>
      </c>
      <c r="BE140" s="154">
        <f>IF(N140="základní",J140,0)</f>
        <v>0</v>
      </c>
      <c r="BF140" s="154">
        <f>IF(N140="snížená",J140,0)</f>
        <v>0</v>
      </c>
      <c r="BG140" s="154">
        <f>IF(N140="zákl. přenesená",J140,0)</f>
        <v>0</v>
      </c>
      <c r="BH140" s="154">
        <f>IF(N140="sníž. přenesená",J140,0)</f>
        <v>0</v>
      </c>
      <c r="BI140" s="154">
        <f>IF(N140="nulová",J140,0)</f>
        <v>0</v>
      </c>
      <c r="BJ140" s="15" t="s">
        <v>84</v>
      </c>
      <c r="BK140" s="154">
        <f>ROUND(I140*H140,2)</f>
        <v>0</v>
      </c>
      <c r="BL140" s="15" t="s">
        <v>136</v>
      </c>
      <c r="BM140" s="153" t="s">
        <v>685</v>
      </c>
    </row>
    <row r="141" spans="1:65" s="13" customFormat="1">
      <c r="B141" s="155"/>
      <c r="D141" s="156" t="s">
        <v>138</v>
      </c>
      <c r="E141" s="157" t="s">
        <v>1</v>
      </c>
      <c r="F141" s="158" t="s">
        <v>686</v>
      </c>
      <c r="H141" s="159">
        <v>14.2</v>
      </c>
      <c r="I141" s="160"/>
      <c r="L141" s="155"/>
      <c r="M141" s="161"/>
      <c r="N141" s="162"/>
      <c r="O141" s="162"/>
      <c r="P141" s="162"/>
      <c r="Q141" s="162"/>
      <c r="R141" s="162"/>
      <c r="S141" s="162"/>
      <c r="T141" s="163"/>
      <c r="AT141" s="157" t="s">
        <v>138</v>
      </c>
      <c r="AU141" s="157" t="s">
        <v>86</v>
      </c>
      <c r="AV141" s="13" t="s">
        <v>86</v>
      </c>
      <c r="AW141" s="13" t="s">
        <v>32</v>
      </c>
      <c r="AX141" s="13" t="s">
        <v>84</v>
      </c>
      <c r="AY141" s="157" t="s">
        <v>129</v>
      </c>
    </row>
    <row r="142" spans="1:65" s="2" customFormat="1" ht="24.2" customHeight="1">
      <c r="A142" s="30"/>
      <c r="B142" s="141"/>
      <c r="C142" s="142" t="s">
        <v>165</v>
      </c>
      <c r="D142" s="142" t="s">
        <v>131</v>
      </c>
      <c r="E142" s="143" t="s">
        <v>687</v>
      </c>
      <c r="F142" s="144" t="s">
        <v>688</v>
      </c>
      <c r="G142" s="145" t="s">
        <v>163</v>
      </c>
      <c r="H142" s="146">
        <v>14.2</v>
      </c>
      <c r="I142" s="147"/>
      <c r="J142" s="148">
        <f>ROUND(I142*H142,2)</f>
        <v>0</v>
      </c>
      <c r="K142" s="144" t="s">
        <v>135</v>
      </c>
      <c r="L142" s="31"/>
      <c r="M142" s="149" t="s">
        <v>1</v>
      </c>
      <c r="N142" s="150" t="s">
        <v>41</v>
      </c>
      <c r="O142" s="56"/>
      <c r="P142" s="151">
        <f>O142*H142</f>
        <v>0</v>
      </c>
      <c r="Q142" s="151">
        <v>0</v>
      </c>
      <c r="R142" s="151">
        <f>Q142*H142</f>
        <v>0</v>
      </c>
      <c r="S142" s="151">
        <v>0</v>
      </c>
      <c r="T142" s="152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3" t="s">
        <v>136</v>
      </c>
      <c r="AT142" s="153" t="s">
        <v>131</v>
      </c>
      <c r="AU142" s="153" t="s">
        <v>86</v>
      </c>
      <c r="AY142" s="15" t="s">
        <v>129</v>
      </c>
      <c r="BE142" s="154">
        <f>IF(N142="základní",J142,0)</f>
        <v>0</v>
      </c>
      <c r="BF142" s="154">
        <f>IF(N142="snížená",J142,0)</f>
        <v>0</v>
      </c>
      <c r="BG142" s="154">
        <f>IF(N142="zákl. přenesená",J142,0)</f>
        <v>0</v>
      </c>
      <c r="BH142" s="154">
        <f>IF(N142="sníž. přenesená",J142,0)</f>
        <v>0</v>
      </c>
      <c r="BI142" s="154">
        <f>IF(N142="nulová",J142,0)</f>
        <v>0</v>
      </c>
      <c r="BJ142" s="15" t="s">
        <v>84</v>
      </c>
      <c r="BK142" s="154">
        <f>ROUND(I142*H142,2)</f>
        <v>0</v>
      </c>
      <c r="BL142" s="15" t="s">
        <v>136</v>
      </c>
      <c r="BM142" s="153" t="s">
        <v>689</v>
      </c>
    </row>
    <row r="143" spans="1:65" s="13" customFormat="1">
      <c r="B143" s="155"/>
      <c r="D143" s="156" t="s">
        <v>138</v>
      </c>
      <c r="E143" s="157" t="s">
        <v>1</v>
      </c>
      <c r="F143" s="158" t="s">
        <v>686</v>
      </c>
      <c r="H143" s="159">
        <v>14.2</v>
      </c>
      <c r="I143" s="160"/>
      <c r="L143" s="155"/>
      <c r="M143" s="161"/>
      <c r="N143" s="162"/>
      <c r="O143" s="162"/>
      <c r="P143" s="162"/>
      <c r="Q143" s="162"/>
      <c r="R143" s="162"/>
      <c r="S143" s="162"/>
      <c r="T143" s="163"/>
      <c r="AT143" s="157" t="s">
        <v>138</v>
      </c>
      <c r="AU143" s="157" t="s">
        <v>86</v>
      </c>
      <c r="AV143" s="13" t="s">
        <v>86</v>
      </c>
      <c r="AW143" s="13" t="s">
        <v>32</v>
      </c>
      <c r="AX143" s="13" t="s">
        <v>84</v>
      </c>
      <c r="AY143" s="157" t="s">
        <v>129</v>
      </c>
    </row>
    <row r="144" spans="1:65" s="12" customFormat="1" ht="22.9" customHeight="1">
      <c r="B144" s="128"/>
      <c r="D144" s="129" t="s">
        <v>75</v>
      </c>
      <c r="E144" s="139" t="s">
        <v>593</v>
      </c>
      <c r="F144" s="139" t="s">
        <v>594</v>
      </c>
      <c r="I144" s="131"/>
      <c r="J144" s="140">
        <f>BK144</f>
        <v>0</v>
      </c>
      <c r="L144" s="128"/>
      <c r="M144" s="133"/>
      <c r="N144" s="134"/>
      <c r="O144" s="134"/>
      <c r="P144" s="135">
        <f>SUM(P145:P148)</f>
        <v>0</v>
      </c>
      <c r="Q144" s="134"/>
      <c r="R144" s="135">
        <f>SUM(R145:R148)</f>
        <v>0</v>
      </c>
      <c r="S144" s="134"/>
      <c r="T144" s="136">
        <f>SUM(T145:T148)</f>
        <v>0</v>
      </c>
      <c r="AR144" s="129" t="s">
        <v>84</v>
      </c>
      <c r="AT144" s="137" t="s">
        <v>75</v>
      </c>
      <c r="AU144" s="137" t="s">
        <v>84</v>
      </c>
      <c r="AY144" s="129" t="s">
        <v>129</v>
      </c>
      <c r="BK144" s="138">
        <f>SUM(BK145:BK148)</f>
        <v>0</v>
      </c>
    </row>
    <row r="145" spans="1:65" s="2" customFormat="1" ht="21.75" customHeight="1">
      <c r="A145" s="30"/>
      <c r="B145" s="141"/>
      <c r="C145" s="142" t="s">
        <v>169</v>
      </c>
      <c r="D145" s="142" t="s">
        <v>131</v>
      </c>
      <c r="E145" s="143" t="s">
        <v>596</v>
      </c>
      <c r="F145" s="144" t="s">
        <v>597</v>
      </c>
      <c r="G145" s="145" t="s">
        <v>208</v>
      </c>
      <c r="H145" s="146">
        <v>1.1060000000000001</v>
      </c>
      <c r="I145" s="147"/>
      <c r="J145" s="148">
        <f>ROUND(I145*H145,2)</f>
        <v>0</v>
      </c>
      <c r="K145" s="144" t="s">
        <v>135</v>
      </c>
      <c r="L145" s="31"/>
      <c r="M145" s="149" t="s">
        <v>1</v>
      </c>
      <c r="N145" s="150" t="s">
        <v>41</v>
      </c>
      <c r="O145" s="56"/>
      <c r="P145" s="151">
        <f>O145*H145</f>
        <v>0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3" t="s">
        <v>136</v>
      </c>
      <c r="AT145" s="153" t="s">
        <v>131</v>
      </c>
      <c r="AU145" s="153" t="s">
        <v>86</v>
      </c>
      <c r="AY145" s="15" t="s">
        <v>129</v>
      </c>
      <c r="BE145" s="154">
        <f>IF(N145="základní",J145,0)</f>
        <v>0</v>
      </c>
      <c r="BF145" s="154">
        <f>IF(N145="snížená",J145,0)</f>
        <v>0</v>
      </c>
      <c r="BG145" s="154">
        <f>IF(N145="zákl. přenesená",J145,0)</f>
        <v>0</v>
      </c>
      <c r="BH145" s="154">
        <f>IF(N145="sníž. přenesená",J145,0)</f>
        <v>0</v>
      </c>
      <c r="BI145" s="154">
        <f>IF(N145="nulová",J145,0)</f>
        <v>0</v>
      </c>
      <c r="BJ145" s="15" t="s">
        <v>84</v>
      </c>
      <c r="BK145" s="154">
        <f>ROUND(I145*H145,2)</f>
        <v>0</v>
      </c>
      <c r="BL145" s="15" t="s">
        <v>136</v>
      </c>
      <c r="BM145" s="153" t="s">
        <v>690</v>
      </c>
    </row>
    <row r="146" spans="1:65" s="2" customFormat="1" ht="24.2" customHeight="1">
      <c r="A146" s="30"/>
      <c r="B146" s="141"/>
      <c r="C146" s="142" t="s">
        <v>81</v>
      </c>
      <c r="D146" s="142" t="s">
        <v>131</v>
      </c>
      <c r="E146" s="143" t="s">
        <v>600</v>
      </c>
      <c r="F146" s="144" t="s">
        <v>601</v>
      </c>
      <c r="G146" s="145" t="s">
        <v>208</v>
      </c>
      <c r="H146" s="146">
        <v>21.013999999999999</v>
      </c>
      <c r="I146" s="147"/>
      <c r="J146" s="148">
        <f>ROUND(I146*H146,2)</f>
        <v>0</v>
      </c>
      <c r="K146" s="144" t="s">
        <v>135</v>
      </c>
      <c r="L146" s="31"/>
      <c r="M146" s="149" t="s">
        <v>1</v>
      </c>
      <c r="N146" s="150" t="s">
        <v>41</v>
      </c>
      <c r="O146" s="56"/>
      <c r="P146" s="151">
        <f>O146*H146</f>
        <v>0</v>
      </c>
      <c r="Q146" s="151">
        <v>0</v>
      </c>
      <c r="R146" s="151">
        <f>Q146*H146</f>
        <v>0</v>
      </c>
      <c r="S146" s="151">
        <v>0</v>
      </c>
      <c r="T146" s="152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3" t="s">
        <v>136</v>
      </c>
      <c r="AT146" s="153" t="s">
        <v>131</v>
      </c>
      <c r="AU146" s="153" t="s">
        <v>86</v>
      </c>
      <c r="AY146" s="15" t="s">
        <v>129</v>
      </c>
      <c r="BE146" s="154">
        <f>IF(N146="základní",J146,0)</f>
        <v>0</v>
      </c>
      <c r="BF146" s="154">
        <f>IF(N146="snížená",J146,0)</f>
        <v>0</v>
      </c>
      <c r="BG146" s="154">
        <f>IF(N146="zákl. přenesená",J146,0)</f>
        <v>0</v>
      </c>
      <c r="BH146" s="154">
        <f>IF(N146="sníž. přenesená",J146,0)</f>
        <v>0</v>
      </c>
      <c r="BI146" s="154">
        <f>IF(N146="nulová",J146,0)</f>
        <v>0</v>
      </c>
      <c r="BJ146" s="15" t="s">
        <v>84</v>
      </c>
      <c r="BK146" s="154">
        <f>ROUND(I146*H146,2)</f>
        <v>0</v>
      </c>
      <c r="BL146" s="15" t="s">
        <v>136</v>
      </c>
      <c r="BM146" s="153" t="s">
        <v>691</v>
      </c>
    </row>
    <row r="147" spans="1:65" s="13" customFormat="1">
      <c r="B147" s="155"/>
      <c r="D147" s="156" t="s">
        <v>138</v>
      </c>
      <c r="F147" s="158" t="s">
        <v>692</v>
      </c>
      <c r="H147" s="159">
        <v>21.013999999999999</v>
      </c>
      <c r="I147" s="160"/>
      <c r="L147" s="155"/>
      <c r="M147" s="161"/>
      <c r="N147" s="162"/>
      <c r="O147" s="162"/>
      <c r="P147" s="162"/>
      <c r="Q147" s="162"/>
      <c r="R147" s="162"/>
      <c r="S147" s="162"/>
      <c r="T147" s="163"/>
      <c r="AT147" s="157" t="s">
        <v>138</v>
      </c>
      <c r="AU147" s="157" t="s">
        <v>86</v>
      </c>
      <c r="AV147" s="13" t="s">
        <v>86</v>
      </c>
      <c r="AW147" s="13" t="s">
        <v>3</v>
      </c>
      <c r="AX147" s="13" t="s">
        <v>84</v>
      </c>
      <c r="AY147" s="157" t="s">
        <v>129</v>
      </c>
    </row>
    <row r="148" spans="1:65" s="2" customFormat="1" ht="44.25" customHeight="1">
      <c r="A148" s="30"/>
      <c r="B148" s="141"/>
      <c r="C148" s="142" t="s">
        <v>187</v>
      </c>
      <c r="D148" s="142" t="s">
        <v>131</v>
      </c>
      <c r="E148" s="143" t="s">
        <v>609</v>
      </c>
      <c r="F148" s="144" t="s">
        <v>610</v>
      </c>
      <c r="G148" s="145" t="s">
        <v>208</v>
      </c>
      <c r="H148" s="146">
        <v>1.1060000000000001</v>
      </c>
      <c r="I148" s="147"/>
      <c r="J148" s="148">
        <f>ROUND(I148*H148,2)</f>
        <v>0</v>
      </c>
      <c r="K148" s="144" t="s">
        <v>135</v>
      </c>
      <c r="L148" s="31"/>
      <c r="M148" s="149" t="s">
        <v>1</v>
      </c>
      <c r="N148" s="150" t="s">
        <v>41</v>
      </c>
      <c r="O148" s="56"/>
      <c r="P148" s="151">
        <f>O148*H148</f>
        <v>0</v>
      </c>
      <c r="Q148" s="151">
        <v>0</v>
      </c>
      <c r="R148" s="151">
        <f>Q148*H148</f>
        <v>0</v>
      </c>
      <c r="S148" s="151">
        <v>0</v>
      </c>
      <c r="T148" s="152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3" t="s">
        <v>136</v>
      </c>
      <c r="AT148" s="153" t="s">
        <v>131</v>
      </c>
      <c r="AU148" s="153" t="s">
        <v>86</v>
      </c>
      <c r="AY148" s="15" t="s">
        <v>129</v>
      </c>
      <c r="BE148" s="154">
        <f>IF(N148="základní",J148,0)</f>
        <v>0</v>
      </c>
      <c r="BF148" s="154">
        <f>IF(N148="snížená",J148,0)</f>
        <v>0</v>
      </c>
      <c r="BG148" s="154">
        <f>IF(N148="zákl. přenesená",J148,0)</f>
        <v>0</v>
      </c>
      <c r="BH148" s="154">
        <f>IF(N148="sníž. přenesená",J148,0)</f>
        <v>0</v>
      </c>
      <c r="BI148" s="154">
        <f>IF(N148="nulová",J148,0)</f>
        <v>0</v>
      </c>
      <c r="BJ148" s="15" t="s">
        <v>84</v>
      </c>
      <c r="BK148" s="154">
        <f>ROUND(I148*H148,2)</f>
        <v>0</v>
      </c>
      <c r="BL148" s="15" t="s">
        <v>136</v>
      </c>
      <c r="BM148" s="153" t="s">
        <v>693</v>
      </c>
    </row>
    <row r="149" spans="1:65" s="12" customFormat="1" ht="22.9" customHeight="1">
      <c r="B149" s="128"/>
      <c r="D149" s="129" t="s">
        <v>75</v>
      </c>
      <c r="E149" s="139" t="s">
        <v>612</v>
      </c>
      <c r="F149" s="139" t="s">
        <v>613</v>
      </c>
      <c r="I149" s="131"/>
      <c r="J149" s="140">
        <f>BK149</f>
        <v>0</v>
      </c>
      <c r="L149" s="128"/>
      <c r="M149" s="133"/>
      <c r="N149" s="134"/>
      <c r="O149" s="134"/>
      <c r="P149" s="135">
        <f>P150</f>
        <v>0</v>
      </c>
      <c r="Q149" s="134"/>
      <c r="R149" s="135">
        <f>R150</f>
        <v>0</v>
      </c>
      <c r="S149" s="134"/>
      <c r="T149" s="136">
        <f>T150</f>
        <v>0</v>
      </c>
      <c r="AR149" s="129" t="s">
        <v>84</v>
      </c>
      <c r="AT149" s="137" t="s">
        <v>75</v>
      </c>
      <c r="AU149" s="137" t="s">
        <v>84</v>
      </c>
      <c r="AY149" s="129" t="s">
        <v>129</v>
      </c>
      <c r="BK149" s="138">
        <f>BK150</f>
        <v>0</v>
      </c>
    </row>
    <row r="150" spans="1:65" s="2" customFormat="1" ht="33" customHeight="1">
      <c r="A150" s="30"/>
      <c r="B150" s="141"/>
      <c r="C150" s="142" t="s">
        <v>192</v>
      </c>
      <c r="D150" s="142" t="s">
        <v>131</v>
      </c>
      <c r="E150" s="143" t="s">
        <v>615</v>
      </c>
      <c r="F150" s="144" t="s">
        <v>616</v>
      </c>
      <c r="G150" s="145" t="s">
        <v>208</v>
      </c>
      <c r="H150" s="146">
        <v>2.1120000000000001</v>
      </c>
      <c r="I150" s="147"/>
      <c r="J150" s="148">
        <f>ROUND(I150*H150,2)</f>
        <v>0</v>
      </c>
      <c r="K150" s="144" t="s">
        <v>135</v>
      </c>
      <c r="L150" s="31"/>
      <c r="M150" s="149" t="s">
        <v>1</v>
      </c>
      <c r="N150" s="150" t="s">
        <v>41</v>
      </c>
      <c r="O150" s="56"/>
      <c r="P150" s="151">
        <f>O150*H150</f>
        <v>0</v>
      </c>
      <c r="Q150" s="151">
        <v>0</v>
      </c>
      <c r="R150" s="151">
        <f>Q150*H150</f>
        <v>0</v>
      </c>
      <c r="S150" s="151">
        <v>0</v>
      </c>
      <c r="T150" s="152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3" t="s">
        <v>136</v>
      </c>
      <c r="AT150" s="153" t="s">
        <v>131</v>
      </c>
      <c r="AU150" s="153" t="s">
        <v>86</v>
      </c>
      <c r="AY150" s="15" t="s">
        <v>129</v>
      </c>
      <c r="BE150" s="154">
        <f>IF(N150="základní",J150,0)</f>
        <v>0</v>
      </c>
      <c r="BF150" s="154">
        <f>IF(N150="snížená",J150,0)</f>
        <v>0</v>
      </c>
      <c r="BG150" s="154">
        <f>IF(N150="zákl. přenesená",J150,0)</f>
        <v>0</v>
      </c>
      <c r="BH150" s="154">
        <f>IF(N150="sníž. přenesená",J150,0)</f>
        <v>0</v>
      </c>
      <c r="BI150" s="154">
        <f>IF(N150="nulová",J150,0)</f>
        <v>0</v>
      </c>
      <c r="BJ150" s="15" t="s">
        <v>84</v>
      </c>
      <c r="BK150" s="154">
        <f>ROUND(I150*H150,2)</f>
        <v>0</v>
      </c>
      <c r="BL150" s="15" t="s">
        <v>136</v>
      </c>
      <c r="BM150" s="153" t="s">
        <v>694</v>
      </c>
    </row>
    <row r="151" spans="1:65" s="12" customFormat="1" ht="25.9" customHeight="1">
      <c r="B151" s="128"/>
      <c r="D151" s="129" t="s">
        <v>75</v>
      </c>
      <c r="E151" s="130" t="s">
        <v>618</v>
      </c>
      <c r="F151" s="130" t="s">
        <v>619</v>
      </c>
      <c r="I151" s="131"/>
      <c r="J151" s="132">
        <f>BK151</f>
        <v>0</v>
      </c>
      <c r="L151" s="128"/>
      <c r="M151" s="133"/>
      <c r="N151" s="134"/>
      <c r="O151" s="134"/>
      <c r="P151" s="135">
        <f>P152</f>
        <v>0</v>
      </c>
      <c r="Q151" s="134"/>
      <c r="R151" s="135">
        <f>R152</f>
        <v>0</v>
      </c>
      <c r="S151" s="134"/>
      <c r="T151" s="136">
        <f>T152</f>
        <v>0</v>
      </c>
      <c r="AR151" s="129" t="s">
        <v>86</v>
      </c>
      <c r="AT151" s="137" t="s">
        <v>75</v>
      </c>
      <c r="AU151" s="137" t="s">
        <v>76</v>
      </c>
      <c r="AY151" s="129" t="s">
        <v>129</v>
      </c>
      <c r="BK151" s="138">
        <f>BK152</f>
        <v>0</v>
      </c>
    </row>
    <row r="152" spans="1:65" s="12" customFormat="1" ht="22.9" customHeight="1">
      <c r="B152" s="128"/>
      <c r="D152" s="129" t="s">
        <v>75</v>
      </c>
      <c r="E152" s="139" t="s">
        <v>650</v>
      </c>
      <c r="F152" s="139" t="s">
        <v>651</v>
      </c>
      <c r="I152" s="131"/>
      <c r="J152" s="140">
        <f>BK152</f>
        <v>0</v>
      </c>
      <c r="L152" s="128"/>
      <c r="M152" s="133"/>
      <c r="N152" s="134"/>
      <c r="O152" s="134"/>
      <c r="P152" s="135">
        <f>SUM(P153:P189)</f>
        <v>0</v>
      </c>
      <c r="Q152" s="134"/>
      <c r="R152" s="135">
        <f>SUM(R153:R189)</f>
        <v>0</v>
      </c>
      <c r="S152" s="134"/>
      <c r="T152" s="136">
        <f>SUM(T153:T189)</f>
        <v>0</v>
      </c>
      <c r="AR152" s="129" t="s">
        <v>86</v>
      </c>
      <c r="AT152" s="137" t="s">
        <v>75</v>
      </c>
      <c r="AU152" s="137" t="s">
        <v>84</v>
      </c>
      <c r="AY152" s="129" t="s">
        <v>129</v>
      </c>
      <c r="BK152" s="138">
        <f>SUM(BK153:BK189)</f>
        <v>0</v>
      </c>
    </row>
    <row r="153" spans="1:65" s="2" customFormat="1" ht="16.5" customHeight="1">
      <c r="A153" s="30"/>
      <c r="B153" s="141"/>
      <c r="C153" s="142" t="s">
        <v>197</v>
      </c>
      <c r="D153" s="142" t="s">
        <v>131</v>
      </c>
      <c r="E153" s="143" t="s">
        <v>695</v>
      </c>
      <c r="F153" s="144" t="s">
        <v>696</v>
      </c>
      <c r="G153" s="145" t="s">
        <v>163</v>
      </c>
      <c r="H153" s="146">
        <v>200</v>
      </c>
      <c r="I153" s="147"/>
      <c r="J153" s="148">
        <f t="shared" ref="J153:J189" si="0">ROUND(I153*H153,2)</f>
        <v>0</v>
      </c>
      <c r="K153" s="144" t="s">
        <v>1</v>
      </c>
      <c r="L153" s="31"/>
      <c r="M153" s="149" t="s">
        <v>1</v>
      </c>
      <c r="N153" s="150" t="s">
        <v>41</v>
      </c>
      <c r="O153" s="56"/>
      <c r="P153" s="151">
        <f t="shared" ref="P153:P189" si="1">O153*H153</f>
        <v>0</v>
      </c>
      <c r="Q153" s="151">
        <v>0</v>
      </c>
      <c r="R153" s="151">
        <f t="shared" ref="R153:R189" si="2">Q153*H153</f>
        <v>0</v>
      </c>
      <c r="S153" s="151">
        <v>0</v>
      </c>
      <c r="T153" s="152">
        <f t="shared" ref="T153:T189" si="3"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3" t="s">
        <v>211</v>
      </c>
      <c r="AT153" s="153" t="s">
        <v>131</v>
      </c>
      <c r="AU153" s="153" t="s">
        <v>86</v>
      </c>
      <c r="AY153" s="15" t="s">
        <v>129</v>
      </c>
      <c r="BE153" s="154">
        <f t="shared" ref="BE153:BE189" si="4">IF(N153="základní",J153,0)</f>
        <v>0</v>
      </c>
      <c r="BF153" s="154">
        <f t="shared" ref="BF153:BF189" si="5">IF(N153="snížená",J153,0)</f>
        <v>0</v>
      </c>
      <c r="BG153" s="154">
        <f t="shared" ref="BG153:BG189" si="6">IF(N153="zákl. přenesená",J153,0)</f>
        <v>0</v>
      </c>
      <c r="BH153" s="154">
        <f t="shared" ref="BH153:BH189" si="7">IF(N153="sníž. přenesená",J153,0)</f>
        <v>0</v>
      </c>
      <c r="BI153" s="154">
        <f t="shared" ref="BI153:BI189" si="8">IF(N153="nulová",J153,0)</f>
        <v>0</v>
      </c>
      <c r="BJ153" s="15" t="s">
        <v>84</v>
      </c>
      <c r="BK153" s="154">
        <f t="shared" ref="BK153:BK189" si="9">ROUND(I153*H153,2)</f>
        <v>0</v>
      </c>
      <c r="BL153" s="15" t="s">
        <v>211</v>
      </c>
      <c r="BM153" s="153" t="s">
        <v>697</v>
      </c>
    </row>
    <row r="154" spans="1:65" s="2" customFormat="1" ht="16.5" customHeight="1">
      <c r="A154" s="30"/>
      <c r="B154" s="141"/>
      <c r="C154" s="142" t="s">
        <v>202</v>
      </c>
      <c r="D154" s="142" t="s">
        <v>131</v>
      </c>
      <c r="E154" s="143" t="s">
        <v>698</v>
      </c>
      <c r="F154" s="144" t="s">
        <v>699</v>
      </c>
      <c r="G154" s="145" t="s">
        <v>700</v>
      </c>
      <c r="H154" s="146">
        <v>2</v>
      </c>
      <c r="I154" s="147"/>
      <c r="J154" s="148">
        <f t="shared" si="0"/>
        <v>0</v>
      </c>
      <c r="K154" s="144" t="s">
        <v>1</v>
      </c>
      <c r="L154" s="31"/>
      <c r="M154" s="149" t="s">
        <v>1</v>
      </c>
      <c r="N154" s="150" t="s">
        <v>41</v>
      </c>
      <c r="O154" s="56"/>
      <c r="P154" s="151">
        <f t="shared" si="1"/>
        <v>0</v>
      </c>
      <c r="Q154" s="151">
        <v>0</v>
      </c>
      <c r="R154" s="151">
        <f t="shared" si="2"/>
        <v>0</v>
      </c>
      <c r="S154" s="151">
        <v>0</v>
      </c>
      <c r="T154" s="152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3" t="s">
        <v>211</v>
      </c>
      <c r="AT154" s="153" t="s">
        <v>131</v>
      </c>
      <c r="AU154" s="153" t="s">
        <v>86</v>
      </c>
      <c r="AY154" s="15" t="s">
        <v>129</v>
      </c>
      <c r="BE154" s="154">
        <f t="shared" si="4"/>
        <v>0</v>
      </c>
      <c r="BF154" s="154">
        <f t="shared" si="5"/>
        <v>0</v>
      </c>
      <c r="BG154" s="154">
        <f t="shared" si="6"/>
        <v>0</v>
      </c>
      <c r="BH154" s="154">
        <f t="shared" si="7"/>
        <v>0</v>
      </c>
      <c r="BI154" s="154">
        <f t="shared" si="8"/>
        <v>0</v>
      </c>
      <c r="BJ154" s="15" t="s">
        <v>84</v>
      </c>
      <c r="BK154" s="154">
        <f t="shared" si="9"/>
        <v>0</v>
      </c>
      <c r="BL154" s="15" t="s">
        <v>211</v>
      </c>
      <c r="BM154" s="153" t="s">
        <v>701</v>
      </c>
    </row>
    <row r="155" spans="1:65" s="2" customFormat="1" ht="16.5" customHeight="1">
      <c r="A155" s="30"/>
      <c r="B155" s="141"/>
      <c r="C155" s="142" t="s">
        <v>8</v>
      </c>
      <c r="D155" s="142" t="s">
        <v>131</v>
      </c>
      <c r="E155" s="143" t="s">
        <v>702</v>
      </c>
      <c r="F155" s="144" t="s">
        <v>703</v>
      </c>
      <c r="G155" s="145" t="s">
        <v>700</v>
      </c>
      <c r="H155" s="146">
        <v>4</v>
      </c>
      <c r="I155" s="147"/>
      <c r="J155" s="148">
        <f t="shared" si="0"/>
        <v>0</v>
      </c>
      <c r="K155" s="144" t="s">
        <v>1</v>
      </c>
      <c r="L155" s="31"/>
      <c r="M155" s="149" t="s">
        <v>1</v>
      </c>
      <c r="N155" s="150" t="s">
        <v>41</v>
      </c>
      <c r="O155" s="56"/>
      <c r="P155" s="151">
        <f t="shared" si="1"/>
        <v>0</v>
      </c>
      <c r="Q155" s="151">
        <v>0</v>
      </c>
      <c r="R155" s="151">
        <f t="shared" si="2"/>
        <v>0</v>
      </c>
      <c r="S155" s="151">
        <v>0</v>
      </c>
      <c r="T155" s="152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3" t="s">
        <v>211</v>
      </c>
      <c r="AT155" s="153" t="s">
        <v>131</v>
      </c>
      <c r="AU155" s="153" t="s">
        <v>86</v>
      </c>
      <c r="AY155" s="15" t="s">
        <v>129</v>
      </c>
      <c r="BE155" s="154">
        <f t="shared" si="4"/>
        <v>0</v>
      </c>
      <c r="BF155" s="154">
        <f t="shared" si="5"/>
        <v>0</v>
      </c>
      <c r="BG155" s="154">
        <f t="shared" si="6"/>
        <v>0</v>
      </c>
      <c r="BH155" s="154">
        <f t="shared" si="7"/>
        <v>0</v>
      </c>
      <c r="BI155" s="154">
        <f t="shared" si="8"/>
        <v>0</v>
      </c>
      <c r="BJ155" s="15" t="s">
        <v>84</v>
      </c>
      <c r="BK155" s="154">
        <f t="shared" si="9"/>
        <v>0</v>
      </c>
      <c r="BL155" s="15" t="s">
        <v>211</v>
      </c>
      <c r="BM155" s="153" t="s">
        <v>704</v>
      </c>
    </row>
    <row r="156" spans="1:65" s="2" customFormat="1" ht="16.5" customHeight="1">
      <c r="A156" s="30"/>
      <c r="B156" s="141"/>
      <c r="C156" s="142" t="s">
        <v>211</v>
      </c>
      <c r="D156" s="142" t="s">
        <v>131</v>
      </c>
      <c r="E156" s="143" t="s">
        <v>705</v>
      </c>
      <c r="F156" s="144" t="s">
        <v>706</v>
      </c>
      <c r="G156" s="145" t="s">
        <v>700</v>
      </c>
      <c r="H156" s="146">
        <v>19</v>
      </c>
      <c r="I156" s="147"/>
      <c r="J156" s="148">
        <f t="shared" si="0"/>
        <v>0</v>
      </c>
      <c r="K156" s="144" t="s">
        <v>1</v>
      </c>
      <c r="L156" s="31"/>
      <c r="M156" s="149" t="s">
        <v>1</v>
      </c>
      <c r="N156" s="150" t="s">
        <v>41</v>
      </c>
      <c r="O156" s="56"/>
      <c r="P156" s="151">
        <f t="shared" si="1"/>
        <v>0</v>
      </c>
      <c r="Q156" s="151">
        <v>0</v>
      </c>
      <c r="R156" s="151">
        <f t="shared" si="2"/>
        <v>0</v>
      </c>
      <c r="S156" s="151">
        <v>0</v>
      </c>
      <c r="T156" s="152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3" t="s">
        <v>211</v>
      </c>
      <c r="AT156" s="153" t="s">
        <v>131</v>
      </c>
      <c r="AU156" s="153" t="s">
        <v>86</v>
      </c>
      <c r="AY156" s="15" t="s">
        <v>129</v>
      </c>
      <c r="BE156" s="154">
        <f t="shared" si="4"/>
        <v>0</v>
      </c>
      <c r="BF156" s="154">
        <f t="shared" si="5"/>
        <v>0</v>
      </c>
      <c r="BG156" s="154">
        <f t="shared" si="6"/>
        <v>0</v>
      </c>
      <c r="BH156" s="154">
        <f t="shared" si="7"/>
        <v>0</v>
      </c>
      <c r="BI156" s="154">
        <f t="shared" si="8"/>
        <v>0</v>
      </c>
      <c r="BJ156" s="15" t="s">
        <v>84</v>
      </c>
      <c r="BK156" s="154">
        <f t="shared" si="9"/>
        <v>0</v>
      </c>
      <c r="BL156" s="15" t="s">
        <v>211</v>
      </c>
      <c r="BM156" s="153" t="s">
        <v>707</v>
      </c>
    </row>
    <row r="157" spans="1:65" s="2" customFormat="1" ht="16.5" customHeight="1">
      <c r="A157" s="30"/>
      <c r="B157" s="141"/>
      <c r="C157" s="142" t="s">
        <v>216</v>
      </c>
      <c r="D157" s="142" t="s">
        <v>131</v>
      </c>
      <c r="E157" s="143" t="s">
        <v>708</v>
      </c>
      <c r="F157" s="144" t="s">
        <v>709</v>
      </c>
      <c r="G157" s="145" t="s">
        <v>700</v>
      </c>
      <c r="H157" s="146">
        <v>19</v>
      </c>
      <c r="I157" s="147"/>
      <c r="J157" s="148">
        <f t="shared" si="0"/>
        <v>0</v>
      </c>
      <c r="K157" s="144" t="s">
        <v>1</v>
      </c>
      <c r="L157" s="31"/>
      <c r="M157" s="149" t="s">
        <v>1</v>
      </c>
      <c r="N157" s="150" t="s">
        <v>41</v>
      </c>
      <c r="O157" s="56"/>
      <c r="P157" s="151">
        <f t="shared" si="1"/>
        <v>0</v>
      </c>
      <c r="Q157" s="151">
        <v>0</v>
      </c>
      <c r="R157" s="151">
        <f t="shared" si="2"/>
        <v>0</v>
      </c>
      <c r="S157" s="151">
        <v>0</v>
      </c>
      <c r="T157" s="152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3" t="s">
        <v>211</v>
      </c>
      <c r="AT157" s="153" t="s">
        <v>131</v>
      </c>
      <c r="AU157" s="153" t="s">
        <v>86</v>
      </c>
      <c r="AY157" s="15" t="s">
        <v>129</v>
      </c>
      <c r="BE157" s="154">
        <f t="shared" si="4"/>
        <v>0</v>
      </c>
      <c r="BF157" s="154">
        <f t="shared" si="5"/>
        <v>0</v>
      </c>
      <c r="BG157" s="154">
        <f t="shared" si="6"/>
        <v>0</v>
      </c>
      <c r="BH157" s="154">
        <f t="shared" si="7"/>
        <v>0</v>
      </c>
      <c r="BI157" s="154">
        <f t="shared" si="8"/>
        <v>0</v>
      </c>
      <c r="BJ157" s="15" t="s">
        <v>84</v>
      </c>
      <c r="BK157" s="154">
        <f t="shared" si="9"/>
        <v>0</v>
      </c>
      <c r="BL157" s="15" t="s">
        <v>211</v>
      </c>
      <c r="BM157" s="153" t="s">
        <v>710</v>
      </c>
    </row>
    <row r="158" spans="1:65" s="2" customFormat="1" ht="21.75" customHeight="1">
      <c r="A158" s="30"/>
      <c r="B158" s="141"/>
      <c r="C158" s="142" t="s">
        <v>222</v>
      </c>
      <c r="D158" s="142" t="s">
        <v>131</v>
      </c>
      <c r="E158" s="143" t="s">
        <v>711</v>
      </c>
      <c r="F158" s="144" t="s">
        <v>712</v>
      </c>
      <c r="G158" s="145" t="s">
        <v>163</v>
      </c>
      <c r="H158" s="146">
        <v>200</v>
      </c>
      <c r="I158" s="147"/>
      <c r="J158" s="148">
        <f t="shared" si="0"/>
        <v>0</v>
      </c>
      <c r="K158" s="144" t="s">
        <v>1</v>
      </c>
      <c r="L158" s="31"/>
      <c r="M158" s="149" t="s">
        <v>1</v>
      </c>
      <c r="N158" s="150" t="s">
        <v>41</v>
      </c>
      <c r="O158" s="56"/>
      <c r="P158" s="151">
        <f t="shared" si="1"/>
        <v>0</v>
      </c>
      <c r="Q158" s="151">
        <v>0</v>
      </c>
      <c r="R158" s="151">
        <f t="shared" si="2"/>
        <v>0</v>
      </c>
      <c r="S158" s="151">
        <v>0</v>
      </c>
      <c r="T158" s="152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3" t="s">
        <v>211</v>
      </c>
      <c r="AT158" s="153" t="s">
        <v>131</v>
      </c>
      <c r="AU158" s="153" t="s">
        <v>86</v>
      </c>
      <c r="AY158" s="15" t="s">
        <v>129</v>
      </c>
      <c r="BE158" s="154">
        <f t="shared" si="4"/>
        <v>0</v>
      </c>
      <c r="BF158" s="154">
        <f t="shared" si="5"/>
        <v>0</v>
      </c>
      <c r="BG158" s="154">
        <f t="shared" si="6"/>
        <v>0</v>
      </c>
      <c r="BH158" s="154">
        <f t="shared" si="7"/>
        <v>0</v>
      </c>
      <c r="BI158" s="154">
        <f t="shared" si="8"/>
        <v>0</v>
      </c>
      <c r="BJ158" s="15" t="s">
        <v>84</v>
      </c>
      <c r="BK158" s="154">
        <f t="shared" si="9"/>
        <v>0</v>
      </c>
      <c r="BL158" s="15" t="s">
        <v>211</v>
      </c>
      <c r="BM158" s="153" t="s">
        <v>713</v>
      </c>
    </row>
    <row r="159" spans="1:65" s="2" customFormat="1" ht="16.5" customHeight="1">
      <c r="A159" s="30"/>
      <c r="B159" s="141"/>
      <c r="C159" s="142" t="s">
        <v>226</v>
      </c>
      <c r="D159" s="142" t="s">
        <v>131</v>
      </c>
      <c r="E159" s="143" t="s">
        <v>714</v>
      </c>
      <c r="F159" s="144" t="s">
        <v>715</v>
      </c>
      <c r="G159" s="145" t="s">
        <v>163</v>
      </c>
      <c r="H159" s="146">
        <v>12</v>
      </c>
      <c r="I159" s="147"/>
      <c r="J159" s="148">
        <f t="shared" si="0"/>
        <v>0</v>
      </c>
      <c r="K159" s="144" t="s">
        <v>1</v>
      </c>
      <c r="L159" s="31"/>
      <c r="M159" s="149" t="s">
        <v>1</v>
      </c>
      <c r="N159" s="150" t="s">
        <v>41</v>
      </c>
      <c r="O159" s="56"/>
      <c r="P159" s="151">
        <f t="shared" si="1"/>
        <v>0</v>
      </c>
      <c r="Q159" s="151">
        <v>0</v>
      </c>
      <c r="R159" s="151">
        <f t="shared" si="2"/>
        <v>0</v>
      </c>
      <c r="S159" s="151">
        <v>0</v>
      </c>
      <c r="T159" s="152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3" t="s">
        <v>211</v>
      </c>
      <c r="AT159" s="153" t="s">
        <v>131</v>
      </c>
      <c r="AU159" s="153" t="s">
        <v>86</v>
      </c>
      <c r="AY159" s="15" t="s">
        <v>129</v>
      </c>
      <c r="BE159" s="154">
        <f t="shared" si="4"/>
        <v>0</v>
      </c>
      <c r="BF159" s="154">
        <f t="shared" si="5"/>
        <v>0</v>
      </c>
      <c r="BG159" s="154">
        <f t="shared" si="6"/>
        <v>0</v>
      </c>
      <c r="BH159" s="154">
        <f t="shared" si="7"/>
        <v>0</v>
      </c>
      <c r="BI159" s="154">
        <f t="shared" si="8"/>
        <v>0</v>
      </c>
      <c r="BJ159" s="15" t="s">
        <v>84</v>
      </c>
      <c r="BK159" s="154">
        <f t="shared" si="9"/>
        <v>0</v>
      </c>
      <c r="BL159" s="15" t="s">
        <v>211</v>
      </c>
      <c r="BM159" s="153" t="s">
        <v>716</v>
      </c>
    </row>
    <row r="160" spans="1:65" s="2" customFormat="1" ht="16.5" customHeight="1">
      <c r="A160" s="30"/>
      <c r="B160" s="141"/>
      <c r="C160" s="142" t="s">
        <v>87</v>
      </c>
      <c r="D160" s="142" t="s">
        <v>131</v>
      </c>
      <c r="E160" s="143" t="s">
        <v>717</v>
      </c>
      <c r="F160" s="144" t="s">
        <v>718</v>
      </c>
      <c r="G160" s="145" t="s">
        <v>163</v>
      </c>
      <c r="H160" s="146">
        <v>230</v>
      </c>
      <c r="I160" s="147"/>
      <c r="J160" s="148">
        <f t="shared" si="0"/>
        <v>0</v>
      </c>
      <c r="K160" s="144" t="s">
        <v>1</v>
      </c>
      <c r="L160" s="31"/>
      <c r="M160" s="149" t="s">
        <v>1</v>
      </c>
      <c r="N160" s="150" t="s">
        <v>41</v>
      </c>
      <c r="O160" s="56"/>
      <c r="P160" s="151">
        <f t="shared" si="1"/>
        <v>0</v>
      </c>
      <c r="Q160" s="151">
        <v>0</v>
      </c>
      <c r="R160" s="151">
        <f t="shared" si="2"/>
        <v>0</v>
      </c>
      <c r="S160" s="151">
        <v>0</v>
      </c>
      <c r="T160" s="152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3" t="s">
        <v>211</v>
      </c>
      <c r="AT160" s="153" t="s">
        <v>131</v>
      </c>
      <c r="AU160" s="153" t="s">
        <v>86</v>
      </c>
      <c r="AY160" s="15" t="s">
        <v>129</v>
      </c>
      <c r="BE160" s="154">
        <f t="shared" si="4"/>
        <v>0</v>
      </c>
      <c r="BF160" s="154">
        <f t="shared" si="5"/>
        <v>0</v>
      </c>
      <c r="BG160" s="154">
        <f t="shared" si="6"/>
        <v>0</v>
      </c>
      <c r="BH160" s="154">
        <f t="shared" si="7"/>
        <v>0</v>
      </c>
      <c r="BI160" s="154">
        <f t="shared" si="8"/>
        <v>0</v>
      </c>
      <c r="BJ160" s="15" t="s">
        <v>84</v>
      </c>
      <c r="BK160" s="154">
        <f t="shared" si="9"/>
        <v>0</v>
      </c>
      <c r="BL160" s="15" t="s">
        <v>211</v>
      </c>
      <c r="BM160" s="153" t="s">
        <v>719</v>
      </c>
    </row>
    <row r="161" spans="1:65" s="2" customFormat="1" ht="16.5" customHeight="1">
      <c r="A161" s="30"/>
      <c r="B161" s="141"/>
      <c r="C161" s="142" t="s">
        <v>7</v>
      </c>
      <c r="D161" s="142" t="s">
        <v>131</v>
      </c>
      <c r="E161" s="143" t="s">
        <v>720</v>
      </c>
      <c r="F161" s="144" t="s">
        <v>721</v>
      </c>
      <c r="G161" s="145" t="s">
        <v>163</v>
      </c>
      <c r="H161" s="146">
        <v>210</v>
      </c>
      <c r="I161" s="147"/>
      <c r="J161" s="148">
        <f t="shared" si="0"/>
        <v>0</v>
      </c>
      <c r="K161" s="144" t="s">
        <v>1</v>
      </c>
      <c r="L161" s="31"/>
      <c r="M161" s="149" t="s">
        <v>1</v>
      </c>
      <c r="N161" s="150" t="s">
        <v>41</v>
      </c>
      <c r="O161" s="56"/>
      <c r="P161" s="151">
        <f t="shared" si="1"/>
        <v>0</v>
      </c>
      <c r="Q161" s="151">
        <v>0</v>
      </c>
      <c r="R161" s="151">
        <f t="shared" si="2"/>
        <v>0</v>
      </c>
      <c r="S161" s="151">
        <v>0</v>
      </c>
      <c r="T161" s="152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3" t="s">
        <v>211</v>
      </c>
      <c r="AT161" s="153" t="s">
        <v>131</v>
      </c>
      <c r="AU161" s="153" t="s">
        <v>86</v>
      </c>
      <c r="AY161" s="15" t="s">
        <v>129</v>
      </c>
      <c r="BE161" s="154">
        <f t="shared" si="4"/>
        <v>0</v>
      </c>
      <c r="BF161" s="154">
        <f t="shared" si="5"/>
        <v>0</v>
      </c>
      <c r="BG161" s="154">
        <f t="shared" si="6"/>
        <v>0</v>
      </c>
      <c r="BH161" s="154">
        <f t="shared" si="7"/>
        <v>0</v>
      </c>
      <c r="BI161" s="154">
        <f t="shared" si="8"/>
        <v>0</v>
      </c>
      <c r="BJ161" s="15" t="s">
        <v>84</v>
      </c>
      <c r="BK161" s="154">
        <f t="shared" si="9"/>
        <v>0</v>
      </c>
      <c r="BL161" s="15" t="s">
        <v>211</v>
      </c>
      <c r="BM161" s="153" t="s">
        <v>722</v>
      </c>
    </row>
    <row r="162" spans="1:65" s="2" customFormat="1" ht="16.5" customHeight="1">
      <c r="A162" s="30"/>
      <c r="B162" s="141"/>
      <c r="C162" s="142" t="s">
        <v>246</v>
      </c>
      <c r="D162" s="142" t="s">
        <v>131</v>
      </c>
      <c r="E162" s="143" t="s">
        <v>723</v>
      </c>
      <c r="F162" s="144" t="s">
        <v>724</v>
      </c>
      <c r="G162" s="145" t="s">
        <v>700</v>
      </c>
      <c r="H162" s="146">
        <v>7</v>
      </c>
      <c r="I162" s="147"/>
      <c r="J162" s="148">
        <f t="shared" si="0"/>
        <v>0</v>
      </c>
      <c r="K162" s="144" t="s">
        <v>1</v>
      </c>
      <c r="L162" s="31"/>
      <c r="M162" s="149" t="s">
        <v>1</v>
      </c>
      <c r="N162" s="150" t="s">
        <v>41</v>
      </c>
      <c r="O162" s="56"/>
      <c r="P162" s="151">
        <f t="shared" si="1"/>
        <v>0</v>
      </c>
      <c r="Q162" s="151">
        <v>0</v>
      </c>
      <c r="R162" s="151">
        <f t="shared" si="2"/>
        <v>0</v>
      </c>
      <c r="S162" s="151">
        <v>0</v>
      </c>
      <c r="T162" s="152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3" t="s">
        <v>211</v>
      </c>
      <c r="AT162" s="153" t="s">
        <v>131</v>
      </c>
      <c r="AU162" s="153" t="s">
        <v>86</v>
      </c>
      <c r="AY162" s="15" t="s">
        <v>129</v>
      </c>
      <c r="BE162" s="154">
        <f t="shared" si="4"/>
        <v>0</v>
      </c>
      <c r="BF162" s="154">
        <f t="shared" si="5"/>
        <v>0</v>
      </c>
      <c r="BG162" s="154">
        <f t="shared" si="6"/>
        <v>0</v>
      </c>
      <c r="BH162" s="154">
        <f t="shared" si="7"/>
        <v>0</v>
      </c>
      <c r="BI162" s="154">
        <f t="shared" si="8"/>
        <v>0</v>
      </c>
      <c r="BJ162" s="15" t="s">
        <v>84</v>
      </c>
      <c r="BK162" s="154">
        <f t="shared" si="9"/>
        <v>0</v>
      </c>
      <c r="BL162" s="15" t="s">
        <v>211</v>
      </c>
      <c r="BM162" s="153" t="s">
        <v>725</v>
      </c>
    </row>
    <row r="163" spans="1:65" s="2" customFormat="1" ht="21.75" customHeight="1">
      <c r="A163" s="30"/>
      <c r="B163" s="141"/>
      <c r="C163" s="142" t="s">
        <v>250</v>
      </c>
      <c r="D163" s="142" t="s">
        <v>131</v>
      </c>
      <c r="E163" s="143" t="s">
        <v>726</v>
      </c>
      <c r="F163" s="144" t="s">
        <v>727</v>
      </c>
      <c r="G163" s="145" t="s">
        <v>728</v>
      </c>
      <c r="H163" s="146">
        <v>0.5</v>
      </c>
      <c r="I163" s="147"/>
      <c r="J163" s="148">
        <f t="shared" si="0"/>
        <v>0</v>
      </c>
      <c r="K163" s="144" t="s">
        <v>1</v>
      </c>
      <c r="L163" s="31"/>
      <c r="M163" s="149" t="s">
        <v>1</v>
      </c>
      <c r="N163" s="150" t="s">
        <v>41</v>
      </c>
      <c r="O163" s="56"/>
      <c r="P163" s="151">
        <f t="shared" si="1"/>
        <v>0</v>
      </c>
      <c r="Q163" s="151">
        <v>0</v>
      </c>
      <c r="R163" s="151">
        <f t="shared" si="2"/>
        <v>0</v>
      </c>
      <c r="S163" s="151">
        <v>0</v>
      </c>
      <c r="T163" s="152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3" t="s">
        <v>211</v>
      </c>
      <c r="AT163" s="153" t="s">
        <v>131</v>
      </c>
      <c r="AU163" s="153" t="s">
        <v>86</v>
      </c>
      <c r="AY163" s="15" t="s">
        <v>129</v>
      </c>
      <c r="BE163" s="154">
        <f t="shared" si="4"/>
        <v>0</v>
      </c>
      <c r="BF163" s="154">
        <f t="shared" si="5"/>
        <v>0</v>
      </c>
      <c r="BG163" s="154">
        <f t="shared" si="6"/>
        <v>0</v>
      </c>
      <c r="BH163" s="154">
        <f t="shared" si="7"/>
        <v>0</v>
      </c>
      <c r="BI163" s="154">
        <f t="shared" si="8"/>
        <v>0</v>
      </c>
      <c r="BJ163" s="15" t="s">
        <v>84</v>
      </c>
      <c r="BK163" s="154">
        <f t="shared" si="9"/>
        <v>0</v>
      </c>
      <c r="BL163" s="15" t="s">
        <v>211</v>
      </c>
      <c r="BM163" s="153" t="s">
        <v>729</v>
      </c>
    </row>
    <row r="164" spans="1:65" s="2" customFormat="1" ht="16.5" customHeight="1">
      <c r="A164" s="30"/>
      <c r="B164" s="141"/>
      <c r="C164" s="142" t="s">
        <v>255</v>
      </c>
      <c r="D164" s="142" t="s">
        <v>131</v>
      </c>
      <c r="E164" s="143" t="s">
        <v>730</v>
      </c>
      <c r="F164" s="144" t="s">
        <v>731</v>
      </c>
      <c r="G164" s="145" t="s">
        <v>163</v>
      </c>
      <c r="H164" s="146">
        <v>200</v>
      </c>
      <c r="I164" s="147"/>
      <c r="J164" s="148">
        <f t="shared" si="0"/>
        <v>0</v>
      </c>
      <c r="K164" s="144" t="s">
        <v>1</v>
      </c>
      <c r="L164" s="31"/>
      <c r="M164" s="149" t="s">
        <v>1</v>
      </c>
      <c r="N164" s="150" t="s">
        <v>41</v>
      </c>
      <c r="O164" s="56"/>
      <c r="P164" s="151">
        <f t="shared" si="1"/>
        <v>0</v>
      </c>
      <c r="Q164" s="151">
        <v>0</v>
      </c>
      <c r="R164" s="151">
        <f t="shared" si="2"/>
        <v>0</v>
      </c>
      <c r="S164" s="151">
        <v>0</v>
      </c>
      <c r="T164" s="152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3" t="s">
        <v>211</v>
      </c>
      <c r="AT164" s="153" t="s">
        <v>131</v>
      </c>
      <c r="AU164" s="153" t="s">
        <v>86</v>
      </c>
      <c r="AY164" s="15" t="s">
        <v>129</v>
      </c>
      <c r="BE164" s="154">
        <f t="shared" si="4"/>
        <v>0</v>
      </c>
      <c r="BF164" s="154">
        <f t="shared" si="5"/>
        <v>0</v>
      </c>
      <c r="BG164" s="154">
        <f t="shared" si="6"/>
        <v>0</v>
      </c>
      <c r="BH164" s="154">
        <f t="shared" si="7"/>
        <v>0</v>
      </c>
      <c r="BI164" s="154">
        <f t="shared" si="8"/>
        <v>0</v>
      </c>
      <c r="BJ164" s="15" t="s">
        <v>84</v>
      </c>
      <c r="BK164" s="154">
        <f t="shared" si="9"/>
        <v>0</v>
      </c>
      <c r="BL164" s="15" t="s">
        <v>211</v>
      </c>
      <c r="BM164" s="153" t="s">
        <v>732</v>
      </c>
    </row>
    <row r="165" spans="1:65" s="2" customFormat="1" ht="16.5" customHeight="1">
      <c r="A165" s="30"/>
      <c r="B165" s="141"/>
      <c r="C165" s="142" t="s">
        <v>261</v>
      </c>
      <c r="D165" s="142" t="s">
        <v>131</v>
      </c>
      <c r="E165" s="143" t="s">
        <v>733</v>
      </c>
      <c r="F165" s="144" t="s">
        <v>734</v>
      </c>
      <c r="G165" s="145" t="s">
        <v>163</v>
      </c>
      <c r="H165" s="146">
        <v>200</v>
      </c>
      <c r="I165" s="147"/>
      <c r="J165" s="148">
        <f t="shared" si="0"/>
        <v>0</v>
      </c>
      <c r="K165" s="144" t="s">
        <v>1</v>
      </c>
      <c r="L165" s="31"/>
      <c r="M165" s="149" t="s">
        <v>1</v>
      </c>
      <c r="N165" s="150" t="s">
        <v>41</v>
      </c>
      <c r="O165" s="56"/>
      <c r="P165" s="151">
        <f t="shared" si="1"/>
        <v>0</v>
      </c>
      <c r="Q165" s="151">
        <v>0</v>
      </c>
      <c r="R165" s="151">
        <f t="shared" si="2"/>
        <v>0</v>
      </c>
      <c r="S165" s="151">
        <v>0</v>
      </c>
      <c r="T165" s="152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3" t="s">
        <v>211</v>
      </c>
      <c r="AT165" s="153" t="s">
        <v>131</v>
      </c>
      <c r="AU165" s="153" t="s">
        <v>86</v>
      </c>
      <c r="AY165" s="15" t="s">
        <v>129</v>
      </c>
      <c r="BE165" s="154">
        <f t="shared" si="4"/>
        <v>0</v>
      </c>
      <c r="BF165" s="154">
        <f t="shared" si="5"/>
        <v>0</v>
      </c>
      <c r="BG165" s="154">
        <f t="shared" si="6"/>
        <v>0</v>
      </c>
      <c r="BH165" s="154">
        <f t="shared" si="7"/>
        <v>0</v>
      </c>
      <c r="BI165" s="154">
        <f t="shared" si="8"/>
        <v>0</v>
      </c>
      <c r="BJ165" s="15" t="s">
        <v>84</v>
      </c>
      <c r="BK165" s="154">
        <f t="shared" si="9"/>
        <v>0</v>
      </c>
      <c r="BL165" s="15" t="s">
        <v>211</v>
      </c>
      <c r="BM165" s="153" t="s">
        <v>735</v>
      </c>
    </row>
    <row r="166" spans="1:65" s="2" customFormat="1" ht="16.5" customHeight="1">
      <c r="A166" s="30"/>
      <c r="B166" s="141"/>
      <c r="C166" s="142" t="s">
        <v>265</v>
      </c>
      <c r="D166" s="142" t="s">
        <v>131</v>
      </c>
      <c r="E166" s="143" t="s">
        <v>736</v>
      </c>
      <c r="F166" s="144" t="s">
        <v>737</v>
      </c>
      <c r="G166" s="145" t="s">
        <v>163</v>
      </c>
      <c r="H166" s="146">
        <v>200</v>
      </c>
      <c r="I166" s="147"/>
      <c r="J166" s="148">
        <f t="shared" si="0"/>
        <v>0</v>
      </c>
      <c r="K166" s="144" t="s">
        <v>1</v>
      </c>
      <c r="L166" s="31"/>
      <c r="M166" s="149" t="s">
        <v>1</v>
      </c>
      <c r="N166" s="150" t="s">
        <v>41</v>
      </c>
      <c r="O166" s="56"/>
      <c r="P166" s="151">
        <f t="shared" si="1"/>
        <v>0</v>
      </c>
      <c r="Q166" s="151">
        <v>0</v>
      </c>
      <c r="R166" s="151">
        <f t="shared" si="2"/>
        <v>0</v>
      </c>
      <c r="S166" s="151">
        <v>0</v>
      </c>
      <c r="T166" s="152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3" t="s">
        <v>211</v>
      </c>
      <c r="AT166" s="153" t="s">
        <v>131</v>
      </c>
      <c r="AU166" s="153" t="s">
        <v>86</v>
      </c>
      <c r="AY166" s="15" t="s">
        <v>129</v>
      </c>
      <c r="BE166" s="154">
        <f t="shared" si="4"/>
        <v>0</v>
      </c>
      <c r="BF166" s="154">
        <f t="shared" si="5"/>
        <v>0</v>
      </c>
      <c r="BG166" s="154">
        <f t="shared" si="6"/>
        <v>0</v>
      </c>
      <c r="BH166" s="154">
        <f t="shared" si="7"/>
        <v>0</v>
      </c>
      <c r="BI166" s="154">
        <f t="shared" si="8"/>
        <v>0</v>
      </c>
      <c r="BJ166" s="15" t="s">
        <v>84</v>
      </c>
      <c r="BK166" s="154">
        <f t="shared" si="9"/>
        <v>0</v>
      </c>
      <c r="BL166" s="15" t="s">
        <v>211</v>
      </c>
      <c r="BM166" s="153" t="s">
        <v>738</v>
      </c>
    </row>
    <row r="167" spans="1:65" s="2" customFormat="1" ht="16.5" customHeight="1">
      <c r="A167" s="30"/>
      <c r="B167" s="141"/>
      <c r="C167" s="142" t="s">
        <v>270</v>
      </c>
      <c r="D167" s="142" t="s">
        <v>131</v>
      </c>
      <c r="E167" s="143" t="s">
        <v>739</v>
      </c>
      <c r="F167" s="144" t="s">
        <v>740</v>
      </c>
      <c r="G167" s="145" t="s">
        <v>163</v>
      </c>
      <c r="H167" s="146">
        <v>200</v>
      </c>
      <c r="I167" s="147"/>
      <c r="J167" s="148">
        <f t="shared" si="0"/>
        <v>0</v>
      </c>
      <c r="K167" s="144" t="s">
        <v>1</v>
      </c>
      <c r="L167" s="31"/>
      <c r="M167" s="149" t="s">
        <v>1</v>
      </c>
      <c r="N167" s="150" t="s">
        <v>41</v>
      </c>
      <c r="O167" s="56"/>
      <c r="P167" s="151">
        <f t="shared" si="1"/>
        <v>0</v>
      </c>
      <c r="Q167" s="151">
        <v>0</v>
      </c>
      <c r="R167" s="151">
        <f t="shared" si="2"/>
        <v>0</v>
      </c>
      <c r="S167" s="151">
        <v>0</v>
      </c>
      <c r="T167" s="152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3" t="s">
        <v>211</v>
      </c>
      <c r="AT167" s="153" t="s">
        <v>131</v>
      </c>
      <c r="AU167" s="153" t="s">
        <v>86</v>
      </c>
      <c r="AY167" s="15" t="s">
        <v>129</v>
      </c>
      <c r="BE167" s="154">
        <f t="shared" si="4"/>
        <v>0</v>
      </c>
      <c r="BF167" s="154">
        <f t="shared" si="5"/>
        <v>0</v>
      </c>
      <c r="BG167" s="154">
        <f t="shared" si="6"/>
        <v>0</v>
      </c>
      <c r="BH167" s="154">
        <f t="shared" si="7"/>
        <v>0</v>
      </c>
      <c r="BI167" s="154">
        <f t="shared" si="8"/>
        <v>0</v>
      </c>
      <c r="BJ167" s="15" t="s">
        <v>84</v>
      </c>
      <c r="BK167" s="154">
        <f t="shared" si="9"/>
        <v>0</v>
      </c>
      <c r="BL167" s="15" t="s">
        <v>211</v>
      </c>
      <c r="BM167" s="153" t="s">
        <v>741</v>
      </c>
    </row>
    <row r="168" spans="1:65" s="2" customFormat="1" ht="16.5" customHeight="1">
      <c r="A168" s="30"/>
      <c r="B168" s="141"/>
      <c r="C168" s="142" t="s">
        <v>275</v>
      </c>
      <c r="D168" s="142" t="s">
        <v>131</v>
      </c>
      <c r="E168" s="143" t="s">
        <v>742</v>
      </c>
      <c r="F168" s="144" t="s">
        <v>743</v>
      </c>
      <c r="G168" s="145" t="s">
        <v>163</v>
      </c>
      <c r="H168" s="146">
        <v>9</v>
      </c>
      <c r="I168" s="147"/>
      <c r="J168" s="148">
        <f t="shared" si="0"/>
        <v>0</v>
      </c>
      <c r="K168" s="144" t="s">
        <v>1</v>
      </c>
      <c r="L168" s="31"/>
      <c r="M168" s="149" t="s">
        <v>1</v>
      </c>
      <c r="N168" s="150" t="s">
        <v>41</v>
      </c>
      <c r="O168" s="56"/>
      <c r="P168" s="151">
        <f t="shared" si="1"/>
        <v>0</v>
      </c>
      <c r="Q168" s="151">
        <v>0</v>
      </c>
      <c r="R168" s="151">
        <f t="shared" si="2"/>
        <v>0</v>
      </c>
      <c r="S168" s="151">
        <v>0</v>
      </c>
      <c r="T168" s="152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3" t="s">
        <v>211</v>
      </c>
      <c r="AT168" s="153" t="s">
        <v>131</v>
      </c>
      <c r="AU168" s="153" t="s">
        <v>86</v>
      </c>
      <c r="AY168" s="15" t="s">
        <v>129</v>
      </c>
      <c r="BE168" s="154">
        <f t="shared" si="4"/>
        <v>0</v>
      </c>
      <c r="BF168" s="154">
        <f t="shared" si="5"/>
        <v>0</v>
      </c>
      <c r="BG168" s="154">
        <f t="shared" si="6"/>
        <v>0</v>
      </c>
      <c r="BH168" s="154">
        <f t="shared" si="7"/>
        <v>0</v>
      </c>
      <c r="BI168" s="154">
        <f t="shared" si="8"/>
        <v>0</v>
      </c>
      <c r="BJ168" s="15" t="s">
        <v>84</v>
      </c>
      <c r="BK168" s="154">
        <f t="shared" si="9"/>
        <v>0</v>
      </c>
      <c r="BL168" s="15" t="s">
        <v>211</v>
      </c>
      <c r="BM168" s="153" t="s">
        <v>744</v>
      </c>
    </row>
    <row r="169" spans="1:65" s="2" customFormat="1" ht="21.75" customHeight="1">
      <c r="A169" s="30"/>
      <c r="B169" s="141"/>
      <c r="C169" s="142" t="s">
        <v>281</v>
      </c>
      <c r="D169" s="142" t="s">
        <v>131</v>
      </c>
      <c r="E169" s="143" t="s">
        <v>745</v>
      </c>
      <c r="F169" s="144" t="s">
        <v>746</v>
      </c>
      <c r="G169" s="145" t="s">
        <v>700</v>
      </c>
      <c r="H169" s="146">
        <v>4</v>
      </c>
      <c r="I169" s="147"/>
      <c r="J169" s="148">
        <f t="shared" si="0"/>
        <v>0</v>
      </c>
      <c r="K169" s="144" t="s">
        <v>1</v>
      </c>
      <c r="L169" s="31"/>
      <c r="M169" s="149" t="s">
        <v>1</v>
      </c>
      <c r="N169" s="150" t="s">
        <v>41</v>
      </c>
      <c r="O169" s="56"/>
      <c r="P169" s="151">
        <f t="shared" si="1"/>
        <v>0</v>
      </c>
      <c r="Q169" s="151">
        <v>0</v>
      </c>
      <c r="R169" s="151">
        <f t="shared" si="2"/>
        <v>0</v>
      </c>
      <c r="S169" s="151">
        <v>0</v>
      </c>
      <c r="T169" s="152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3" t="s">
        <v>211</v>
      </c>
      <c r="AT169" s="153" t="s">
        <v>131</v>
      </c>
      <c r="AU169" s="153" t="s">
        <v>86</v>
      </c>
      <c r="AY169" s="15" t="s">
        <v>129</v>
      </c>
      <c r="BE169" s="154">
        <f t="shared" si="4"/>
        <v>0</v>
      </c>
      <c r="BF169" s="154">
        <f t="shared" si="5"/>
        <v>0</v>
      </c>
      <c r="BG169" s="154">
        <f t="shared" si="6"/>
        <v>0</v>
      </c>
      <c r="BH169" s="154">
        <f t="shared" si="7"/>
        <v>0</v>
      </c>
      <c r="BI169" s="154">
        <f t="shared" si="8"/>
        <v>0</v>
      </c>
      <c r="BJ169" s="15" t="s">
        <v>84</v>
      </c>
      <c r="BK169" s="154">
        <f t="shared" si="9"/>
        <v>0</v>
      </c>
      <c r="BL169" s="15" t="s">
        <v>211</v>
      </c>
      <c r="BM169" s="153" t="s">
        <v>747</v>
      </c>
    </row>
    <row r="170" spans="1:65" s="2" customFormat="1" ht="16.5" customHeight="1">
      <c r="A170" s="30"/>
      <c r="B170" s="141"/>
      <c r="C170" s="164" t="s">
        <v>90</v>
      </c>
      <c r="D170" s="164" t="s">
        <v>217</v>
      </c>
      <c r="E170" s="165" t="s">
        <v>748</v>
      </c>
      <c r="F170" s="166" t="s">
        <v>696</v>
      </c>
      <c r="G170" s="167" t="s">
        <v>163</v>
      </c>
      <c r="H170" s="168">
        <v>200</v>
      </c>
      <c r="I170" s="169"/>
      <c r="J170" s="170">
        <f t="shared" si="0"/>
        <v>0</v>
      </c>
      <c r="K170" s="166" t="s">
        <v>1</v>
      </c>
      <c r="L170" s="171"/>
      <c r="M170" s="172" t="s">
        <v>1</v>
      </c>
      <c r="N170" s="173" t="s">
        <v>41</v>
      </c>
      <c r="O170" s="56"/>
      <c r="P170" s="151">
        <f t="shared" si="1"/>
        <v>0</v>
      </c>
      <c r="Q170" s="151">
        <v>0</v>
      </c>
      <c r="R170" s="151">
        <f t="shared" si="2"/>
        <v>0</v>
      </c>
      <c r="S170" s="151">
        <v>0</v>
      </c>
      <c r="T170" s="152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3" t="s">
        <v>298</v>
      </c>
      <c r="AT170" s="153" t="s">
        <v>217</v>
      </c>
      <c r="AU170" s="153" t="s">
        <v>86</v>
      </c>
      <c r="AY170" s="15" t="s">
        <v>129</v>
      </c>
      <c r="BE170" s="154">
        <f t="shared" si="4"/>
        <v>0</v>
      </c>
      <c r="BF170" s="154">
        <f t="shared" si="5"/>
        <v>0</v>
      </c>
      <c r="BG170" s="154">
        <f t="shared" si="6"/>
        <v>0</v>
      </c>
      <c r="BH170" s="154">
        <f t="shared" si="7"/>
        <v>0</v>
      </c>
      <c r="BI170" s="154">
        <f t="shared" si="8"/>
        <v>0</v>
      </c>
      <c r="BJ170" s="15" t="s">
        <v>84</v>
      </c>
      <c r="BK170" s="154">
        <f t="shared" si="9"/>
        <v>0</v>
      </c>
      <c r="BL170" s="15" t="s">
        <v>211</v>
      </c>
      <c r="BM170" s="153" t="s">
        <v>749</v>
      </c>
    </row>
    <row r="171" spans="1:65" s="2" customFormat="1" ht="16.5" customHeight="1">
      <c r="A171" s="30"/>
      <c r="B171" s="141"/>
      <c r="C171" s="164" t="s">
        <v>293</v>
      </c>
      <c r="D171" s="164" t="s">
        <v>217</v>
      </c>
      <c r="E171" s="165" t="s">
        <v>750</v>
      </c>
      <c r="F171" s="166" t="s">
        <v>751</v>
      </c>
      <c r="G171" s="167" t="s">
        <v>700</v>
      </c>
      <c r="H171" s="168">
        <v>2</v>
      </c>
      <c r="I171" s="169"/>
      <c r="J171" s="170">
        <f t="shared" si="0"/>
        <v>0</v>
      </c>
      <c r="K171" s="166" t="s">
        <v>1</v>
      </c>
      <c r="L171" s="171"/>
      <c r="M171" s="172" t="s">
        <v>1</v>
      </c>
      <c r="N171" s="173" t="s">
        <v>41</v>
      </c>
      <c r="O171" s="56"/>
      <c r="P171" s="151">
        <f t="shared" si="1"/>
        <v>0</v>
      </c>
      <c r="Q171" s="151">
        <v>0</v>
      </c>
      <c r="R171" s="151">
        <f t="shared" si="2"/>
        <v>0</v>
      </c>
      <c r="S171" s="151">
        <v>0</v>
      </c>
      <c r="T171" s="152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3" t="s">
        <v>298</v>
      </c>
      <c r="AT171" s="153" t="s">
        <v>217</v>
      </c>
      <c r="AU171" s="153" t="s">
        <v>86</v>
      </c>
      <c r="AY171" s="15" t="s">
        <v>129</v>
      </c>
      <c r="BE171" s="154">
        <f t="shared" si="4"/>
        <v>0</v>
      </c>
      <c r="BF171" s="154">
        <f t="shared" si="5"/>
        <v>0</v>
      </c>
      <c r="BG171" s="154">
        <f t="shared" si="6"/>
        <v>0</v>
      </c>
      <c r="BH171" s="154">
        <f t="shared" si="7"/>
        <v>0</v>
      </c>
      <c r="BI171" s="154">
        <f t="shared" si="8"/>
        <v>0</v>
      </c>
      <c r="BJ171" s="15" t="s">
        <v>84</v>
      </c>
      <c r="BK171" s="154">
        <f t="shared" si="9"/>
        <v>0</v>
      </c>
      <c r="BL171" s="15" t="s">
        <v>211</v>
      </c>
      <c r="BM171" s="153" t="s">
        <v>752</v>
      </c>
    </row>
    <row r="172" spans="1:65" s="2" customFormat="1" ht="16.5" customHeight="1">
      <c r="A172" s="30"/>
      <c r="B172" s="141"/>
      <c r="C172" s="164" t="s">
        <v>298</v>
      </c>
      <c r="D172" s="164" t="s">
        <v>217</v>
      </c>
      <c r="E172" s="165" t="s">
        <v>753</v>
      </c>
      <c r="F172" s="166" t="s">
        <v>754</v>
      </c>
      <c r="G172" s="167" t="s">
        <v>700</v>
      </c>
      <c r="H172" s="168">
        <v>2</v>
      </c>
      <c r="I172" s="169"/>
      <c r="J172" s="170">
        <f t="shared" si="0"/>
        <v>0</v>
      </c>
      <c r="K172" s="166" t="s">
        <v>1</v>
      </c>
      <c r="L172" s="171"/>
      <c r="M172" s="172" t="s">
        <v>1</v>
      </c>
      <c r="N172" s="173" t="s">
        <v>41</v>
      </c>
      <c r="O172" s="56"/>
      <c r="P172" s="151">
        <f t="shared" si="1"/>
        <v>0</v>
      </c>
      <c r="Q172" s="151">
        <v>0</v>
      </c>
      <c r="R172" s="151">
        <f t="shared" si="2"/>
        <v>0</v>
      </c>
      <c r="S172" s="151">
        <v>0</v>
      </c>
      <c r="T172" s="152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3" t="s">
        <v>298</v>
      </c>
      <c r="AT172" s="153" t="s">
        <v>217</v>
      </c>
      <c r="AU172" s="153" t="s">
        <v>86</v>
      </c>
      <c r="AY172" s="15" t="s">
        <v>129</v>
      </c>
      <c r="BE172" s="154">
        <f t="shared" si="4"/>
        <v>0</v>
      </c>
      <c r="BF172" s="154">
        <f t="shared" si="5"/>
        <v>0</v>
      </c>
      <c r="BG172" s="154">
        <f t="shared" si="6"/>
        <v>0</v>
      </c>
      <c r="BH172" s="154">
        <f t="shared" si="7"/>
        <v>0</v>
      </c>
      <c r="BI172" s="154">
        <f t="shared" si="8"/>
        <v>0</v>
      </c>
      <c r="BJ172" s="15" t="s">
        <v>84</v>
      </c>
      <c r="BK172" s="154">
        <f t="shared" si="9"/>
        <v>0</v>
      </c>
      <c r="BL172" s="15" t="s">
        <v>211</v>
      </c>
      <c r="BM172" s="153" t="s">
        <v>755</v>
      </c>
    </row>
    <row r="173" spans="1:65" s="2" customFormat="1" ht="16.5" customHeight="1">
      <c r="A173" s="30"/>
      <c r="B173" s="141"/>
      <c r="C173" s="164" t="s">
        <v>309</v>
      </c>
      <c r="D173" s="164" t="s">
        <v>217</v>
      </c>
      <c r="E173" s="165" t="s">
        <v>756</v>
      </c>
      <c r="F173" s="166" t="s">
        <v>757</v>
      </c>
      <c r="G173" s="167" t="s">
        <v>700</v>
      </c>
      <c r="H173" s="168">
        <v>2</v>
      </c>
      <c r="I173" s="169"/>
      <c r="J173" s="170">
        <f t="shared" si="0"/>
        <v>0</v>
      </c>
      <c r="K173" s="166" t="s">
        <v>1</v>
      </c>
      <c r="L173" s="171"/>
      <c r="M173" s="172" t="s">
        <v>1</v>
      </c>
      <c r="N173" s="173" t="s">
        <v>41</v>
      </c>
      <c r="O173" s="56"/>
      <c r="P173" s="151">
        <f t="shared" si="1"/>
        <v>0</v>
      </c>
      <c r="Q173" s="151">
        <v>0</v>
      </c>
      <c r="R173" s="151">
        <f t="shared" si="2"/>
        <v>0</v>
      </c>
      <c r="S173" s="151">
        <v>0</v>
      </c>
      <c r="T173" s="152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3" t="s">
        <v>298</v>
      </c>
      <c r="AT173" s="153" t="s">
        <v>217</v>
      </c>
      <c r="AU173" s="153" t="s">
        <v>86</v>
      </c>
      <c r="AY173" s="15" t="s">
        <v>129</v>
      </c>
      <c r="BE173" s="154">
        <f t="shared" si="4"/>
        <v>0</v>
      </c>
      <c r="BF173" s="154">
        <f t="shared" si="5"/>
        <v>0</v>
      </c>
      <c r="BG173" s="154">
        <f t="shared" si="6"/>
        <v>0</v>
      </c>
      <c r="BH173" s="154">
        <f t="shared" si="7"/>
        <v>0</v>
      </c>
      <c r="BI173" s="154">
        <f t="shared" si="8"/>
        <v>0</v>
      </c>
      <c r="BJ173" s="15" t="s">
        <v>84</v>
      </c>
      <c r="BK173" s="154">
        <f t="shared" si="9"/>
        <v>0</v>
      </c>
      <c r="BL173" s="15" t="s">
        <v>211</v>
      </c>
      <c r="BM173" s="153" t="s">
        <v>758</v>
      </c>
    </row>
    <row r="174" spans="1:65" s="2" customFormat="1" ht="16.5" customHeight="1">
      <c r="A174" s="30"/>
      <c r="B174" s="141"/>
      <c r="C174" s="164" t="s">
        <v>315</v>
      </c>
      <c r="D174" s="164" t="s">
        <v>217</v>
      </c>
      <c r="E174" s="165" t="s">
        <v>759</v>
      </c>
      <c r="F174" s="166" t="s">
        <v>757</v>
      </c>
      <c r="G174" s="167" t="s">
        <v>700</v>
      </c>
      <c r="H174" s="168">
        <v>2</v>
      </c>
      <c r="I174" s="169"/>
      <c r="J174" s="170">
        <f t="shared" si="0"/>
        <v>0</v>
      </c>
      <c r="K174" s="166" t="s">
        <v>1</v>
      </c>
      <c r="L174" s="171"/>
      <c r="M174" s="172" t="s">
        <v>1</v>
      </c>
      <c r="N174" s="173" t="s">
        <v>41</v>
      </c>
      <c r="O174" s="56"/>
      <c r="P174" s="151">
        <f t="shared" si="1"/>
        <v>0</v>
      </c>
      <c r="Q174" s="151">
        <v>0</v>
      </c>
      <c r="R174" s="151">
        <f t="shared" si="2"/>
        <v>0</v>
      </c>
      <c r="S174" s="151">
        <v>0</v>
      </c>
      <c r="T174" s="152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3" t="s">
        <v>298</v>
      </c>
      <c r="AT174" s="153" t="s">
        <v>217</v>
      </c>
      <c r="AU174" s="153" t="s">
        <v>86</v>
      </c>
      <c r="AY174" s="15" t="s">
        <v>129</v>
      </c>
      <c r="BE174" s="154">
        <f t="shared" si="4"/>
        <v>0</v>
      </c>
      <c r="BF174" s="154">
        <f t="shared" si="5"/>
        <v>0</v>
      </c>
      <c r="BG174" s="154">
        <f t="shared" si="6"/>
        <v>0</v>
      </c>
      <c r="BH174" s="154">
        <f t="shared" si="7"/>
        <v>0</v>
      </c>
      <c r="BI174" s="154">
        <f t="shared" si="8"/>
        <v>0</v>
      </c>
      <c r="BJ174" s="15" t="s">
        <v>84</v>
      </c>
      <c r="BK174" s="154">
        <f t="shared" si="9"/>
        <v>0</v>
      </c>
      <c r="BL174" s="15" t="s">
        <v>211</v>
      </c>
      <c r="BM174" s="153" t="s">
        <v>760</v>
      </c>
    </row>
    <row r="175" spans="1:65" s="2" customFormat="1" ht="16.5" customHeight="1">
      <c r="A175" s="30"/>
      <c r="B175" s="141"/>
      <c r="C175" s="164" t="s">
        <v>319</v>
      </c>
      <c r="D175" s="164" t="s">
        <v>217</v>
      </c>
      <c r="E175" s="165" t="s">
        <v>761</v>
      </c>
      <c r="F175" s="166" t="s">
        <v>706</v>
      </c>
      <c r="G175" s="167" t="s">
        <v>700</v>
      </c>
      <c r="H175" s="168">
        <v>19</v>
      </c>
      <c r="I175" s="169"/>
      <c r="J175" s="170">
        <f t="shared" si="0"/>
        <v>0</v>
      </c>
      <c r="K175" s="166" t="s">
        <v>1</v>
      </c>
      <c r="L175" s="171"/>
      <c r="M175" s="172" t="s">
        <v>1</v>
      </c>
      <c r="N175" s="173" t="s">
        <v>41</v>
      </c>
      <c r="O175" s="56"/>
      <c r="P175" s="151">
        <f t="shared" si="1"/>
        <v>0</v>
      </c>
      <c r="Q175" s="151">
        <v>0</v>
      </c>
      <c r="R175" s="151">
        <f t="shared" si="2"/>
        <v>0</v>
      </c>
      <c r="S175" s="151">
        <v>0</v>
      </c>
      <c r="T175" s="152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3" t="s">
        <v>298</v>
      </c>
      <c r="AT175" s="153" t="s">
        <v>217</v>
      </c>
      <c r="AU175" s="153" t="s">
        <v>86</v>
      </c>
      <c r="AY175" s="15" t="s">
        <v>129</v>
      </c>
      <c r="BE175" s="154">
        <f t="shared" si="4"/>
        <v>0</v>
      </c>
      <c r="BF175" s="154">
        <f t="shared" si="5"/>
        <v>0</v>
      </c>
      <c r="BG175" s="154">
        <f t="shared" si="6"/>
        <v>0</v>
      </c>
      <c r="BH175" s="154">
        <f t="shared" si="7"/>
        <v>0</v>
      </c>
      <c r="BI175" s="154">
        <f t="shared" si="8"/>
        <v>0</v>
      </c>
      <c r="BJ175" s="15" t="s">
        <v>84</v>
      </c>
      <c r="BK175" s="154">
        <f t="shared" si="9"/>
        <v>0</v>
      </c>
      <c r="BL175" s="15" t="s">
        <v>211</v>
      </c>
      <c r="BM175" s="153" t="s">
        <v>762</v>
      </c>
    </row>
    <row r="176" spans="1:65" s="2" customFormat="1" ht="16.5" customHeight="1">
      <c r="A176" s="30"/>
      <c r="B176" s="141"/>
      <c r="C176" s="164" t="s">
        <v>323</v>
      </c>
      <c r="D176" s="164" t="s">
        <v>217</v>
      </c>
      <c r="E176" s="165" t="s">
        <v>763</v>
      </c>
      <c r="F176" s="166" t="s">
        <v>764</v>
      </c>
      <c r="G176" s="167" t="s">
        <v>700</v>
      </c>
      <c r="H176" s="168">
        <v>16</v>
      </c>
      <c r="I176" s="169"/>
      <c r="J176" s="170">
        <f t="shared" si="0"/>
        <v>0</v>
      </c>
      <c r="K176" s="166" t="s">
        <v>1</v>
      </c>
      <c r="L176" s="171"/>
      <c r="M176" s="172" t="s">
        <v>1</v>
      </c>
      <c r="N176" s="173" t="s">
        <v>41</v>
      </c>
      <c r="O176" s="56"/>
      <c r="P176" s="151">
        <f t="shared" si="1"/>
        <v>0</v>
      </c>
      <c r="Q176" s="151">
        <v>0</v>
      </c>
      <c r="R176" s="151">
        <f t="shared" si="2"/>
        <v>0</v>
      </c>
      <c r="S176" s="151">
        <v>0</v>
      </c>
      <c r="T176" s="152">
        <f t="shared" si="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3" t="s">
        <v>298</v>
      </c>
      <c r="AT176" s="153" t="s">
        <v>217</v>
      </c>
      <c r="AU176" s="153" t="s">
        <v>86</v>
      </c>
      <c r="AY176" s="15" t="s">
        <v>129</v>
      </c>
      <c r="BE176" s="154">
        <f t="shared" si="4"/>
        <v>0</v>
      </c>
      <c r="BF176" s="154">
        <f t="shared" si="5"/>
        <v>0</v>
      </c>
      <c r="BG176" s="154">
        <f t="shared" si="6"/>
        <v>0</v>
      </c>
      <c r="BH176" s="154">
        <f t="shared" si="7"/>
        <v>0</v>
      </c>
      <c r="BI176" s="154">
        <f t="shared" si="8"/>
        <v>0</v>
      </c>
      <c r="BJ176" s="15" t="s">
        <v>84</v>
      </c>
      <c r="BK176" s="154">
        <f t="shared" si="9"/>
        <v>0</v>
      </c>
      <c r="BL176" s="15" t="s">
        <v>211</v>
      </c>
      <c r="BM176" s="153" t="s">
        <v>765</v>
      </c>
    </row>
    <row r="177" spans="1:65" s="2" customFormat="1" ht="16.5" customHeight="1">
      <c r="A177" s="30"/>
      <c r="B177" s="141"/>
      <c r="C177" s="164" t="s">
        <v>327</v>
      </c>
      <c r="D177" s="164" t="s">
        <v>217</v>
      </c>
      <c r="E177" s="165" t="s">
        <v>766</v>
      </c>
      <c r="F177" s="166" t="s">
        <v>767</v>
      </c>
      <c r="G177" s="167" t="s">
        <v>700</v>
      </c>
      <c r="H177" s="168">
        <v>2</v>
      </c>
      <c r="I177" s="169"/>
      <c r="J177" s="170">
        <f t="shared" si="0"/>
        <v>0</v>
      </c>
      <c r="K177" s="166" t="s">
        <v>1</v>
      </c>
      <c r="L177" s="171"/>
      <c r="M177" s="172" t="s">
        <v>1</v>
      </c>
      <c r="N177" s="173" t="s">
        <v>41</v>
      </c>
      <c r="O177" s="56"/>
      <c r="P177" s="151">
        <f t="shared" si="1"/>
        <v>0</v>
      </c>
      <c r="Q177" s="151">
        <v>0</v>
      </c>
      <c r="R177" s="151">
        <f t="shared" si="2"/>
        <v>0</v>
      </c>
      <c r="S177" s="151">
        <v>0</v>
      </c>
      <c r="T177" s="152">
        <f t="shared" si="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3" t="s">
        <v>298</v>
      </c>
      <c r="AT177" s="153" t="s">
        <v>217</v>
      </c>
      <c r="AU177" s="153" t="s">
        <v>86</v>
      </c>
      <c r="AY177" s="15" t="s">
        <v>129</v>
      </c>
      <c r="BE177" s="154">
        <f t="shared" si="4"/>
        <v>0</v>
      </c>
      <c r="BF177" s="154">
        <f t="shared" si="5"/>
        <v>0</v>
      </c>
      <c r="BG177" s="154">
        <f t="shared" si="6"/>
        <v>0</v>
      </c>
      <c r="BH177" s="154">
        <f t="shared" si="7"/>
        <v>0</v>
      </c>
      <c r="BI177" s="154">
        <f t="shared" si="8"/>
        <v>0</v>
      </c>
      <c r="BJ177" s="15" t="s">
        <v>84</v>
      </c>
      <c r="BK177" s="154">
        <f t="shared" si="9"/>
        <v>0</v>
      </c>
      <c r="BL177" s="15" t="s">
        <v>211</v>
      </c>
      <c r="BM177" s="153" t="s">
        <v>768</v>
      </c>
    </row>
    <row r="178" spans="1:65" s="2" customFormat="1" ht="16.5" customHeight="1">
      <c r="A178" s="30"/>
      <c r="B178" s="141"/>
      <c r="C178" s="164" t="s">
        <v>332</v>
      </c>
      <c r="D178" s="164" t="s">
        <v>217</v>
      </c>
      <c r="E178" s="165" t="s">
        <v>769</v>
      </c>
      <c r="F178" s="166" t="s">
        <v>770</v>
      </c>
      <c r="G178" s="167" t="s">
        <v>163</v>
      </c>
      <c r="H178" s="168">
        <v>200</v>
      </c>
      <c r="I178" s="169"/>
      <c r="J178" s="170">
        <f t="shared" si="0"/>
        <v>0</v>
      </c>
      <c r="K178" s="166" t="s">
        <v>1</v>
      </c>
      <c r="L178" s="171"/>
      <c r="M178" s="172" t="s">
        <v>1</v>
      </c>
      <c r="N178" s="173" t="s">
        <v>41</v>
      </c>
      <c r="O178" s="56"/>
      <c r="P178" s="151">
        <f t="shared" si="1"/>
        <v>0</v>
      </c>
      <c r="Q178" s="151">
        <v>0</v>
      </c>
      <c r="R178" s="151">
        <f t="shared" si="2"/>
        <v>0</v>
      </c>
      <c r="S178" s="151">
        <v>0</v>
      </c>
      <c r="T178" s="152">
        <f t="shared" si="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3" t="s">
        <v>298</v>
      </c>
      <c r="AT178" s="153" t="s">
        <v>217</v>
      </c>
      <c r="AU178" s="153" t="s">
        <v>86</v>
      </c>
      <c r="AY178" s="15" t="s">
        <v>129</v>
      </c>
      <c r="BE178" s="154">
        <f t="shared" si="4"/>
        <v>0</v>
      </c>
      <c r="BF178" s="154">
        <f t="shared" si="5"/>
        <v>0</v>
      </c>
      <c r="BG178" s="154">
        <f t="shared" si="6"/>
        <v>0</v>
      </c>
      <c r="BH178" s="154">
        <f t="shared" si="7"/>
        <v>0</v>
      </c>
      <c r="BI178" s="154">
        <f t="shared" si="8"/>
        <v>0</v>
      </c>
      <c r="BJ178" s="15" t="s">
        <v>84</v>
      </c>
      <c r="BK178" s="154">
        <f t="shared" si="9"/>
        <v>0</v>
      </c>
      <c r="BL178" s="15" t="s">
        <v>211</v>
      </c>
      <c r="BM178" s="153" t="s">
        <v>771</v>
      </c>
    </row>
    <row r="179" spans="1:65" s="2" customFormat="1" ht="16.5" customHeight="1">
      <c r="A179" s="30"/>
      <c r="B179" s="141"/>
      <c r="C179" s="164" t="s">
        <v>336</v>
      </c>
      <c r="D179" s="164" t="s">
        <v>217</v>
      </c>
      <c r="E179" s="165" t="s">
        <v>772</v>
      </c>
      <c r="F179" s="166" t="s">
        <v>773</v>
      </c>
      <c r="G179" s="167" t="s">
        <v>163</v>
      </c>
      <c r="H179" s="168">
        <v>12</v>
      </c>
      <c r="I179" s="169"/>
      <c r="J179" s="170">
        <f t="shared" si="0"/>
        <v>0</v>
      </c>
      <c r="K179" s="166" t="s">
        <v>1</v>
      </c>
      <c r="L179" s="171"/>
      <c r="M179" s="172" t="s">
        <v>1</v>
      </c>
      <c r="N179" s="173" t="s">
        <v>41</v>
      </c>
      <c r="O179" s="56"/>
      <c r="P179" s="151">
        <f t="shared" si="1"/>
        <v>0</v>
      </c>
      <c r="Q179" s="151">
        <v>0</v>
      </c>
      <c r="R179" s="151">
        <f t="shared" si="2"/>
        <v>0</v>
      </c>
      <c r="S179" s="151">
        <v>0</v>
      </c>
      <c r="T179" s="152">
        <f t="shared" si="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3" t="s">
        <v>298</v>
      </c>
      <c r="AT179" s="153" t="s">
        <v>217</v>
      </c>
      <c r="AU179" s="153" t="s">
        <v>86</v>
      </c>
      <c r="AY179" s="15" t="s">
        <v>129</v>
      </c>
      <c r="BE179" s="154">
        <f t="shared" si="4"/>
        <v>0</v>
      </c>
      <c r="BF179" s="154">
        <f t="shared" si="5"/>
        <v>0</v>
      </c>
      <c r="BG179" s="154">
        <f t="shared" si="6"/>
        <v>0</v>
      </c>
      <c r="BH179" s="154">
        <f t="shared" si="7"/>
        <v>0</v>
      </c>
      <c r="BI179" s="154">
        <f t="shared" si="8"/>
        <v>0</v>
      </c>
      <c r="BJ179" s="15" t="s">
        <v>84</v>
      </c>
      <c r="BK179" s="154">
        <f t="shared" si="9"/>
        <v>0</v>
      </c>
      <c r="BL179" s="15" t="s">
        <v>211</v>
      </c>
      <c r="BM179" s="153" t="s">
        <v>774</v>
      </c>
    </row>
    <row r="180" spans="1:65" s="2" customFormat="1" ht="16.5" customHeight="1">
      <c r="A180" s="30"/>
      <c r="B180" s="141"/>
      <c r="C180" s="164" t="s">
        <v>340</v>
      </c>
      <c r="D180" s="164" t="s">
        <v>217</v>
      </c>
      <c r="E180" s="165" t="s">
        <v>775</v>
      </c>
      <c r="F180" s="166" t="s">
        <v>776</v>
      </c>
      <c r="G180" s="167" t="s">
        <v>700</v>
      </c>
      <c r="H180" s="168">
        <v>4</v>
      </c>
      <c r="I180" s="169"/>
      <c r="J180" s="170">
        <f t="shared" si="0"/>
        <v>0</v>
      </c>
      <c r="K180" s="166" t="s">
        <v>1</v>
      </c>
      <c r="L180" s="171"/>
      <c r="M180" s="172" t="s">
        <v>1</v>
      </c>
      <c r="N180" s="173" t="s">
        <v>41</v>
      </c>
      <c r="O180" s="56"/>
      <c r="P180" s="151">
        <f t="shared" si="1"/>
        <v>0</v>
      </c>
      <c r="Q180" s="151">
        <v>0</v>
      </c>
      <c r="R180" s="151">
        <f t="shared" si="2"/>
        <v>0</v>
      </c>
      <c r="S180" s="151">
        <v>0</v>
      </c>
      <c r="T180" s="152">
        <f t="shared" si="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3" t="s">
        <v>298</v>
      </c>
      <c r="AT180" s="153" t="s">
        <v>217</v>
      </c>
      <c r="AU180" s="153" t="s">
        <v>86</v>
      </c>
      <c r="AY180" s="15" t="s">
        <v>129</v>
      </c>
      <c r="BE180" s="154">
        <f t="shared" si="4"/>
        <v>0</v>
      </c>
      <c r="BF180" s="154">
        <f t="shared" si="5"/>
        <v>0</v>
      </c>
      <c r="BG180" s="154">
        <f t="shared" si="6"/>
        <v>0</v>
      </c>
      <c r="BH180" s="154">
        <f t="shared" si="7"/>
        <v>0</v>
      </c>
      <c r="BI180" s="154">
        <f t="shared" si="8"/>
        <v>0</v>
      </c>
      <c r="BJ180" s="15" t="s">
        <v>84</v>
      </c>
      <c r="BK180" s="154">
        <f t="shared" si="9"/>
        <v>0</v>
      </c>
      <c r="BL180" s="15" t="s">
        <v>211</v>
      </c>
      <c r="BM180" s="153" t="s">
        <v>777</v>
      </c>
    </row>
    <row r="181" spans="1:65" s="2" customFormat="1" ht="16.5" customHeight="1">
      <c r="A181" s="30"/>
      <c r="B181" s="141"/>
      <c r="C181" s="164" t="s">
        <v>344</v>
      </c>
      <c r="D181" s="164" t="s">
        <v>217</v>
      </c>
      <c r="E181" s="165" t="s">
        <v>778</v>
      </c>
      <c r="F181" s="166" t="s">
        <v>718</v>
      </c>
      <c r="G181" s="167" t="s">
        <v>163</v>
      </c>
      <c r="H181" s="168">
        <v>230</v>
      </c>
      <c r="I181" s="169"/>
      <c r="J181" s="170">
        <f t="shared" si="0"/>
        <v>0</v>
      </c>
      <c r="K181" s="166" t="s">
        <v>1</v>
      </c>
      <c r="L181" s="171"/>
      <c r="M181" s="172" t="s">
        <v>1</v>
      </c>
      <c r="N181" s="173" t="s">
        <v>41</v>
      </c>
      <c r="O181" s="56"/>
      <c r="P181" s="151">
        <f t="shared" si="1"/>
        <v>0</v>
      </c>
      <c r="Q181" s="151">
        <v>0</v>
      </c>
      <c r="R181" s="151">
        <f t="shared" si="2"/>
        <v>0</v>
      </c>
      <c r="S181" s="151">
        <v>0</v>
      </c>
      <c r="T181" s="152">
        <f t="shared" si="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3" t="s">
        <v>298</v>
      </c>
      <c r="AT181" s="153" t="s">
        <v>217</v>
      </c>
      <c r="AU181" s="153" t="s">
        <v>86</v>
      </c>
      <c r="AY181" s="15" t="s">
        <v>129</v>
      </c>
      <c r="BE181" s="154">
        <f t="shared" si="4"/>
        <v>0</v>
      </c>
      <c r="BF181" s="154">
        <f t="shared" si="5"/>
        <v>0</v>
      </c>
      <c r="BG181" s="154">
        <f t="shared" si="6"/>
        <v>0</v>
      </c>
      <c r="BH181" s="154">
        <f t="shared" si="7"/>
        <v>0</v>
      </c>
      <c r="BI181" s="154">
        <f t="shared" si="8"/>
        <v>0</v>
      </c>
      <c r="BJ181" s="15" t="s">
        <v>84</v>
      </c>
      <c r="BK181" s="154">
        <f t="shared" si="9"/>
        <v>0</v>
      </c>
      <c r="BL181" s="15" t="s">
        <v>211</v>
      </c>
      <c r="BM181" s="153" t="s">
        <v>779</v>
      </c>
    </row>
    <row r="182" spans="1:65" s="2" customFormat="1" ht="16.5" customHeight="1">
      <c r="A182" s="30"/>
      <c r="B182" s="141"/>
      <c r="C182" s="164" t="s">
        <v>349</v>
      </c>
      <c r="D182" s="164" t="s">
        <v>217</v>
      </c>
      <c r="E182" s="165" t="s">
        <v>780</v>
      </c>
      <c r="F182" s="166" t="s">
        <v>721</v>
      </c>
      <c r="G182" s="167" t="s">
        <v>163</v>
      </c>
      <c r="H182" s="168">
        <v>210</v>
      </c>
      <c r="I182" s="169"/>
      <c r="J182" s="170">
        <f t="shared" si="0"/>
        <v>0</v>
      </c>
      <c r="K182" s="166" t="s">
        <v>1</v>
      </c>
      <c r="L182" s="171"/>
      <c r="M182" s="172" t="s">
        <v>1</v>
      </c>
      <c r="N182" s="173" t="s">
        <v>41</v>
      </c>
      <c r="O182" s="56"/>
      <c r="P182" s="151">
        <f t="shared" si="1"/>
        <v>0</v>
      </c>
      <c r="Q182" s="151">
        <v>0</v>
      </c>
      <c r="R182" s="151">
        <f t="shared" si="2"/>
        <v>0</v>
      </c>
      <c r="S182" s="151">
        <v>0</v>
      </c>
      <c r="T182" s="152">
        <f t="shared" si="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3" t="s">
        <v>298</v>
      </c>
      <c r="AT182" s="153" t="s">
        <v>217</v>
      </c>
      <c r="AU182" s="153" t="s">
        <v>86</v>
      </c>
      <c r="AY182" s="15" t="s">
        <v>129</v>
      </c>
      <c r="BE182" s="154">
        <f t="shared" si="4"/>
        <v>0</v>
      </c>
      <c r="BF182" s="154">
        <f t="shared" si="5"/>
        <v>0</v>
      </c>
      <c r="BG182" s="154">
        <f t="shared" si="6"/>
        <v>0</v>
      </c>
      <c r="BH182" s="154">
        <f t="shared" si="7"/>
        <v>0</v>
      </c>
      <c r="BI182" s="154">
        <f t="shared" si="8"/>
        <v>0</v>
      </c>
      <c r="BJ182" s="15" t="s">
        <v>84</v>
      </c>
      <c r="BK182" s="154">
        <f t="shared" si="9"/>
        <v>0</v>
      </c>
      <c r="BL182" s="15" t="s">
        <v>211</v>
      </c>
      <c r="BM182" s="153" t="s">
        <v>781</v>
      </c>
    </row>
    <row r="183" spans="1:65" s="2" customFormat="1" ht="16.5" customHeight="1">
      <c r="A183" s="30"/>
      <c r="B183" s="141"/>
      <c r="C183" s="164" t="s">
        <v>354</v>
      </c>
      <c r="D183" s="164" t="s">
        <v>217</v>
      </c>
      <c r="E183" s="165" t="s">
        <v>782</v>
      </c>
      <c r="F183" s="166" t="s">
        <v>783</v>
      </c>
      <c r="G183" s="167" t="s">
        <v>175</v>
      </c>
      <c r="H183" s="168">
        <v>4</v>
      </c>
      <c r="I183" s="169"/>
      <c r="J183" s="170">
        <f t="shared" si="0"/>
        <v>0</v>
      </c>
      <c r="K183" s="166" t="s">
        <v>1</v>
      </c>
      <c r="L183" s="171"/>
      <c r="M183" s="172" t="s">
        <v>1</v>
      </c>
      <c r="N183" s="173" t="s">
        <v>41</v>
      </c>
      <c r="O183" s="56"/>
      <c r="P183" s="151">
        <f t="shared" si="1"/>
        <v>0</v>
      </c>
      <c r="Q183" s="151">
        <v>0</v>
      </c>
      <c r="R183" s="151">
        <f t="shared" si="2"/>
        <v>0</v>
      </c>
      <c r="S183" s="151">
        <v>0</v>
      </c>
      <c r="T183" s="152">
        <f t="shared" si="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3" t="s">
        <v>298</v>
      </c>
      <c r="AT183" s="153" t="s">
        <v>217</v>
      </c>
      <c r="AU183" s="153" t="s">
        <v>86</v>
      </c>
      <c r="AY183" s="15" t="s">
        <v>129</v>
      </c>
      <c r="BE183" s="154">
        <f t="shared" si="4"/>
        <v>0</v>
      </c>
      <c r="BF183" s="154">
        <f t="shared" si="5"/>
        <v>0</v>
      </c>
      <c r="BG183" s="154">
        <f t="shared" si="6"/>
        <v>0</v>
      </c>
      <c r="BH183" s="154">
        <f t="shared" si="7"/>
        <v>0</v>
      </c>
      <c r="BI183" s="154">
        <f t="shared" si="8"/>
        <v>0</v>
      </c>
      <c r="BJ183" s="15" t="s">
        <v>84</v>
      </c>
      <c r="BK183" s="154">
        <f t="shared" si="9"/>
        <v>0</v>
      </c>
      <c r="BL183" s="15" t="s">
        <v>211</v>
      </c>
      <c r="BM183" s="153" t="s">
        <v>784</v>
      </c>
    </row>
    <row r="184" spans="1:65" s="2" customFormat="1" ht="16.5" customHeight="1">
      <c r="A184" s="30"/>
      <c r="B184" s="141"/>
      <c r="C184" s="164" t="s">
        <v>359</v>
      </c>
      <c r="D184" s="164" t="s">
        <v>217</v>
      </c>
      <c r="E184" s="165" t="s">
        <v>785</v>
      </c>
      <c r="F184" s="166" t="s">
        <v>786</v>
      </c>
      <c r="G184" s="167" t="s">
        <v>700</v>
      </c>
      <c r="H184" s="168">
        <v>4</v>
      </c>
      <c r="I184" s="169"/>
      <c r="J184" s="170">
        <f t="shared" si="0"/>
        <v>0</v>
      </c>
      <c r="K184" s="166" t="s">
        <v>1</v>
      </c>
      <c r="L184" s="171"/>
      <c r="M184" s="172" t="s">
        <v>1</v>
      </c>
      <c r="N184" s="173" t="s">
        <v>41</v>
      </c>
      <c r="O184" s="56"/>
      <c r="P184" s="151">
        <f t="shared" si="1"/>
        <v>0</v>
      </c>
      <c r="Q184" s="151">
        <v>0</v>
      </c>
      <c r="R184" s="151">
        <f t="shared" si="2"/>
        <v>0</v>
      </c>
      <c r="S184" s="151">
        <v>0</v>
      </c>
      <c r="T184" s="152">
        <f t="shared" si="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3" t="s">
        <v>298</v>
      </c>
      <c r="AT184" s="153" t="s">
        <v>217</v>
      </c>
      <c r="AU184" s="153" t="s">
        <v>86</v>
      </c>
      <c r="AY184" s="15" t="s">
        <v>129</v>
      </c>
      <c r="BE184" s="154">
        <f t="shared" si="4"/>
        <v>0</v>
      </c>
      <c r="BF184" s="154">
        <f t="shared" si="5"/>
        <v>0</v>
      </c>
      <c r="BG184" s="154">
        <f t="shared" si="6"/>
        <v>0</v>
      </c>
      <c r="BH184" s="154">
        <f t="shared" si="7"/>
        <v>0</v>
      </c>
      <c r="BI184" s="154">
        <f t="shared" si="8"/>
        <v>0</v>
      </c>
      <c r="BJ184" s="15" t="s">
        <v>84</v>
      </c>
      <c r="BK184" s="154">
        <f t="shared" si="9"/>
        <v>0</v>
      </c>
      <c r="BL184" s="15" t="s">
        <v>211</v>
      </c>
      <c r="BM184" s="153" t="s">
        <v>787</v>
      </c>
    </row>
    <row r="185" spans="1:65" s="2" customFormat="1" ht="16.5" customHeight="1">
      <c r="A185" s="30"/>
      <c r="B185" s="141"/>
      <c r="C185" s="164" t="s">
        <v>364</v>
      </c>
      <c r="D185" s="164" t="s">
        <v>217</v>
      </c>
      <c r="E185" s="165" t="s">
        <v>788</v>
      </c>
      <c r="F185" s="166" t="s">
        <v>789</v>
      </c>
      <c r="G185" s="167" t="s">
        <v>163</v>
      </c>
      <c r="H185" s="168">
        <v>200</v>
      </c>
      <c r="I185" s="169"/>
      <c r="J185" s="170">
        <f t="shared" si="0"/>
        <v>0</v>
      </c>
      <c r="K185" s="166" t="s">
        <v>1</v>
      </c>
      <c r="L185" s="171"/>
      <c r="M185" s="172" t="s">
        <v>1</v>
      </c>
      <c r="N185" s="173" t="s">
        <v>41</v>
      </c>
      <c r="O185" s="56"/>
      <c r="P185" s="151">
        <f t="shared" si="1"/>
        <v>0</v>
      </c>
      <c r="Q185" s="151">
        <v>0</v>
      </c>
      <c r="R185" s="151">
        <f t="shared" si="2"/>
        <v>0</v>
      </c>
      <c r="S185" s="151">
        <v>0</v>
      </c>
      <c r="T185" s="152">
        <f t="shared" si="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3" t="s">
        <v>298</v>
      </c>
      <c r="AT185" s="153" t="s">
        <v>217</v>
      </c>
      <c r="AU185" s="153" t="s">
        <v>86</v>
      </c>
      <c r="AY185" s="15" t="s">
        <v>129</v>
      </c>
      <c r="BE185" s="154">
        <f t="shared" si="4"/>
        <v>0</v>
      </c>
      <c r="BF185" s="154">
        <f t="shared" si="5"/>
        <v>0</v>
      </c>
      <c r="BG185" s="154">
        <f t="shared" si="6"/>
        <v>0</v>
      </c>
      <c r="BH185" s="154">
        <f t="shared" si="7"/>
        <v>0</v>
      </c>
      <c r="BI185" s="154">
        <f t="shared" si="8"/>
        <v>0</v>
      </c>
      <c r="BJ185" s="15" t="s">
        <v>84</v>
      </c>
      <c r="BK185" s="154">
        <f t="shared" si="9"/>
        <v>0</v>
      </c>
      <c r="BL185" s="15" t="s">
        <v>211</v>
      </c>
      <c r="BM185" s="153" t="s">
        <v>790</v>
      </c>
    </row>
    <row r="186" spans="1:65" s="2" customFormat="1" ht="16.5" customHeight="1">
      <c r="A186" s="30"/>
      <c r="B186" s="141"/>
      <c r="C186" s="164" t="s">
        <v>369</v>
      </c>
      <c r="D186" s="164" t="s">
        <v>217</v>
      </c>
      <c r="E186" s="165" t="s">
        <v>791</v>
      </c>
      <c r="F186" s="166" t="s">
        <v>792</v>
      </c>
      <c r="G186" s="167" t="s">
        <v>175</v>
      </c>
      <c r="H186" s="168">
        <v>4</v>
      </c>
      <c r="I186" s="169"/>
      <c r="J186" s="170">
        <f t="shared" si="0"/>
        <v>0</v>
      </c>
      <c r="K186" s="166" t="s">
        <v>1</v>
      </c>
      <c r="L186" s="171"/>
      <c r="M186" s="172" t="s">
        <v>1</v>
      </c>
      <c r="N186" s="173" t="s">
        <v>41</v>
      </c>
      <c r="O186" s="56"/>
      <c r="P186" s="151">
        <f t="shared" si="1"/>
        <v>0</v>
      </c>
      <c r="Q186" s="151">
        <v>0</v>
      </c>
      <c r="R186" s="151">
        <f t="shared" si="2"/>
        <v>0</v>
      </c>
      <c r="S186" s="151">
        <v>0</v>
      </c>
      <c r="T186" s="152">
        <f t="shared" si="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3" t="s">
        <v>298</v>
      </c>
      <c r="AT186" s="153" t="s">
        <v>217</v>
      </c>
      <c r="AU186" s="153" t="s">
        <v>86</v>
      </c>
      <c r="AY186" s="15" t="s">
        <v>129</v>
      </c>
      <c r="BE186" s="154">
        <f t="shared" si="4"/>
        <v>0</v>
      </c>
      <c r="BF186" s="154">
        <f t="shared" si="5"/>
        <v>0</v>
      </c>
      <c r="BG186" s="154">
        <f t="shared" si="6"/>
        <v>0</v>
      </c>
      <c r="BH186" s="154">
        <f t="shared" si="7"/>
        <v>0</v>
      </c>
      <c r="BI186" s="154">
        <f t="shared" si="8"/>
        <v>0</v>
      </c>
      <c r="BJ186" s="15" t="s">
        <v>84</v>
      </c>
      <c r="BK186" s="154">
        <f t="shared" si="9"/>
        <v>0</v>
      </c>
      <c r="BL186" s="15" t="s">
        <v>211</v>
      </c>
      <c r="BM186" s="153" t="s">
        <v>793</v>
      </c>
    </row>
    <row r="187" spans="1:65" s="2" customFormat="1" ht="21.75" customHeight="1">
      <c r="A187" s="30"/>
      <c r="B187" s="141"/>
      <c r="C187" s="142" t="s">
        <v>375</v>
      </c>
      <c r="D187" s="142" t="s">
        <v>131</v>
      </c>
      <c r="E187" s="143" t="s">
        <v>794</v>
      </c>
      <c r="F187" s="144" t="s">
        <v>795</v>
      </c>
      <c r="G187" s="145" t="s">
        <v>728</v>
      </c>
      <c r="H187" s="146">
        <v>0.5</v>
      </c>
      <c r="I187" s="147"/>
      <c r="J187" s="148">
        <f t="shared" si="0"/>
        <v>0</v>
      </c>
      <c r="K187" s="144" t="s">
        <v>1</v>
      </c>
      <c r="L187" s="31"/>
      <c r="M187" s="149" t="s">
        <v>1</v>
      </c>
      <c r="N187" s="150" t="s">
        <v>41</v>
      </c>
      <c r="O187" s="56"/>
      <c r="P187" s="151">
        <f t="shared" si="1"/>
        <v>0</v>
      </c>
      <c r="Q187" s="151">
        <v>0</v>
      </c>
      <c r="R187" s="151">
        <f t="shared" si="2"/>
        <v>0</v>
      </c>
      <c r="S187" s="151">
        <v>0</v>
      </c>
      <c r="T187" s="152">
        <f t="shared" si="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3" t="s">
        <v>211</v>
      </c>
      <c r="AT187" s="153" t="s">
        <v>131</v>
      </c>
      <c r="AU187" s="153" t="s">
        <v>86</v>
      </c>
      <c r="AY187" s="15" t="s">
        <v>129</v>
      </c>
      <c r="BE187" s="154">
        <f t="shared" si="4"/>
        <v>0</v>
      </c>
      <c r="BF187" s="154">
        <f t="shared" si="5"/>
        <v>0</v>
      </c>
      <c r="BG187" s="154">
        <f t="shared" si="6"/>
        <v>0</v>
      </c>
      <c r="BH187" s="154">
        <f t="shared" si="7"/>
        <v>0</v>
      </c>
      <c r="BI187" s="154">
        <f t="shared" si="8"/>
        <v>0</v>
      </c>
      <c r="BJ187" s="15" t="s">
        <v>84</v>
      </c>
      <c r="BK187" s="154">
        <f t="shared" si="9"/>
        <v>0</v>
      </c>
      <c r="BL187" s="15" t="s">
        <v>211</v>
      </c>
      <c r="BM187" s="153" t="s">
        <v>796</v>
      </c>
    </row>
    <row r="188" spans="1:65" s="2" customFormat="1" ht="16.5" customHeight="1">
      <c r="A188" s="30"/>
      <c r="B188" s="141"/>
      <c r="C188" s="142" t="s">
        <v>379</v>
      </c>
      <c r="D188" s="142" t="s">
        <v>131</v>
      </c>
      <c r="E188" s="143" t="s">
        <v>797</v>
      </c>
      <c r="F188" s="144" t="s">
        <v>798</v>
      </c>
      <c r="G188" s="145" t="s">
        <v>799</v>
      </c>
      <c r="H188" s="146">
        <v>20</v>
      </c>
      <c r="I188" s="147"/>
      <c r="J188" s="148">
        <f t="shared" si="0"/>
        <v>0</v>
      </c>
      <c r="K188" s="144" t="s">
        <v>1</v>
      </c>
      <c r="L188" s="31"/>
      <c r="M188" s="149" t="s">
        <v>1</v>
      </c>
      <c r="N188" s="150" t="s">
        <v>41</v>
      </c>
      <c r="O188" s="56"/>
      <c r="P188" s="151">
        <f t="shared" si="1"/>
        <v>0</v>
      </c>
      <c r="Q188" s="151">
        <v>0</v>
      </c>
      <c r="R188" s="151">
        <f t="shared" si="2"/>
        <v>0</v>
      </c>
      <c r="S188" s="151">
        <v>0</v>
      </c>
      <c r="T188" s="152">
        <f t="shared" si="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3" t="s">
        <v>211</v>
      </c>
      <c r="AT188" s="153" t="s">
        <v>131</v>
      </c>
      <c r="AU188" s="153" t="s">
        <v>86</v>
      </c>
      <c r="AY188" s="15" t="s">
        <v>129</v>
      </c>
      <c r="BE188" s="154">
        <f t="shared" si="4"/>
        <v>0</v>
      </c>
      <c r="BF188" s="154">
        <f t="shared" si="5"/>
        <v>0</v>
      </c>
      <c r="BG188" s="154">
        <f t="shared" si="6"/>
        <v>0</v>
      </c>
      <c r="BH188" s="154">
        <f t="shared" si="7"/>
        <v>0</v>
      </c>
      <c r="BI188" s="154">
        <f t="shared" si="8"/>
        <v>0</v>
      </c>
      <c r="BJ188" s="15" t="s">
        <v>84</v>
      </c>
      <c r="BK188" s="154">
        <f t="shared" si="9"/>
        <v>0</v>
      </c>
      <c r="BL188" s="15" t="s">
        <v>211</v>
      </c>
      <c r="BM188" s="153" t="s">
        <v>800</v>
      </c>
    </row>
    <row r="189" spans="1:65" s="2" customFormat="1" ht="16.5" customHeight="1">
      <c r="A189" s="30"/>
      <c r="B189" s="141"/>
      <c r="C189" s="142" t="s">
        <v>383</v>
      </c>
      <c r="D189" s="142" t="s">
        <v>131</v>
      </c>
      <c r="E189" s="143" t="s">
        <v>801</v>
      </c>
      <c r="F189" s="144" t="s">
        <v>802</v>
      </c>
      <c r="G189" s="145" t="s">
        <v>799</v>
      </c>
      <c r="H189" s="146">
        <v>15</v>
      </c>
      <c r="I189" s="147"/>
      <c r="J189" s="148">
        <f t="shared" si="0"/>
        <v>0</v>
      </c>
      <c r="K189" s="144" t="s">
        <v>1</v>
      </c>
      <c r="L189" s="31"/>
      <c r="M189" s="175" t="s">
        <v>1</v>
      </c>
      <c r="N189" s="176" t="s">
        <v>41</v>
      </c>
      <c r="O189" s="177"/>
      <c r="P189" s="178">
        <f t="shared" si="1"/>
        <v>0</v>
      </c>
      <c r="Q189" s="178">
        <v>0</v>
      </c>
      <c r="R189" s="178">
        <f t="shared" si="2"/>
        <v>0</v>
      </c>
      <c r="S189" s="178">
        <v>0</v>
      </c>
      <c r="T189" s="179">
        <f t="shared" si="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3" t="s">
        <v>211</v>
      </c>
      <c r="AT189" s="153" t="s">
        <v>131</v>
      </c>
      <c r="AU189" s="153" t="s">
        <v>86</v>
      </c>
      <c r="AY189" s="15" t="s">
        <v>129</v>
      </c>
      <c r="BE189" s="154">
        <f t="shared" si="4"/>
        <v>0</v>
      </c>
      <c r="BF189" s="154">
        <f t="shared" si="5"/>
        <v>0</v>
      </c>
      <c r="BG189" s="154">
        <f t="shared" si="6"/>
        <v>0</v>
      </c>
      <c r="BH189" s="154">
        <f t="shared" si="7"/>
        <v>0</v>
      </c>
      <c r="BI189" s="154">
        <f t="shared" si="8"/>
        <v>0</v>
      </c>
      <c r="BJ189" s="15" t="s">
        <v>84</v>
      </c>
      <c r="BK189" s="154">
        <f t="shared" si="9"/>
        <v>0</v>
      </c>
      <c r="BL189" s="15" t="s">
        <v>211</v>
      </c>
      <c r="BM189" s="153" t="s">
        <v>803</v>
      </c>
    </row>
    <row r="190" spans="1:65" s="2" customFormat="1" ht="6.95" customHeight="1">
      <c r="A190" s="30"/>
      <c r="B190" s="45"/>
      <c r="C190" s="46"/>
      <c r="D190" s="46"/>
      <c r="E190" s="46"/>
      <c r="F190" s="46"/>
      <c r="G190" s="46"/>
      <c r="H190" s="46"/>
      <c r="I190" s="46"/>
      <c r="J190" s="46"/>
      <c r="K190" s="46"/>
      <c r="L190" s="31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</row>
  </sheetData>
  <autoFilter ref="C123:K189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5" t="s">
        <v>92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86</v>
      </c>
    </row>
    <row r="4" spans="1:46" s="1" customFormat="1" ht="24.95" customHeight="1">
      <c r="B4" s="18"/>
      <c r="D4" s="19" t="s">
        <v>93</v>
      </c>
      <c r="L4" s="18"/>
      <c r="M4" s="91" t="s">
        <v>10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5" t="s">
        <v>16</v>
      </c>
      <c r="L6" s="18"/>
    </row>
    <row r="7" spans="1:46" s="1" customFormat="1" ht="16.5" customHeight="1">
      <c r="B7" s="18"/>
      <c r="E7" s="220" t="str">
        <f>'Rekapitulace stavby'!K6</f>
        <v>Chodník podél silnice I/21 - Chodová Planá - III.etapa</v>
      </c>
      <c r="F7" s="221"/>
      <c r="G7" s="221"/>
      <c r="H7" s="221"/>
      <c r="L7" s="18"/>
    </row>
    <row r="8" spans="1:46" s="2" customFormat="1" ht="12" customHeight="1">
      <c r="A8" s="30"/>
      <c r="B8" s="31"/>
      <c r="C8" s="30"/>
      <c r="D8" s="25" t="s">
        <v>94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192" t="s">
        <v>804</v>
      </c>
      <c r="F9" s="219"/>
      <c r="G9" s="219"/>
      <c r="H9" s="219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'Rekapitulace stavby'!AN8</f>
        <v>2. 11. 2022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3" t="s">
        <v>26</v>
      </c>
      <c r="F15" s="30"/>
      <c r="G15" s="30"/>
      <c r="H15" s="30"/>
      <c r="I15" s="25" t="s">
        <v>27</v>
      </c>
      <c r="J15" s="23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'Rekapitulace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22" t="str">
        <f>'Rekapitulace stavby'!E14</f>
        <v>Vyplň údaj</v>
      </c>
      <c r="F18" s="211"/>
      <c r="G18" s="211"/>
      <c r="H18" s="211"/>
      <c r="I18" s="25" t="s">
        <v>27</v>
      </c>
      <c r="J18" s="26" t="str">
        <f>'Rekapitulace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3" t="s">
        <v>31</v>
      </c>
      <c r="F21" s="30"/>
      <c r="G21" s="30"/>
      <c r="H21" s="30"/>
      <c r="I21" s="25" t="s">
        <v>27</v>
      </c>
      <c r="J21" s="23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5" t="s">
        <v>33</v>
      </c>
      <c r="E23" s="30"/>
      <c r="F23" s="30"/>
      <c r="G23" s="30"/>
      <c r="H23" s="30"/>
      <c r="I23" s="25" t="s">
        <v>25</v>
      </c>
      <c r="J23" s="23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3" t="s">
        <v>34</v>
      </c>
      <c r="F24" s="30"/>
      <c r="G24" s="30"/>
      <c r="H24" s="30"/>
      <c r="I24" s="25" t="s">
        <v>27</v>
      </c>
      <c r="J24" s="23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5" t="s">
        <v>35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2"/>
      <c r="B27" s="93"/>
      <c r="C27" s="92"/>
      <c r="D27" s="92"/>
      <c r="E27" s="215" t="s">
        <v>1</v>
      </c>
      <c r="F27" s="215"/>
      <c r="G27" s="215"/>
      <c r="H27" s="215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5" t="s">
        <v>36</v>
      </c>
      <c r="E30" s="30"/>
      <c r="F30" s="30"/>
      <c r="G30" s="30"/>
      <c r="H30" s="30"/>
      <c r="I30" s="30"/>
      <c r="J30" s="69">
        <f>ROUND(J123,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38</v>
      </c>
      <c r="G32" s="30"/>
      <c r="H32" s="30"/>
      <c r="I32" s="34" t="s">
        <v>37</v>
      </c>
      <c r="J32" s="34" t="s">
        <v>39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6" t="s">
        <v>40</v>
      </c>
      <c r="E33" s="25" t="s">
        <v>41</v>
      </c>
      <c r="F33" s="97">
        <f>ROUND((SUM(BE123:BE166)),  2)</f>
        <v>0</v>
      </c>
      <c r="G33" s="30"/>
      <c r="H33" s="30"/>
      <c r="I33" s="98">
        <v>0.21</v>
      </c>
      <c r="J33" s="97">
        <f>ROUND(((SUM(BE123:BE166))*I33),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5" t="s">
        <v>42</v>
      </c>
      <c r="F34" s="97">
        <f>ROUND((SUM(BF123:BF166)),  2)</f>
        <v>0</v>
      </c>
      <c r="G34" s="30"/>
      <c r="H34" s="30"/>
      <c r="I34" s="98">
        <v>0.15</v>
      </c>
      <c r="J34" s="97">
        <f>ROUND(((SUM(BF123:BF166))*I34),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43</v>
      </c>
      <c r="F35" s="97">
        <f>ROUND((SUM(BG123:BG166)),  2)</f>
        <v>0</v>
      </c>
      <c r="G35" s="30"/>
      <c r="H35" s="30"/>
      <c r="I35" s="98">
        <v>0.21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44</v>
      </c>
      <c r="F36" s="97">
        <f>ROUND((SUM(BH123:BH166)),  2)</f>
        <v>0</v>
      </c>
      <c r="G36" s="30"/>
      <c r="H36" s="30"/>
      <c r="I36" s="98">
        <v>0.15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45</v>
      </c>
      <c r="F37" s="97">
        <f>ROUND((SUM(BI123:BI166)),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9"/>
      <c r="D39" s="100" t="s">
        <v>46</v>
      </c>
      <c r="E39" s="58"/>
      <c r="F39" s="58"/>
      <c r="G39" s="101" t="s">
        <v>47</v>
      </c>
      <c r="H39" s="102" t="s">
        <v>48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0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4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0"/>
      <c r="B61" s="31"/>
      <c r="C61" s="30"/>
      <c r="D61" s="43" t="s">
        <v>51</v>
      </c>
      <c r="E61" s="33"/>
      <c r="F61" s="105" t="s">
        <v>52</v>
      </c>
      <c r="G61" s="43" t="s">
        <v>51</v>
      </c>
      <c r="H61" s="33"/>
      <c r="I61" s="33"/>
      <c r="J61" s="106" t="s">
        <v>52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0"/>
      <c r="B65" s="31"/>
      <c r="C65" s="30"/>
      <c r="D65" s="41" t="s">
        <v>53</v>
      </c>
      <c r="E65" s="44"/>
      <c r="F65" s="44"/>
      <c r="G65" s="41" t="s">
        <v>54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0"/>
      <c r="B76" s="31"/>
      <c r="C76" s="30"/>
      <c r="D76" s="43" t="s">
        <v>51</v>
      </c>
      <c r="E76" s="33"/>
      <c r="F76" s="105" t="s">
        <v>52</v>
      </c>
      <c r="G76" s="43" t="s">
        <v>51</v>
      </c>
      <c r="H76" s="33"/>
      <c r="I76" s="33"/>
      <c r="J76" s="106" t="s">
        <v>52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96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20" t="str">
        <f>E7</f>
        <v>Chodník podél silnice I/21 - Chodová Planá - III.etapa</v>
      </c>
      <c r="F85" s="221"/>
      <c r="G85" s="221"/>
      <c r="H85" s="221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94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192" t="str">
        <f>E9</f>
        <v>30 - Dešťová kanalizace</v>
      </c>
      <c r="F87" s="219"/>
      <c r="G87" s="219"/>
      <c r="H87" s="219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20</v>
      </c>
      <c r="D89" s="30"/>
      <c r="E89" s="30"/>
      <c r="F89" s="23" t="str">
        <f>F12</f>
        <v>Chodová Planá</v>
      </c>
      <c r="G89" s="30"/>
      <c r="H89" s="30"/>
      <c r="I89" s="25" t="s">
        <v>22</v>
      </c>
      <c r="J89" s="53" t="str">
        <f>IF(J12="","",J12)</f>
        <v>2. 11. 2022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24</v>
      </c>
      <c r="D91" s="30"/>
      <c r="E91" s="30"/>
      <c r="F91" s="23" t="str">
        <f>E15</f>
        <v>M2stys Chodová Planá</v>
      </c>
      <c r="G91" s="30"/>
      <c r="H91" s="30"/>
      <c r="I91" s="25" t="s">
        <v>30</v>
      </c>
      <c r="J91" s="28" t="str">
        <f>E21</f>
        <v>Bc.Pašava Michal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33</v>
      </c>
      <c r="J92" s="28" t="str">
        <f>E24</f>
        <v>Milan Hájek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07" t="s">
        <v>97</v>
      </c>
      <c r="D94" s="99"/>
      <c r="E94" s="99"/>
      <c r="F94" s="99"/>
      <c r="G94" s="99"/>
      <c r="H94" s="99"/>
      <c r="I94" s="99"/>
      <c r="J94" s="108" t="s">
        <v>98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09" t="s">
        <v>99</v>
      </c>
      <c r="D96" s="30"/>
      <c r="E96" s="30"/>
      <c r="F96" s="30"/>
      <c r="G96" s="30"/>
      <c r="H96" s="30"/>
      <c r="I96" s="30"/>
      <c r="J96" s="69">
        <f>J123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100</v>
      </c>
    </row>
    <row r="97" spans="1:31" s="9" customFormat="1" ht="24.95" customHeight="1">
      <c r="B97" s="110"/>
      <c r="D97" s="111" t="s">
        <v>101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>
      <c r="B98" s="114"/>
      <c r="D98" s="115" t="s">
        <v>102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>
      <c r="B99" s="114"/>
      <c r="D99" s="115" t="s">
        <v>104</v>
      </c>
      <c r="E99" s="116"/>
      <c r="F99" s="116"/>
      <c r="G99" s="116"/>
      <c r="H99" s="116"/>
      <c r="I99" s="116"/>
      <c r="J99" s="117">
        <f>J148</f>
        <v>0</v>
      </c>
      <c r="L99" s="114"/>
    </row>
    <row r="100" spans="1:31" s="10" customFormat="1" ht="19.899999999999999" customHeight="1">
      <c r="B100" s="114"/>
      <c r="D100" s="115" t="s">
        <v>106</v>
      </c>
      <c r="E100" s="116"/>
      <c r="F100" s="116"/>
      <c r="G100" s="116"/>
      <c r="H100" s="116"/>
      <c r="I100" s="116"/>
      <c r="J100" s="117">
        <f>J151</f>
        <v>0</v>
      </c>
      <c r="L100" s="114"/>
    </row>
    <row r="101" spans="1:31" s="10" customFormat="1" ht="19.899999999999999" customHeight="1">
      <c r="B101" s="114"/>
      <c r="D101" s="115" t="s">
        <v>109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1:31" s="9" customFormat="1" ht="24.95" customHeight="1">
      <c r="B102" s="110"/>
      <c r="D102" s="111" t="s">
        <v>110</v>
      </c>
      <c r="E102" s="112"/>
      <c r="F102" s="112"/>
      <c r="G102" s="112"/>
      <c r="H102" s="112"/>
      <c r="I102" s="112"/>
      <c r="J102" s="113">
        <f>J158</f>
        <v>0</v>
      </c>
      <c r="L102" s="110"/>
    </row>
    <row r="103" spans="1:31" s="10" customFormat="1" ht="19.899999999999999" customHeight="1">
      <c r="B103" s="114"/>
      <c r="D103" s="115" t="s">
        <v>805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5" customHeight="1">
      <c r="A105" s="30"/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5" customHeight="1">
      <c r="A109" s="30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5" customHeight="1">
      <c r="A110" s="30"/>
      <c r="B110" s="31"/>
      <c r="C110" s="19" t="s">
        <v>114</v>
      </c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16</v>
      </c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0"/>
      <c r="D113" s="30"/>
      <c r="E113" s="220" t="str">
        <f>E7</f>
        <v>Chodník podél silnice I/21 - Chodová Planá - III.etapa</v>
      </c>
      <c r="F113" s="221"/>
      <c r="G113" s="221"/>
      <c r="H113" s="221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5" t="s">
        <v>94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0"/>
      <c r="D115" s="30"/>
      <c r="E115" s="192" t="str">
        <f>E9</f>
        <v>30 - Dešťová kanalizace</v>
      </c>
      <c r="F115" s="219"/>
      <c r="G115" s="219"/>
      <c r="H115" s="219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5" t="s">
        <v>20</v>
      </c>
      <c r="D117" s="30"/>
      <c r="E117" s="30"/>
      <c r="F117" s="23" t="str">
        <f>F12</f>
        <v>Chodová Planá</v>
      </c>
      <c r="G117" s="30"/>
      <c r="H117" s="30"/>
      <c r="I117" s="25" t="s">
        <v>22</v>
      </c>
      <c r="J117" s="53" t="str">
        <f>IF(J12="","",J12)</f>
        <v>2. 11. 2022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5" t="s">
        <v>24</v>
      </c>
      <c r="D119" s="30"/>
      <c r="E119" s="30"/>
      <c r="F119" s="23" t="str">
        <f>E15</f>
        <v>M2stys Chodová Planá</v>
      </c>
      <c r="G119" s="30"/>
      <c r="H119" s="30"/>
      <c r="I119" s="25" t="s">
        <v>30</v>
      </c>
      <c r="J119" s="28" t="str">
        <f>E21</f>
        <v>Bc.Pašava Michal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2" customHeight="1">
      <c r="A120" s="30"/>
      <c r="B120" s="31"/>
      <c r="C120" s="25" t="s">
        <v>28</v>
      </c>
      <c r="D120" s="30"/>
      <c r="E120" s="30"/>
      <c r="F120" s="23" t="str">
        <f>IF(E18="","",E18)</f>
        <v>Vyplň údaj</v>
      </c>
      <c r="G120" s="30"/>
      <c r="H120" s="30"/>
      <c r="I120" s="25" t="s">
        <v>33</v>
      </c>
      <c r="J120" s="28" t="str">
        <f>E24</f>
        <v>Milan Hájek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18"/>
      <c r="B122" s="119"/>
      <c r="C122" s="120" t="s">
        <v>115</v>
      </c>
      <c r="D122" s="121" t="s">
        <v>61</v>
      </c>
      <c r="E122" s="121" t="s">
        <v>57</v>
      </c>
      <c r="F122" s="121" t="s">
        <v>58</v>
      </c>
      <c r="G122" s="121" t="s">
        <v>116</v>
      </c>
      <c r="H122" s="121" t="s">
        <v>117</v>
      </c>
      <c r="I122" s="121" t="s">
        <v>118</v>
      </c>
      <c r="J122" s="121" t="s">
        <v>98</v>
      </c>
      <c r="K122" s="122" t="s">
        <v>119</v>
      </c>
      <c r="L122" s="123"/>
      <c r="M122" s="60" t="s">
        <v>1</v>
      </c>
      <c r="N122" s="61" t="s">
        <v>40</v>
      </c>
      <c r="O122" s="61" t="s">
        <v>120</v>
      </c>
      <c r="P122" s="61" t="s">
        <v>121</v>
      </c>
      <c r="Q122" s="61" t="s">
        <v>122</v>
      </c>
      <c r="R122" s="61" t="s">
        <v>123</v>
      </c>
      <c r="S122" s="61" t="s">
        <v>124</v>
      </c>
      <c r="T122" s="62" t="s">
        <v>125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>
      <c r="A123" s="30"/>
      <c r="B123" s="31"/>
      <c r="C123" s="67" t="s">
        <v>126</v>
      </c>
      <c r="D123" s="30"/>
      <c r="E123" s="30"/>
      <c r="F123" s="30"/>
      <c r="G123" s="30"/>
      <c r="H123" s="30"/>
      <c r="I123" s="30"/>
      <c r="J123" s="124">
        <f>BK123</f>
        <v>0</v>
      </c>
      <c r="K123" s="30"/>
      <c r="L123" s="31"/>
      <c r="M123" s="63"/>
      <c r="N123" s="54"/>
      <c r="O123" s="64"/>
      <c r="P123" s="125">
        <f>P124+P158</f>
        <v>0</v>
      </c>
      <c r="Q123" s="64"/>
      <c r="R123" s="125">
        <f>R124+R158</f>
        <v>2.2819199999999999</v>
      </c>
      <c r="S123" s="64"/>
      <c r="T123" s="126">
        <f>T124+T158</f>
        <v>0.16904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5" t="s">
        <v>75</v>
      </c>
      <c r="AU123" s="15" t="s">
        <v>100</v>
      </c>
      <c r="BK123" s="127">
        <f>BK124+BK158</f>
        <v>0</v>
      </c>
    </row>
    <row r="124" spans="1:65" s="12" customFormat="1" ht="25.9" customHeight="1">
      <c r="B124" s="128"/>
      <c r="D124" s="129" t="s">
        <v>75</v>
      </c>
      <c r="E124" s="130" t="s">
        <v>127</v>
      </c>
      <c r="F124" s="130" t="s">
        <v>128</v>
      </c>
      <c r="I124" s="131"/>
      <c r="J124" s="132">
        <f>BK124</f>
        <v>0</v>
      </c>
      <c r="L124" s="128"/>
      <c r="M124" s="133"/>
      <c r="N124" s="134"/>
      <c r="O124" s="134"/>
      <c r="P124" s="135">
        <f>P125+P148+P151+P156</f>
        <v>0</v>
      </c>
      <c r="Q124" s="134"/>
      <c r="R124" s="135">
        <f>R125+R148+R151+R156</f>
        <v>2.0734599999999999</v>
      </c>
      <c r="S124" s="134"/>
      <c r="T124" s="136">
        <f>T125+T148+T151+T156</f>
        <v>0</v>
      </c>
      <c r="AR124" s="129" t="s">
        <v>84</v>
      </c>
      <c r="AT124" s="137" t="s">
        <v>75</v>
      </c>
      <c r="AU124" s="137" t="s">
        <v>76</v>
      </c>
      <c r="AY124" s="129" t="s">
        <v>129</v>
      </c>
      <c r="BK124" s="138">
        <f>BK125+BK148+BK151+BK156</f>
        <v>0</v>
      </c>
    </row>
    <row r="125" spans="1:65" s="12" customFormat="1" ht="22.9" customHeight="1">
      <c r="B125" s="128"/>
      <c r="D125" s="129" t="s">
        <v>75</v>
      </c>
      <c r="E125" s="139" t="s">
        <v>84</v>
      </c>
      <c r="F125" s="139" t="s">
        <v>130</v>
      </c>
      <c r="I125" s="131"/>
      <c r="J125" s="140">
        <f>BK125</f>
        <v>0</v>
      </c>
      <c r="L125" s="128"/>
      <c r="M125" s="133"/>
      <c r="N125" s="134"/>
      <c r="O125" s="134"/>
      <c r="P125" s="135">
        <f>SUM(P126:P147)</f>
        <v>0</v>
      </c>
      <c r="Q125" s="134"/>
      <c r="R125" s="135">
        <f>SUM(R126:R147)</f>
        <v>0.9714600000000001</v>
      </c>
      <c r="S125" s="134"/>
      <c r="T125" s="136">
        <f>SUM(T126:T147)</f>
        <v>0</v>
      </c>
      <c r="AR125" s="129" t="s">
        <v>84</v>
      </c>
      <c r="AT125" s="137" t="s">
        <v>75</v>
      </c>
      <c r="AU125" s="137" t="s">
        <v>84</v>
      </c>
      <c r="AY125" s="129" t="s">
        <v>129</v>
      </c>
      <c r="BK125" s="138">
        <f>SUM(BK126:BK147)</f>
        <v>0</v>
      </c>
    </row>
    <row r="126" spans="1:65" s="2" customFormat="1" ht="16.5" customHeight="1">
      <c r="A126" s="30"/>
      <c r="B126" s="141"/>
      <c r="C126" s="142" t="s">
        <v>84</v>
      </c>
      <c r="D126" s="142" t="s">
        <v>131</v>
      </c>
      <c r="E126" s="143" t="s">
        <v>806</v>
      </c>
      <c r="F126" s="144" t="s">
        <v>807</v>
      </c>
      <c r="G126" s="145" t="s">
        <v>163</v>
      </c>
      <c r="H126" s="146">
        <v>7.2</v>
      </c>
      <c r="I126" s="147"/>
      <c r="J126" s="148">
        <f>ROUND(I126*H126,2)</f>
        <v>0</v>
      </c>
      <c r="K126" s="144" t="s">
        <v>135</v>
      </c>
      <c r="L126" s="31"/>
      <c r="M126" s="149" t="s">
        <v>1</v>
      </c>
      <c r="N126" s="150" t="s">
        <v>41</v>
      </c>
      <c r="O126" s="56"/>
      <c r="P126" s="151">
        <f>O126*H126</f>
        <v>0</v>
      </c>
      <c r="Q126" s="151">
        <v>3.6900000000000002E-2</v>
      </c>
      <c r="R126" s="151">
        <f>Q126*H126</f>
        <v>0.26568000000000003</v>
      </c>
      <c r="S126" s="151">
        <v>0</v>
      </c>
      <c r="T126" s="152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3" t="s">
        <v>136</v>
      </c>
      <c r="AT126" s="153" t="s">
        <v>131</v>
      </c>
      <c r="AU126" s="153" t="s">
        <v>86</v>
      </c>
      <c r="AY126" s="15" t="s">
        <v>129</v>
      </c>
      <c r="BE126" s="154">
        <f>IF(N126="základní",J126,0)</f>
        <v>0</v>
      </c>
      <c r="BF126" s="154">
        <f>IF(N126="snížená",J126,0)</f>
        <v>0</v>
      </c>
      <c r="BG126" s="154">
        <f>IF(N126="zákl. přenesená",J126,0)</f>
        <v>0</v>
      </c>
      <c r="BH126" s="154">
        <f>IF(N126="sníž. přenesená",J126,0)</f>
        <v>0</v>
      </c>
      <c r="BI126" s="154">
        <f>IF(N126="nulová",J126,0)</f>
        <v>0</v>
      </c>
      <c r="BJ126" s="15" t="s">
        <v>84</v>
      </c>
      <c r="BK126" s="154">
        <f>ROUND(I126*H126,2)</f>
        <v>0</v>
      </c>
      <c r="BL126" s="15" t="s">
        <v>136</v>
      </c>
      <c r="BM126" s="153" t="s">
        <v>808</v>
      </c>
    </row>
    <row r="127" spans="1:65" s="13" customFormat="1">
      <c r="B127" s="155"/>
      <c r="D127" s="156" t="s">
        <v>138</v>
      </c>
      <c r="E127" s="157" t="s">
        <v>1</v>
      </c>
      <c r="F127" s="158" t="s">
        <v>809</v>
      </c>
      <c r="H127" s="159">
        <v>7.2</v>
      </c>
      <c r="I127" s="160"/>
      <c r="L127" s="155"/>
      <c r="M127" s="161"/>
      <c r="N127" s="162"/>
      <c r="O127" s="162"/>
      <c r="P127" s="162"/>
      <c r="Q127" s="162"/>
      <c r="R127" s="162"/>
      <c r="S127" s="162"/>
      <c r="T127" s="163"/>
      <c r="AT127" s="157" t="s">
        <v>138</v>
      </c>
      <c r="AU127" s="157" t="s">
        <v>86</v>
      </c>
      <c r="AV127" s="13" t="s">
        <v>86</v>
      </c>
      <c r="AW127" s="13" t="s">
        <v>32</v>
      </c>
      <c r="AX127" s="13" t="s">
        <v>84</v>
      </c>
      <c r="AY127" s="157" t="s">
        <v>129</v>
      </c>
    </row>
    <row r="128" spans="1:65" s="2" customFormat="1" ht="24.2" customHeight="1">
      <c r="A128" s="30"/>
      <c r="B128" s="141"/>
      <c r="C128" s="142" t="s">
        <v>86</v>
      </c>
      <c r="D128" s="142" t="s">
        <v>131</v>
      </c>
      <c r="E128" s="143" t="s">
        <v>810</v>
      </c>
      <c r="F128" s="144" t="s">
        <v>811</v>
      </c>
      <c r="G128" s="145" t="s">
        <v>163</v>
      </c>
      <c r="H128" s="146">
        <v>15.2</v>
      </c>
      <c r="I128" s="147"/>
      <c r="J128" s="148">
        <f>ROUND(I128*H128,2)</f>
        <v>0</v>
      </c>
      <c r="K128" s="144" t="s">
        <v>135</v>
      </c>
      <c r="L128" s="31"/>
      <c r="M128" s="149" t="s">
        <v>1</v>
      </c>
      <c r="N128" s="150" t="s">
        <v>41</v>
      </c>
      <c r="O128" s="56"/>
      <c r="P128" s="151">
        <f>O128*H128</f>
        <v>0</v>
      </c>
      <c r="Q128" s="151">
        <v>3.6900000000000002E-2</v>
      </c>
      <c r="R128" s="151">
        <f>Q128*H128</f>
        <v>0.56088000000000005</v>
      </c>
      <c r="S128" s="151">
        <v>0</v>
      </c>
      <c r="T128" s="152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3" t="s">
        <v>136</v>
      </c>
      <c r="AT128" s="153" t="s">
        <v>131</v>
      </c>
      <c r="AU128" s="153" t="s">
        <v>86</v>
      </c>
      <c r="AY128" s="15" t="s">
        <v>129</v>
      </c>
      <c r="BE128" s="154">
        <f>IF(N128="základní",J128,0)</f>
        <v>0</v>
      </c>
      <c r="BF128" s="154">
        <f>IF(N128="snížená",J128,0)</f>
        <v>0</v>
      </c>
      <c r="BG128" s="154">
        <f>IF(N128="zákl. přenesená",J128,0)</f>
        <v>0</v>
      </c>
      <c r="BH128" s="154">
        <f>IF(N128="sníž. přenesená",J128,0)</f>
        <v>0</v>
      </c>
      <c r="BI128" s="154">
        <f>IF(N128="nulová",J128,0)</f>
        <v>0</v>
      </c>
      <c r="BJ128" s="15" t="s">
        <v>84</v>
      </c>
      <c r="BK128" s="154">
        <f>ROUND(I128*H128,2)</f>
        <v>0</v>
      </c>
      <c r="BL128" s="15" t="s">
        <v>136</v>
      </c>
      <c r="BM128" s="153" t="s">
        <v>812</v>
      </c>
    </row>
    <row r="129" spans="1:65" s="13" customFormat="1">
      <c r="B129" s="155"/>
      <c r="D129" s="156" t="s">
        <v>138</v>
      </c>
      <c r="E129" s="157" t="s">
        <v>1</v>
      </c>
      <c r="F129" s="158" t="s">
        <v>813</v>
      </c>
      <c r="H129" s="159">
        <v>15.2</v>
      </c>
      <c r="I129" s="160"/>
      <c r="L129" s="155"/>
      <c r="M129" s="161"/>
      <c r="N129" s="162"/>
      <c r="O129" s="162"/>
      <c r="P129" s="162"/>
      <c r="Q129" s="162"/>
      <c r="R129" s="162"/>
      <c r="S129" s="162"/>
      <c r="T129" s="163"/>
      <c r="AT129" s="157" t="s">
        <v>138</v>
      </c>
      <c r="AU129" s="157" t="s">
        <v>86</v>
      </c>
      <c r="AV129" s="13" t="s">
        <v>86</v>
      </c>
      <c r="AW129" s="13" t="s">
        <v>32</v>
      </c>
      <c r="AX129" s="13" t="s">
        <v>84</v>
      </c>
      <c r="AY129" s="157" t="s">
        <v>129</v>
      </c>
    </row>
    <row r="130" spans="1:65" s="2" customFormat="1" ht="33" customHeight="1">
      <c r="A130" s="30"/>
      <c r="B130" s="141"/>
      <c r="C130" s="142" t="s">
        <v>143</v>
      </c>
      <c r="D130" s="142" t="s">
        <v>131</v>
      </c>
      <c r="E130" s="143" t="s">
        <v>188</v>
      </c>
      <c r="F130" s="144" t="s">
        <v>189</v>
      </c>
      <c r="G130" s="145" t="s">
        <v>175</v>
      </c>
      <c r="H130" s="146">
        <v>69</v>
      </c>
      <c r="I130" s="147"/>
      <c r="J130" s="148">
        <f>ROUND(I130*H130,2)</f>
        <v>0</v>
      </c>
      <c r="K130" s="144" t="s">
        <v>135</v>
      </c>
      <c r="L130" s="31"/>
      <c r="M130" s="149" t="s">
        <v>1</v>
      </c>
      <c r="N130" s="150" t="s">
        <v>41</v>
      </c>
      <c r="O130" s="56"/>
      <c r="P130" s="151">
        <f>O130*H130</f>
        <v>0</v>
      </c>
      <c r="Q130" s="151">
        <v>0</v>
      </c>
      <c r="R130" s="151">
        <f>Q130*H130</f>
        <v>0</v>
      </c>
      <c r="S130" s="151">
        <v>0</v>
      </c>
      <c r="T130" s="152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3" t="s">
        <v>136</v>
      </c>
      <c r="AT130" s="153" t="s">
        <v>131</v>
      </c>
      <c r="AU130" s="153" t="s">
        <v>86</v>
      </c>
      <c r="AY130" s="15" t="s">
        <v>129</v>
      </c>
      <c r="BE130" s="154">
        <f>IF(N130="základní",J130,0)</f>
        <v>0</v>
      </c>
      <c r="BF130" s="154">
        <f>IF(N130="snížená",J130,0)</f>
        <v>0</v>
      </c>
      <c r="BG130" s="154">
        <f>IF(N130="zákl. přenesená",J130,0)</f>
        <v>0</v>
      </c>
      <c r="BH130" s="154">
        <f>IF(N130="sníž. přenesená",J130,0)</f>
        <v>0</v>
      </c>
      <c r="BI130" s="154">
        <f>IF(N130="nulová",J130,0)</f>
        <v>0</v>
      </c>
      <c r="BJ130" s="15" t="s">
        <v>84</v>
      </c>
      <c r="BK130" s="154">
        <f>ROUND(I130*H130,2)</f>
        <v>0</v>
      </c>
      <c r="BL130" s="15" t="s">
        <v>136</v>
      </c>
      <c r="BM130" s="153" t="s">
        <v>814</v>
      </c>
    </row>
    <row r="131" spans="1:65" s="13" customFormat="1">
      <c r="B131" s="155"/>
      <c r="D131" s="156" t="s">
        <v>138</v>
      </c>
      <c r="E131" s="157" t="s">
        <v>1</v>
      </c>
      <c r="F131" s="158" t="s">
        <v>815</v>
      </c>
      <c r="H131" s="159">
        <v>69</v>
      </c>
      <c r="I131" s="160"/>
      <c r="L131" s="155"/>
      <c r="M131" s="161"/>
      <c r="N131" s="162"/>
      <c r="O131" s="162"/>
      <c r="P131" s="162"/>
      <c r="Q131" s="162"/>
      <c r="R131" s="162"/>
      <c r="S131" s="162"/>
      <c r="T131" s="163"/>
      <c r="AT131" s="157" t="s">
        <v>138</v>
      </c>
      <c r="AU131" s="157" t="s">
        <v>86</v>
      </c>
      <c r="AV131" s="13" t="s">
        <v>86</v>
      </c>
      <c r="AW131" s="13" t="s">
        <v>32</v>
      </c>
      <c r="AX131" s="13" t="s">
        <v>76</v>
      </c>
      <c r="AY131" s="157" t="s">
        <v>129</v>
      </c>
    </row>
    <row r="132" spans="1:65" s="2" customFormat="1" ht="24.2" customHeight="1">
      <c r="A132" s="30"/>
      <c r="B132" s="141"/>
      <c r="C132" s="142" t="s">
        <v>136</v>
      </c>
      <c r="D132" s="142" t="s">
        <v>131</v>
      </c>
      <c r="E132" s="143" t="s">
        <v>816</v>
      </c>
      <c r="F132" s="144" t="s">
        <v>817</v>
      </c>
      <c r="G132" s="145" t="s">
        <v>175</v>
      </c>
      <c r="H132" s="146">
        <v>69</v>
      </c>
      <c r="I132" s="147"/>
      <c r="J132" s="148">
        <f>ROUND(I132*H132,2)</f>
        <v>0</v>
      </c>
      <c r="K132" s="144" t="s">
        <v>135</v>
      </c>
      <c r="L132" s="31"/>
      <c r="M132" s="149" t="s">
        <v>1</v>
      </c>
      <c r="N132" s="150" t="s">
        <v>41</v>
      </c>
      <c r="O132" s="56"/>
      <c r="P132" s="151">
        <f>O132*H132</f>
        <v>0</v>
      </c>
      <c r="Q132" s="151">
        <v>0</v>
      </c>
      <c r="R132" s="151">
        <f>Q132*H132</f>
        <v>0</v>
      </c>
      <c r="S132" s="151">
        <v>0</v>
      </c>
      <c r="T132" s="152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3" t="s">
        <v>136</v>
      </c>
      <c r="AT132" s="153" t="s">
        <v>131</v>
      </c>
      <c r="AU132" s="153" t="s">
        <v>86</v>
      </c>
      <c r="AY132" s="15" t="s">
        <v>129</v>
      </c>
      <c r="BE132" s="154">
        <f>IF(N132="základní",J132,0)</f>
        <v>0</v>
      </c>
      <c r="BF132" s="154">
        <f>IF(N132="snížená",J132,0)</f>
        <v>0</v>
      </c>
      <c r="BG132" s="154">
        <f>IF(N132="zákl. přenesená",J132,0)</f>
        <v>0</v>
      </c>
      <c r="BH132" s="154">
        <f>IF(N132="sníž. přenesená",J132,0)</f>
        <v>0</v>
      </c>
      <c r="BI132" s="154">
        <f>IF(N132="nulová",J132,0)</f>
        <v>0</v>
      </c>
      <c r="BJ132" s="15" t="s">
        <v>84</v>
      </c>
      <c r="BK132" s="154">
        <f>ROUND(I132*H132,2)</f>
        <v>0</v>
      </c>
      <c r="BL132" s="15" t="s">
        <v>136</v>
      </c>
      <c r="BM132" s="153" t="s">
        <v>818</v>
      </c>
    </row>
    <row r="133" spans="1:65" s="2" customFormat="1" ht="21.75" customHeight="1">
      <c r="A133" s="30"/>
      <c r="B133" s="141"/>
      <c r="C133" s="142" t="s">
        <v>152</v>
      </c>
      <c r="D133" s="142" t="s">
        <v>131</v>
      </c>
      <c r="E133" s="143" t="s">
        <v>819</v>
      </c>
      <c r="F133" s="144" t="s">
        <v>820</v>
      </c>
      <c r="G133" s="145" t="s">
        <v>134</v>
      </c>
      <c r="H133" s="146">
        <v>172.5</v>
      </c>
      <c r="I133" s="147"/>
      <c r="J133" s="148">
        <f>ROUND(I133*H133,2)</f>
        <v>0</v>
      </c>
      <c r="K133" s="144" t="s">
        <v>135</v>
      </c>
      <c r="L133" s="31"/>
      <c r="M133" s="149" t="s">
        <v>1</v>
      </c>
      <c r="N133" s="150" t="s">
        <v>41</v>
      </c>
      <c r="O133" s="56"/>
      <c r="P133" s="151">
        <f>O133*H133</f>
        <v>0</v>
      </c>
      <c r="Q133" s="151">
        <v>8.4000000000000003E-4</v>
      </c>
      <c r="R133" s="151">
        <f>Q133*H133</f>
        <v>0.1449</v>
      </c>
      <c r="S133" s="151">
        <v>0</v>
      </c>
      <c r="T133" s="152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3" t="s">
        <v>136</v>
      </c>
      <c r="AT133" s="153" t="s">
        <v>131</v>
      </c>
      <c r="AU133" s="153" t="s">
        <v>86</v>
      </c>
      <c r="AY133" s="15" t="s">
        <v>129</v>
      </c>
      <c r="BE133" s="154">
        <f>IF(N133="základní",J133,0)</f>
        <v>0</v>
      </c>
      <c r="BF133" s="154">
        <f>IF(N133="snížená",J133,0)</f>
        <v>0</v>
      </c>
      <c r="BG133" s="154">
        <f>IF(N133="zákl. přenesená",J133,0)</f>
        <v>0</v>
      </c>
      <c r="BH133" s="154">
        <f>IF(N133="sníž. přenesená",J133,0)</f>
        <v>0</v>
      </c>
      <c r="BI133" s="154">
        <f>IF(N133="nulová",J133,0)</f>
        <v>0</v>
      </c>
      <c r="BJ133" s="15" t="s">
        <v>84</v>
      </c>
      <c r="BK133" s="154">
        <f>ROUND(I133*H133,2)</f>
        <v>0</v>
      </c>
      <c r="BL133" s="15" t="s">
        <v>136</v>
      </c>
      <c r="BM133" s="153" t="s">
        <v>821</v>
      </c>
    </row>
    <row r="134" spans="1:65" s="13" customFormat="1">
      <c r="B134" s="155"/>
      <c r="D134" s="156" t="s">
        <v>138</v>
      </c>
      <c r="E134" s="157" t="s">
        <v>1</v>
      </c>
      <c r="F134" s="158" t="s">
        <v>822</v>
      </c>
      <c r="H134" s="159">
        <v>172.5</v>
      </c>
      <c r="I134" s="160"/>
      <c r="L134" s="155"/>
      <c r="M134" s="161"/>
      <c r="N134" s="162"/>
      <c r="O134" s="162"/>
      <c r="P134" s="162"/>
      <c r="Q134" s="162"/>
      <c r="R134" s="162"/>
      <c r="S134" s="162"/>
      <c r="T134" s="163"/>
      <c r="AT134" s="157" t="s">
        <v>138</v>
      </c>
      <c r="AU134" s="157" t="s">
        <v>86</v>
      </c>
      <c r="AV134" s="13" t="s">
        <v>86</v>
      </c>
      <c r="AW134" s="13" t="s">
        <v>32</v>
      </c>
      <c r="AX134" s="13" t="s">
        <v>84</v>
      </c>
      <c r="AY134" s="157" t="s">
        <v>129</v>
      </c>
    </row>
    <row r="135" spans="1:65" s="2" customFormat="1" ht="24.2" customHeight="1">
      <c r="A135" s="30"/>
      <c r="B135" s="141"/>
      <c r="C135" s="142" t="s">
        <v>156</v>
      </c>
      <c r="D135" s="142" t="s">
        <v>131</v>
      </c>
      <c r="E135" s="143" t="s">
        <v>823</v>
      </c>
      <c r="F135" s="144" t="s">
        <v>824</v>
      </c>
      <c r="G135" s="145" t="s">
        <v>134</v>
      </c>
      <c r="H135" s="146">
        <v>172.5</v>
      </c>
      <c r="I135" s="147"/>
      <c r="J135" s="148">
        <f>ROUND(I135*H135,2)</f>
        <v>0</v>
      </c>
      <c r="K135" s="144" t="s">
        <v>135</v>
      </c>
      <c r="L135" s="31"/>
      <c r="M135" s="149" t="s">
        <v>1</v>
      </c>
      <c r="N135" s="150" t="s">
        <v>41</v>
      </c>
      <c r="O135" s="56"/>
      <c r="P135" s="151">
        <f>O135*H135</f>
        <v>0</v>
      </c>
      <c r="Q135" s="151">
        <v>0</v>
      </c>
      <c r="R135" s="151">
        <f>Q135*H135</f>
        <v>0</v>
      </c>
      <c r="S135" s="151">
        <v>0</v>
      </c>
      <c r="T135" s="152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3" t="s">
        <v>136</v>
      </c>
      <c r="AT135" s="153" t="s">
        <v>131</v>
      </c>
      <c r="AU135" s="153" t="s">
        <v>86</v>
      </c>
      <c r="AY135" s="15" t="s">
        <v>129</v>
      </c>
      <c r="BE135" s="154">
        <f>IF(N135="základní",J135,0)</f>
        <v>0</v>
      </c>
      <c r="BF135" s="154">
        <f>IF(N135="snížená",J135,0)</f>
        <v>0</v>
      </c>
      <c r="BG135" s="154">
        <f>IF(N135="zákl. přenesená",J135,0)</f>
        <v>0</v>
      </c>
      <c r="BH135" s="154">
        <f>IF(N135="sníž. přenesená",J135,0)</f>
        <v>0</v>
      </c>
      <c r="BI135" s="154">
        <f>IF(N135="nulová",J135,0)</f>
        <v>0</v>
      </c>
      <c r="BJ135" s="15" t="s">
        <v>84</v>
      </c>
      <c r="BK135" s="154">
        <f>ROUND(I135*H135,2)</f>
        <v>0</v>
      </c>
      <c r="BL135" s="15" t="s">
        <v>136</v>
      </c>
      <c r="BM135" s="153" t="s">
        <v>825</v>
      </c>
    </row>
    <row r="136" spans="1:65" s="2" customFormat="1" ht="37.9" customHeight="1">
      <c r="A136" s="30"/>
      <c r="B136" s="141"/>
      <c r="C136" s="142" t="s">
        <v>160</v>
      </c>
      <c r="D136" s="142" t="s">
        <v>131</v>
      </c>
      <c r="E136" s="143" t="s">
        <v>198</v>
      </c>
      <c r="F136" s="144" t="s">
        <v>199</v>
      </c>
      <c r="G136" s="145" t="s">
        <v>175</v>
      </c>
      <c r="H136" s="146">
        <v>69</v>
      </c>
      <c r="I136" s="147"/>
      <c r="J136" s="148">
        <f>ROUND(I136*H136,2)</f>
        <v>0</v>
      </c>
      <c r="K136" s="144" t="s">
        <v>135</v>
      </c>
      <c r="L136" s="31"/>
      <c r="M136" s="149" t="s">
        <v>1</v>
      </c>
      <c r="N136" s="150" t="s">
        <v>41</v>
      </c>
      <c r="O136" s="56"/>
      <c r="P136" s="151">
        <f>O136*H136</f>
        <v>0</v>
      </c>
      <c r="Q136" s="151">
        <v>0</v>
      </c>
      <c r="R136" s="151">
        <f>Q136*H136</f>
        <v>0</v>
      </c>
      <c r="S136" s="151">
        <v>0</v>
      </c>
      <c r="T136" s="152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3" t="s">
        <v>136</v>
      </c>
      <c r="AT136" s="153" t="s">
        <v>131</v>
      </c>
      <c r="AU136" s="153" t="s">
        <v>86</v>
      </c>
      <c r="AY136" s="15" t="s">
        <v>129</v>
      </c>
      <c r="BE136" s="154">
        <f>IF(N136="základní",J136,0)</f>
        <v>0</v>
      </c>
      <c r="BF136" s="154">
        <f>IF(N136="snížená",J136,0)</f>
        <v>0</v>
      </c>
      <c r="BG136" s="154">
        <f>IF(N136="zákl. přenesená",J136,0)</f>
        <v>0</v>
      </c>
      <c r="BH136" s="154">
        <f>IF(N136="sníž. přenesená",J136,0)</f>
        <v>0</v>
      </c>
      <c r="BI136" s="154">
        <f>IF(N136="nulová",J136,0)</f>
        <v>0</v>
      </c>
      <c r="BJ136" s="15" t="s">
        <v>84</v>
      </c>
      <c r="BK136" s="154">
        <f>ROUND(I136*H136,2)</f>
        <v>0</v>
      </c>
      <c r="BL136" s="15" t="s">
        <v>136</v>
      </c>
      <c r="BM136" s="153" t="s">
        <v>826</v>
      </c>
    </row>
    <row r="137" spans="1:65" s="2" customFormat="1" ht="16.5" customHeight="1">
      <c r="A137" s="30"/>
      <c r="B137" s="141"/>
      <c r="C137" s="142" t="s">
        <v>165</v>
      </c>
      <c r="D137" s="142" t="s">
        <v>131</v>
      </c>
      <c r="E137" s="143" t="s">
        <v>203</v>
      </c>
      <c r="F137" s="144" t="s">
        <v>204</v>
      </c>
      <c r="G137" s="145" t="s">
        <v>175</v>
      </c>
      <c r="H137" s="146">
        <v>69</v>
      </c>
      <c r="I137" s="147"/>
      <c r="J137" s="148">
        <f>ROUND(I137*H137,2)</f>
        <v>0</v>
      </c>
      <c r="K137" s="144" t="s">
        <v>135</v>
      </c>
      <c r="L137" s="31"/>
      <c r="M137" s="149" t="s">
        <v>1</v>
      </c>
      <c r="N137" s="150" t="s">
        <v>41</v>
      </c>
      <c r="O137" s="56"/>
      <c r="P137" s="151">
        <f>O137*H137</f>
        <v>0</v>
      </c>
      <c r="Q137" s="151">
        <v>0</v>
      </c>
      <c r="R137" s="151">
        <f>Q137*H137</f>
        <v>0</v>
      </c>
      <c r="S137" s="151">
        <v>0</v>
      </c>
      <c r="T137" s="152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3" t="s">
        <v>136</v>
      </c>
      <c r="AT137" s="153" t="s">
        <v>131</v>
      </c>
      <c r="AU137" s="153" t="s">
        <v>86</v>
      </c>
      <c r="AY137" s="15" t="s">
        <v>129</v>
      </c>
      <c r="BE137" s="154">
        <f>IF(N137="základní",J137,0)</f>
        <v>0</v>
      </c>
      <c r="BF137" s="154">
        <f>IF(N137="snížená",J137,0)</f>
        <v>0</v>
      </c>
      <c r="BG137" s="154">
        <f>IF(N137="zákl. přenesená",J137,0)</f>
        <v>0</v>
      </c>
      <c r="BH137" s="154">
        <f>IF(N137="sníž. přenesená",J137,0)</f>
        <v>0</v>
      </c>
      <c r="BI137" s="154">
        <f>IF(N137="nulová",J137,0)</f>
        <v>0</v>
      </c>
      <c r="BJ137" s="15" t="s">
        <v>84</v>
      </c>
      <c r="BK137" s="154">
        <f>ROUND(I137*H137,2)</f>
        <v>0</v>
      </c>
      <c r="BL137" s="15" t="s">
        <v>136</v>
      </c>
      <c r="BM137" s="153" t="s">
        <v>827</v>
      </c>
    </row>
    <row r="138" spans="1:65" s="2" customFormat="1" ht="33" customHeight="1">
      <c r="A138" s="30"/>
      <c r="B138" s="141"/>
      <c r="C138" s="142" t="s">
        <v>169</v>
      </c>
      <c r="D138" s="142" t="s">
        <v>131</v>
      </c>
      <c r="E138" s="143" t="s">
        <v>206</v>
      </c>
      <c r="F138" s="144" t="s">
        <v>207</v>
      </c>
      <c r="G138" s="145" t="s">
        <v>208</v>
      </c>
      <c r="H138" s="146">
        <v>138</v>
      </c>
      <c r="I138" s="147"/>
      <c r="J138" s="148">
        <f>ROUND(I138*H138,2)</f>
        <v>0</v>
      </c>
      <c r="K138" s="144" t="s">
        <v>135</v>
      </c>
      <c r="L138" s="31"/>
      <c r="M138" s="149" t="s">
        <v>1</v>
      </c>
      <c r="N138" s="150" t="s">
        <v>41</v>
      </c>
      <c r="O138" s="56"/>
      <c r="P138" s="151">
        <f>O138*H138</f>
        <v>0</v>
      </c>
      <c r="Q138" s="151">
        <v>0</v>
      </c>
      <c r="R138" s="151">
        <f>Q138*H138</f>
        <v>0</v>
      </c>
      <c r="S138" s="151">
        <v>0</v>
      </c>
      <c r="T138" s="152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3" t="s">
        <v>136</v>
      </c>
      <c r="AT138" s="153" t="s">
        <v>131</v>
      </c>
      <c r="AU138" s="153" t="s">
        <v>86</v>
      </c>
      <c r="AY138" s="15" t="s">
        <v>129</v>
      </c>
      <c r="BE138" s="154">
        <f>IF(N138="základní",J138,0)</f>
        <v>0</v>
      </c>
      <c r="BF138" s="154">
        <f>IF(N138="snížená",J138,0)</f>
        <v>0</v>
      </c>
      <c r="BG138" s="154">
        <f>IF(N138="zákl. přenesená",J138,0)</f>
        <v>0</v>
      </c>
      <c r="BH138" s="154">
        <f>IF(N138="sníž. přenesená",J138,0)</f>
        <v>0</v>
      </c>
      <c r="BI138" s="154">
        <f>IF(N138="nulová",J138,0)</f>
        <v>0</v>
      </c>
      <c r="BJ138" s="15" t="s">
        <v>84</v>
      </c>
      <c r="BK138" s="154">
        <f>ROUND(I138*H138,2)</f>
        <v>0</v>
      </c>
      <c r="BL138" s="15" t="s">
        <v>136</v>
      </c>
      <c r="BM138" s="153" t="s">
        <v>828</v>
      </c>
    </row>
    <row r="139" spans="1:65" s="13" customFormat="1">
      <c r="B139" s="155"/>
      <c r="D139" s="156" t="s">
        <v>138</v>
      </c>
      <c r="F139" s="158" t="s">
        <v>829</v>
      </c>
      <c r="H139" s="159">
        <v>138</v>
      </c>
      <c r="I139" s="160"/>
      <c r="L139" s="155"/>
      <c r="M139" s="161"/>
      <c r="N139" s="162"/>
      <c r="O139" s="162"/>
      <c r="P139" s="162"/>
      <c r="Q139" s="162"/>
      <c r="R139" s="162"/>
      <c r="S139" s="162"/>
      <c r="T139" s="163"/>
      <c r="AT139" s="157" t="s">
        <v>138</v>
      </c>
      <c r="AU139" s="157" t="s">
        <v>86</v>
      </c>
      <c r="AV139" s="13" t="s">
        <v>86</v>
      </c>
      <c r="AW139" s="13" t="s">
        <v>3</v>
      </c>
      <c r="AX139" s="13" t="s">
        <v>84</v>
      </c>
      <c r="AY139" s="157" t="s">
        <v>129</v>
      </c>
    </row>
    <row r="140" spans="1:65" s="2" customFormat="1" ht="24.2" customHeight="1">
      <c r="A140" s="30"/>
      <c r="B140" s="141"/>
      <c r="C140" s="142" t="s">
        <v>81</v>
      </c>
      <c r="D140" s="142" t="s">
        <v>131</v>
      </c>
      <c r="E140" s="143" t="s">
        <v>830</v>
      </c>
      <c r="F140" s="144" t="s">
        <v>831</v>
      </c>
      <c r="G140" s="145" t="s">
        <v>175</v>
      </c>
      <c r="H140" s="146">
        <v>46</v>
      </c>
      <c r="I140" s="147"/>
      <c r="J140" s="148">
        <f>ROUND(I140*H140,2)</f>
        <v>0</v>
      </c>
      <c r="K140" s="144" t="s">
        <v>135</v>
      </c>
      <c r="L140" s="31"/>
      <c r="M140" s="149" t="s">
        <v>1</v>
      </c>
      <c r="N140" s="150" t="s">
        <v>41</v>
      </c>
      <c r="O140" s="56"/>
      <c r="P140" s="151">
        <f>O140*H140</f>
        <v>0</v>
      </c>
      <c r="Q140" s="151">
        <v>0</v>
      </c>
      <c r="R140" s="151">
        <f>Q140*H140</f>
        <v>0</v>
      </c>
      <c r="S140" s="151">
        <v>0</v>
      </c>
      <c r="T140" s="152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3" t="s">
        <v>136</v>
      </c>
      <c r="AT140" s="153" t="s">
        <v>131</v>
      </c>
      <c r="AU140" s="153" t="s">
        <v>86</v>
      </c>
      <c r="AY140" s="15" t="s">
        <v>129</v>
      </c>
      <c r="BE140" s="154">
        <f>IF(N140="základní",J140,0)</f>
        <v>0</v>
      </c>
      <c r="BF140" s="154">
        <f>IF(N140="snížená",J140,0)</f>
        <v>0</v>
      </c>
      <c r="BG140" s="154">
        <f>IF(N140="zákl. přenesená",J140,0)</f>
        <v>0</v>
      </c>
      <c r="BH140" s="154">
        <f>IF(N140="sníž. přenesená",J140,0)</f>
        <v>0</v>
      </c>
      <c r="BI140" s="154">
        <f>IF(N140="nulová",J140,0)</f>
        <v>0</v>
      </c>
      <c r="BJ140" s="15" t="s">
        <v>84</v>
      </c>
      <c r="BK140" s="154">
        <f>ROUND(I140*H140,2)</f>
        <v>0</v>
      </c>
      <c r="BL140" s="15" t="s">
        <v>136</v>
      </c>
      <c r="BM140" s="153" t="s">
        <v>832</v>
      </c>
    </row>
    <row r="141" spans="1:65" s="13" customFormat="1">
      <c r="B141" s="155"/>
      <c r="D141" s="156" t="s">
        <v>138</v>
      </c>
      <c r="E141" s="157" t="s">
        <v>1</v>
      </c>
      <c r="F141" s="158" t="s">
        <v>833</v>
      </c>
      <c r="H141" s="159">
        <v>46</v>
      </c>
      <c r="I141" s="160"/>
      <c r="L141" s="155"/>
      <c r="M141" s="161"/>
      <c r="N141" s="162"/>
      <c r="O141" s="162"/>
      <c r="P141" s="162"/>
      <c r="Q141" s="162"/>
      <c r="R141" s="162"/>
      <c r="S141" s="162"/>
      <c r="T141" s="163"/>
      <c r="AT141" s="157" t="s">
        <v>138</v>
      </c>
      <c r="AU141" s="157" t="s">
        <v>86</v>
      </c>
      <c r="AV141" s="13" t="s">
        <v>86</v>
      </c>
      <c r="AW141" s="13" t="s">
        <v>32</v>
      </c>
      <c r="AX141" s="13" t="s">
        <v>84</v>
      </c>
      <c r="AY141" s="157" t="s">
        <v>129</v>
      </c>
    </row>
    <row r="142" spans="1:65" s="2" customFormat="1" ht="16.5" customHeight="1">
      <c r="A142" s="30"/>
      <c r="B142" s="141"/>
      <c r="C142" s="164" t="s">
        <v>187</v>
      </c>
      <c r="D142" s="164" t="s">
        <v>217</v>
      </c>
      <c r="E142" s="165" t="s">
        <v>834</v>
      </c>
      <c r="F142" s="166" t="s">
        <v>835</v>
      </c>
      <c r="G142" s="167" t="s">
        <v>208</v>
      </c>
      <c r="H142" s="168">
        <v>92</v>
      </c>
      <c r="I142" s="169"/>
      <c r="J142" s="170">
        <f>ROUND(I142*H142,2)</f>
        <v>0</v>
      </c>
      <c r="K142" s="166" t="s">
        <v>135</v>
      </c>
      <c r="L142" s="171"/>
      <c r="M142" s="172" t="s">
        <v>1</v>
      </c>
      <c r="N142" s="173" t="s">
        <v>41</v>
      </c>
      <c r="O142" s="56"/>
      <c r="P142" s="151">
        <f>O142*H142</f>
        <v>0</v>
      </c>
      <c r="Q142" s="151">
        <v>0</v>
      </c>
      <c r="R142" s="151">
        <f>Q142*H142</f>
        <v>0</v>
      </c>
      <c r="S142" s="151">
        <v>0</v>
      </c>
      <c r="T142" s="152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3" t="s">
        <v>165</v>
      </c>
      <c r="AT142" s="153" t="s">
        <v>217</v>
      </c>
      <c r="AU142" s="153" t="s">
        <v>86</v>
      </c>
      <c r="AY142" s="15" t="s">
        <v>129</v>
      </c>
      <c r="BE142" s="154">
        <f>IF(N142="základní",J142,0)</f>
        <v>0</v>
      </c>
      <c r="BF142" s="154">
        <f>IF(N142="snížená",J142,0)</f>
        <v>0</v>
      </c>
      <c r="BG142" s="154">
        <f>IF(N142="zákl. přenesená",J142,0)</f>
        <v>0</v>
      </c>
      <c r="BH142" s="154">
        <f>IF(N142="sníž. přenesená",J142,0)</f>
        <v>0</v>
      </c>
      <c r="BI142" s="154">
        <f>IF(N142="nulová",J142,0)</f>
        <v>0</v>
      </c>
      <c r="BJ142" s="15" t="s">
        <v>84</v>
      </c>
      <c r="BK142" s="154">
        <f>ROUND(I142*H142,2)</f>
        <v>0</v>
      </c>
      <c r="BL142" s="15" t="s">
        <v>136</v>
      </c>
      <c r="BM142" s="153" t="s">
        <v>836</v>
      </c>
    </row>
    <row r="143" spans="1:65" s="13" customFormat="1">
      <c r="B143" s="155"/>
      <c r="D143" s="156" t="s">
        <v>138</v>
      </c>
      <c r="F143" s="158" t="s">
        <v>837</v>
      </c>
      <c r="H143" s="159">
        <v>92</v>
      </c>
      <c r="I143" s="160"/>
      <c r="L143" s="155"/>
      <c r="M143" s="161"/>
      <c r="N143" s="162"/>
      <c r="O143" s="162"/>
      <c r="P143" s="162"/>
      <c r="Q143" s="162"/>
      <c r="R143" s="162"/>
      <c r="S143" s="162"/>
      <c r="T143" s="163"/>
      <c r="AT143" s="157" t="s">
        <v>138</v>
      </c>
      <c r="AU143" s="157" t="s">
        <v>86</v>
      </c>
      <c r="AV143" s="13" t="s">
        <v>86</v>
      </c>
      <c r="AW143" s="13" t="s">
        <v>3</v>
      </c>
      <c r="AX143" s="13" t="s">
        <v>84</v>
      </c>
      <c r="AY143" s="157" t="s">
        <v>129</v>
      </c>
    </row>
    <row r="144" spans="1:65" s="2" customFormat="1" ht="24.2" customHeight="1">
      <c r="A144" s="30"/>
      <c r="B144" s="141"/>
      <c r="C144" s="142" t="s">
        <v>192</v>
      </c>
      <c r="D144" s="142" t="s">
        <v>131</v>
      </c>
      <c r="E144" s="143" t="s">
        <v>838</v>
      </c>
      <c r="F144" s="144" t="s">
        <v>839</v>
      </c>
      <c r="G144" s="145" t="s">
        <v>175</v>
      </c>
      <c r="H144" s="146">
        <v>18.399999999999999</v>
      </c>
      <c r="I144" s="147"/>
      <c r="J144" s="148">
        <f>ROUND(I144*H144,2)</f>
        <v>0</v>
      </c>
      <c r="K144" s="144" t="s">
        <v>135</v>
      </c>
      <c r="L144" s="31"/>
      <c r="M144" s="149" t="s">
        <v>1</v>
      </c>
      <c r="N144" s="150" t="s">
        <v>41</v>
      </c>
      <c r="O144" s="56"/>
      <c r="P144" s="151">
        <f>O144*H144</f>
        <v>0</v>
      </c>
      <c r="Q144" s="151">
        <v>0</v>
      </c>
      <c r="R144" s="151">
        <f>Q144*H144</f>
        <v>0</v>
      </c>
      <c r="S144" s="151">
        <v>0</v>
      </c>
      <c r="T144" s="152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3" t="s">
        <v>136</v>
      </c>
      <c r="AT144" s="153" t="s">
        <v>131</v>
      </c>
      <c r="AU144" s="153" t="s">
        <v>86</v>
      </c>
      <c r="AY144" s="15" t="s">
        <v>129</v>
      </c>
      <c r="BE144" s="154">
        <f>IF(N144="základní",J144,0)</f>
        <v>0</v>
      </c>
      <c r="BF144" s="154">
        <f>IF(N144="snížená",J144,0)</f>
        <v>0</v>
      </c>
      <c r="BG144" s="154">
        <f>IF(N144="zákl. přenesená",J144,0)</f>
        <v>0</v>
      </c>
      <c r="BH144" s="154">
        <f>IF(N144="sníž. přenesená",J144,0)</f>
        <v>0</v>
      </c>
      <c r="BI144" s="154">
        <f>IF(N144="nulová",J144,0)</f>
        <v>0</v>
      </c>
      <c r="BJ144" s="15" t="s">
        <v>84</v>
      </c>
      <c r="BK144" s="154">
        <f>ROUND(I144*H144,2)</f>
        <v>0</v>
      </c>
      <c r="BL144" s="15" t="s">
        <v>136</v>
      </c>
      <c r="BM144" s="153" t="s">
        <v>840</v>
      </c>
    </row>
    <row r="145" spans="1:65" s="13" customFormat="1">
      <c r="B145" s="155"/>
      <c r="D145" s="156" t="s">
        <v>138</v>
      </c>
      <c r="E145" s="157" t="s">
        <v>1</v>
      </c>
      <c r="F145" s="158" t="s">
        <v>841</v>
      </c>
      <c r="H145" s="159">
        <v>18.399999999999999</v>
      </c>
      <c r="I145" s="160"/>
      <c r="L145" s="155"/>
      <c r="M145" s="161"/>
      <c r="N145" s="162"/>
      <c r="O145" s="162"/>
      <c r="P145" s="162"/>
      <c r="Q145" s="162"/>
      <c r="R145" s="162"/>
      <c r="S145" s="162"/>
      <c r="T145" s="163"/>
      <c r="AT145" s="157" t="s">
        <v>138</v>
      </c>
      <c r="AU145" s="157" t="s">
        <v>86</v>
      </c>
      <c r="AV145" s="13" t="s">
        <v>86</v>
      </c>
      <c r="AW145" s="13" t="s">
        <v>32</v>
      </c>
      <c r="AX145" s="13" t="s">
        <v>76</v>
      </c>
      <c r="AY145" s="157" t="s">
        <v>129</v>
      </c>
    </row>
    <row r="146" spans="1:65" s="2" customFormat="1" ht="16.5" customHeight="1">
      <c r="A146" s="30"/>
      <c r="B146" s="141"/>
      <c r="C146" s="164" t="s">
        <v>197</v>
      </c>
      <c r="D146" s="164" t="s">
        <v>217</v>
      </c>
      <c r="E146" s="165" t="s">
        <v>834</v>
      </c>
      <c r="F146" s="166" t="s">
        <v>835</v>
      </c>
      <c r="G146" s="167" t="s">
        <v>208</v>
      </c>
      <c r="H146" s="168">
        <v>36.799999999999997</v>
      </c>
      <c r="I146" s="169"/>
      <c r="J146" s="170">
        <f>ROUND(I146*H146,2)</f>
        <v>0</v>
      </c>
      <c r="K146" s="166" t="s">
        <v>135</v>
      </c>
      <c r="L146" s="171"/>
      <c r="M146" s="172" t="s">
        <v>1</v>
      </c>
      <c r="N146" s="173" t="s">
        <v>41</v>
      </c>
      <c r="O146" s="56"/>
      <c r="P146" s="151">
        <f>O146*H146</f>
        <v>0</v>
      </c>
      <c r="Q146" s="151">
        <v>0</v>
      </c>
      <c r="R146" s="151">
        <f>Q146*H146</f>
        <v>0</v>
      </c>
      <c r="S146" s="151">
        <v>0</v>
      </c>
      <c r="T146" s="152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3" t="s">
        <v>165</v>
      </c>
      <c r="AT146" s="153" t="s">
        <v>217</v>
      </c>
      <c r="AU146" s="153" t="s">
        <v>86</v>
      </c>
      <c r="AY146" s="15" t="s">
        <v>129</v>
      </c>
      <c r="BE146" s="154">
        <f>IF(N146="základní",J146,0)</f>
        <v>0</v>
      </c>
      <c r="BF146" s="154">
        <f>IF(N146="snížená",J146,0)</f>
        <v>0</v>
      </c>
      <c r="BG146" s="154">
        <f>IF(N146="zákl. přenesená",J146,0)</f>
        <v>0</v>
      </c>
      <c r="BH146" s="154">
        <f>IF(N146="sníž. přenesená",J146,0)</f>
        <v>0</v>
      </c>
      <c r="BI146" s="154">
        <f>IF(N146="nulová",J146,0)</f>
        <v>0</v>
      </c>
      <c r="BJ146" s="15" t="s">
        <v>84</v>
      </c>
      <c r="BK146" s="154">
        <f>ROUND(I146*H146,2)</f>
        <v>0</v>
      </c>
      <c r="BL146" s="15" t="s">
        <v>136</v>
      </c>
      <c r="BM146" s="153" t="s">
        <v>842</v>
      </c>
    </row>
    <row r="147" spans="1:65" s="13" customFormat="1">
      <c r="B147" s="155"/>
      <c r="D147" s="156" t="s">
        <v>138</v>
      </c>
      <c r="F147" s="158" t="s">
        <v>843</v>
      </c>
      <c r="H147" s="159">
        <v>36.799999999999997</v>
      </c>
      <c r="I147" s="160"/>
      <c r="L147" s="155"/>
      <c r="M147" s="161"/>
      <c r="N147" s="162"/>
      <c r="O147" s="162"/>
      <c r="P147" s="162"/>
      <c r="Q147" s="162"/>
      <c r="R147" s="162"/>
      <c r="S147" s="162"/>
      <c r="T147" s="163"/>
      <c r="AT147" s="157" t="s">
        <v>138</v>
      </c>
      <c r="AU147" s="157" t="s">
        <v>86</v>
      </c>
      <c r="AV147" s="13" t="s">
        <v>86</v>
      </c>
      <c r="AW147" s="13" t="s">
        <v>3</v>
      </c>
      <c r="AX147" s="13" t="s">
        <v>84</v>
      </c>
      <c r="AY147" s="157" t="s">
        <v>129</v>
      </c>
    </row>
    <row r="148" spans="1:65" s="12" customFormat="1" ht="22.9" customHeight="1">
      <c r="B148" s="128"/>
      <c r="D148" s="129" t="s">
        <v>75</v>
      </c>
      <c r="E148" s="139" t="s">
        <v>136</v>
      </c>
      <c r="F148" s="139" t="s">
        <v>274</v>
      </c>
      <c r="I148" s="131"/>
      <c r="J148" s="140">
        <f>BK148</f>
        <v>0</v>
      </c>
      <c r="L148" s="128"/>
      <c r="M148" s="133"/>
      <c r="N148" s="134"/>
      <c r="O148" s="134"/>
      <c r="P148" s="135">
        <f>SUM(P149:P150)</f>
        <v>0</v>
      </c>
      <c r="Q148" s="134"/>
      <c r="R148" s="135">
        <f>SUM(R149:R150)</f>
        <v>0</v>
      </c>
      <c r="S148" s="134"/>
      <c r="T148" s="136">
        <f>SUM(T149:T150)</f>
        <v>0</v>
      </c>
      <c r="AR148" s="129" t="s">
        <v>84</v>
      </c>
      <c r="AT148" s="137" t="s">
        <v>75</v>
      </c>
      <c r="AU148" s="137" t="s">
        <v>84</v>
      </c>
      <c r="AY148" s="129" t="s">
        <v>129</v>
      </c>
      <c r="BK148" s="138">
        <f>SUM(BK149:BK150)</f>
        <v>0</v>
      </c>
    </row>
    <row r="149" spans="1:65" s="2" customFormat="1" ht="24.2" customHeight="1">
      <c r="A149" s="30"/>
      <c r="B149" s="141"/>
      <c r="C149" s="142" t="s">
        <v>202</v>
      </c>
      <c r="D149" s="142" t="s">
        <v>131</v>
      </c>
      <c r="E149" s="143" t="s">
        <v>276</v>
      </c>
      <c r="F149" s="144" t="s">
        <v>277</v>
      </c>
      <c r="G149" s="145" t="s">
        <v>175</v>
      </c>
      <c r="H149" s="146">
        <v>4.5999999999999996</v>
      </c>
      <c r="I149" s="147"/>
      <c r="J149" s="148">
        <f>ROUND(I149*H149,2)</f>
        <v>0</v>
      </c>
      <c r="K149" s="144" t="s">
        <v>135</v>
      </c>
      <c r="L149" s="31"/>
      <c r="M149" s="149" t="s">
        <v>1</v>
      </c>
      <c r="N149" s="150" t="s">
        <v>41</v>
      </c>
      <c r="O149" s="56"/>
      <c r="P149" s="151">
        <f>O149*H149</f>
        <v>0</v>
      </c>
      <c r="Q149" s="151">
        <v>0</v>
      </c>
      <c r="R149" s="151">
        <f>Q149*H149</f>
        <v>0</v>
      </c>
      <c r="S149" s="151">
        <v>0</v>
      </c>
      <c r="T149" s="152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3" t="s">
        <v>136</v>
      </c>
      <c r="AT149" s="153" t="s">
        <v>131</v>
      </c>
      <c r="AU149" s="153" t="s">
        <v>86</v>
      </c>
      <c r="AY149" s="15" t="s">
        <v>129</v>
      </c>
      <c r="BE149" s="154">
        <f>IF(N149="základní",J149,0)</f>
        <v>0</v>
      </c>
      <c r="BF149" s="154">
        <f>IF(N149="snížená",J149,0)</f>
        <v>0</v>
      </c>
      <c r="BG149" s="154">
        <f>IF(N149="zákl. přenesená",J149,0)</f>
        <v>0</v>
      </c>
      <c r="BH149" s="154">
        <f>IF(N149="sníž. přenesená",J149,0)</f>
        <v>0</v>
      </c>
      <c r="BI149" s="154">
        <f>IF(N149="nulová",J149,0)</f>
        <v>0</v>
      </c>
      <c r="BJ149" s="15" t="s">
        <v>84</v>
      </c>
      <c r="BK149" s="154">
        <f>ROUND(I149*H149,2)</f>
        <v>0</v>
      </c>
      <c r="BL149" s="15" t="s">
        <v>136</v>
      </c>
      <c r="BM149" s="153" t="s">
        <v>844</v>
      </c>
    </row>
    <row r="150" spans="1:65" s="13" customFormat="1">
      <c r="B150" s="155"/>
      <c r="D150" s="156" t="s">
        <v>138</v>
      </c>
      <c r="E150" s="157" t="s">
        <v>1</v>
      </c>
      <c r="F150" s="158" t="s">
        <v>845</v>
      </c>
      <c r="H150" s="159">
        <v>4.5999999999999996</v>
      </c>
      <c r="I150" s="160"/>
      <c r="L150" s="155"/>
      <c r="M150" s="161"/>
      <c r="N150" s="162"/>
      <c r="O150" s="162"/>
      <c r="P150" s="162"/>
      <c r="Q150" s="162"/>
      <c r="R150" s="162"/>
      <c r="S150" s="162"/>
      <c r="T150" s="163"/>
      <c r="AT150" s="157" t="s">
        <v>138</v>
      </c>
      <c r="AU150" s="157" t="s">
        <v>86</v>
      </c>
      <c r="AV150" s="13" t="s">
        <v>86</v>
      </c>
      <c r="AW150" s="13" t="s">
        <v>32</v>
      </c>
      <c r="AX150" s="13" t="s">
        <v>76</v>
      </c>
      <c r="AY150" s="157" t="s">
        <v>129</v>
      </c>
    </row>
    <row r="151" spans="1:65" s="12" customFormat="1" ht="22.9" customHeight="1">
      <c r="B151" s="128"/>
      <c r="D151" s="129" t="s">
        <v>75</v>
      </c>
      <c r="E151" s="139" t="s">
        <v>165</v>
      </c>
      <c r="F151" s="139" t="s">
        <v>374</v>
      </c>
      <c r="I151" s="131"/>
      <c r="J151" s="140">
        <f>BK151</f>
        <v>0</v>
      </c>
      <c r="L151" s="128"/>
      <c r="M151" s="133"/>
      <c r="N151" s="134"/>
      <c r="O151" s="134"/>
      <c r="P151" s="135">
        <f>SUM(P152:P155)</f>
        <v>0</v>
      </c>
      <c r="Q151" s="134"/>
      <c r="R151" s="135">
        <f>SUM(R152:R155)</f>
        <v>1.1019999999999999</v>
      </c>
      <c r="S151" s="134"/>
      <c r="T151" s="136">
        <f>SUM(T152:T155)</f>
        <v>0</v>
      </c>
      <c r="AR151" s="129" t="s">
        <v>84</v>
      </c>
      <c r="AT151" s="137" t="s">
        <v>75</v>
      </c>
      <c r="AU151" s="137" t="s">
        <v>84</v>
      </c>
      <c r="AY151" s="129" t="s">
        <v>129</v>
      </c>
      <c r="BK151" s="138">
        <f>SUM(BK152:BK155)</f>
        <v>0</v>
      </c>
    </row>
    <row r="152" spans="1:65" s="2" customFormat="1" ht="24.2" customHeight="1">
      <c r="A152" s="30"/>
      <c r="B152" s="141"/>
      <c r="C152" s="142" t="s">
        <v>8</v>
      </c>
      <c r="D152" s="142" t="s">
        <v>131</v>
      </c>
      <c r="E152" s="143" t="s">
        <v>846</v>
      </c>
      <c r="F152" s="144" t="s">
        <v>847</v>
      </c>
      <c r="G152" s="145" t="s">
        <v>141</v>
      </c>
      <c r="H152" s="146">
        <v>2</v>
      </c>
      <c r="I152" s="147"/>
      <c r="J152" s="148">
        <f>ROUND(I152*H152,2)</f>
        <v>0</v>
      </c>
      <c r="K152" s="144" t="s">
        <v>135</v>
      </c>
      <c r="L152" s="31"/>
      <c r="M152" s="149" t="s">
        <v>1</v>
      </c>
      <c r="N152" s="150" t="s">
        <v>41</v>
      </c>
      <c r="O152" s="56"/>
      <c r="P152" s="151">
        <f>O152*H152</f>
        <v>0</v>
      </c>
      <c r="Q152" s="151">
        <v>0.1056</v>
      </c>
      <c r="R152" s="151">
        <f>Q152*H152</f>
        <v>0.2112</v>
      </c>
      <c r="S152" s="151">
        <v>0</v>
      </c>
      <c r="T152" s="152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3" t="s">
        <v>136</v>
      </c>
      <c r="AT152" s="153" t="s">
        <v>131</v>
      </c>
      <c r="AU152" s="153" t="s">
        <v>86</v>
      </c>
      <c r="AY152" s="15" t="s">
        <v>129</v>
      </c>
      <c r="BE152" s="154">
        <f>IF(N152="základní",J152,0)</f>
        <v>0</v>
      </c>
      <c r="BF152" s="154">
        <f>IF(N152="snížená",J152,0)</f>
        <v>0</v>
      </c>
      <c r="BG152" s="154">
        <f>IF(N152="zákl. přenesená",J152,0)</f>
        <v>0</v>
      </c>
      <c r="BH152" s="154">
        <f>IF(N152="sníž. přenesená",J152,0)</f>
        <v>0</v>
      </c>
      <c r="BI152" s="154">
        <f>IF(N152="nulová",J152,0)</f>
        <v>0</v>
      </c>
      <c r="BJ152" s="15" t="s">
        <v>84</v>
      </c>
      <c r="BK152" s="154">
        <f>ROUND(I152*H152,2)</f>
        <v>0</v>
      </c>
      <c r="BL152" s="15" t="s">
        <v>136</v>
      </c>
      <c r="BM152" s="153" t="s">
        <v>848</v>
      </c>
    </row>
    <row r="153" spans="1:65" s="2" customFormat="1" ht="24.2" customHeight="1">
      <c r="A153" s="30"/>
      <c r="B153" s="141"/>
      <c r="C153" s="142" t="s">
        <v>211</v>
      </c>
      <c r="D153" s="142" t="s">
        <v>131</v>
      </c>
      <c r="E153" s="143" t="s">
        <v>849</v>
      </c>
      <c r="F153" s="144" t="s">
        <v>850</v>
      </c>
      <c r="G153" s="145" t="s">
        <v>141</v>
      </c>
      <c r="H153" s="146">
        <v>2</v>
      </c>
      <c r="I153" s="147"/>
      <c r="J153" s="148">
        <f>ROUND(I153*H153,2)</f>
        <v>0</v>
      </c>
      <c r="K153" s="144" t="s">
        <v>135</v>
      </c>
      <c r="L153" s="31"/>
      <c r="M153" s="149" t="s">
        <v>1</v>
      </c>
      <c r="N153" s="150" t="s">
        <v>41</v>
      </c>
      <c r="O153" s="56"/>
      <c r="P153" s="151">
        <f>O153*H153</f>
        <v>0</v>
      </c>
      <c r="Q153" s="151">
        <v>2.4240000000000001E-2</v>
      </c>
      <c r="R153" s="151">
        <f>Q153*H153</f>
        <v>4.8480000000000002E-2</v>
      </c>
      <c r="S153" s="151">
        <v>0</v>
      </c>
      <c r="T153" s="152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3" t="s">
        <v>136</v>
      </c>
      <c r="AT153" s="153" t="s">
        <v>131</v>
      </c>
      <c r="AU153" s="153" t="s">
        <v>86</v>
      </c>
      <c r="AY153" s="15" t="s">
        <v>129</v>
      </c>
      <c r="BE153" s="154">
        <f>IF(N153="základní",J153,0)</f>
        <v>0</v>
      </c>
      <c r="BF153" s="154">
        <f>IF(N153="snížená",J153,0)</f>
        <v>0</v>
      </c>
      <c r="BG153" s="154">
        <f>IF(N153="zákl. přenesená",J153,0)</f>
        <v>0</v>
      </c>
      <c r="BH153" s="154">
        <f>IF(N153="sníž. přenesená",J153,0)</f>
        <v>0</v>
      </c>
      <c r="BI153" s="154">
        <f>IF(N153="nulová",J153,0)</f>
        <v>0</v>
      </c>
      <c r="BJ153" s="15" t="s">
        <v>84</v>
      </c>
      <c r="BK153" s="154">
        <f>ROUND(I153*H153,2)</f>
        <v>0</v>
      </c>
      <c r="BL153" s="15" t="s">
        <v>136</v>
      </c>
      <c r="BM153" s="153" t="s">
        <v>851</v>
      </c>
    </row>
    <row r="154" spans="1:65" s="2" customFormat="1" ht="24.2" customHeight="1">
      <c r="A154" s="30"/>
      <c r="B154" s="141"/>
      <c r="C154" s="142" t="s">
        <v>216</v>
      </c>
      <c r="D154" s="142" t="s">
        <v>131</v>
      </c>
      <c r="E154" s="143" t="s">
        <v>852</v>
      </c>
      <c r="F154" s="144" t="s">
        <v>853</v>
      </c>
      <c r="G154" s="145" t="s">
        <v>141</v>
      </c>
      <c r="H154" s="146">
        <v>2</v>
      </c>
      <c r="I154" s="147"/>
      <c r="J154" s="148">
        <f>ROUND(I154*H154,2)</f>
        <v>0</v>
      </c>
      <c r="K154" s="144" t="s">
        <v>135</v>
      </c>
      <c r="L154" s="31"/>
      <c r="M154" s="149" t="s">
        <v>1</v>
      </c>
      <c r="N154" s="150" t="s">
        <v>41</v>
      </c>
      <c r="O154" s="56"/>
      <c r="P154" s="151">
        <f>O154*H154</f>
        <v>0</v>
      </c>
      <c r="Q154" s="151">
        <v>0</v>
      </c>
      <c r="R154" s="151">
        <f>Q154*H154</f>
        <v>0</v>
      </c>
      <c r="S154" s="151">
        <v>0</v>
      </c>
      <c r="T154" s="152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3" t="s">
        <v>136</v>
      </c>
      <c r="AT154" s="153" t="s">
        <v>131</v>
      </c>
      <c r="AU154" s="153" t="s">
        <v>86</v>
      </c>
      <c r="AY154" s="15" t="s">
        <v>129</v>
      </c>
      <c r="BE154" s="154">
        <f>IF(N154="základní",J154,0)</f>
        <v>0</v>
      </c>
      <c r="BF154" s="154">
        <f>IF(N154="snížená",J154,0)</f>
        <v>0</v>
      </c>
      <c r="BG154" s="154">
        <f>IF(N154="zákl. přenesená",J154,0)</f>
        <v>0</v>
      </c>
      <c r="BH154" s="154">
        <f>IF(N154="sníž. přenesená",J154,0)</f>
        <v>0</v>
      </c>
      <c r="BI154" s="154">
        <f>IF(N154="nulová",J154,0)</f>
        <v>0</v>
      </c>
      <c r="BJ154" s="15" t="s">
        <v>84</v>
      </c>
      <c r="BK154" s="154">
        <f>ROUND(I154*H154,2)</f>
        <v>0</v>
      </c>
      <c r="BL154" s="15" t="s">
        <v>136</v>
      </c>
      <c r="BM154" s="153" t="s">
        <v>854</v>
      </c>
    </row>
    <row r="155" spans="1:65" s="2" customFormat="1" ht="33" customHeight="1">
      <c r="A155" s="30"/>
      <c r="B155" s="141"/>
      <c r="C155" s="142" t="s">
        <v>222</v>
      </c>
      <c r="D155" s="142" t="s">
        <v>131</v>
      </c>
      <c r="E155" s="143" t="s">
        <v>855</v>
      </c>
      <c r="F155" s="144" t="s">
        <v>856</v>
      </c>
      <c r="G155" s="145" t="s">
        <v>141</v>
      </c>
      <c r="H155" s="146">
        <v>2</v>
      </c>
      <c r="I155" s="147"/>
      <c r="J155" s="148">
        <f>ROUND(I155*H155,2)</f>
        <v>0</v>
      </c>
      <c r="K155" s="144" t="s">
        <v>135</v>
      </c>
      <c r="L155" s="31"/>
      <c r="M155" s="149" t="s">
        <v>1</v>
      </c>
      <c r="N155" s="150" t="s">
        <v>41</v>
      </c>
      <c r="O155" s="56"/>
      <c r="P155" s="151">
        <f>O155*H155</f>
        <v>0</v>
      </c>
      <c r="Q155" s="151">
        <v>0.42115999999999998</v>
      </c>
      <c r="R155" s="151">
        <f>Q155*H155</f>
        <v>0.84231999999999996</v>
      </c>
      <c r="S155" s="151">
        <v>0</v>
      </c>
      <c r="T155" s="152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3" t="s">
        <v>136</v>
      </c>
      <c r="AT155" s="153" t="s">
        <v>131</v>
      </c>
      <c r="AU155" s="153" t="s">
        <v>86</v>
      </c>
      <c r="AY155" s="15" t="s">
        <v>129</v>
      </c>
      <c r="BE155" s="154">
        <f>IF(N155="základní",J155,0)</f>
        <v>0</v>
      </c>
      <c r="BF155" s="154">
        <f>IF(N155="snížená",J155,0)</f>
        <v>0</v>
      </c>
      <c r="BG155" s="154">
        <f>IF(N155="zákl. přenesená",J155,0)</f>
        <v>0</v>
      </c>
      <c r="BH155" s="154">
        <f>IF(N155="sníž. přenesená",J155,0)</f>
        <v>0</v>
      </c>
      <c r="BI155" s="154">
        <f>IF(N155="nulová",J155,0)</f>
        <v>0</v>
      </c>
      <c r="BJ155" s="15" t="s">
        <v>84</v>
      </c>
      <c r="BK155" s="154">
        <f>ROUND(I155*H155,2)</f>
        <v>0</v>
      </c>
      <c r="BL155" s="15" t="s">
        <v>136</v>
      </c>
      <c r="BM155" s="153" t="s">
        <v>857</v>
      </c>
    </row>
    <row r="156" spans="1:65" s="12" customFormat="1" ht="22.9" customHeight="1">
      <c r="B156" s="128"/>
      <c r="D156" s="129" t="s">
        <v>75</v>
      </c>
      <c r="E156" s="139" t="s">
        <v>612</v>
      </c>
      <c r="F156" s="139" t="s">
        <v>613</v>
      </c>
      <c r="I156" s="131"/>
      <c r="J156" s="140">
        <f>BK156</f>
        <v>0</v>
      </c>
      <c r="L156" s="128"/>
      <c r="M156" s="133"/>
      <c r="N156" s="134"/>
      <c r="O156" s="134"/>
      <c r="P156" s="135">
        <f>P157</f>
        <v>0</v>
      </c>
      <c r="Q156" s="134"/>
      <c r="R156" s="135">
        <f>R157</f>
        <v>0</v>
      </c>
      <c r="S156" s="134"/>
      <c r="T156" s="136">
        <f>T157</f>
        <v>0</v>
      </c>
      <c r="AR156" s="129" t="s">
        <v>84</v>
      </c>
      <c r="AT156" s="137" t="s">
        <v>75</v>
      </c>
      <c r="AU156" s="137" t="s">
        <v>84</v>
      </c>
      <c r="AY156" s="129" t="s">
        <v>129</v>
      </c>
      <c r="BK156" s="138">
        <f>BK157</f>
        <v>0</v>
      </c>
    </row>
    <row r="157" spans="1:65" s="2" customFormat="1" ht="24.2" customHeight="1">
      <c r="A157" s="30"/>
      <c r="B157" s="141"/>
      <c r="C157" s="142" t="s">
        <v>226</v>
      </c>
      <c r="D157" s="142" t="s">
        <v>131</v>
      </c>
      <c r="E157" s="143" t="s">
        <v>858</v>
      </c>
      <c r="F157" s="144" t="s">
        <v>859</v>
      </c>
      <c r="G157" s="145" t="s">
        <v>208</v>
      </c>
      <c r="H157" s="146">
        <v>2.073</v>
      </c>
      <c r="I157" s="147"/>
      <c r="J157" s="148">
        <f>ROUND(I157*H157,2)</f>
        <v>0</v>
      </c>
      <c r="K157" s="144" t="s">
        <v>135</v>
      </c>
      <c r="L157" s="31"/>
      <c r="M157" s="149" t="s">
        <v>1</v>
      </c>
      <c r="N157" s="150" t="s">
        <v>41</v>
      </c>
      <c r="O157" s="56"/>
      <c r="P157" s="151">
        <f>O157*H157</f>
        <v>0</v>
      </c>
      <c r="Q157" s="151">
        <v>0</v>
      </c>
      <c r="R157" s="151">
        <f>Q157*H157</f>
        <v>0</v>
      </c>
      <c r="S157" s="151">
        <v>0</v>
      </c>
      <c r="T157" s="152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3" t="s">
        <v>136</v>
      </c>
      <c r="AT157" s="153" t="s">
        <v>131</v>
      </c>
      <c r="AU157" s="153" t="s">
        <v>86</v>
      </c>
      <c r="AY157" s="15" t="s">
        <v>129</v>
      </c>
      <c r="BE157" s="154">
        <f>IF(N157="základní",J157,0)</f>
        <v>0</v>
      </c>
      <c r="BF157" s="154">
        <f>IF(N157="snížená",J157,0)</f>
        <v>0</v>
      </c>
      <c r="BG157" s="154">
        <f>IF(N157="zákl. přenesená",J157,0)</f>
        <v>0</v>
      </c>
      <c r="BH157" s="154">
        <f>IF(N157="sníž. přenesená",J157,0)</f>
        <v>0</v>
      </c>
      <c r="BI157" s="154">
        <f>IF(N157="nulová",J157,0)</f>
        <v>0</v>
      </c>
      <c r="BJ157" s="15" t="s">
        <v>84</v>
      </c>
      <c r="BK157" s="154">
        <f>ROUND(I157*H157,2)</f>
        <v>0</v>
      </c>
      <c r="BL157" s="15" t="s">
        <v>136</v>
      </c>
      <c r="BM157" s="153" t="s">
        <v>860</v>
      </c>
    </row>
    <row r="158" spans="1:65" s="12" customFormat="1" ht="25.9" customHeight="1">
      <c r="B158" s="128"/>
      <c r="D158" s="129" t="s">
        <v>75</v>
      </c>
      <c r="E158" s="130" t="s">
        <v>618</v>
      </c>
      <c r="F158" s="130" t="s">
        <v>619</v>
      </c>
      <c r="I158" s="131"/>
      <c r="J158" s="132">
        <f>BK158</f>
        <v>0</v>
      </c>
      <c r="L158" s="128"/>
      <c r="M158" s="133"/>
      <c r="N158" s="134"/>
      <c r="O158" s="134"/>
      <c r="P158" s="135">
        <f>P159</f>
        <v>0</v>
      </c>
      <c r="Q158" s="134"/>
      <c r="R158" s="135">
        <f>R159</f>
        <v>0.20845999999999998</v>
      </c>
      <c r="S158" s="134"/>
      <c r="T158" s="136">
        <f>T159</f>
        <v>0.16904</v>
      </c>
      <c r="AR158" s="129" t="s">
        <v>86</v>
      </c>
      <c r="AT158" s="137" t="s">
        <v>75</v>
      </c>
      <c r="AU158" s="137" t="s">
        <v>76</v>
      </c>
      <c r="AY158" s="129" t="s">
        <v>129</v>
      </c>
      <c r="BK158" s="138">
        <f>BK159</f>
        <v>0</v>
      </c>
    </row>
    <row r="159" spans="1:65" s="12" customFormat="1" ht="22.9" customHeight="1">
      <c r="B159" s="128"/>
      <c r="D159" s="129" t="s">
        <v>75</v>
      </c>
      <c r="E159" s="139" t="s">
        <v>861</v>
      </c>
      <c r="F159" s="139" t="s">
        <v>862</v>
      </c>
      <c r="I159" s="131"/>
      <c r="J159" s="140">
        <f>BK159</f>
        <v>0</v>
      </c>
      <c r="L159" s="128"/>
      <c r="M159" s="133"/>
      <c r="N159" s="134"/>
      <c r="O159" s="134"/>
      <c r="P159" s="135">
        <f>SUM(P160:P166)</f>
        <v>0</v>
      </c>
      <c r="Q159" s="134"/>
      <c r="R159" s="135">
        <f>SUM(R160:R166)</f>
        <v>0.20845999999999998</v>
      </c>
      <c r="S159" s="134"/>
      <c r="T159" s="136">
        <f>SUM(T160:T166)</f>
        <v>0.16904</v>
      </c>
      <c r="AR159" s="129" t="s">
        <v>86</v>
      </c>
      <c r="AT159" s="137" t="s">
        <v>75</v>
      </c>
      <c r="AU159" s="137" t="s">
        <v>84</v>
      </c>
      <c r="AY159" s="129" t="s">
        <v>129</v>
      </c>
      <c r="BK159" s="138">
        <f>SUM(BK160:BK166)</f>
        <v>0</v>
      </c>
    </row>
    <row r="160" spans="1:65" s="2" customFormat="1" ht="16.5" customHeight="1">
      <c r="A160" s="30"/>
      <c r="B160" s="141"/>
      <c r="C160" s="142" t="s">
        <v>87</v>
      </c>
      <c r="D160" s="142" t="s">
        <v>131</v>
      </c>
      <c r="E160" s="143" t="s">
        <v>863</v>
      </c>
      <c r="F160" s="144" t="s">
        <v>864</v>
      </c>
      <c r="G160" s="145" t="s">
        <v>141</v>
      </c>
      <c r="H160" s="146">
        <v>1</v>
      </c>
      <c r="I160" s="147"/>
      <c r="J160" s="148">
        <f>ROUND(I160*H160,2)</f>
        <v>0</v>
      </c>
      <c r="K160" s="144" t="s">
        <v>1</v>
      </c>
      <c r="L160" s="31"/>
      <c r="M160" s="149" t="s">
        <v>1</v>
      </c>
      <c r="N160" s="150" t="s">
        <v>41</v>
      </c>
      <c r="O160" s="56"/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3" t="s">
        <v>211</v>
      </c>
      <c r="AT160" s="153" t="s">
        <v>131</v>
      </c>
      <c r="AU160" s="153" t="s">
        <v>86</v>
      </c>
      <c r="AY160" s="15" t="s">
        <v>129</v>
      </c>
      <c r="BE160" s="154">
        <f>IF(N160="základní",J160,0)</f>
        <v>0</v>
      </c>
      <c r="BF160" s="154">
        <f>IF(N160="snížená",J160,0)</f>
        <v>0</v>
      </c>
      <c r="BG160" s="154">
        <f>IF(N160="zákl. přenesená",J160,0)</f>
        <v>0</v>
      </c>
      <c r="BH160" s="154">
        <f>IF(N160="sníž. přenesená",J160,0)</f>
        <v>0</v>
      </c>
      <c r="BI160" s="154">
        <f>IF(N160="nulová",J160,0)</f>
        <v>0</v>
      </c>
      <c r="BJ160" s="15" t="s">
        <v>84</v>
      </c>
      <c r="BK160" s="154">
        <f>ROUND(I160*H160,2)</f>
        <v>0</v>
      </c>
      <c r="BL160" s="15" t="s">
        <v>211</v>
      </c>
      <c r="BM160" s="153" t="s">
        <v>865</v>
      </c>
    </row>
    <row r="161" spans="1:65" s="2" customFormat="1" ht="16.5" customHeight="1">
      <c r="A161" s="30"/>
      <c r="B161" s="141"/>
      <c r="C161" s="142" t="s">
        <v>7</v>
      </c>
      <c r="D161" s="142" t="s">
        <v>131</v>
      </c>
      <c r="E161" s="143" t="s">
        <v>866</v>
      </c>
      <c r="F161" s="144" t="s">
        <v>867</v>
      </c>
      <c r="G161" s="145" t="s">
        <v>141</v>
      </c>
      <c r="H161" s="146">
        <v>2</v>
      </c>
      <c r="I161" s="147"/>
      <c r="J161" s="148">
        <f>ROUND(I161*H161,2)</f>
        <v>0</v>
      </c>
      <c r="K161" s="144" t="s">
        <v>135</v>
      </c>
      <c r="L161" s="31"/>
      <c r="M161" s="149" t="s">
        <v>1</v>
      </c>
      <c r="N161" s="150" t="s">
        <v>41</v>
      </c>
      <c r="O161" s="56"/>
      <c r="P161" s="151">
        <f>O161*H161</f>
        <v>0</v>
      </c>
      <c r="Q161" s="151">
        <v>3.5200000000000001E-3</v>
      </c>
      <c r="R161" s="151">
        <f>Q161*H161</f>
        <v>7.0400000000000003E-3</v>
      </c>
      <c r="S161" s="151">
        <v>0</v>
      </c>
      <c r="T161" s="152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3" t="s">
        <v>211</v>
      </c>
      <c r="AT161" s="153" t="s">
        <v>131</v>
      </c>
      <c r="AU161" s="153" t="s">
        <v>86</v>
      </c>
      <c r="AY161" s="15" t="s">
        <v>129</v>
      </c>
      <c r="BE161" s="154">
        <f>IF(N161="základní",J161,0)</f>
        <v>0</v>
      </c>
      <c r="BF161" s="154">
        <f>IF(N161="snížená",J161,0)</f>
        <v>0</v>
      </c>
      <c r="BG161" s="154">
        <f>IF(N161="zákl. přenesená",J161,0)</f>
        <v>0</v>
      </c>
      <c r="BH161" s="154">
        <f>IF(N161="sníž. přenesená",J161,0)</f>
        <v>0</v>
      </c>
      <c r="BI161" s="154">
        <f>IF(N161="nulová",J161,0)</f>
        <v>0</v>
      </c>
      <c r="BJ161" s="15" t="s">
        <v>84</v>
      </c>
      <c r="BK161" s="154">
        <f>ROUND(I161*H161,2)</f>
        <v>0</v>
      </c>
      <c r="BL161" s="15" t="s">
        <v>211</v>
      </c>
      <c r="BM161" s="153" t="s">
        <v>868</v>
      </c>
    </row>
    <row r="162" spans="1:65" s="2" customFormat="1" ht="21.75" customHeight="1">
      <c r="A162" s="30"/>
      <c r="B162" s="141"/>
      <c r="C162" s="142" t="s">
        <v>246</v>
      </c>
      <c r="D162" s="142" t="s">
        <v>131</v>
      </c>
      <c r="E162" s="143" t="s">
        <v>869</v>
      </c>
      <c r="F162" s="144" t="s">
        <v>870</v>
      </c>
      <c r="G162" s="145" t="s">
        <v>163</v>
      </c>
      <c r="H162" s="146">
        <v>61.5</v>
      </c>
      <c r="I162" s="147"/>
      <c r="J162" s="148">
        <f>ROUND(I162*H162,2)</f>
        <v>0</v>
      </c>
      <c r="K162" s="144" t="s">
        <v>135</v>
      </c>
      <c r="L162" s="31"/>
      <c r="M162" s="149" t="s">
        <v>1</v>
      </c>
      <c r="N162" s="150" t="s">
        <v>41</v>
      </c>
      <c r="O162" s="56"/>
      <c r="P162" s="151">
        <f>O162*H162</f>
        <v>0</v>
      </c>
      <c r="Q162" s="151">
        <v>3.0799999999999998E-3</v>
      </c>
      <c r="R162" s="151">
        <f>Q162*H162</f>
        <v>0.18941999999999998</v>
      </c>
      <c r="S162" s="151">
        <v>0</v>
      </c>
      <c r="T162" s="152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3" t="s">
        <v>211</v>
      </c>
      <c r="AT162" s="153" t="s">
        <v>131</v>
      </c>
      <c r="AU162" s="153" t="s">
        <v>86</v>
      </c>
      <c r="AY162" s="15" t="s">
        <v>129</v>
      </c>
      <c r="BE162" s="154">
        <f>IF(N162="základní",J162,0)</f>
        <v>0</v>
      </c>
      <c r="BF162" s="154">
        <f>IF(N162="snížená",J162,0)</f>
        <v>0</v>
      </c>
      <c r="BG162" s="154">
        <f>IF(N162="zákl. přenesená",J162,0)</f>
        <v>0</v>
      </c>
      <c r="BH162" s="154">
        <f>IF(N162="sníž. přenesená",J162,0)</f>
        <v>0</v>
      </c>
      <c r="BI162" s="154">
        <f>IF(N162="nulová",J162,0)</f>
        <v>0</v>
      </c>
      <c r="BJ162" s="15" t="s">
        <v>84</v>
      </c>
      <c r="BK162" s="154">
        <f>ROUND(I162*H162,2)</f>
        <v>0</v>
      </c>
      <c r="BL162" s="15" t="s">
        <v>211</v>
      </c>
      <c r="BM162" s="153" t="s">
        <v>871</v>
      </c>
    </row>
    <row r="163" spans="1:65" s="13" customFormat="1">
      <c r="B163" s="155"/>
      <c r="D163" s="156" t="s">
        <v>138</v>
      </c>
      <c r="E163" s="157" t="s">
        <v>1</v>
      </c>
      <c r="F163" s="158" t="s">
        <v>872</v>
      </c>
      <c r="H163" s="159">
        <v>61.5</v>
      </c>
      <c r="I163" s="160"/>
      <c r="L163" s="155"/>
      <c r="M163" s="161"/>
      <c r="N163" s="162"/>
      <c r="O163" s="162"/>
      <c r="P163" s="162"/>
      <c r="Q163" s="162"/>
      <c r="R163" s="162"/>
      <c r="S163" s="162"/>
      <c r="T163" s="163"/>
      <c r="AT163" s="157" t="s">
        <v>138</v>
      </c>
      <c r="AU163" s="157" t="s">
        <v>86</v>
      </c>
      <c r="AV163" s="13" t="s">
        <v>86</v>
      </c>
      <c r="AW163" s="13" t="s">
        <v>32</v>
      </c>
      <c r="AX163" s="13" t="s">
        <v>84</v>
      </c>
      <c r="AY163" s="157" t="s">
        <v>129</v>
      </c>
    </row>
    <row r="164" spans="1:65" s="2" customFormat="1" ht="24.2" customHeight="1">
      <c r="A164" s="30"/>
      <c r="B164" s="141"/>
      <c r="C164" s="142" t="s">
        <v>250</v>
      </c>
      <c r="D164" s="142" t="s">
        <v>131</v>
      </c>
      <c r="E164" s="143" t="s">
        <v>873</v>
      </c>
      <c r="F164" s="144" t="s">
        <v>874</v>
      </c>
      <c r="G164" s="145" t="s">
        <v>141</v>
      </c>
      <c r="H164" s="146">
        <v>8</v>
      </c>
      <c r="I164" s="147"/>
      <c r="J164" s="148">
        <f>ROUND(I164*H164,2)</f>
        <v>0</v>
      </c>
      <c r="K164" s="144" t="s">
        <v>135</v>
      </c>
      <c r="L164" s="31"/>
      <c r="M164" s="149" t="s">
        <v>1</v>
      </c>
      <c r="N164" s="150" t="s">
        <v>41</v>
      </c>
      <c r="O164" s="56"/>
      <c r="P164" s="151">
        <f>O164*H164</f>
        <v>0</v>
      </c>
      <c r="Q164" s="151">
        <v>1.5E-3</v>
      </c>
      <c r="R164" s="151">
        <f>Q164*H164</f>
        <v>1.2E-2</v>
      </c>
      <c r="S164" s="151">
        <v>0</v>
      </c>
      <c r="T164" s="152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3" t="s">
        <v>211</v>
      </c>
      <c r="AT164" s="153" t="s">
        <v>131</v>
      </c>
      <c r="AU164" s="153" t="s">
        <v>86</v>
      </c>
      <c r="AY164" s="15" t="s">
        <v>129</v>
      </c>
      <c r="BE164" s="154">
        <f>IF(N164="základní",J164,0)</f>
        <v>0</v>
      </c>
      <c r="BF164" s="154">
        <f>IF(N164="snížená",J164,0)</f>
        <v>0</v>
      </c>
      <c r="BG164" s="154">
        <f>IF(N164="zákl. přenesená",J164,0)</f>
        <v>0</v>
      </c>
      <c r="BH164" s="154">
        <f>IF(N164="sníž. přenesená",J164,0)</f>
        <v>0</v>
      </c>
      <c r="BI164" s="154">
        <f>IF(N164="nulová",J164,0)</f>
        <v>0</v>
      </c>
      <c r="BJ164" s="15" t="s">
        <v>84</v>
      </c>
      <c r="BK164" s="154">
        <f>ROUND(I164*H164,2)</f>
        <v>0</v>
      </c>
      <c r="BL164" s="15" t="s">
        <v>211</v>
      </c>
      <c r="BM164" s="153" t="s">
        <v>875</v>
      </c>
    </row>
    <row r="165" spans="1:65" s="2" customFormat="1" ht="16.5" customHeight="1">
      <c r="A165" s="30"/>
      <c r="B165" s="141"/>
      <c r="C165" s="142" t="s">
        <v>255</v>
      </c>
      <c r="D165" s="142" t="s">
        <v>131</v>
      </c>
      <c r="E165" s="143" t="s">
        <v>876</v>
      </c>
      <c r="F165" s="144" t="s">
        <v>877</v>
      </c>
      <c r="G165" s="145" t="s">
        <v>141</v>
      </c>
      <c r="H165" s="146">
        <v>8</v>
      </c>
      <c r="I165" s="147"/>
      <c r="J165" s="148">
        <f>ROUND(I165*H165,2)</f>
        <v>0</v>
      </c>
      <c r="K165" s="144" t="s">
        <v>135</v>
      </c>
      <c r="L165" s="31"/>
      <c r="M165" s="149" t="s">
        <v>1</v>
      </c>
      <c r="N165" s="150" t="s">
        <v>41</v>
      </c>
      <c r="O165" s="56"/>
      <c r="P165" s="151">
        <f>O165*H165</f>
        <v>0</v>
      </c>
      <c r="Q165" s="151">
        <v>0</v>
      </c>
      <c r="R165" s="151">
        <f>Q165*H165</f>
        <v>0</v>
      </c>
      <c r="S165" s="151">
        <v>2.1129999999999999E-2</v>
      </c>
      <c r="T165" s="152">
        <f>S165*H165</f>
        <v>0.16904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3" t="s">
        <v>211</v>
      </c>
      <c r="AT165" s="153" t="s">
        <v>131</v>
      </c>
      <c r="AU165" s="153" t="s">
        <v>86</v>
      </c>
      <c r="AY165" s="15" t="s">
        <v>129</v>
      </c>
      <c r="BE165" s="154">
        <f>IF(N165="základní",J165,0)</f>
        <v>0</v>
      </c>
      <c r="BF165" s="154">
        <f>IF(N165="snížená",J165,0)</f>
        <v>0</v>
      </c>
      <c r="BG165" s="154">
        <f>IF(N165="zákl. přenesená",J165,0)</f>
        <v>0</v>
      </c>
      <c r="BH165" s="154">
        <f>IF(N165="sníž. přenesená",J165,0)</f>
        <v>0</v>
      </c>
      <c r="BI165" s="154">
        <f>IF(N165="nulová",J165,0)</f>
        <v>0</v>
      </c>
      <c r="BJ165" s="15" t="s">
        <v>84</v>
      </c>
      <c r="BK165" s="154">
        <f>ROUND(I165*H165,2)</f>
        <v>0</v>
      </c>
      <c r="BL165" s="15" t="s">
        <v>211</v>
      </c>
      <c r="BM165" s="153" t="s">
        <v>878</v>
      </c>
    </row>
    <row r="166" spans="1:65" s="2" customFormat="1" ht="24.2" customHeight="1">
      <c r="A166" s="30"/>
      <c r="B166" s="141"/>
      <c r="C166" s="142" t="s">
        <v>261</v>
      </c>
      <c r="D166" s="142" t="s">
        <v>131</v>
      </c>
      <c r="E166" s="143" t="s">
        <v>879</v>
      </c>
      <c r="F166" s="144" t="s">
        <v>880</v>
      </c>
      <c r="G166" s="145" t="s">
        <v>648</v>
      </c>
      <c r="H166" s="174"/>
      <c r="I166" s="147"/>
      <c r="J166" s="148">
        <f>ROUND(I166*H166,2)</f>
        <v>0</v>
      </c>
      <c r="K166" s="144" t="s">
        <v>135</v>
      </c>
      <c r="L166" s="31"/>
      <c r="M166" s="175" t="s">
        <v>1</v>
      </c>
      <c r="N166" s="176" t="s">
        <v>41</v>
      </c>
      <c r="O166" s="177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3" t="s">
        <v>211</v>
      </c>
      <c r="AT166" s="153" t="s">
        <v>131</v>
      </c>
      <c r="AU166" s="153" t="s">
        <v>86</v>
      </c>
      <c r="AY166" s="15" t="s">
        <v>129</v>
      </c>
      <c r="BE166" s="154">
        <f>IF(N166="základní",J166,0)</f>
        <v>0</v>
      </c>
      <c r="BF166" s="154">
        <f>IF(N166="snížená",J166,0)</f>
        <v>0</v>
      </c>
      <c r="BG166" s="154">
        <f>IF(N166="zákl. přenesená",J166,0)</f>
        <v>0</v>
      </c>
      <c r="BH166" s="154">
        <f>IF(N166="sníž. přenesená",J166,0)</f>
        <v>0</v>
      </c>
      <c r="BI166" s="154">
        <f>IF(N166="nulová",J166,0)</f>
        <v>0</v>
      </c>
      <c r="BJ166" s="15" t="s">
        <v>84</v>
      </c>
      <c r="BK166" s="154">
        <f>ROUND(I166*H166,2)</f>
        <v>0</v>
      </c>
      <c r="BL166" s="15" t="s">
        <v>211</v>
      </c>
      <c r="BM166" s="153" t="s">
        <v>881</v>
      </c>
    </row>
    <row r="167" spans="1:65" s="2" customFormat="1" ht="6.95" customHeight="1">
      <c r="A167" s="30"/>
      <c r="B167" s="45"/>
      <c r="C167" s="46"/>
      <c r="D167" s="46"/>
      <c r="E167" s="46"/>
      <c r="F167" s="46"/>
      <c r="G167" s="46"/>
      <c r="H167" s="46"/>
      <c r="I167" s="46"/>
      <c r="J167" s="46"/>
      <c r="K167" s="46"/>
      <c r="L167" s="31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</row>
  </sheetData>
  <autoFilter ref="C122:K166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10 - Zpevněné plochy</vt:lpstr>
      <vt:lpstr>20 - Veřejné osvětlení</vt:lpstr>
      <vt:lpstr>30 - Dešťová kanalizace</vt:lpstr>
      <vt:lpstr>'10 - Zpevněné plochy'!Názvy_tisku</vt:lpstr>
      <vt:lpstr>'20 - Veřejné osvětlení'!Názvy_tisku</vt:lpstr>
      <vt:lpstr>'30 - Dešťová kanalizace'!Názvy_tisku</vt:lpstr>
      <vt:lpstr>'Rekapitulace stavby'!Názvy_tisku</vt:lpstr>
      <vt:lpstr>'10 - Zpevněné plochy'!Oblast_tisku</vt:lpstr>
      <vt:lpstr>'20 - Veřejné osvětlení'!Oblast_tisku</vt:lpstr>
      <vt:lpstr>'30 - Dešťová kanalizace'!Oblast_tisku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LEGION-MILAN\Milan</dc:creator>
  <cp:lastModifiedBy>Majda Vonešová</cp:lastModifiedBy>
  <dcterms:created xsi:type="dcterms:W3CDTF">2022-11-10T09:31:35Z</dcterms:created>
  <dcterms:modified xsi:type="dcterms:W3CDTF">2023-04-04T08:48:18Z</dcterms:modified>
</cp:coreProperties>
</file>