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PRÁCE\Prušánky\Prušánky - cyklostezka Moravský Žižkov 2023\"/>
    </mc:Choice>
  </mc:AlternateContent>
  <bookViews>
    <workbookView xWindow="0" yWindow="0" windowWidth="0" windowHeight="0"/>
  </bookViews>
  <sheets>
    <sheet name="Rekapitulace stavby" sheetId="1" r:id="rId1"/>
    <sheet name="1 - uznatelné náklady" sheetId="2" r:id="rId2"/>
    <sheet name="2 - neuznatelné náklady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'1 - uznatelné náklady'!$C$128:$K$207</definedName>
    <definedName name="_xlnm.Print_Area" localSheetId="1">'1 - uznatelné náklady'!$C$4:$J$76,'1 - uznatelné náklady'!$C$82:$J$110,'1 - uznatelné náklady'!$C$116:$J$207</definedName>
    <definedName name="_xlnm.Print_Titles" localSheetId="1">'1 - uznatelné náklady'!$128:$128</definedName>
    <definedName name="_xlnm._FilterDatabase" localSheetId="2" hidden="1">'2 - neuznatelné náklady'!$C$123:$K$141</definedName>
    <definedName name="_xlnm.Print_Area" localSheetId="2">'2 - neuznatelné náklady'!$C$4:$J$76,'2 - neuznatelné náklady'!$C$82:$J$105,'2 - neuznatelné náklady'!$C$111:$J$141</definedName>
    <definedName name="_xlnm.Print_Titles" localSheetId="2">'2 - neuznatelné náklady'!$123:$123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T135"/>
  <c r="R136"/>
  <c r="R135"/>
  <c r="P136"/>
  <c r="P135"/>
  <c r="BI134"/>
  <c r="BH134"/>
  <c r="BG134"/>
  <c r="BF134"/>
  <c r="T134"/>
  <c r="T133"/>
  <c r="R134"/>
  <c r="R133"/>
  <c r="P134"/>
  <c r="P133"/>
  <c r="BI130"/>
  <c r="BH130"/>
  <c r="BG130"/>
  <c r="BF130"/>
  <c r="T130"/>
  <c r="T129"/>
  <c r="R130"/>
  <c r="R129"/>
  <c r="P130"/>
  <c r="P129"/>
  <c r="BI127"/>
  <c r="BH127"/>
  <c r="BG127"/>
  <c r="BF127"/>
  <c r="T127"/>
  <c r="T126"/>
  <c r="T125"/>
  <c r="R127"/>
  <c r="R126"/>
  <c r="R125"/>
  <c r="P127"/>
  <c r="P126"/>
  <c r="P125"/>
  <c r="J121"/>
  <c r="F120"/>
  <c r="F118"/>
  <c r="E116"/>
  <c r="J92"/>
  <c r="F91"/>
  <c r="F89"/>
  <c r="E87"/>
  <c r="J21"/>
  <c r="E21"/>
  <c r="J120"/>
  <c r="J20"/>
  <c r="J18"/>
  <c r="E18"/>
  <c r="F121"/>
  <c r="J17"/>
  <c r="J12"/>
  <c r="J118"/>
  <c r="E7"/>
  <c r="E114"/>
  <c i="2" r="J37"/>
  <c r="J36"/>
  <c i="1" r="AY95"/>
  <c i="2" r="J35"/>
  <c i="1" r="AX95"/>
  <c i="2" r="BI207"/>
  <c r="BH207"/>
  <c r="BG207"/>
  <c r="BF207"/>
  <c r="T207"/>
  <c r="T206"/>
  <c r="R207"/>
  <c r="R206"/>
  <c r="P207"/>
  <c r="P206"/>
  <c r="BI205"/>
  <c r="BH205"/>
  <c r="BG205"/>
  <c r="BF205"/>
  <c r="T205"/>
  <c r="T204"/>
  <c r="R205"/>
  <c r="R204"/>
  <c r="P205"/>
  <c r="P204"/>
  <c r="BI203"/>
  <c r="BH203"/>
  <c r="BG203"/>
  <c r="BF203"/>
  <c r="T203"/>
  <c r="T202"/>
  <c r="R203"/>
  <c r="R202"/>
  <c r="P203"/>
  <c r="P202"/>
  <c r="BI201"/>
  <c r="BH201"/>
  <c r="BG201"/>
  <c r="BF201"/>
  <c r="T201"/>
  <c r="T200"/>
  <c r="T199"/>
  <c r="R201"/>
  <c r="R200"/>
  <c r="R199"/>
  <c r="P201"/>
  <c r="P200"/>
  <c r="P199"/>
  <c r="BI198"/>
  <c r="BH198"/>
  <c r="BG198"/>
  <c r="BF198"/>
  <c r="T198"/>
  <c r="T197"/>
  <c r="R198"/>
  <c r="R197"/>
  <c r="P198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J126"/>
  <c r="F125"/>
  <c r="F123"/>
  <c r="E121"/>
  <c r="J92"/>
  <c r="F91"/>
  <c r="F89"/>
  <c r="E87"/>
  <c r="J21"/>
  <c r="E21"/>
  <c r="J125"/>
  <c r="J20"/>
  <c r="J18"/>
  <c r="E18"/>
  <c r="F92"/>
  <c r="J17"/>
  <c r="J12"/>
  <c r="J123"/>
  <c r="E7"/>
  <c r="E85"/>
  <c i="1" r="L90"/>
  <c r="AM90"/>
  <c r="AM89"/>
  <c r="L89"/>
  <c r="AM87"/>
  <c r="L87"/>
  <c r="L85"/>
  <c r="L84"/>
  <c i="2" r="BK157"/>
  <c r="J144"/>
  <c r="BK136"/>
  <c r="BK207"/>
  <c r="BK196"/>
  <c r="BK193"/>
  <c r="BK191"/>
  <c r="J189"/>
  <c r="BK184"/>
  <c r="J183"/>
  <c r="BK180"/>
  <c r="BK179"/>
  <c r="J177"/>
  <c r="J173"/>
  <c r="BK169"/>
  <c r="BK166"/>
  <c r="J164"/>
  <c r="BK160"/>
  <c r="J152"/>
  <c r="BK148"/>
  <c r="BK144"/>
  <c r="J135"/>
  <c r="J207"/>
  <c r="J205"/>
  <c r="J203"/>
  <c r="J146"/>
  <c i="3" r="J141"/>
  <c r="BK138"/>
  <c r="J136"/>
  <c r="BK130"/>
  <c r="J127"/>
  <c i="2" r="BK152"/>
  <c r="J149"/>
  <c r="J133"/>
  <c r="BK201"/>
  <c r="J196"/>
  <c r="J194"/>
  <c r="BK189"/>
  <c r="BK188"/>
  <c r="J184"/>
  <c r="BK181"/>
  <c r="J180"/>
  <c r="BK177"/>
  <c r="J176"/>
  <c r="BK171"/>
  <c r="J169"/>
  <c r="J166"/>
  <c r="BK162"/>
  <c r="J157"/>
  <c r="BK150"/>
  <c r="BK146"/>
  <c r="BK140"/>
  <c r="BK133"/>
  <c i="1" r="AS94"/>
  <c i="2" r="J148"/>
  <c r="BK132"/>
  <c i="3" r="BK139"/>
  <c r="J138"/>
  <c r="BK134"/>
  <c r="BK127"/>
  <c r="F36"/>
  <c i="2" r="J154"/>
  <c r="J150"/>
  <c r="J140"/>
  <c r="BK198"/>
  <c r="J198"/>
  <c r="BK194"/>
  <c r="J193"/>
  <c r="J191"/>
  <c r="J188"/>
  <c r="BK183"/>
  <c r="J181"/>
  <c r="J179"/>
  <c r="BK176"/>
  <c r="BK173"/>
  <c r="J171"/>
  <c r="BK164"/>
  <c r="J162"/>
  <c r="J160"/>
  <c r="BK154"/>
  <c r="BK149"/>
  <c r="J136"/>
  <c r="J132"/>
  <c r="BK205"/>
  <c r="BK203"/>
  <c r="J201"/>
  <c r="BK135"/>
  <c i="3" r="BK141"/>
  <c r="J139"/>
  <c r="BK136"/>
  <c r="J134"/>
  <c r="J130"/>
  <c i="2" l="1" r="P131"/>
  <c r="R131"/>
  <c r="BK159"/>
  <c r="J159"/>
  <c r="J99"/>
  <c r="R159"/>
  <c r="BK163"/>
  <c r="J163"/>
  <c r="J100"/>
  <c r="R163"/>
  <c r="BK168"/>
  <c r="J168"/>
  <c r="J101"/>
  <c r="T168"/>
  <c r="P182"/>
  <c r="R182"/>
  <c r="P192"/>
  <c r="T192"/>
  <c i="3" r="R137"/>
  <c r="R132"/>
  <c r="R124"/>
  <c i="2" r="BK131"/>
  <c r="J131"/>
  <c r="J98"/>
  <c r="T131"/>
  <c r="P159"/>
  <c r="T159"/>
  <c r="P163"/>
  <c r="T163"/>
  <c r="P168"/>
  <c r="R168"/>
  <c r="BK182"/>
  <c r="J182"/>
  <c r="J102"/>
  <c r="T182"/>
  <c r="BK192"/>
  <c r="J192"/>
  <c r="J103"/>
  <c r="R192"/>
  <c i="3" r="BK137"/>
  <c r="J137"/>
  <c r="J103"/>
  <c r="P137"/>
  <c r="P132"/>
  <c r="P124"/>
  <c i="1" r="AU96"/>
  <c i="3" r="T137"/>
  <c r="T132"/>
  <c r="T124"/>
  <c i="2" r="BK202"/>
  <c r="J202"/>
  <c r="J107"/>
  <c i="3" r="BK129"/>
  <c r="J129"/>
  <c r="J99"/>
  <c r="BK133"/>
  <c r="J133"/>
  <c r="J101"/>
  <c i="2" r="BK197"/>
  <c r="J197"/>
  <c r="J104"/>
  <c r="BK200"/>
  <c r="J200"/>
  <c r="J106"/>
  <c r="BK204"/>
  <c r="J204"/>
  <c r="J108"/>
  <c r="BK206"/>
  <c r="J206"/>
  <c r="J109"/>
  <c i="3" r="BK126"/>
  <c r="J126"/>
  <c r="J98"/>
  <c r="BK135"/>
  <c r="J135"/>
  <c r="J102"/>
  <c r="BK140"/>
  <c r="J140"/>
  <c r="J104"/>
  <c i="2" r="BK130"/>
  <c r="J130"/>
  <c r="J97"/>
  <c i="3" r="E85"/>
  <c r="J89"/>
  <c r="J91"/>
  <c r="F92"/>
  <c r="BE127"/>
  <c r="BE130"/>
  <c r="BE134"/>
  <c r="BE136"/>
  <c r="BE138"/>
  <c r="BE139"/>
  <c r="BE141"/>
  <c i="1" r="BC96"/>
  <c i="2" r="J89"/>
  <c r="F126"/>
  <c r="BE201"/>
  <c r="BE203"/>
  <c r="BE205"/>
  <c r="BE207"/>
  <c r="J91"/>
  <c r="E119"/>
  <c r="BE132"/>
  <c r="BE133"/>
  <c r="BE135"/>
  <c r="BE136"/>
  <c r="BE140"/>
  <c r="BE149"/>
  <c r="BE150"/>
  <c r="BE152"/>
  <c r="BE154"/>
  <c r="BE157"/>
  <c r="BE160"/>
  <c r="BE162"/>
  <c r="BE164"/>
  <c r="BE166"/>
  <c r="BE169"/>
  <c r="BE171"/>
  <c r="BE173"/>
  <c r="BE176"/>
  <c r="BE177"/>
  <c r="BE179"/>
  <c r="BE180"/>
  <c r="BE181"/>
  <c r="BE183"/>
  <c r="BE184"/>
  <c r="BE188"/>
  <c r="BE189"/>
  <c r="BE191"/>
  <c r="BE193"/>
  <c r="BE194"/>
  <c r="BE196"/>
  <c r="BE198"/>
  <c r="BE144"/>
  <c r="BE146"/>
  <c r="BE148"/>
  <c r="J34"/>
  <c i="1" r="AW95"/>
  <c i="2" r="F34"/>
  <c i="1" r="BA95"/>
  <c i="2" r="F35"/>
  <c i="1" r="BB95"/>
  <c i="2" r="F36"/>
  <c i="1" r="BC95"/>
  <c r="BC94"/>
  <c r="W32"/>
  <c i="3" r="F34"/>
  <c i="1" r="BA96"/>
  <c i="3" r="F37"/>
  <c i="1" r="BD96"/>
  <c i="3" r="J34"/>
  <c i="1" r="AW96"/>
  <c i="2" r="F37"/>
  <c i="1" r="BD95"/>
  <c i="3" r="F35"/>
  <c i="1" r="BB96"/>
  <c i="2" l="1" r="T130"/>
  <c r="T129"/>
  <c r="R130"/>
  <c r="R129"/>
  <c r="P130"/>
  <c r="P129"/>
  <c i="1" r="AU95"/>
  <c i="3" r="BK125"/>
  <c r="J125"/>
  <c r="J97"/>
  <c i="2" r="BK199"/>
  <c r="J199"/>
  <c r="J105"/>
  <c i="3" r="BK132"/>
  <c r="J132"/>
  <c r="J100"/>
  <c i="2" r="BK129"/>
  <c r="J129"/>
  <c r="J96"/>
  <c r="F33"/>
  <c i="1" r="AZ95"/>
  <c r="AU94"/>
  <c i="2" r="J33"/>
  <c i="1" r="AV95"/>
  <c r="AT95"/>
  <c i="3" r="F33"/>
  <c i="1" r="AZ96"/>
  <c r="BB94"/>
  <c r="W31"/>
  <c r="AY94"/>
  <c r="BD94"/>
  <c r="W33"/>
  <c i="3" r="J33"/>
  <c i="1" r="AV96"/>
  <c r="AT96"/>
  <c r="BA94"/>
  <c r="W30"/>
  <c i="3" l="1" r="BK124"/>
  <c r="J124"/>
  <c r="J96"/>
  <c i="1" r="AX94"/>
  <c i="2" r="J30"/>
  <c i="1" r="AG95"/>
  <c r="AZ94"/>
  <c r="W29"/>
  <c r="AW94"/>
  <c r="AK30"/>
  <c i="2" l="1" r="J39"/>
  <c i="1" r="AN95"/>
  <c i="3" r="J30"/>
  <c i="1" r="AG96"/>
  <c r="AV94"/>
  <c r="AK29"/>
  <c i="3" l="1" r="J39"/>
  <c i="1" r="AN96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<sst xmlns="http://schemas.openxmlformats.org/spreadsheetml/2006/main">
  <si>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</si>
  <si>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</si>
  <si>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</si>
  <si>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</si>
  <si>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</si>
  <si>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{d0493751-abd8-4296-9fbb-016cc767bebd}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</si>
  <si>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</si>
  <si>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</si>
  <si>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</si>
  <si>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</si>
  <si>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</si>
  <si>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</si>
  <si>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</si>
  <si>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</si>
  <si>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</si>
  <si>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</si>
  <si>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</si>
  <si>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CYKLOSTEZKA PRUŠÁNKY - MORAVSKÝ ŽIŽKOV - k.ú. Prušánky</t>
  </si>
  <si>
    <t>KSO:</t>
  </si>
  <si>
    <t>CC-CZ:</t>
  </si>
  <si>
    <t>Místo:</t>
  </si>
  <si>
    <t>k.ú. Prušánky</t>
  </si>
  <si>
    <t>Datum:</t>
  </si>
  <si>
    <t>13. 6. 2023</t>
  </si>
  <si>
    <t>Zadavatel:</t>
  </si>
  <si>
    <t>IČ:</t>
  </si>
  <si>
    <t>Obec Prušánky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</si>
  <si>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</si>
  <si>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</si>
  <si>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</si>
  <si>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</si>
  <si>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</si>
  <si>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</si>
  <si>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</si>
  <si>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Projekce DS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</si>
  <si>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</si>
  <si>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</si>
  <si>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</si>
  <si>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</si>
  <si>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</si>
  <si>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</si>
  <si>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</si>
  <si>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</si>
  <si>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</si>
  <si>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</si>
  <si>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</si>
  <si>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</si>
  <si>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</si>
  <si>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</si>
  <si>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</si>
  <si>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</si>
  <si>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</si>
  <si>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</si>
  <si>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</si>
  <si>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</si>
  <si>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</si>
  <si>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</si>
  <si>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</si>
  <si>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</si>
  <si>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</si>
  <si>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</si>
  <si>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</si>
  <si>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</si>
  <si>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</si>
  <si>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</si>
  <si>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</si>
  <si>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</si>
  <si>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</si>
  <si>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</si>
  <si>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</si>
  <si>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</si>
  <si>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</si>
  <si>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</si>
  <si>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</si>
  <si>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</si>
  <si>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</si>
  <si>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</si>
  <si>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</si>
  <si>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</si>
  <si>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</si>
  <si>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</si>
  <si>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</si>
  <si>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uznatelné náklady</t>
  </si>
  <si>
    <t>STA</t>
  </si>
  <si>
    <t>{a3f5e016-d413-4e7f-8d96-3d4bca85be79}</t>
  </si>
  <si>
    <t>2</t>
  </si>
  <si>
    <t>neuznatelné náklady</t>
  </si>
  <si>
    <t>{c3556796-7aa5-4de7-b5da-551856777070}</t>
  </si>
  <si>
    <t>KRYCÍ LIST SOUPISU PRACÍ</t>
  </si>
  <si>
    <t>Objekt:</t>
  </si>
  <si>
    <t>1 - uznatelné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</si>
  <si>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</si>
  <si>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</si>
  <si>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</si>
  <si>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</si>
  <si>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</si>
  <si>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</si>
  <si>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</si>
  <si>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</si>
  <si>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</si>
  <si>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</si>
  <si>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</si>
  <si>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</si>
  <si>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</si>
  <si>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</si>
  <si>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</si>
  <si>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</si>
  <si>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</si>
  <si>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</si>
  <si>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</si>
  <si>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</si>
  <si>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</si>
  <si>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</si>
  <si>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</si>
  <si>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</si>
  <si>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</si>
  <si>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</si>
  <si>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</si>
  <si>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</si>
  <si>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</si>
  <si>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</si>
  <si>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</si>
  <si>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</si>
  <si>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</si>
  <si>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</si>
  <si>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</si>
  <si>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</si>
  <si>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111212352</t>
  </si>
  <si>
    <t>Odstranění nevhodných dřevin do 100 m2 v přes 1 m s odstraněním pařezů ve svahu přes 1:5 do 1:2</t>
  </si>
  <si>
    <t>m2</t>
  </si>
  <si>
    <t>4</t>
  </si>
  <si>
    <t>-760675074</t>
  </si>
  <si>
    <t>113107331</t>
  </si>
  <si>
    <t>Odstranění podkladu z betonu prostého tl přes 100 do 150 mm strojně pl do 50 m2</t>
  </si>
  <si>
    <t>1094989384</t>
  </si>
  <si>
    <t>VV</t>
  </si>
  <si>
    <t>"betonové panely ZÚ"12</t>
  </si>
  <si>
    <t>3</t>
  </si>
  <si>
    <t>121151125</t>
  </si>
  <si>
    <t>Sejmutí ornice plochy přes 500 m2 tl vrstvy 300 mm strojně s vodorovným přemístění do 500 m</t>
  </si>
  <si>
    <t>2114936769</t>
  </si>
  <si>
    <t>122151104</t>
  </si>
  <si>
    <t>Odkopávky a prokopávky nezapažené v hornině třídy těžitelnosti I skupiny 1 a 2 objem do 500 m3 strojně</t>
  </si>
  <si>
    <t>m3</t>
  </si>
  <si>
    <t>1790036070</t>
  </si>
  <si>
    <t>1511,30</t>
  </si>
  <si>
    <t>-12*0,15-4316*0,30</t>
  </si>
  <si>
    <t>Součet</t>
  </si>
  <si>
    <t>5</t>
  </si>
  <si>
    <t>162751117</t>
  </si>
  <si>
    <t>Vodorovné přemístění do 10000 m výkopku/sypaniny z horniny třídy těžitelnosti I, skupiny 1 až 3</t>
  </si>
  <si>
    <t>-746803795</t>
  </si>
  <si>
    <t>214,70</t>
  </si>
  <si>
    <t>"zpětné dosypání podél krajnic"-108,20</t>
  </si>
  <si>
    <t>6</t>
  </si>
  <si>
    <t>171201231</t>
  </si>
  <si>
    <t>Poplatek za uložení zeminy a kamení na recyklační skládce (skládkovné) kód odpadu 17 05 04</t>
  </si>
  <si>
    <t>t</t>
  </si>
  <si>
    <t>-1513578829</t>
  </si>
  <si>
    <t>106,5*1,8 'Přepočtené koeficientem množství</t>
  </si>
  <si>
    <t>7</t>
  </si>
  <si>
    <t>171251101</t>
  </si>
  <si>
    <t>Uložení sypaniny do násypů nezhutněných</t>
  </si>
  <si>
    <t>1376850356</t>
  </si>
  <si>
    <t>"zpětné dosypání podél krajnic"108,20</t>
  </si>
  <si>
    <t>8</t>
  </si>
  <si>
    <t>181151312</t>
  </si>
  <si>
    <t>Plošná úprava terénu přes 500 m2 zemina skupiny 1 až 4 nerovnosti přes 50 do 100 mm ve svahu přes 1:5 do 1:2</t>
  </si>
  <si>
    <t>-1698136098</t>
  </si>
  <si>
    <t>9</t>
  </si>
  <si>
    <t>181451122</t>
  </si>
  <si>
    <t>Založení lučního trávníku výsevem pl přes 1000 m2 ve svahu přes 1:5 do 1:2</t>
  </si>
  <si>
    <t>-261906623</t>
  </si>
  <si>
    <t>10</t>
  </si>
  <si>
    <t>M</t>
  </si>
  <si>
    <t>00572100</t>
  </si>
  <si>
    <t>osivo jetelotráva intenzivní víceletá</t>
  </si>
  <si>
    <t>kg</t>
  </si>
  <si>
    <t>1148522577</t>
  </si>
  <si>
    <t>2160,5*0,02 'Přepočtené koeficientem množství</t>
  </si>
  <si>
    <t>11</t>
  </si>
  <si>
    <t>181951112</t>
  </si>
  <si>
    <t>Úprava pláně v hornině třídy těžitelnosti I, skupiny 1 až 3 se zhutněním</t>
  </si>
  <si>
    <t>-343013882</t>
  </si>
  <si>
    <t>3246,6*1,25 'Přepočtené koeficientem množství</t>
  </si>
  <si>
    <t>561061121</t>
  </si>
  <si>
    <t>Zřízení podkladu ze zeminy upravené vápnem, cementem, směsnými pojivy tl přes 350 do 400 mm pl přes 1000 do 5000 m2</t>
  </si>
  <si>
    <t>-1823436372</t>
  </si>
  <si>
    <t>3246,60</t>
  </si>
  <si>
    <t>3246,6*1,3 'Přepočtené koeficientem množství</t>
  </si>
  <si>
    <t>13</t>
  </si>
  <si>
    <t>CMX.0005113.URS</t>
  </si>
  <si>
    <t>pojivo hydraulické pro stabilizaci zemin Prachovice Geosol (Dorosol) C 50</t>
  </si>
  <si>
    <t>-1272500854</t>
  </si>
  <si>
    <t>4220,58*0,40*1,70*0,02</t>
  </si>
  <si>
    <t>Zakládání</t>
  </si>
  <si>
    <t>14</t>
  </si>
  <si>
    <t>291211111</t>
  </si>
  <si>
    <t>Zřízení plochy ze silničních panelů do lože tl 100 mm z kameniva</t>
  </si>
  <si>
    <t>-77560898</t>
  </si>
  <si>
    <t>"betonové panely - křízení NET4GAS"22*9</t>
  </si>
  <si>
    <t>15</t>
  </si>
  <si>
    <t>59381004</t>
  </si>
  <si>
    <t>panel silniční 3,00x2,00x0,15m</t>
  </si>
  <si>
    <t>kus</t>
  </si>
  <si>
    <t>-1750888139</t>
  </si>
  <si>
    <t>Svislé a kompletní konstrukce</t>
  </si>
  <si>
    <t>16</t>
  </si>
  <si>
    <t>388995111</t>
  </si>
  <si>
    <t>Chránička kabelů EGD z trub HDPE vč. materiálu a zemních pracích</t>
  </si>
  <si>
    <t>m</t>
  </si>
  <si>
    <t>1852277960</t>
  </si>
  <si>
    <t>"chránička HDPE prům. 110 - materiál a zemní práce vč. výkopu rýhy š. 0,30 m se zpětným zásypem"6*3</t>
  </si>
  <si>
    <t>17</t>
  </si>
  <si>
    <t>388995111R</t>
  </si>
  <si>
    <t>Chránička kabelů NET4GAS z trub HDPE vč. materiálu a zemních pracích</t>
  </si>
  <si>
    <t>-171453300</t>
  </si>
  <si>
    <t>"silnostěnná chránička prům. 125 - materiál a zemní práce vč. výkopu rýhy š. 0,30 m se zpětným zásypem"6*3</t>
  </si>
  <si>
    <t>Komunikace pozemní</t>
  </si>
  <si>
    <t>18</t>
  </si>
  <si>
    <t>564851111</t>
  </si>
  <si>
    <t>Podklad ze štěrkodrtě ŠD plochy přes 100 m2 tl 150 mm</t>
  </si>
  <si>
    <t>-563092945</t>
  </si>
  <si>
    <t>3246,6*1,15 'Přepočtené koeficientem množství</t>
  </si>
  <si>
    <t>19</t>
  </si>
  <si>
    <t>564861111</t>
  </si>
  <si>
    <t>Podklad ze štěrkodrtě ŠD plochy přes 100 m2 tl 200 mm</t>
  </si>
  <si>
    <t>1277068323</t>
  </si>
  <si>
    <t>3246,6*1,2 'Přepočtené koeficientem množství</t>
  </si>
  <si>
    <t>20</t>
  </si>
  <si>
    <t>564971315</t>
  </si>
  <si>
    <t>Podklad z betonového recyklátu příměs zeminy plochy přes 100 m2 tl 250 mm</t>
  </si>
  <si>
    <t>-289746849</t>
  </si>
  <si>
    <t>"fr. 0/63 - jedná se o po odstranění ornice ve větší tl., tato vrstva tvoří chybějící vrstvu po pláň (vzniklo až po řešení vynětí ze ZPF"3246,60</t>
  </si>
  <si>
    <t>565145111</t>
  </si>
  <si>
    <t>Asfaltový beton vrstva podkladní ACP 16 (obalované kamenivo OKS) tl 60 mm š do 3 m</t>
  </si>
  <si>
    <t>-269676410</t>
  </si>
  <si>
    <t>22</t>
  </si>
  <si>
    <t>569831111</t>
  </si>
  <si>
    <t>Zpevnění krajnic štěrkodrtí tl 100 mm</t>
  </si>
  <si>
    <t>1908201186</t>
  </si>
  <si>
    <t>2160,50*0,25</t>
  </si>
  <si>
    <t>23</t>
  </si>
  <si>
    <t>573111112</t>
  </si>
  <si>
    <t>Postřik živičný infiltrační s posypem z asfaltu množství 1 kg/m2</t>
  </si>
  <si>
    <t>-1339241743</t>
  </si>
  <si>
    <t>24</t>
  </si>
  <si>
    <t>573211109</t>
  </si>
  <si>
    <t>Postřik živičný spojovací z asfaltu v množství 0,50 kg/m2</t>
  </si>
  <si>
    <t>1817307344</t>
  </si>
  <si>
    <t>25</t>
  </si>
  <si>
    <t>577133111</t>
  </si>
  <si>
    <t>Asfaltový beton vrstva obrusná ACO 8 (ABJ) tl 40 mm š do 3 m z nemodifikovaného asfaltu</t>
  </si>
  <si>
    <t>1519361911</t>
  </si>
  <si>
    <t>Ostatní konstrukce a práce, bourání</t>
  </si>
  <si>
    <t>26</t>
  </si>
  <si>
    <t>914111111</t>
  </si>
  <si>
    <t>Montáž svislé dopravní značky do velikosti 1 m2 objímkami na sloupek nebo konzolu vč, značky, patky a sloupku</t>
  </si>
  <si>
    <t>-1668994733</t>
  </si>
  <si>
    <t>27</t>
  </si>
  <si>
    <t>40445620</t>
  </si>
  <si>
    <t>zákazové, příkazové dopravní značky B1-B34, C1-15 700mm</t>
  </si>
  <si>
    <t>360291883</t>
  </si>
  <si>
    <t>"C8a"2</t>
  </si>
  <si>
    <t>"C8b"2</t>
  </si>
  <si>
    <t>28</t>
  </si>
  <si>
    <t>915211112</t>
  </si>
  <si>
    <t>Vodorovné dopravní značení dělící čáry souvislé š 125 mm retroreflexní bílý plast</t>
  </si>
  <si>
    <t>1337267747</t>
  </si>
  <si>
    <t>29</t>
  </si>
  <si>
    <t>915231112</t>
  </si>
  <si>
    <t>Vodorovné dopravní značení přechody pro chodce, šipky, symboly retroreflexní bílý plast</t>
  </si>
  <si>
    <t>-364446972</t>
  </si>
  <si>
    <t>"piktogramy V14 cyklista po 50 m oboustranně"22</t>
  </si>
  <si>
    <t>30</t>
  </si>
  <si>
    <t>915311111</t>
  </si>
  <si>
    <t>Předformátované vodorovné dopravní značení dopravní značky do 1 m2</t>
  </si>
  <si>
    <t>967958448</t>
  </si>
  <si>
    <t>997</t>
  </si>
  <si>
    <t>Přesun sutě</t>
  </si>
  <si>
    <t>31</t>
  </si>
  <si>
    <t>997221571</t>
  </si>
  <si>
    <t>Vodorovná doprava vybouraných hmot do 1 km</t>
  </si>
  <si>
    <t>-1063359224</t>
  </si>
  <si>
    <t>32</t>
  </si>
  <si>
    <t>997221579</t>
  </si>
  <si>
    <t>Příplatek ZKD 1 km u vodorovné dopravy vybouraných hmot, 9km</t>
  </si>
  <si>
    <t>1312760496</t>
  </si>
  <si>
    <t>3,9*9 'Přepočtené koeficientem množství</t>
  </si>
  <si>
    <t>33</t>
  </si>
  <si>
    <t>997221861</t>
  </si>
  <si>
    <t>Poplatek za uložení stavebního odpadu na recyklační skládce (skládkovné) z prostého betonu pod kódem 17 01 01</t>
  </si>
  <si>
    <t>1287734010</t>
  </si>
  <si>
    <t>998</t>
  </si>
  <si>
    <t>Přesun hmot</t>
  </si>
  <si>
    <t>34</t>
  </si>
  <si>
    <t>998225111</t>
  </si>
  <si>
    <t>Přesun hmot pro pozemní komunikace s krytem z kamene, monolitickým betonovým nebo živičným</t>
  </si>
  <si>
    <t>1807902268</t>
  </si>
  <si>
    <t>VRN</t>
  </si>
  <si>
    <t>Vedlejší rozpočtové náklady</t>
  </si>
  <si>
    <t>VRN1</t>
  </si>
  <si>
    <t>Průzkumné, geodetické a projektové práce</t>
  </si>
  <si>
    <t>35</t>
  </si>
  <si>
    <t>200</t>
  </si>
  <si>
    <t>Geodetické zaměření dokončeného díla</t>
  </si>
  <si>
    <t>kpl</t>
  </si>
  <si>
    <t>1024</t>
  </si>
  <si>
    <t>-767517969</t>
  </si>
  <si>
    <t>VRN3</t>
  </si>
  <si>
    <t>Zařízení staveniště</t>
  </si>
  <si>
    <t>36</t>
  </si>
  <si>
    <t>030001000</t>
  </si>
  <si>
    <t>Zařízení staveniště - zřízení + provoz + dostranění (oplcení, zábrana, skladovací plochy a objekty, mobilní buňky, apod.)</t>
  </si>
  <si>
    <t>-686869334</t>
  </si>
  <si>
    <t>VRN4</t>
  </si>
  <si>
    <t>Inženýrská činnost</t>
  </si>
  <si>
    <t>37</t>
  </si>
  <si>
    <t>043002000</t>
  </si>
  <si>
    <t>Kontrolní zkoušky (statická zatěžovací zkouška podloží - 2x atd.)</t>
  </si>
  <si>
    <t>1067861619</t>
  </si>
  <si>
    <t>VRN7</t>
  </si>
  <si>
    <t>Provozní vlivy</t>
  </si>
  <si>
    <t>38</t>
  </si>
  <si>
    <t>072002000</t>
  </si>
  <si>
    <t>Dočasná dopravní opatření</t>
  </si>
  <si>
    <t>239079154</t>
  </si>
  <si>
    <t>2 - neuznatelné náklady</t>
  </si>
  <si>
    <t>181351113</t>
  </si>
  <si>
    <t>Rozprostření ornice tl vrstvy do 200 mm pl přes 500 m2 v rovině nebo ve svahu do 1:5 strojně</t>
  </si>
  <si>
    <t>-1050534487</t>
  </si>
  <si>
    <t>4316*0,30/0,15</t>
  </si>
  <si>
    <t>40445300</t>
  </si>
  <si>
    <t>značka vodorovná z termoplastu trojúhelník 1,0x1,0m</t>
  </si>
  <si>
    <t>213731687</t>
  </si>
  <si>
    <t>"V6a"2</t>
  </si>
  <si>
    <t>013002000</t>
  </si>
  <si>
    <t>Vytyčení stavby</t>
  </si>
  <si>
    <t>-423928383</t>
  </si>
  <si>
    <t>035002000</t>
  </si>
  <si>
    <t>Užívání veřejných ploch a prostranství (Náklady a poplatky spojené s užíváním veřejných ploch a prostranství, pokud jsou stavebními pracemi nebo souvisejícími činnostmi dotčeny</t>
  </si>
  <si>
    <t>-1580309933</t>
  </si>
  <si>
    <t>040001000</t>
  </si>
  <si>
    <t>Vytyčení stávajících inženýrských sítí</t>
  </si>
  <si>
    <t>1237415467</t>
  </si>
  <si>
    <t>045002000</t>
  </si>
  <si>
    <t>Dokumentace skutečného provedení stavby</t>
  </si>
  <si>
    <t>-1745094415</t>
  </si>
  <si>
    <t>079002000</t>
  </si>
  <si>
    <t>Náklady na informační tabuli (1ks plastové tabule A2, polep plast. fólií, odolné povětrnostním vlivům, na ocelovém rámu a ocelových sloupcích)</t>
  </si>
  <si>
    <t>1869404587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</si>
</sst>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2023/06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CYKLOSTEZKA PRUŠÁNKY - MORAVSKÝ ŽIŽKOV - k.ú. Prušánky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k.ú. Prušánky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13. 6. 2023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Prušánky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Projekce DS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uznatelné náklady'!J30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'1 - uznatelné náklady'!P129</f>
        <v>0</v>
      </c>
      <c r="AV95" s="127">
        <f>'1 - uznatelné náklady'!J33</f>
        <v>0</v>
      </c>
      <c r="AW95" s="127">
        <f>'1 - uznatelné náklady'!J34</f>
        <v>0</v>
      </c>
      <c r="AX95" s="127">
        <f>'1 - uznatelné náklady'!J35</f>
        <v>0</v>
      </c>
      <c r="AY95" s="127">
        <f>'1 - uznatelné náklady'!J36</f>
        <v>0</v>
      </c>
      <c r="AZ95" s="127">
        <f>'1 - uznatelné náklady'!F33</f>
        <v>0</v>
      </c>
      <c r="BA95" s="127">
        <f>'1 - uznatelné náklady'!F34</f>
        <v>0</v>
      </c>
      <c r="BB95" s="127">
        <f>'1 - uznatelné náklady'!F35</f>
        <v>0</v>
      </c>
      <c r="BC95" s="127">
        <f>'1 - uznatelné náklady'!F36</f>
        <v>0</v>
      </c>
      <c r="BD95" s="129">
        <f>'1 - uznatelné náklady'!F37</f>
        <v>0</v>
      </c>
      <c r="BE95" s="7"/>
      <c r="BT95" s="130" t="s">
        <v>81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7" customFormat="1" ht="16.5" customHeight="1">
      <c r="A96" s="118" t="s">
        <v>80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'2 - neuznatelné náklady'!J30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31">
        <v>0</v>
      </c>
      <c r="AT96" s="132">
        <f>ROUND(SUM(AV96:AW96),2)</f>
        <v>0</v>
      </c>
      <c r="AU96" s="133">
        <f>'2 - neuznatelné náklady'!P124</f>
        <v>0</v>
      </c>
      <c r="AV96" s="132">
        <f>'2 - neuznatelné náklady'!J33</f>
        <v>0</v>
      </c>
      <c r="AW96" s="132">
        <f>'2 - neuznatelné náklady'!J34</f>
        <v>0</v>
      </c>
      <c r="AX96" s="132">
        <f>'2 - neuznatelné náklady'!J35</f>
        <v>0</v>
      </c>
      <c r="AY96" s="132">
        <f>'2 - neuznatelné náklady'!J36</f>
        <v>0</v>
      </c>
      <c r="AZ96" s="132">
        <f>'2 - neuznatelné náklady'!F33</f>
        <v>0</v>
      </c>
      <c r="BA96" s="132">
        <f>'2 - neuznatelné náklady'!F34</f>
        <v>0</v>
      </c>
      <c r="BB96" s="132">
        <f>'2 - neuznatelné náklady'!F35</f>
        <v>0</v>
      </c>
      <c r="BC96" s="132">
        <f>'2 - neuznatelné náklady'!F36</f>
        <v>0</v>
      </c>
      <c r="BD96" s="134">
        <f>'2 - neuznatelné náklady'!F37</f>
        <v>0</v>
      </c>
      <c r="BE96" s="7"/>
      <c r="BT96" s="130" t="s">
        <v>81</v>
      </c>
      <c r="BV96" s="130" t="s">
        <v>78</v>
      </c>
      <c r="BW96" s="130" t="s">
        <v>87</v>
      </c>
      <c r="BX96" s="130" t="s">
        <v>5</v>
      </c>
      <c r="CL96" s="130" t="s">
        <v>1</v>
      </c>
      <c r="CM96" s="130" t="s">
        <v>85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1fWoUMgpREk8+MlhgOQsjgPy2EEISffLQR+DvqjgJ0EbbHNYEr72z4pBOGJpMLCCfENXy9noQoPXKN/WaJ+omg==" hashValue="4qUk/YPt0xmLw9+5aT/O0sJ2SCaPmcxltN9sXYmEBIvXwGOK/+2zx1CBZI7Fzlc+dP2SZAEs8iLWo4VkJtj8O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uznatelné náklady'!C2" display="/"/>
    <hyperlink ref="A96" location="'2 - neuznatelné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CYKLOSTEZKA PRUŠÁNKY - MORAVSKÝ ŽIŽKOV - k.ú. Prušánky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13. 6. 2023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ROUND((SUM(BE129:BE207)),  2)</f>
        <v>0</v>
      </c>
      <c r="G33" s="37"/>
      <c r="H33" s="37"/>
      <c r="I33" s="154">
        <v>0.20999999999999999</v>
      </c>
      <c r="J33" s="153">
        <f>ROUND(((SUM(BE129:BE207))*I33),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ROUND((SUM(BF129:BF207)),  2)</f>
        <v>0</v>
      </c>
      <c r="G34" s="37"/>
      <c r="H34" s="37"/>
      <c r="I34" s="154">
        <v>0.12</v>
      </c>
      <c r="J34" s="153">
        <f>ROUND(((SUM(BF129:BF207))*I34),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ROUND((SUM(BG129:BG207)),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ROUND((SUM(BH129:BH207)),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ROUND((SUM(BI129:BI207)),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CYKLOSTEZKA PRUŠÁNKY - MORAVSKÝ ŽIŽKOV - k.ú. Prušánky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1 - 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Prušánky</v>
      </c>
      <c r="G89" s="39"/>
      <c r="H89" s="39"/>
      <c r="I89" s="31" t="s">
        <v>22</v>
      </c>
      <c r="J89" s="78" t="str">
        <f>IF(J12="","",J12)</f>
        <v>13. 6. 2023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Prušánky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Projekce DS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J129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J130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97</v>
      </c>
      <c r="E98" s="187"/>
      <c r="F98" s="187"/>
      <c r="G98" s="187"/>
      <c r="H98" s="187"/>
      <c r="I98" s="187"/>
      <c r="J98" s="188">
        <f>J131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98</v>
      </c>
      <c r="E99" s="187"/>
      <c r="F99" s="187"/>
      <c r="G99" s="187"/>
      <c r="H99" s="187"/>
      <c r="I99" s="187"/>
      <c r="J99" s="188">
        <f>J159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99</v>
      </c>
      <c r="E100" s="187"/>
      <c r="F100" s="187"/>
      <c r="G100" s="187"/>
      <c r="H100" s="187"/>
      <c r="I100" s="187"/>
      <c r="J100" s="188">
        <f>J163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100</v>
      </c>
      <c r="E101" s="187"/>
      <c r="F101" s="187"/>
      <c r="G101" s="187"/>
      <c r="H101" s="187"/>
      <c r="I101" s="187"/>
      <c r="J101" s="188">
        <f>J168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101</v>
      </c>
      <c r="E102" s="187"/>
      <c r="F102" s="187"/>
      <c r="G102" s="187"/>
      <c r="H102" s="187"/>
      <c r="I102" s="187"/>
      <c r="J102" s="188">
        <f>J182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102</v>
      </c>
      <c r="E103" s="187"/>
      <c r="F103" s="187"/>
      <c r="G103" s="187"/>
      <c r="H103" s="187"/>
      <c r="I103" s="187"/>
      <c r="J103" s="188">
        <f>J192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103</v>
      </c>
      <c r="E104" s="187"/>
      <c r="F104" s="187"/>
      <c r="G104" s="187"/>
      <c r="H104" s="187"/>
      <c r="I104" s="187"/>
      <c r="J104" s="188">
        <f>J197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104</v>
      </c>
      <c r="E105" s="181"/>
      <c r="F105" s="181"/>
      <c r="G105" s="181"/>
      <c r="H105" s="181"/>
      <c r="I105" s="181"/>
      <c r="J105" s="182">
        <f>J199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105</v>
      </c>
      <c r="E106" s="187"/>
      <c r="F106" s="187"/>
      <c r="G106" s="187"/>
      <c r="H106" s="187"/>
      <c r="I106" s="187"/>
      <c r="J106" s="188">
        <f>J200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106</v>
      </c>
      <c r="E107" s="187"/>
      <c r="F107" s="187"/>
      <c r="G107" s="187"/>
      <c r="H107" s="187"/>
      <c r="I107" s="187"/>
      <c r="J107" s="188">
        <f>J202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107</v>
      </c>
      <c r="E108" s="187"/>
      <c r="F108" s="187"/>
      <c r="G108" s="187"/>
      <c r="H108" s="187"/>
      <c r="I108" s="187"/>
      <c r="J108" s="188">
        <f>J204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108</v>
      </c>
      <c r="E109" s="187"/>
      <c r="F109" s="187"/>
      <c r="G109" s="187"/>
      <c r="H109" s="187"/>
      <c r="I109" s="187"/>
      <c r="J109" s="188">
        <f>J206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109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173" t="str">
        <f>E7</f>
        <v>CYKLOSTEZKA PRUŠÁNKY - MORAVSKÝ ŽIŽKOV - k.ú. Prušánky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89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E9</f>
        <v>1 - uznatelné náklady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F12</f>
        <v>k.ú. Prušánky</v>
      </c>
      <c r="G123" s="39"/>
      <c r="H123" s="39"/>
      <c r="I123" s="31" t="s">
        <v>22</v>
      </c>
      <c r="J123" s="78" t="str">
        <f>IF(J12="","",J12)</f>
        <v>13. 6. 2023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E15</f>
        <v>Obec Prušánky</v>
      </c>
      <c r="G125" s="39"/>
      <c r="H125" s="39"/>
      <c r="I125" s="31" t="s">
        <v>30</v>
      </c>
      <c r="J125" s="35" t="str">
        <f>E21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IF(E18="","",E18)</f>
        <v>Vyplň údaj</v>
      </c>
      <c r="G126" s="39"/>
      <c r="H126" s="39"/>
      <c r="I126" s="31" t="s">
        <v>33</v>
      </c>
      <c r="J126" s="35" t="str">
        <f>E24</f>
        <v>Projekce DS s.r.o.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0"/>
      <c r="B128" s="191"/>
      <c r="C128" s="192" t="s">
        <v>110</v>
      </c>
      <c r="D128" s="193" t="s">
        <v>61</v>
      </c>
      <c r="E128" s="193" t="s">
        <v>57</v>
      </c>
      <c r="F128" s="193" t="s">
        <v>58</v>
      </c>
      <c r="G128" s="193" t="s">
        <v>111</v>
      </c>
      <c r="H128" s="193" t="s">
        <v>112</v>
      </c>
      <c r="I128" s="193" t="s">
        <v>113</v>
      </c>
      <c r="J128" s="194" t="s">
        <v>93</v>
      </c>
      <c r="K128" s="195" t="s">
        <v>114</v>
      </c>
      <c r="L128" s="196"/>
      <c r="M128" s="99" t="s">
        <v>1</v>
      </c>
      <c r="N128" s="100" t="s">
        <v>40</v>
      </c>
      <c r="O128" s="100" t="s">
        <v>115</v>
      </c>
      <c r="P128" s="100" t="s">
        <v>116</v>
      </c>
      <c r="Q128" s="100" t="s">
        <v>117</v>
      </c>
      <c r="R128" s="100" t="s">
        <v>118</v>
      </c>
      <c r="S128" s="100" t="s">
        <v>119</v>
      </c>
      <c r="T128" s="101" t="s">
        <v>120</v>
      </c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</row>
    <row r="129" s="2" customFormat="1" ht="22.8" customHeight="1">
      <c r="A129" s="37"/>
      <c r="B129" s="38"/>
      <c r="C129" s="106" t="s">
        <v>121</v>
      </c>
      <c r="D129" s="39"/>
      <c r="E129" s="39"/>
      <c r="F129" s="39"/>
      <c r="G129" s="39"/>
      <c r="H129" s="39"/>
      <c r="I129" s="39"/>
      <c r="J129" s="197">
        <f>BK129</f>
        <v>0</v>
      </c>
      <c r="K129" s="39"/>
      <c r="L129" s="43"/>
      <c r="M129" s="102"/>
      <c r="N129" s="198"/>
      <c r="O129" s="103"/>
      <c r="P129" s="199">
        <f>P130+P199</f>
        <v>0</v>
      </c>
      <c r="Q129" s="103"/>
      <c r="R129" s="199">
        <f>R130+R199</f>
        <v>6153.6840610000008</v>
      </c>
      <c r="S129" s="103"/>
      <c r="T129" s="200">
        <f>T130+T199</f>
        <v>3.9000000000000004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95</v>
      </c>
      <c r="BK129" s="201">
        <f>BK130+BK199</f>
        <v>0</v>
      </c>
    </row>
    <row r="130" s="12" customFormat="1" ht="25.92" customHeight="1">
      <c r="A130" s="12"/>
      <c r="B130" s="202"/>
      <c r="C130" s="203"/>
      <c r="D130" s="204" t="s">
        <v>75</v>
      </c>
      <c r="E130" s="205" t="s">
        <v>122</v>
      </c>
      <c r="F130" s="205" t="s">
        <v>123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P131+P159+P163+P168+P182+P192+P197</f>
        <v>0</v>
      </c>
      <c r="Q130" s="210"/>
      <c r="R130" s="211">
        <f>R131+R159+R163+R168+R182+R192+R197</f>
        <v>6153.6840610000008</v>
      </c>
      <c r="S130" s="210"/>
      <c r="T130" s="212">
        <f>T131+T159+T163+T168+T182+T192+T197</f>
        <v>3.9000000000000004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81</v>
      </c>
      <c r="AT130" s="214" t="s">
        <v>75</v>
      </c>
      <c r="AU130" s="214" t="s">
        <v>76</v>
      </c>
      <c r="AY130" s="213" t="s">
        <v>124</v>
      </c>
      <c r="BK130" s="215">
        <f>BK131+BK159+BK163+BK168+BK182+BK192+BK197</f>
        <v>0</v>
      </c>
    </row>
    <row r="131" s="12" customFormat="1" ht="22.8" customHeight="1">
      <c r="A131" s="12"/>
      <c r="B131" s="202"/>
      <c r="C131" s="203"/>
      <c r="D131" s="204" t="s">
        <v>75</v>
      </c>
      <c r="E131" s="216" t="s">
        <v>81</v>
      </c>
      <c r="F131" s="216" t="s">
        <v>125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SUM(P132:P158)</f>
        <v>0</v>
      </c>
      <c r="Q131" s="210"/>
      <c r="R131" s="211">
        <f>SUM(R132:R158)</f>
        <v>57.443210000000001</v>
      </c>
      <c r="S131" s="210"/>
      <c r="T131" s="212">
        <f>SUM(T132:T158)</f>
        <v>3.9000000000000004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81</v>
      </c>
      <c r="AT131" s="214" t="s">
        <v>75</v>
      </c>
      <c r="AU131" s="214" t="s">
        <v>81</v>
      </c>
      <c r="AY131" s="213" t="s">
        <v>124</v>
      </c>
      <c r="BK131" s="215">
        <f>SUM(BK132:BK158)</f>
        <v>0</v>
      </c>
    </row>
    <row r="132" s="2" customFormat="1" ht="33" customHeight="1">
      <c r="A132" s="37"/>
      <c r="B132" s="38"/>
      <c r="C132" s="218" t="s">
        <v>81</v>
      </c>
      <c r="D132" s="218" t="s">
        <v>126</v>
      </c>
      <c r="E132" s="219" t="s">
        <v>127</v>
      </c>
      <c r="F132" s="220" t="s">
        <v>128</v>
      </c>
      <c r="G132" s="221" t="s">
        <v>129</v>
      </c>
      <c r="H132" s="222">
        <v>60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41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130</v>
      </c>
      <c r="AT132" s="230" t="s">
        <v>126</v>
      </c>
      <c r="AU132" s="230" t="s">
        <v>85</v>
      </c>
      <c r="AY132" s="16" t="s">
        <v>124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81</v>
      </c>
      <c r="BK132" s="231">
        <f>ROUND(I132*H132,2)</f>
        <v>0</v>
      </c>
      <c r="BL132" s="16" t="s">
        <v>130</v>
      </c>
      <c r="BM132" s="230" t="s">
        <v>131</v>
      </c>
    </row>
    <row r="133" s="2" customFormat="1" ht="24.15" customHeight="1">
      <c r="A133" s="37"/>
      <c r="B133" s="38"/>
      <c r="C133" s="218" t="s">
        <v>85</v>
      </c>
      <c r="D133" s="218" t="s">
        <v>126</v>
      </c>
      <c r="E133" s="219" t="s">
        <v>132</v>
      </c>
      <c r="F133" s="220" t="s">
        <v>133</v>
      </c>
      <c r="G133" s="221" t="s">
        <v>129</v>
      </c>
      <c r="H133" s="222">
        <v>12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41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0.32500000000000001</v>
      </c>
      <c r="T133" s="229">
        <f>S133*H133</f>
        <v>3.9000000000000004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130</v>
      </c>
      <c r="AT133" s="230" t="s">
        <v>126</v>
      </c>
      <c r="AU133" s="230" t="s">
        <v>85</v>
      </c>
      <c r="AY133" s="16" t="s">
        <v>124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81</v>
      </c>
      <c r="BK133" s="231">
        <f>ROUND(I133*H133,2)</f>
        <v>0</v>
      </c>
      <c r="BL133" s="16" t="s">
        <v>130</v>
      </c>
      <c r="BM133" s="230" t="s">
        <v>134</v>
      </c>
    </row>
    <row r="134" s="13" customFormat="1">
      <c r="A134" s="13"/>
      <c r="B134" s="232"/>
      <c r="C134" s="233"/>
      <c r="D134" s="234" t="s">
        <v>135</v>
      </c>
      <c r="E134" s="235" t="s">
        <v>1</v>
      </c>
      <c r="F134" s="236" t="s">
        <v>136</v>
      </c>
      <c r="G134" s="233"/>
      <c r="H134" s="237">
        <v>12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135</v>
      </c>
      <c r="AU134" s="243" t="s">
        <v>85</v>
      </c>
      <c r="AV134" s="13" t="s">
        <v>85</v>
      </c>
      <c r="AW134" s="13" t="s">
        <v>32</v>
      </c>
      <c r="AX134" s="13" t="s">
        <v>81</v>
      </c>
      <c r="AY134" s="243" t="s">
        <v>124</v>
      </c>
    </row>
    <row r="135" s="2" customFormat="1" ht="33" customHeight="1">
      <c r="A135" s="37"/>
      <c r="B135" s="38"/>
      <c r="C135" s="218" t="s">
        <v>137</v>
      </c>
      <c r="D135" s="218" t="s">
        <v>126</v>
      </c>
      <c r="E135" s="219" t="s">
        <v>138</v>
      </c>
      <c r="F135" s="220" t="s">
        <v>139</v>
      </c>
      <c r="G135" s="221" t="s">
        <v>129</v>
      </c>
      <c r="H135" s="222">
        <v>4316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41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130</v>
      </c>
      <c r="AT135" s="230" t="s">
        <v>126</v>
      </c>
      <c r="AU135" s="230" t="s">
        <v>85</v>
      </c>
      <c r="AY135" s="16" t="s">
        <v>124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81</v>
      </c>
      <c r="BK135" s="231">
        <f>ROUND(I135*H135,2)</f>
        <v>0</v>
      </c>
      <c r="BL135" s="16" t="s">
        <v>130</v>
      </c>
      <c r="BM135" s="230" t="s">
        <v>140</v>
      </c>
    </row>
    <row r="136" s="2" customFormat="1" ht="33" customHeight="1">
      <c r="A136" s="37"/>
      <c r="B136" s="38"/>
      <c r="C136" s="218" t="s">
        <v>130</v>
      </c>
      <c r="D136" s="218" t="s">
        <v>126</v>
      </c>
      <c r="E136" s="219" t="s">
        <v>141</v>
      </c>
      <c r="F136" s="220" t="s">
        <v>142</v>
      </c>
      <c r="G136" s="221" t="s">
        <v>143</v>
      </c>
      <c r="H136" s="222">
        <v>214.69999999999999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130</v>
      </c>
      <c r="AT136" s="230" t="s">
        <v>126</v>
      </c>
      <c r="AU136" s="230" t="s">
        <v>85</v>
      </c>
      <c r="AY136" s="16" t="s">
        <v>124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81</v>
      </c>
      <c r="BK136" s="231">
        <f>ROUND(I136*H136,2)</f>
        <v>0</v>
      </c>
      <c r="BL136" s="16" t="s">
        <v>130</v>
      </c>
      <c r="BM136" s="230" t="s">
        <v>144</v>
      </c>
    </row>
    <row r="137" s="13" customFormat="1">
      <c r="A137" s="13"/>
      <c r="B137" s="232"/>
      <c r="C137" s="233"/>
      <c r="D137" s="234" t="s">
        <v>135</v>
      </c>
      <c r="E137" s="235" t="s">
        <v>1</v>
      </c>
      <c r="F137" s="236" t="s">
        <v>145</v>
      </c>
      <c r="G137" s="233"/>
      <c r="H137" s="237">
        <v>1511.3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135</v>
      </c>
      <c r="AU137" s="243" t="s">
        <v>85</v>
      </c>
      <c r="AV137" s="13" t="s">
        <v>85</v>
      </c>
      <c r="AW137" s="13" t="s">
        <v>32</v>
      </c>
      <c r="AX137" s="13" t="s">
        <v>76</v>
      </c>
      <c r="AY137" s="243" t="s">
        <v>124</v>
      </c>
    </row>
    <row r="138" s="13" customFormat="1">
      <c r="A138" s="13"/>
      <c r="B138" s="232"/>
      <c r="C138" s="233"/>
      <c r="D138" s="234" t="s">
        <v>135</v>
      </c>
      <c r="E138" s="235" t="s">
        <v>1</v>
      </c>
      <c r="F138" s="236" t="s">
        <v>146</v>
      </c>
      <c r="G138" s="233"/>
      <c r="H138" s="237">
        <v>-1296.5999999999999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135</v>
      </c>
      <c r="AU138" s="243" t="s">
        <v>85</v>
      </c>
      <c r="AV138" s="13" t="s">
        <v>85</v>
      </c>
      <c r="AW138" s="13" t="s">
        <v>32</v>
      </c>
      <c r="AX138" s="13" t="s">
        <v>76</v>
      </c>
      <c r="AY138" s="243" t="s">
        <v>124</v>
      </c>
    </row>
    <row r="139" s="14" customFormat="1">
      <c r="A139" s="14"/>
      <c r="B139" s="244"/>
      <c r="C139" s="245"/>
      <c r="D139" s="234" t="s">
        <v>135</v>
      </c>
      <c r="E139" s="246" t="s">
        <v>1</v>
      </c>
      <c r="F139" s="247" t="s">
        <v>147</v>
      </c>
      <c r="G139" s="245"/>
      <c r="H139" s="248">
        <v>214.69999999999999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135</v>
      </c>
      <c r="AU139" s="254" t="s">
        <v>85</v>
      </c>
      <c r="AV139" s="14" t="s">
        <v>130</v>
      </c>
      <c r="AW139" s="14" t="s">
        <v>32</v>
      </c>
      <c r="AX139" s="14" t="s">
        <v>81</v>
      </c>
      <c r="AY139" s="254" t="s">
        <v>124</v>
      </c>
    </row>
    <row r="140" s="2" customFormat="1" ht="33" customHeight="1">
      <c r="A140" s="37"/>
      <c r="B140" s="38"/>
      <c r="C140" s="218" t="s">
        <v>148</v>
      </c>
      <c r="D140" s="218" t="s">
        <v>126</v>
      </c>
      <c r="E140" s="219" t="s">
        <v>149</v>
      </c>
      <c r="F140" s="220" t="s">
        <v>150</v>
      </c>
      <c r="G140" s="221" t="s">
        <v>143</v>
      </c>
      <c r="H140" s="222">
        <v>106.5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41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130</v>
      </c>
      <c r="AT140" s="230" t="s">
        <v>126</v>
      </c>
      <c r="AU140" s="230" t="s">
        <v>85</v>
      </c>
      <c r="AY140" s="16" t="s">
        <v>124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81</v>
      </c>
      <c r="BK140" s="231">
        <f>ROUND(I140*H140,2)</f>
        <v>0</v>
      </c>
      <c r="BL140" s="16" t="s">
        <v>130</v>
      </c>
      <c r="BM140" s="230" t="s">
        <v>151</v>
      </c>
    </row>
    <row r="141" s="13" customFormat="1">
      <c r="A141" s="13"/>
      <c r="B141" s="232"/>
      <c r="C141" s="233"/>
      <c r="D141" s="234" t="s">
        <v>135</v>
      </c>
      <c r="E141" s="235" t="s">
        <v>1</v>
      </c>
      <c r="F141" s="236" t="s">
        <v>152</v>
      </c>
      <c r="G141" s="233"/>
      <c r="H141" s="237">
        <v>214.69999999999999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135</v>
      </c>
      <c r="AU141" s="243" t="s">
        <v>85</v>
      </c>
      <c r="AV141" s="13" t="s">
        <v>85</v>
      </c>
      <c r="AW141" s="13" t="s">
        <v>32</v>
      </c>
      <c r="AX141" s="13" t="s">
        <v>76</v>
      </c>
      <c r="AY141" s="243" t="s">
        <v>124</v>
      </c>
    </row>
    <row r="142" s="13" customFormat="1">
      <c r="A142" s="13"/>
      <c r="B142" s="232"/>
      <c r="C142" s="233"/>
      <c r="D142" s="234" t="s">
        <v>135</v>
      </c>
      <c r="E142" s="235" t="s">
        <v>1</v>
      </c>
      <c r="F142" s="236" t="s">
        <v>153</v>
      </c>
      <c r="G142" s="233"/>
      <c r="H142" s="237">
        <v>-108.2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135</v>
      </c>
      <c r="AU142" s="243" t="s">
        <v>85</v>
      </c>
      <c r="AV142" s="13" t="s">
        <v>85</v>
      </c>
      <c r="AW142" s="13" t="s">
        <v>32</v>
      </c>
      <c r="AX142" s="13" t="s">
        <v>76</v>
      </c>
      <c r="AY142" s="243" t="s">
        <v>124</v>
      </c>
    </row>
    <row r="143" s="14" customFormat="1">
      <c r="A143" s="14"/>
      <c r="B143" s="244"/>
      <c r="C143" s="245"/>
      <c r="D143" s="234" t="s">
        <v>135</v>
      </c>
      <c r="E143" s="246" t="s">
        <v>1</v>
      </c>
      <c r="F143" s="247" t="s">
        <v>147</v>
      </c>
      <c r="G143" s="245"/>
      <c r="H143" s="248">
        <v>106.5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135</v>
      </c>
      <c r="AU143" s="254" t="s">
        <v>85</v>
      </c>
      <c r="AV143" s="14" t="s">
        <v>130</v>
      </c>
      <c r="AW143" s="14" t="s">
        <v>32</v>
      </c>
      <c r="AX143" s="14" t="s">
        <v>81</v>
      </c>
      <c r="AY143" s="254" t="s">
        <v>124</v>
      </c>
    </row>
    <row r="144" s="2" customFormat="1" ht="33" customHeight="1">
      <c r="A144" s="37"/>
      <c r="B144" s="38"/>
      <c r="C144" s="218" t="s">
        <v>154</v>
      </c>
      <c r="D144" s="218" t="s">
        <v>126</v>
      </c>
      <c r="E144" s="219" t="s">
        <v>155</v>
      </c>
      <c r="F144" s="220" t="s">
        <v>156</v>
      </c>
      <c r="G144" s="221" t="s">
        <v>157</v>
      </c>
      <c r="H144" s="222">
        <v>191.69999999999999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41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130</v>
      </c>
      <c r="AT144" s="230" t="s">
        <v>126</v>
      </c>
      <c r="AU144" s="230" t="s">
        <v>85</v>
      </c>
      <c r="AY144" s="16" t="s">
        <v>124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81</v>
      </c>
      <c r="BK144" s="231">
        <f>ROUND(I144*H144,2)</f>
        <v>0</v>
      </c>
      <c r="BL144" s="16" t="s">
        <v>130</v>
      </c>
      <c r="BM144" s="230" t="s">
        <v>158</v>
      </c>
    </row>
    <row r="145" s="13" customFormat="1">
      <c r="A145" s="13"/>
      <c r="B145" s="232"/>
      <c r="C145" s="233"/>
      <c r="D145" s="234" t="s">
        <v>135</v>
      </c>
      <c r="E145" s="233"/>
      <c r="F145" s="236" t="s">
        <v>159</v>
      </c>
      <c r="G145" s="233"/>
      <c r="H145" s="237">
        <v>191.69999999999999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135</v>
      </c>
      <c r="AU145" s="243" t="s">
        <v>85</v>
      </c>
      <c r="AV145" s="13" t="s">
        <v>85</v>
      </c>
      <c r="AW145" s="13" t="s">
        <v>4</v>
      </c>
      <c r="AX145" s="13" t="s">
        <v>81</v>
      </c>
      <c r="AY145" s="243" t="s">
        <v>124</v>
      </c>
    </row>
    <row r="146" s="2" customFormat="1" ht="16.5" customHeight="1">
      <c r="A146" s="37"/>
      <c r="B146" s="38"/>
      <c r="C146" s="218" t="s">
        <v>160</v>
      </c>
      <c r="D146" s="218" t="s">
        <v>126</v>
      </c>
      <c r="E146" s="219" t="s">
        <v>161</v>
      </c>
      <c r="F146" s="220" t="s">
        <v>162</v>
      </c>
      <c r="G146" s="221" t="s">
        <v>143</v>
      </c>
      <c r="H146" s="222">
        <v>108.2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41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130</v>
      </c>
      <c r="AT146" s="230" t="s">
        <v>126</v>
      </c>
      <c r="AU146" s="230" t="s">
        <v>85</v>
      </c>
      <c r="AY146" s="16" t="s">
        <v>124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81</v>
      </c>
      <c r="BK146" s="231">
        <f>ROUND(I146*H146,2)</f>
        <v>0</v>
      </c>
      <c r="BL146" s="16" t="s">
        <v>130</v>
      </c>
      <c r="BM146" s="230" t="s">
        <v>163</v>
      </c>
    </row>
    <row r="147" s="13" customFormat="1">
      <c r="A147" s="13"/>
      <c r="B147" s="232"/>
      <c r="C147" s="233"/>
      <c r="D147" s="234" t="s">
        <v>135</v>
      </c>
      <c r="E147" s="235" t="s">
        <v>1</v>
      </c>
      <c r="F147" s="236" t="s">
        <v>164</v>
      </c>
      <c r="G147" s="233"/>
      <c r="H147" s="237">
        <v>108.2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135</v>
      </c>
      <c r="AU147" s="243" t="s">
        <v>85</v>
      </c>
      <c r="AV147" s="13" t="s">
        <v>85</v>
      </c>
      <c r="AW147" s="13" t="s">
        <v>32</v>
      </c>
      <c r="AX147" s="13" t="s">
        <v>81</v>
      </c>
      <c r="AY147" s="243" t="s">
        <v>124</v>
      </c>
    </row>
    <row r="148" s="2" customFormat="1" ht="37.8" customHeight="1">
      <c r="A148" s="37"/>
      <c r="B148" s="38"/>
      <c r="C148" s="218" t="s">
        <v>165</v>
      </c>
      <c r="D148" s="218" t="s">
        <v>126</v>
      </c>
      <c r="E148" s="219" t="s">
        <v>166</v>
      </c>
      <c r="F148" s="220" t="s">
        <v>167</v>
      </c>
      <c r="G148" s="221" t="s">
        <v>129</v>
      </c>
      <c r="H148" s="222">
        <v>2160.5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41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130</v>
      </c>
      <c r="AT148" s="230" t="s">
        <v>126</v>
      </c>
      <c r="AU148" s="230" t="s">
        <v>85</v>
      </c>
      <c r="AY148" s="16" t="s">
        <v>124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81</v>
      </c>
      <c r="BK148" s="231">
        <f>ROUND(I148*H148,2)</f>
        <v>0</v>
      </c>
      <c r="BL148" s="16" t="s">
        <v>130</v>
      </c>
      <c r="BM148" s="230" t="s">
        <v>168</v>
      </c>
    </row>
    <row r="149" s="2" customFormat="1" ht="24.15" customHeight="1">
      <c r="A149" s="37"/>
      <c r="B149" s="38"/>
      <c r="C149" s="218" t="s">
        <v>169</v>
      </c>
      <c r="D149" s="218" t="s">
        <v>126</v>
      </c>
      <c r="E149" s="219" t="s">
        <v>170</v>
      </c>
      <c r="F149" s="220" t="s">
        <v>171</v>
      </c>
      <c r="G149" s="221" t="s">
        <v>129</v>
      </c>
      <c r="H149" s="222">
        <v>2160.5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41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130</v>
      </c>
      <c r="AT149" s="230" t="s">
        <v>126</v>
      </c>
      <c r="AU149" s="230" t="s">
        <v>85</v>
      </c>
      <c r="AY149" s="16" t="s">
        <v>124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81</v>
      </c>
      <c r="BK149" s="231">
        <f>ROUND(I149*H149,2)</f>
        <v>0</v>
      </c>
      <c r="BL149" s="16" t="s">
        <v>130</v>
      </c>
      <c r="BM149" s="230" t="s">
        <v>172</v>
      </c>
    </row>
    <row r="150" s="2" customFormat="1" ht="16.5" customHeight="1">
      <c r="A150" s="37"/>
      <c r="B150" s="38"/>
      <c r="C150" s="255" t="s">
        <v>173</v>
      </c>
      <c r="D150" s="255" t="s">
        <v>174</v>
      </c>
      <c r="E150" s="256" t="s">
        <v>175</v>
      </c>
      <c r="F150" s="257" t="s">
        <v>176</v>
      </c>
      <c r="G150" s="258" t="s">
        <v>177</v>
      </c>
      <c r="H150" s="259">
        <v>43.210000000000001</v>
      </c>
      <c r="I150" s="260"/>
      <c r="J150" s="261">
        <f>ROUND(I150*H150,2)</f>
        <v>0</v>
      </c>
      <c r="K150" s="262"/>
      <c r="L150" s="263"/>
      <c r="M150" s="264" t="s">
        <v>1</v>
      </c>
      <c r="N150" s="265" t="s">
        <v>41</v>
      </c>
      <c r="O150" s="90"/>
      <c r="P150" s="228">
        <f>O150*H150</f>
        <v>0</v>
      </c>
      <c r="Q150" s="228">
        <v>0.001</v>
      </c>
      <c r="R150" s="228">
        <f>Q150*H150</f>
        <v>0.043209999999999998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165</v>
      </c>
      <c r="AT150" s="230" t="s">
        <v>174</v>
      </c>
      <c r="AU150" s="230" t="s">
        <v>85</v>
      </c>
      <c r="AY150" s="16" t="s">
        <v>124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81</v>
      </c>
      <c r="BK150" s="231">
        <f>ROUND(I150*H150,2)</f>
        <v>0</v>
      </c>
      <c r="BL150" s="16" t="s">
        <v>130</v>
      </c>
      <c r="BM150" s="230" t="s">
        <v>178</v>
      </c>
    </row>
    <row r="151" s="13" customFormat="1">
      <c r="A151" s="13"/>
      <c r="B151" s="232"/>
      <c r="C151" s="233"/>
      <c r="D151" s="234" t="s">
        <v>135</v>
      </c>
      <c r="E151" s="233"/>
      <c r="F151" s="236" t="s">
        <v>179</v>
      </c>
      <c r="G151" s="233"/>
      <c r="H151" s="237">
        <v>43.210000000000001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135</v>
      </c>
      <c r="AU151" s="243" t="s">
        <v>85</v>
      </c>
      <c r="AV151" s="13" t="s">
        <v>85</v>
      </c>
      <c r="AW151" s="13" t="s">
        <v>4</v>
      </c>
      <c r="AX151" s="13" t="s">
        <v>81</v>
      </c>
      <c r="AY151" s="243" t="s">
        <v>124</v>
      </c>
    </row>
    <row r="152" s="2" customFormat="1" ht="24.15" customHeight="1">
      <c r="A152" s="37"/>
      <c r="B152" s="38"/>
      <c r="C152" s="218" t="s">
        <v>180</v>
      </c>
      <c r="D152" s="218" t="s">
        <v>126</v>
      </c>
      <c r="E152" s="219" t="s">
        <v>181</v>
      </c>
      <c r="F152" s="220" t="s">
        <v>182</v>
      </c>
      <c r="G152" s="221" t="s">
        <v>129</v>
      </c>
      <c r="H152" s="222">
        <v>4058.25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41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130</v>
      </c>
      <c r="AT152" s="230" t="s">
        <v>126</v>
      </c>
      <c r="AU152" s="230" t="s">
        <v>85</v>
      </c>
      <c r="AY152" s="16" t="s">
        <v>124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81</v>
      </c>
      <c r="BK152" s="231">
        <f>ROUND(I152*H152,2)</f>
        <v>0</v>
      </c>
      <c r="BL152" s="16" t="s">
        <v>130</v>
      </c>
      <c r="BM152" s="230" t="s">
        <v>183</v>
      </c>
    </row>
    <row r="153" s="13" customFormat="1">
      <c r="A153" s="13"/>
      <c r="B153" s="232"/>
      <c r="C153" s="233"/>
      <c r="D153" s="234" t="s">
        <v>135</v>
      </c>
      <c r="E153" s="233"/>
      <c r="F153" s="236" t="s">
        <v>184</v>
      </c>
      <c r="G153" s="233"/>
      <c r="H153" s="237">
        <v>4058.25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135</v>
      </c>
      <c r="AU153" s="243" t="s">
        <v>85</v>
      </c>
      <c r="AV153" s="13" t="s">
        <v>85</v>
      </c>
      <c r="AW153" s="13" t="s">
        <v>4</v>
      </c>
      <c r="AX153" s="13" t="s">
        <v>81</v>
      </c>
      <c r="AY153" s="243" t="s">
        <v>124</v>
      </c>
    </row>
    <row r="154" s="2" customFormat="1" ht="37.8" customHeight="1">
      <c r="A154" s="37"/>
      <c r="B154" s="38"/>
      <c r="C154" s="218" t="s">
        <v>8</v>
      </c>
      <c r="D154" s="218" t="s">
        <v>126</v>
      </c>
      <c r="E154" s="219" t="s">
        <v>185</v>
      </c>
      <c r="F154" s="220" t="s">
        <v>186</v>
      </c>
      <c r="G154" s="221" t="s">
        <v>129</v>
      </c>
      <c r="H154" s="222">
        <v>4220.5799999999999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41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130</v>
      </c>
      <c r="AT154" s="230" t="s">
        <v>126</v>
      </c>
      <c r="AU154" s="230" t="s">
        <v>85</v>
      </c>
      <c r="AY154" s="16" t="s">
        <v>124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81</v>
      </c>
      <c r="BK154" s="231">
        <f>ROUND(I154*H154,2)</f>
        <v>0</v>
      </c>
      <c r="BL154" s="16" t="s">
        <v>130</v>
      </c>
      <c r="BM154" s="230" t="s">
        <v>187</v>
      </c>
    </row>
    <row r="155" s="13" customFormat="1">
      <c r="A155" s="13"/>
      <c r="B155" s="232"/>
      <c r="C155" s="233"/>
      <c r="D155" s="234" t="s">
        <v>135</v>
      </c>
      <c r="E155" s="235" t="s">
        <v>1</v>
      </c>
      <c r="F155" s="236" t="s">
        <v>188</v>
      </c>
      <c r="G155" s="233"/>
      <c r="H155" s="237">
        <v>3246.5999999999999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135</v>
      </c>
      <c r="AU155" s="243" t="s">
        <v>85</v>
      </c>
      <c r="AV155" s="13" t="s">
        <v>85</v>
      </c>
      <c r="AW155" s="13" t="s">
        <v>32</v>
      </c>
      <c r="AX155" s="13" t="s">
        <v>81</v>
      </c>
      <c r="AY155" s="243" t="s">
        <v>124</v>
      </c>
    </row>
    <row r="156" s="13" customFormat="1">
      <c r="A156" s="13"/>
      <c r="B156" s="232"/>
      <c r="C156" s="233"/>
      <c r="D156" s="234" t="s">
        <v>135</v>
      </c>
      <c r="E156" s="233"/>
      <c r="F156" s="236" t="s">
        <v>189</v>
      </c>
      <c r="G156" s="233"/>
      <c r="H156" s="237">
        <v>4220.5799999999999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135</v>
      </c>
      <c r="AU156" s="243" t="s">
        <v>85</v>
      </c>
      <c r="AV156" s="13" t="s">
        <v>85</v>
      </c>
      <c r="AW156" s="13" t="s">
        <v>4</v>
      </c>
      <c r="AX156" s="13" t="s">
        <v>81</v>
      </c>
      <c r="AY156" s="243" t="s">
        <v>124</v>
      </c>
    </row>
    <row r="157" s="2" customFormat="1" ht="24.15" customHeight="1">
      <c r="A157" s="37"/>
      <c r="B157" s="38"/>
      <c r="C157" s="255" t="s">
        <v>190</v>
      </c>
      <c r="D157" s="255" t="s">
        <v>174</v>
      </c>
      <c r="E157" s="256" t="s">
        <v>191</v>
      </c>
      <c r="F157" s="257" t="s">
        <v>192</v>
      </c>
      <c r="G157" s="258" t="s">
        <v>157</v>
      </c>
      <c r="H157" s="259">
        <v>57.399999999999999</v>
      </c>
      <c r="I157" s="260"/>
      <c r="J157" s="261">
        <f>ROUND(I157*H157,2)</f>
        <v>0</v>
      </c>
      <c r="K157" s="262"/>
      <c r="L157" s="263"/>
      <c r="M157" s="264" t="s">
        <v>1</v>
      </c>
      <c r="N157" s="265" t="s">
        <v>41</v>
      </c>
      <c r="O157" s="90"/>
      <c r="P157" s="228">
        <f>O157*H157</f>
        <v>0</v>
      </c>
      <c r="Q157" s="228">
        <v>1</v>
      </c>
      <c r="R157" s="228">
        <f>Q157*H157</f>
        <v>57.399999999999999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165</v>
      </c>
      <c r="AT157" s="230" t="s">
        <v>174</v>
      </c>
      <c r="AU157" s="230" t="s">
        <v>85</v>
      </c>
      <c r="AY157" s="16" t="s">
        <v>124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81</v>
      </c>
      <c r="BK157" s="231">
        <f>ROUND(I157*H157,2)</f>
        <v>0</v>
      </c>
      <c r="BL157" s="16" t="s">
        <v>130</v>
      </c>
      <c r="BM157" s="230" t="s">
        <v>193</v>
      </c>
    </row>
    <row r="158" s="13" customFormat="1">
      <c r="A158" s="13"/>
      <c r="B158" s="232"/>
      <c r="C158" s="233"/>
      <c r="D158" s="234" t="s">
        <v>135</v>
      </c>
      <c r="E158" s="235" t="s">
        <v>1</v>
      </c>
      <c r="F158" s="236" t="s">
        <v>194</v>
      </c>
      <c r="G158" s="233"/>
      <c r="H158" s="237">
        <v>57.399999999999999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135</v>
      </c>
      <c r="AU158" s="243" t="s">
        <v>85</v>
      </c>
      <c r="AV158" s="13" t="s">
        <v>85</v>
      </c>
      <c r="AW158" s="13" t="s">
        <v>32</v>
      </c>
      <c r="AX158" s="13" t="s">
        <v>81</v>
      </c>
      <c r="AY158" s="243" t="s">
        <v>124</v>
      </c>
    </row>
    <row r="159" s="12" customFormat="1" ht="22.8" customHeight="1">
      <c r="A159" s="12"/>
      <c r="B159" s="202"/>
      <c r="C159" s="203"/>
      <c r="D159" s="204" t="s">
        <v>75</v>
      </c>
      <c r="E159" s="216" t="s">
        <v>85</v>
      </c>
      <c r="F159" s="216" t="s">
        <v>195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SUM(P160:P162)</f>
        <v>0</v>
      </c>
      <c r="Q159" s="210"/>
      <c r="R159" s="211">
        <f>SUM(R160:R162)</f>
        <v>91.179000000000002</v>
      </c>
      <c r="S159" s="210"/>
      <c r="T159" s="212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81</v>
      </c>
      <c r="AT159" s="214" t="s">
        <v>75</v>
      </c>
      <c r="AU159" s="214" t="s">
        <v>81</v>
      </c>
      <c r="AY159" s="213" t="s">
        <v>124</v>
      </c>
      <c r="BK159" s="215">
        <f>SUM(BK160:BK162)</f>
        <v>0</v>
      </c>
    </row>
    <row r="160" s="2" customFormat="1" ht="24.15" customHeight="1">
      <c r="A160" s="37"/>
      <c r="B160" s="38"/>
      <c r="C160" s="218" t="s">
        <v>196</v>
      </c>
      <c r="D160" s="218" t="s">
        <v>126</v>
      </c>
      <c r="E160" s="219" t="s">
        <v>197</v>
      </c>
      <c r="F160" s="220" t="s">
        <v>198</v>
      </c>
      <c r="G160" s="221" t="s">
        <v>129</v>
      </c>
      <c r="H160" s="222">
        <v>198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41</v>
      </c>
      <c r="O160" s="90"/>
      <c r="P160" s="228">
        <f>O160*H160</f>
        <v>0</v>
      </c>
      <c r="Q160" s="228">
        <v>0.108</v>
      </c>
      <c r="R160" s="228">
        <f>Q160*H160</f>
        <v>21.384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130</v>
      </c>
      <c r="AT160" s="230" t="s">
        <v>126</v>
      </c>
      <c r="AU160" s="230" t="s">
        <v>85</v>
      </c>
      <c r="AY160" s="16" t="s">
        <v>124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81</v>
      </c>
      <c r="BK160" s="231">
        <f>ROUND(I160*H160,2)</f>
        <v>0</v>
      </c>
      <c r="BL160" s="16" t="s">
        <v>130</v>
      </c>
      <c r="BM160" s="230" t="s">
        <v>199</v>
      </c>
    </row>
    <row r="161" s="13" customFormat="1">
      <c r="A161" s="13"/>
      <c r="B161" s="232"/>
      <c r="C161" s="233"/>
      <c r="D161" s="234" t="s">
        <v>135</v>
      </c>
      <c r="E161" s="235" t="s">
        <v>1</v>
      </c>
      <c r="F161" s="236" t="s">
        <v>200</v>
      </c>
      <c r="G161" s="233"/>
      <c r="H161" s="237">
        <v>198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135</v>
      </c>
      <c r="AU161" s="243" t="s">
        <v>85</v>
      </c>
      <c r="AV161" s="13" t="s">
        <v>85</v>
      </c>
      <c r="AW161" s="13" t="s">
        <v>32</v>
      </c>
      <c r="AX161" s="13" t="s">
        <v>81</v>
      </c>
      <c r="AY161" s="243" t="s">
        <v>124</v>
      </c>
    </row>
    <row r="162" s="2" customFormat="1" ht="16.5" customHeight="1">
      <c r="A162" s="37"/>
      <c r="B162" s="38"/>
      <c r="C162" s="255" t="s">
        <v>201</v>
      </c>
      <c r="D162" s="255" t="s">
        <v>174</v>
      </c>
      <c r="E162" s="256" t="s">
        <v>202</v>
      </c>
      <c r="F162" s="257" t="s">
        <v>203</v>
      </c>
      <c r="G162" s="258" t="s">
        <v>204</v>
      </c>
      <c r="H162" s="259">
        <v>33</v>
      </c>
      <c r="I162" s="260"/>
      <c r="J162" s="261">
        <f>ROUND(I162*H162,2)</f>
        <v>0</v>
      </c>
      <c r="K162" s="262"/>
      <c r="L162" s="263"/>
      <c r="M162" s="264" t="s">
        <v>1</v>
      </c>
      <c r="N162" s="265" t="s">
        <v>41</v>
      </c>
      <c r="O162" s="90"/>
      <c r="P162" s="228">
        <f>O162*H162</f>
        <v>0</v>
      </c>
      <c r="Q162" s="228">
        <v>2.1150000000000002</v>
      </c>
      <c r="R162" s="228">
        <f>Q162*H162</f>
        <v>69.795000000000002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165</v>
      </c>
      <c r="AT162" s="230" t="s">
        <v>174</v>
      </c>
      <c r="AU162" s="230" t="s">
        <v>85</v>
      </c>
      <c r="AY162" s="16" t="s">
        <v>124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81</v>
      </c>
      <c r="BK162" s="231">
        <f>ROUND(I162*H162,2)</f>
        <v>0</v>
      </c>
      <c r="BL162" s="16" t="s">
        <v>130</v>
      </c>
      <c r="BM162" s="230" t="s">
        <v>205</v>
      </c>
    </row>
    <row r="163" s="12" customFormat="1" ht="22.8" customHeight="1">
      <c r="A163" s="12"/>
      <c r="B163" s="202"/>
      <c r="C163" s="203"/>
      <c r="D163" s="204" t="s">
        <v>75</v>
      </c>
      <c r="E163" s="216" t="s">
        <v>137</v>
      </c>
      <c r="F163" s="216" t="s">
        <v>206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SUM(P164:P167)</f>
        <v>0</v>
      </c>
      <c r="Q163" s="210"/>
      <c r="R163" s="211">
        <f>SUM(R164:R167)</f>
        <v>0.71999999999999997</v>
      </c>
      <c r="S163" s="210"/>
      <c r="T163" s="212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81</v>
      </c>
      <c r="AT163" s="214" t="s">
        <v>75</v>
      </c>
      <c r="AU163" s="214" t="s">
        <v>81</v>
      </c>
      <c r="AY163" s="213" t="s">
        <v>124</v>
      </c>
      <c r="BK163" s="215">
        <f>SUM(BK164:BK167)</f>
        <v>0</v>
      </c>
    </row>
    <row r="164" s="2" customFormat="1" ht="24.15" customHeight="1">
      <c r="A164" s="37"/>
      <c r="B164" s="38"/>
      <c r="C164" s="218" t="s">
        <v>207</v>
      </c>
      <c r="D164" s="218" t="s">
        <v>126</v>
      </c>
      <c r="E164" s="219" t="s">
        <v>208</v>
      </c>
      <c r="F164" s="220" t="s">
        <v>209</v>
      </c>
      <c r="G164" s="221" t="s">
        <v>210</v>
      </c>
      <c r="H164" s="222">
        <v>18</v>
      </c>
      <c r="I164" s="223"/>
      <c r="J164" s="224">
        <f>ROUND(I164*H164,2)</f>
        <v>0</v>
      </c>
      <c r="K164" s="225"/>
      <c r="L164" s="43"/>
      <c r="M164" s="226" t="s">
        <v>1</v>
      </c>
      <c r="N164" s="227" t="s">
        <v>41</v>
      </c>
      <c r="O164" s="90"/>
      <c r="P164" s="228">
        <f>O164*H164</f>
        <v>0</v>
      </c>
      <c r="Q164" s="228">
        <v>0.02</v>
      </c>
      <c r="R164" s="228">
        <f>Q164*H164</f>
        <v>0.35999999999999999</v>
      </c>
      <c r="S164" s="228">
        <v>0</v>
      </c>
      <c r="T164" s="22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0" t="s">
        <v>130</v>
      </c>
      <c r="AT164" s="230" t="s">
        <v>126</v>
      </c>
      <c r="AU164" s="230" t="s">
        <v>85</v>
      </c>
      <c r="AY164" s="16" t="s">
        <v>124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6" t="s">
        <v>81</v>
      </c>
      <c r="BK164" s="231">
        <f>ROUND(I164*H164,2)</f>
        <v>0</v>
      </c>
      <c r="BL164" s="16" t="s">
        <v>130</v>
      </c>
      <c r="BM164" s="230" t="s">
        <v>211</v>
      </c>
    </row>
    <row r="165" s="13" customFormat="1">
      <c r="A165" s="13"/>
      <c r="B165" s="232"/>
      <c r="C165" s="233"/>
      <c r="D165" s="234" t="s">
        <v>135</v>
      </c>
      <c r="E165" s="235" t="s">
        <v>1</v>
      </c>
      <c r="F165" s="236" t="s">
        <v>212</v>
      </c>
      <c r="G165" s="233"/>
      <c r="H165" s="237">
        <v>18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135</v>
      </c>
      <c r="AU165" s="243" t="s">
        <v>85</v>
      </c>
      <c r="AV165" s="13" t="s">
        <v>85</v>
      </c>
      <c r="AW165" s="13" t="s">
        <v>32</v>
      </c>
      <c r="AX165" s="13" t="s">
        <v>81</v>
      </c>
      <c r="AY165" s="243" t="s">
        <v>124</v>
      </c>
    </row>
    <row r="166" s="2" customFormat="1" ht="24.15" customHeight="1">
      <c r="A166" s="37"/>
      <c r="B166" s="38"/>
      <c r="C166" s="218" t="s">
        <v>213</v>
      </c>
      <c r="D166" s="218" t="s">
        <v>126</v>
      </c>
      <c r="E166" s="219" t="s">
        <v>214</v>
      </c>
      <c r="F166" s="220" t="s">
        <v>215</v>
      </c>
      <c r="G166" s="221" t="s">
        <v>210</v>
      </c>
      <c r="H166" s="222">
        <v>18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41</v>
      </c>
      <c r="O166" s="90"/>
      <c r="P166" s="228">
        <f>O166*H166</f>
        <v>0</v>
      </c>
      <c r="Q166" s="228">
        <v>0.02</v>
      </c>
      <c r="R166" s="228">
        <f>Q166*H166</f>
        <v>0.35999999999999999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130</v>
      </c>
      <c r="AT166" s="230" t="s">
        <v>126</v>
      </c>
      <c r="AU166" s="230" t="s">
        <v>85</v>
      </c>
      <c r="AY166" s="16" t="s">
        <v>124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81</v>
      </c>
      <c r="BK166" s="231">
        <f>ROUND(I166*H166,2)</f>
        <v>0</v>
      </c>
      <c r="BL166" s="16" t="s">
        <v>130</v>
      </c>
      <c r="BM166" s="230" t="s">
        <v>216</v>
      </c>
    </row>
    <row r="167" s="13" customFormat="1">
      <c r="A167" s="13"/>
      <c r="B167" s="232"/>
      <c r="C167" s="233"/>
      <c r="D167" s="234" t="s">
        <v>135</v>
      </c>
      <c r="E167" s="235" t="s">
        <v>1</v>
      </c>
      <c r="F167" s="236" t="s">
        <v>217</v>
      </c>
      <c r="G167" s="233"/>
      <c r="H167" s="237">
        <v>18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135</v>
      </c>
      <c r="AU167" s="243" t="s">
        <v>85</v>
      </c>
      <c r="AV167" s="13" t="s">
        <v>85</v>
      </c>
      <c r="AW167" s="13" t="s">
        <v>32</v>
      </c>
      <c r="AX167" s="13" t="s">
        <v>81</v>
      </c>
      <c r="AY167" s="243" t="s">
        <v>124</v>
      </c>
    </row>
    <row r="168" s="12" customFormat="1" ht="22.8" customHeight="1">
      <c r="A168" s="12"/>
      <c r="B168" s="202"/>
      <c r="C168" s="203"/>
      <c r="D168" s="204" t="s">
        <v>75</v>
      </c>
      <c r="E168" s="216" t="s">
        <v>148</v>
      </c>
      <c r="F168" s="216" t="s">
        <v>218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SUM(P169:P181)</f>
        <v>0</v>
      </c>
      <c r="Q168" s="210"/>
      <c r="R168" s="211">
        <f>SUM(R169:R181)</f>
        <v>6003.8538160000007</v>
      </c>
      <c r="S168" s="210"/>
      <c r="T168" s="212">
        <f>SUM(T169:T181)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81</v>
      </c>
      <c r="AT168" s="214" t="s">
        <v>75</v>
      </c>
      <c r="AU168" s="214" t="s">
        <v>81</v>
      </c>
      <c r="AY168" s="213" t="s">
        <v>124</v>
      </c>
      <c r="BK168" s="215">
        <f>SUM(BK169:BK181)</f>
        <v>0</v>
      </c>
    </row>
    <row r="169" s="2" customFormat="1" ht="24.15" customHeight="1">
      <c r="A169" s="37"/>
      <c r="B169" s="38"/>
      <c r="C169" s="218" t="s">
        <v>219</v>
      </c>
      <c r="D169" s="218" t="s">
        <v>126</v>
      </c>
      <c r="E169" s="219" t="s">
        <v>220</v>
      </c>
      <c r="F169" s="220" t="s">
        <v>221</v>
      </c>
      <c r="G169" s="221" t="s">
        <v>129</v>
      </c>
      <c r="H169" s="222">
        <v>3733.5900000000001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41</v>
      </c>
      <c r="O169" s="90"/>
      <c r="P169" s="228">
        <f>O169*H169</f>
        <v>0</v>
      </c>
      <c r="Q169" s="228">
        <v>0.34499999999999997</v>
      </c>
      <c r="R169" s="228">
        <f>Q169*H169</f>
        <v>1288.0885499999999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130</v>
      </c>
      <c r="AT169" s="230" t="s">
        <v>126</v>
      </c>
      <c r="AU169" s="230" t="s">
        <v>85</v>
      </c>
      <c r="AY169" s="16" t="s">
        <v>124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81</v>
      </c>
      <c r="BK169" s="231">
        <f>ROUND(I169*H169,2)</f>
        <v>0</v>
      </c>
      <c r="BL169" s="16" t="s">
        <v>130</v>
      </c>
      <c r="BM169" s="230" t="s">
        <v>222</v>
      </c>
    </row>
    <row r="170" s="13" customFormat="1">
      <c r="A170" s="13"/>
      <c r="B170" s="232"/>
      <c r="C170" s="233"/>
      <c r="D170" s="234" t="s">
        <v>135</v>
      </c>
      <c r="E170" s="233"/>
      <c r="F170" s="236" t="s">
        <v>223</v>
      </c>
      <c r="G170" s="233"/>
      <c r="H170" s="237">
        <v>3733.5900000000001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135</v>
      </c>
      <c r="AU170" s="243" t="s">
        <v>85</v>
      </c>
      <c r="AV170" s="13" t="s">
        <v>85</v>
      </c>
      <c r="AW170" s="13" t="s">
        <v>4</v>
      </c>
      <c r="AX170" s="13" t="s">
        <v>81</v>
      </c>
      <c r="AY170" s="243" t="s">
        <v>124</v>
      </c>
    </row>
    <row r="171" s="2" customFormat="1" ht="24.15" customHeight="1">
      <c r="A171" s="37"/>
      <c r="B171" s="38"/>
      <c r="C171" s="218" t="s">
        <v>224</v>
      </c>
      <c r="D171" s="218" t="s">
        <v>126</v>
      </c>
      <c r="E171" s="219" t="s">
        <v>225</v>
      </c>
      <c r="F171" s="220" t="s">
        <v>226</v>
      </c>
      <c r="G171" s="221" t="s">
        <v>129</v>
      </c>
      <c r="H171" s="222">
        <v>3895.9200000000001</v>
      </c>
      <c r="I171" s="223"/>
      <c r="J171" s="224">
        <f>ROUND(I171*H171,2)</f>
        <v>0</v>
      </c>
      <c r="K171" s="225"/>
      <c r="L171" s="43"/>
      <c r="M171" s="226" t="s">
        <v>1</v>
      </c>
      <c r="N171" s="227" t="s">
        <v>41</v>
      </c>
      <c r="O171" s="90"/>
      <c r="P171" s="228">
        <f>O171*H171</f>
        <v>0</v>
      </c>
      <c r="Q171" s="228">
        <v>0.46000000000000002</v>
      </c>
      <c r="R171" s="228">
        <f>Q171*H171</f>
        <v>1792.1232000000002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130</v>
      </c>
      <c r="AT171" s="230" t="s">
        <v>126</v>
      </c>
      <c r="AU171" s="230" t="s">
        <v>85</v>
      </c>
      <c r="AY171" s="16" t="s">
        <v>124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81</v>
      </c>
      <c r="BK171" s="231">
        <f>ROUND(I171*H171,2)</f>
        <v>0</v>
      </c>
      <c r="BL171" s="16" t="s">
        <v>130</v>
      </c>
      <c r="BM171" s="230" t="s">
        <v>227</v>
      </c>
    </row>
    <row r="172" s="13" customFormat="1">
      <c r="A172" s="13"/>
      <c r="B172" s="232"/>
      <c r="C172" s="233"/>
      <c r="D172" s="234" t="s">
        <v>135</v>
      </c>
      <c r="E172" s="233"/>
      <c r="F172" s="236" t="s">
        <v>228</v>
      </c>
      <c r="G172" s="233"/>
      <c r="H172" s="237">
        <v>3895.9200000000001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135</v>
      </c>
      <c r="AU172" s="243" t="s">
        <v>85</v>
      </c>
      <c r="AV172" s="13" t="s">
        <v>85</v>
      </c>
      <c r="AW172" s="13" t="s">
        <v>4</v>
      </c>
      <c r="AX172" s="13" t="s">
        <v>81</v>
      </c>
      <c r="AY172" s="243" t="s">
        <v>124</v>
      </c>
    </row>
    <row r="173" s="2" customFormat="1" ht="24.15" customHeight="1">
      <c r="A173" s="37"/>
      <c r="B173" s="38"/>
      <c r="C173" s="218" t="s">
        <v>229</v>
      </c>
      <c r="D173" s="218" t="s">
        <v>126</v>
      </c>
      <c r="E173" s="219" t="s">
        <v>230</v>
      </c>
      <c r="F173" s="220" t="s">
        <v>231</v>
      </c>
      <c r="G173" s="221" t="s">
        <v>129</v>
      </c>
      <c r="H173" s="222">
        <v>4058.25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41</v>
      </c>
      <c r="O173" s="90"/>
      <c r="P173" s="228">
        <f>O173*H173</f>
        <v>0</v>
      </c>
      <c r="Q173" s="228">
        <v>0.47499999999999998</v>
      </c>
      <c r="R173" s="228">
        <f>Q173*H173</f>
        <v>1927.6687499999998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130</v>
      </c>
      <c r="AT173" s="230" t="s">
        <v>126</v>
      </c>
      <c r="AU173" s="230" t="s">
        <v>85</v>
      </c>
      <c r="AY173" s="16" t="s">
        <v>124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81</v>
      </c>
      <c r="BK173" s="231">
        <f>ROUND(I173*H173,2)</f>
        <v>0</v>
      </c>
      <c r="BL173" s="16" t="s">
        <v>130</v>
      </c>
      <c r="BM173" s="230" t="s">
        <v>232</v>
      </c>
    </row>
    <row r="174" s="13" customFormat="1">
      <c r="A174" s="13"/>
      <c r="B174" s="232"/>
      <c r="C174" s="233"/>
      <c r="D174" s="234" t="s">
        <v>135</v>
      </c>
      <c r="E174" s="235" t="s">
        <v>1</v>
      </c>
      <c r="F174" s="236" t="s">
        <v>233</v>
      </c>
      <c r="G174" s="233"/>
      <c r="H174" s="237">
        <v>3246.5999999999999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135</v>
      </c>
      <c r="AU174" s="243" t="s">
        <v>85</v>
      </c>
      <c r="AV174" s="13" t="s">
        <v>85</v>
      </c>
      <c r="AW174" s="13" t="s">
        <v>32</v>
      </c>
      <c r="AX174" s="13" t="s">
        <v>81</v>
      </c>
      <c r="AY174" s="243" t="s">
        <v>124</v>
      </c>
    </row>
    <row r="175" s="13" customFormat="1">
      <c r="A175" s="13"/>
      <c r="B175" s="232"/>
      <c r="C175" s="233"/>
      <c r="D175" s="234" t="s">
        <v>135</v>
      </c>
      <c r="E175" s="233"/>
      <c r="F175" s="236" t="s">
        <v>184</v>
      </c>
      <c r="G175" s="233"/>
      <c r="H175" s="237">
        <v>4058.25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135</v>
      </c>
      <c r="AU175" s="243" t="s">
        <v>85</v>
      </c>
      <c r="AV175" s="13" t="s">
        <v>85</v>
      </c>
      <c r="AW175" s="13" t="s">
        <v>4</v>
      </c>
      <c r="AX175" s="13" t="s">
        <v>81</v>
      </c>
      <c r="AY175" s="243" t="s">
        <v>124</v>
      </c>
    </row>
    <row r="176" s="2" customFormat="1" ht="33" customHeight="1">
      <c r="A176" s="37"/>
      <c r="B176" s="38"/>
      <c r="C176" s="218" t="s">
        <v>7</v>
      </c>
      <c r="D176" s="218" t="s">
        <v>126</v>
      </c>
      <c r="E176" s="219" t="s">
        <v>234</v>
      </c>
      <c r="F176" s="220" t="s">
        <v>235</v>
      </c>
      <c r="G176" s="221" t="s">
        <v>129</v>
      </c>
      <c r="H176" s="222">
        <v>3246.5999999999999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41</v>
      </c>
      <c r="O176" s="90"/>
      <c r="P176" s="228">
        <f>O176*H176</f>
        <v>0</v>
      </c>
      <c r="Q176" s="228">
        <v>0.15826000000000001</v>
      </c>
      <c r="R176" s="228">
        <f>Q176*H176</f>
        <v>513.806916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130</v>
      </c>
      <c r="AT176" s="230" t="s">
        <v>126</v>
      </c>
      <c r="AU176" s="230" t="s">
        <v>85</v>
      </c>
      <c r="AY176" s="16" t="s">
        <v>124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81</v>
      </c>
      <c r="BK176" s="231">
        <f>ROUND(I176*H176,2)</f>
        <v>0</v>
      </c>
      <c r="BL176" s="16" t="s">
        <v>130</v>
      </c>
      <c r="BM176" s="230" t="s">
        <v>236</v>
      </c>
    </row>
    <row r="177" s="2" customFormat="1" ht="16.5" customHeight="1">
      <c r="A177" s="37"/>
      <c r="B177" s="38"/>
      <c r="C177" s="218" t="s">
        <v>237</v>
      </c>
      <c r="D177" s="218" t="s">
        <v>126</v>
      </c>
      <c r="E177" s="219" t="s">
        <v>238</v>
      </c>
      <c r="F177" s="220" t="s">
        <v>239</v>
      </c>
      <c r="G177" s="221" t="s">
        <v>129</v>
      </c>
      <c r="H177" s="222">
        <v>540.125</v>
      </c>
      <c r="I177" s="223"/>
      <c r="J177" s="224">
        <f>ROUND(I177*H177,2)</f>
        <v>0</v>
      </c>
      <c r="K177" s="225"/>
      <c r="L177" s="43"/>
      <c r="M177" s="226" t="s">
        <v>1</v>
      </c>
      <c r="N177" s="227" t="s">
        <v>41</v>
      </c>
      <c r="O177" s="90"/>
      <c r="P177" s="228">
        <f>O177*H177</f>
        <v>0</v>
      </c>
      <c r="Q177" s="228">
        <v>0.23000000000000001</v>
      </c>
      <c r="R177" s="228">
        <f>Q177*H177</f>
        <v>124.22875000000001</v>
      </c>
      <c r="S177" s="228">
        <v>0</v>
      </c>
      <c r="T177" s="22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0" t="s">
        <v>130</v>
      </c>
      <c r="AT177" s="230" t="s">
        <v>126</v>
      </c>
      <c r="AU177" s="230" t="s">
        <v>85</v>
      </c>
      <c r="AY177" s="16" t="s">
        <v>124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6" t="s">
        <v>81</v>
      </c>
      <c r="BK177" s="231">
        <f>ROUND(I177*H177,2)</f>
        <v>0</v>
      </c>
      <c r="BL177" s="16" t="s">
        <v>130</v>
      </c>
      <c r="BM177" s="230" t="s">
        <v>240</v>
      </c>
    </row>
    <row r="178" s="13" customFormat="1">
      <c r="A178" s="13"/>
      <c r="B178" s="232"/>
      <c r="C178" s="233"/>
      <c r="D178" s="234" t="s">
        <v>135</v>
      </c>
      <c r="E178" s="235" t="s">
        <v>1</v>
      </c>
      <c r="F178" s="236" t="s">
        <v>241</v>
      </c>
      <c r="G178" s="233"/>
      <c r="H178" s="237">
        <v>540.125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135</v>
      </c>
      <c r="AU178" s="243" t="s">
        <v>85</v>
      </c>
      <c r="AV178" s="13" t="s">
        <v>85</v>
      </c>
      <c r="AW178" s="13" t="s">
        <v>32</v>
      </c>
      <c r="AX178" s="13" t="s">
        <v>81</v>
      </c>
      <c r="AY178" s="243" t="s">
        <v>124</v>
      </c>
    </row>
    <row r="179" s="2" customFormat="1" ht="24.15" customHeight="1">
      <c r="A179" s="37"/>
      <c r="B179" s="38"/>
      <c r="C179" s="218" t="s">
        <v>242</v>
      </c>
      <c r="D179" s="218" t="s">
        <v>126</v>
      </c>
      <c r="E179" s="219" t="s">
        <v>243</v>
      </c>
      <c r="F179" s="220" t="s">
        <v>244</v>
      </c>
      <c r="G179" s="221" t="s">
        <v>129</v>
      </c>
      <c r="H179" s="222">
        <v>3246.5999999999999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41</v>
      </c>
      <c r="O179" s="90"/>
      <c r="P179" s="228">
        <f>O179*H179</f>
        <v>0</v>
      </c>
      <c r="Q179" s="228">
        <v>0.0060099999999999997</v>
      </c>
      <c r="R179" s="228">
        <f>Q179*H179</f>
        <v>19.512065999999997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130</v>
      </c>
      <c r="AT179" s="230" t="s">
        <v>126</v>
      </c>
      <c r="AU179" s="230" t="s">
        <v>85</v>
      </c>
      <c r="AY179" s="16" t="s">
        <v>124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81</v>
      </c>
      <c r="BK179" s="231">
        <f>ROUND(I179*H179,2)</f>
        <v>0</v>
      </c>
      <c r="BL179" s="16" t="s">
        <v>130</v>
      </c>
      <c r="BM179" s="230" t="s">
        <v>245</v>
      </c>
    </row>
    <row r="180" s="2" customFormat="1" ht="21.75" customHeight="1">
      <c r="A180" s="37"/>
      <c r="B180" s="38"/>
      <c r="C180" s="218" t="s">
        <v>246</v>
      </c>
      <c r="D180" s="218" t="s">
        <v>126</v>
      </c>
      <c r="E180" s="219" t="s">
        <v>247</v>
      </c>
      <c r="F180" s="220" t="s">
        <v>248</v>
      </c>
      <c r="G180" s="221" t="s">
        <v>129</v>
      </c>
      <c r="H180" s="222">
        <v>3246.5999999999999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41</v>
      </c>
      <c r="O180" s="90"/>
      <c r="P180" s="228">
        <f>O180*H180</f>
        <v>0</v>
      </c>
      <c r="Q180" s="228">
        <v>0.00051000000000000004</v>
      </c>
      <c r="R180" s="228">
        <f>Q180*H180</f>
        <v>1.6557660000000001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130</v>
      </c>
      <c r="AT180" s="230" t="s">
        <v>126</v>
      </c>
      <c r="AU180" s="230" t="s">
        <v>85</v>
      </c>
      <c r="AY180" s="16" t="s">
        <v>124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81</v>
      </c>
      <c r="BK180" s="231">
        <f>ROUND(I180*H180,2)</f>
        <v>0</v>
      </c>
      <c r="BL180" s="16" t="s">
        <v>130</v>
      </c>
      <c r="BM180" s="230" t="s">
        <v>249</v>
      </c>
    </row>
    <row r="181" s="2" customFormat="1" ht="24.15" customHeight="1">
      <c r="A181" s="37"/>
      <c r="B181" s="38"/>
      <c r="C181" s="218" t="s">
        <v>250</v>
      </c>
      <c r="D181" s="218" t="s">
        <v>126</v>
      </c>
      <c r="E181" s="219" t="s">
        <v>251</v>
      </c>
      <c r="F181" s="220" t="s">
        <v>252</v>
      </c>
      <c r="G181" s="221" t="s">
        <v>129</v>
      </c>
      <c r="H181" s="222">
        <v>3246.5999999999999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41</v>
      </c>
      <c r="O181" s="90"/>
      <c r="P181" s="228">
        <f>O181*H181</f>
        <v>0</v>
      </c>
      <c r="Q181" s="228">
        <v>0.10373</v>
      </c>
      <c r="R181" s="228">
        <f>Q181*H181</f>
        <v>336.76981799999999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130</v>
      </c>
      <c r="AT181" s="230" t="s">
        <v>126</v>
      </c>
      <c r="AU181" s="230" t="s">
        <v>85</v>
      </c>
      <c r="AY181" s="16" t="s">
        <v>124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81</v>
      </c>
      <c r="BK181" s="231">
        <f>ROUND(I181*H181,2)</f>
        <v>0</v>
      </c>
      <c r="BL181" s="16" t="s">
        <v>130</v>
      </c>
      <c r="BM181" s="230" t="s">
        <v>253</v>
      </c>
    </row>
    <row r="182" s="12" customFormat="1" ht="22.8" customHeight="1">
      <c r="A182" s="12"/>
      <c r="B182" s="202"/>
      <c r="C182" s="203"/>
      <c r="D182" s="204" t="s">
        <v>75</v>
      </c>
      <c r="E182" s="216" t="s">
        <v>169</v>
      </c>
      <c r="F182" s="216" t="s">
        <v>254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SUM(P183:P191)</f>
        <v>0</v>
      </c>
      <c r="Q182" s="210"/>
      <c r="R182" s="211">
        <f>SUM(R183:R191)</f>
        <v>0.48803500000000005</v>
      </c>
      <c r="S182" s="210"/>
      <c r="T182" s="212">
        <f>SUM(T183:T191)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81</v>
      </c>
      <c r="AT182" s="214" t="s">
        <v>75</v>
      </c>
      <c r="AU182" s="214" t="s">
        <v>81</v>
      </c>
      <c r="AY182" s="213" t="s">
        <v>124</v>
      </c>
      <c r="BK182" s="215">
        <f>SUM(BK183:BK191)</f>
        <v>0</v>
      </c>
    </row>
    <row r="183" s="2" customFormat="1" ht="37.8" customHeight="1">
      <c r="A183" s="37"/>
      <c r="B183" s="38"/>
      <c r="C183" s="218" t="s">
        <v>255</v>
      </c>
      <c r="D183" s="218" t="s">
        <v>126</v>
      </c>
      <c r="E183" s="219" t="s">
        <v>256</v>
      </c>
      <c r="F183" s="220" t="s">
        <v>257</v>
      </c>
      <c r="G183" s="221" t="s">
        <v>204</v>
      </c>
      <c r="H183" s="222">
        <v>4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41</v>
      </c>
      <c r="O183" s="90"/>
      <c r="P183" s="228">
        <f>O183*H183</f>
        <v>0</v>
      </c>
      <c r="Q183" s="228">
        <v>0.00069999999999999999</v>
      </c>
      <c r="R183" s="228">
        <f>Q183*H183</f>
        <v>0.0028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130</v>
      </c>
      <c r="AT183" s="230" t="s">
        <v>126</v>
      </c>
      <c r="AU183" s="230" t="s">
        <v>85</v>
      </c>
      <c r="AY183" s="16" t="s">
        <v>124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81</v>
      </c>
      <c r="BK183" s="231">
        <f>ROUND(I183*H183,2)</f>
        <v>0</v>
      </c>
      <c r="BL183" s="16" t="s">
        <v>130</v>
      </c>
      <c r="BM183" s="230" t="s">
        <v>258</v>
      </c>
    </row>
    <row r="184" s="2" customFormat="1" ht="24.15" customHeight="1">
      <c r="A184" s="37"/>
      <c r="B184" s="38"/>
      <c r="C184" s="255" t="s">
        <v>259</v>
      </c>
      <c r="D184" s="255" t="s">
        <v>174</v>
      </c>
      <c r="E184" s="256" t="s">
        <v>260</v>
      </c>
      <c r="F184" s="257" t="s">
        <v>261</v>
      </c>
      <c r="G184" s="258" t="s">
        <v>204</v>
      </c>
      <c r="H184" s="259">
        <v>4</v>
      </c>
      <c r="I184" s="260"/>
      <c r="J184" s="261">
        <f>ROUND(I184*H184,2)</f>
        <v>0</v>
      </c>
      <c r="K184" s="262"/>
      <c r="L184" s="263"/>
      <c r="M184" s="264" t="s">
        <v>1</v>
      </c>
      <c r="N184" s="265" t="s">
        <v>41</v>
      </c>
      <c r="O184" s="90"/>
      <c r="P184" s="228">
        <f>O184*H184</f>
        <v>0</v>
      </c>
      <c r="Q184" s="228">
        <v>0.0025000000000000001</v>
      </c>
      <c r="R184" s="228">
        <f>Q184*H184</f>
        <v>0.01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165</v>
      </c>
      <c r="AT184" s="230" t="s">
        <v>174</v>
      </c>
      <c r="AU184" s="230" t="s">
        <v>85</v>
      </c>
      <c r="AY184" s="16" t="s">
        <v>124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81</v>
      </c>
      <c r="BK184" s="231">
        <f>ROUND(I184*H184,2)</f>
        <v>0</v>
      </c>
      <c r="BL184" s="16" t="s">
        <v>130</v>
      </c>
      <c r="BM184" s="230" t="s">
        <v>262</v>
      </c>
    </row>
    <row r="185" s="13" customFormat="1">
      <c r="A185" s="13"/>
      <c r="B185" s="232"/>
      <c r="C185" s="233"/>
      <c r="D185" s="234" t="s">
        <v>135</v>
      </c>
      <c r="E185" s="235" t="s">
        <v>1</v>
      </c>
      <c r="F185" s="236" t="s">
        <v>263</v>
      </c>
      <c r="G185" s="233"/>
      <c r="H185" s="237">
        <v>2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135</v>
      </c>
      <c r="AU185" s="243" t="s">
        <v>85</v>
      </c>
      <c r="AV185" s="13" t="s">
        <v>85</v>
      </c>
      <c r="AW185" s="13" t="s">
        <v>32</v>
      </c>
      <c r="AX185" s="13" t="s">
        <v>76</v>
      </c>
      <c r="AY185" s="243" t="s">
        <v>124</v>
      </c>
    </row>
    <row r="186" s="13" customFormat="1">
      <c r="A186" s="13"/>
      <c r="B186" s="232"/>
      <c r="C186" s="233"/>
      <c r="D186" s="234" t="s">
        <v>135</v>
      </c>
      <c r="E186" s="235" t="s">
        <v>1</v>
      </c>
      <c r="F186" s="236" t="s">
        <v>264</v>
      </c>
      <c r="G186" s="233"/>
      <c r="H186" s="237">
        <v>2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135</v>
      </c>
      <c r="AU186" s="243" t="s">
        <v>85</v>
      </c>
      <c r="AV186" s="13" t="s">
        <v>85</v>
      </c>
      <c r="AW186" s="13" t="s">
        <v>32</v>
      </c>
      <c r="AX186" s="13" t="s">
        <v>76</v>
      </c>
      <c r="AY186" s="243" t="s">
        <v>124</v>
      </c>
    </row>
    <row r="187" s="14" customFormat="1">
      <c r="A187" s="14"/>
      <c r="B187" s="244"/>
      <c r="C187" s="245"/>
      <c r="D187" s="234" t="s">
        <v>135</v>
      </c>
      <c r="E187" s="246" t="s">
        <v>1</v>
      </c>
      <c r="F187" s="247" t="s">
        <v>147</v>
      </c>
      <c r="G187" s="245"/>
      <c r="H187" s="248">
        <v>4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135</v>
      </c>
      <c r="AU187" s="254" t="s">
        <v>85</v>
      </c>
      <c r="AV187" s="14" t="s">
        <v>130</v>
      </c>
      <c r="AW187" s="14" t="s">
        <v>32</v>
      </c>
      <c r="AX187" s="14" t="s">
        <v>81</v>
      </c>
      <c r="AY187" s="254" t="s">
        <v>124</v>
      </c>
    </row>
    <row r="188" s="2" customFormat="1" ht="24.15" customHeight="1">
      <c r="A188" s="37"/>
      <c r="B188" s="38"/>
      <c r="C188" s="218" t="s">
        <v>265</v>
      </c>
      <c r="D188" s="218" t="s">
        <v>126</v>
      </c>
      <c r="E188" s="219" t="s">
        <v>266</v>
      </c>
      <c r="F188" s="220" t="s">
        <v>267</v>
      </c>
      <c r="G188" s="221" t="s">
        <v>210</v>
      </c>
      <c r="H188" s="222">
        <v>1263.5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41</v>
      </c>
      <c r="O188" s="90"/>
      <c r="P188" s="228">
        <f>O188*H188</f>
        <v>0</v>
      </c>
      <c r="Q188" s="228">
        <v>0.00033</v>
      </c>
      <c r="R188" s="228">
        <f>Q188*H188</f>
        <v>0.41695500000000002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130</v>
      </c>
      <c r="AT188" s="230" t="s">
        <v>126</v>
      </c>
      <c r="AU188" s="230" t="s">
        <v>85</v>
      </c>
      <c r="AY188" s="16" t="s">
        <v>124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81</v>
      </c>
      <c r="BK188" s="231">
        <f>ROUND(I188*H188,2)</f>
        <v>0</v>
      </c>
      <c r="BL188" s="16" t="s">
        <v>130</v>
      </c>
      <c r="BM188" s="230" t="s">
        <v>268</v>
      </c>
    </row>
    <row r="189" s="2" customFormat="1" ht="24.15" customHeight="1">
      <c r="A189" s="37"/>
      <c r="B189" s="38"/>
      <c r="C189" s="218" t="s">
        <v>269</v>
      </c>
      <c r="D189" s="218" t="s">
        <v>126</v>
      </c>
      <c r="E189" s="219" t="s">
        <v>270</v>
      </c>
      <c r="F189" s="220" t="s">
        <v>271</v>
      </c>
      <c r="G189" s="221" t="s">
        <v>129</v>
      </c>
      <c r="H189" s="222">
        <v>22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41</v>
      </c>
      <c r="O189" s="90"/>
      <c r="P189" s="228">
        <f>O189*H189</f>
        <v>0</v>
      </c>
      <c r="Q189" s="228">
        <v>0.0025999999999999999</v>
      </c>
      <c r="R189" s="228">
        <f>Q189*H189</f>
        <v>0.057200000000000001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130</v>
      </c>
      <c r="AT189" s="230" t="s">
        <v>126</v>
      </c>
      <c r="AU189" s="230" t="s">
        <v>85</v>
      </c>
      <c r="AY189" s="16" t="s">
        <v>124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81</v>
      </c>
      <c r="BK189" s="231">
        <f>ROUND(I189*H189,2)</f>
        <v>0</v>
      </c>
      <c r="BL189" s="16" t="s">
        <v>130</v>
      </c>
      <c r="BM189" s="230" t="s">
        <v>272</v>
      </c>
    </row>
    <row r="190" s="13" customFormat="1">
      <c r="A190" s="13"/>
      <c r="B190" s="232"/>
      <c r="C190" s="233"/>
      <c r="D190" s="234" t="s">
        <v>135</v>
      </c>
      <c r="E190" s="235" t="s">
        <v>1</v>
      </c>
      <c r="F190" s="236" t="s">
        <v>273</v>
      </c>
      <c r="G190" s="233"/>
      <c r="H190" s="237">
        <v>22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135</v>
      </c>
      <c r="AU190" s="243" t="s">
        <v>85</v>
      </c>
      <c r="AV190" s="13" t="s">
        <v>85</v>
      </c>
      <c r="AW190" s="13" t="s">
        <v>32</v>
      </c>
      <c r="AX190" s="13" t="s">
        <v>81</v>
      </c>
      <c r="AY190" s="243" t="s">
        <v>124</v>
      </c>
    </row>
    <row r="191" s="2" customFormat="1" ht="24.15" customHeight="1">
      <c r="A191" s="37"/>
      <c r="B191" s="38"/>
      <c r="C191" s="218" t="s">
        <v>274</v>
      </c>
      <c r="D191" s="218" t="s">
        <v>126</v>
      </c>
      <c r="E191" s="219" t="s">
        <v>275</v>
      </c>
      <c r="F191" s="220" t="s">
        <v>276</v>
      </c>
      <c r="G191" s="221" t="s">
        <v>204</v>
      </c>
      <c r="H191" s="222">
        <v>2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41</v>
      </c>
      <c r="O191" s="90"/>
      <c r="P191" s="228">
        <f>O191*H191</f>
        <v>0</v>
      </c>
      <c r="Q191" s="228">
        <v>0.00054000000000000001</v>
      </c>
      <c r="R191" s="228">
        <f>Q191*H191</f>
        <v>0.00108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130</v>
      </c>
      <c r="AT191" s="230" t="s">
        <v>126</v>
      </c>
      <c r="AU191" s="230" t="s">
        <v>85</v>
      </c>
      <c r="AY191" s="16" t="s">
        <v>124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81</v>
      </c>
      <c r="BK191" s="231">
        <f>ROUND(I191*H191,2)</f>
        <v>0</v>
      </c>
      <c r="BL191" s="16" t="s">
        <v>130</v>
      </c>
      <c r="BM191" s="230" t="s">
        <v>277</v>
      </c>
    </row>
    <row r="192" s="12" customFormat="1" ht="22.8" customHeight="1">
      <c r="A192" s="12"/>
      <c r="B192" s="202"/>
      <c r="C192" s="203"/>
      <c r="D192" s="204" t="s">
        <v>75</v>
      </c>
      <c r="E192" s="216" t="s">
        <v>278</v>
      </c>
      <c r="F192" s="216" t="s">
        <v>279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SUM(P193:P196)</f>
        <v>0</v>
      </c>
      <c r="Q192" s="210"/>
      <c r="R192" s="211">
        <f>SUM(R193:R196)</f>
        <v>0</v>
      </c>
      <c r="S192" s="210"/>
      <c r="T192" s="212">
        <f>SUM(T193:T196)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81</v>
      </c>
      <c r="AT192" s="214" t="s">
        <v>75</v>
      </c>
      <c r="AU192" s="214" t="s">
        <v>81</v>
      </c>
      <c r="AY192" s="213" t="s">
        <v>124</v>
      </c>
      <c r="BK192" s="215">
        <f>SUM(BK193:BK196)</f>
        <v>0</v>
      </c>
    </row>
    <row r="193" s="2" customFormat="1" ht="16.5" customHeight="1">
      <c r="A193" s="37"/>
      <c r="B193" s="38"/>
      <c r="C193" s="218" t="s">
        <v>280</v>
      </c>
      <c r="D193" s="218" t="s">
        <v>126</v>
      </c>
      <c r="E193" s="219" t="s">
        <v>281</v>
      </c>
      <c r="F193" s="220" t="s">
        <v>282</v>
      </c>
      <c r="G193" s="221" t="s">
        <v>157</v>
      </c>
      <c r="H193" s="222">
        <v>3.8999999999999999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41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130</v>
      </c>
      <c r="AT193" s="230" t="s">
        <v>126</v>
      </c>
      <c r="AU193" s="230" t="s">
        <v>85</v>
      </c>
      <c r="AY193" s="16" t="s">
        <v>124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81</v>
      </c>
      <c r="BK193" s="231">
        <f>ROUND(I193*H193,2)</f>
        <v>0</v>
      </c>
      <c r="BL193" s="16" t="s">
        <v>130</v>
      </c>
      <c r="BM193" s="230" t="s">
        <v>283</v>
      </c>
    </row>
    <row r="194" s="2" customFormat="1" ht="24.15" customHeight="1">
      <c r="A194" s="37"/>
      <c r="B194" s="38"/>
      <c r="C194" s="218" t="s">
        <v>284</v>
      </c>
      <c r="D194" s="218" t="s">
        <v>126</v>
      </c>
      <c r="E194" s="219" t="s">
        <v>285</v>
      </c>
      <c r="F194" s="220" t="s">
        <v>286</v>
      </c>
      <c r="G194" s="221" t="s">
        <v>157</v>
      </c>
      <c r="H194" s="222">
        <v>35.100000000000001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41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130</v>
      </c>
      <c r="AT194" s="230" t="s">
        <v>126</v>
      </c>
      <c r="AU194" s="230" t="s">
        <v>85</v>
      </c>
      <c r="AY194" s="16" t="s">
        <v>124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81</v>
      </c>
      <c r="BK194" s="231">
        <f>ROUND(I194*H194,2)</f>
        <v>0</v>
      </c>
      <c r="BL194" s="16" t="s">
        <v>130</v>
      </c>
      <c r="BM194" s="230" t="s">
        <v>287</v>
      </c>
    </row>
    <row r="195" s="13" customFormat="1">
      <c r="A195" s="13"/>
      <c r="B195" s="232"/>
      <c r="C195" s="233"/>
      <c r="D195" s="234" t="s">
        <v>135</v>
      </c>
      <c r="E195" s="233"/>
      <c r="F195" s="236" t="s">
        <v>288</v>
      </c>
      <c r="G195" s="233"/>
      <c r="H195" s="237">
        <v>35.100000000000001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135</v>
      </c>
      <c r="AU195" s="243" t="s">
        <v>85</v>
      </c>
      <c r="AV195" s="13" t="s">
        <v>85</v>
      </c>
      <c r="AW195" s="13" t="s">
        <v>4</v>
      </c>
      <c r="AX195" s="13" t="s">
        <v>81</v>
      </c>
      <c r="AY195" s="243" t="s">
        <v>124</v>
      </c>
    </row>
    <row r="196" s="2" customFormat="1" ht="37.8" customHeight="1">
      <c r="A196" s="37"/>
      <c r="B196" s="38"/>
      <c r="C196" s="218" t="s">
        <v>289</v>
      </c>
      <c r="D196" s="218" t="s">
        <v>126</v>
      </c>
      <c r="E196" s="219" t="s">
        <v>290</v>
      </c>
      <c r="F196" s="220" t="s">
        <v>291</v>
      </c>
      <c r="G196" s="221" t="s">
        <v>157</v>
      </c>
      <c r="H196" s="222">
        <v>3.8999999999999999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41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130</v>
      </c>
      <c r="AT196" s="230" t="s">
        <v>126</v>
      </c>
      <c r="AU196" s="230" t="s">
        <v>85</v>
      </c>
      <c r="AY196" s="16" t="s">
        <v>124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81</v>
      </c>
      <c r="BK196" s="231">
        <f>ROUND(I196*H196,2)</f>
        <v>0</v>
      </c>
      <c r="BL196" s="16" t="s">
        <v>130</v>
      </c>
      <c r="BM196" s="230" t="s">
        <v>292</v>
      </c>
    </row>
    <row r="197" s="12" customFormat="1" ht="22.8" customHeight="1">
      <c r="A197" s="12"/>
      <c r="B197" s="202"/>
      <c r="C197" s="203"/>
      <c r="D197" s="204" t="s">
        <v>75</v>
      </c>
      <c r="E197" s="216" t="s">
        <v>293</v>
      </c>
      <c r="F197" s="216" t="s">
        <v>294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P198</f>
        <v>0</v>
      </c>
      <c r="Q197" s="210"/>
      <c r="R197" s="211">
        <f>R198</f>
        <v>0</v>
      </c>
      <c r="S197" s="210"/>
      <c r="T197" s="212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81</v>
      </c>
      <c r="AT197" s="214" t="s">
        <v>75</v>
      </c>
      <c r="AU197" s="214" t="s">
        <v>81</v>
      </c>
      <c r="AY197" s="213" t="s">
        <v>124</v>
      </c>
      <c r="BK197" s="215">
        <f>BK198</f>
        <v>0</v>
      </c>
    </row>
    <row r="198" s="2" customFormat="1" ht="33" customHeight="1">
      <c r="A198" s="37"/>
      <c r="B198" s="38"/>
      <c r="C198" s="218" t="s">
        <v>295</v>
      </c>
      <c r="D198" s="218" t="s">
        <v>126</v>
      </c>
      <c r="E198" s="219" t="s">
        <v>296</v>
      </c>
      <c r="F198" s="220" t="s">
        <v>297</v>
      </c>
      <c r="G198" s="221" t="s">
        <v>157</v>
      </c>
      <c r="H198" s="222">
        <v>6153.6840000000002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41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130</v>
      </c>
      <c r="AT198" s="230" t="s">
        <v>126</v>
      </c>
      <c r="AU198" s="230" t="s">
        <v>85</v>
      </c>
      <c r="AY198" s="16" t="s">
        <v>124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81</v>
      </c>
      <c r="BK198" s="231">
        <f>ROUND(I198*H198,2)</f>
        <v>0</v>
      </c>
      <c r="BL198" s="16" t="s">
        <v>130</v>
      </c>
      <c r="BM198" s="230" t="s">
        <v>298</v>
      </c>
    </row>
    <row r="199" s="12" customFormat="1" ht="25.92" customHeight="1">
      <c r="A199" s="12"/>
      <c r="B199" s="202"/>
      <c r="C199" s="203"/>
      <c r="D199" s="204" t="s">
        <v>75</v>
      </c>
      <c r="E199" s="205" t="s">
        <v>299</v>
      </c>
      <c r="F199" s="205" t="s">
        <v>300</v>
      </c>
      <c r="G199" s="203"/>
      <c r="H199" s="203"/>
      <c r="I199" s="206"/>
      <c r="J199" s="207">
        <f>BK199</f>
        <v>0</v>
      </c>
      <c r="K199" s="203"/>
      <c r="L199" s="208"/>
      <c r="M199" s="209"/>
      <c r="N199" s="210"/>
      <c r="O199" s="210"/>
      <c r="P199" s="211">
        <f>P200+P202+P204+P206</f>
        <v>0</v>
      </c>
      <c r="Q199" s="210"/>
      <c r="R199" s="211">
        <f>R200+R202+R204+R206</f>
        <v>0</v>
      </c>
      <c r="S199" s="210"/>
      <c r="T199" s="212">
        <f>T200+T202+T204+T206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3" t="s">
        <v>148</v>
      </c>
      <c r="AT199" s="214" t="s">
        <v>75</v>
      </c>
      <c r="AU199" s="214" t="s">
        <v>76</v>
      </c>
      <c r="AY199" s="213" t="s">
        <v>124</v>
      </c>
      <c r="BK199" s="215">
        <f>BK200+BK202+BK204+BK206</f>
        <v>0</v>
      </c>
    </row>
    <row r="200" s="12" customFormat="1" ht="22.8" customHeight="1">
      <c r="A200" s="12"/>
      <c r="B200" s="202"/>
      <c r="C200" s="203"/>
      <c r="D200" s="204" t="s">
        <v>75</v>
      </c>
      <c r="E200" s="216" t="s">
        <v>301</v>
      </c>
      <c r="F200" s="216" t="s">
        <v>302</v>
      </c>
      <c r="G200" s="203"/>
      <c r="H200" s="203"/>
      <c r="I200" s="206"/>
      <c r="J200" s="217">
        <f>BK200</f>
        <v>0</v>
      </c>
      <c r="K200" s="203"/>
      <c r="L200" s="208"/>
      <c r="M200" s="209"/>
      <c r="N200" s="210"/>
      <c r="O200" s="210"/>
      <c r="P200" s="211">
        <f>P201</f>
        <v>0</v>
      </c>
      <c r="Q200" s="210"/>
      <c r="R200" s="211">
        <f>R201</f>
        <v>0</v>
      </c>
      <c r="S200" s="210"/>
      <c r="T200" s="212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3" t="s">
        <v>148</v>
      </c>
      <c r="AT200" s="214" t="s">
        <v>75</v>
      </c>
      <c r="AU200" s="214" t="s">
        <v>81</v>
      </c>
      <c r="AY200" s="213" t="s">
        <v>124</v>
      </c>
      <c r="BK200" s="215">
        <f>BK201</f>
        <v>0</v>
      </c>
    </row>
    <row r="201" s="2" customFormat="1" ht="16.5" customHeight="1">
      <c r="A201" s="37"/>
      <c r="B201" s="38"/>
      <c r="C201" s="218" t="s">
        <v>303</v>
      </c>
      <c r="D201" s="218" t="s">
        <v>126</v>
      </c>
      <c r="E201" s="219" t="s">
        <v>304</v>
      </c>
      <c r="F201" s="220" t="s">
        <v>305</v>
      </c>
      <c r="G201" s="221" t="s">
        <v>306</v>
      </c>
      <c r="H201" s="222">
        <v>1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41</v>
      </c>
      <c r="O201" s="90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307</v>
      </c>
      <c r="AT201" s="230" t="s">
        <v>126</v>
      </c>
      <c r="AU201" s="230" t="s">
        <v>85</v>
      </c>
      <c r="AY201" s="16" t="s">
        <v>124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81</v>
      </c>
      <c r="BK201" s="231">
        <f>ROUND(I201*H201,2)</f>
        <v>0</v>
      </c>
      <c r="BL201" s="16" t="s">
        <v>307</v>
      </c>
      <c r="BM201" s="230" t="s">
        <v>308</v>
      </c>
    </row>
    <row r="202" s="12" customFormat="1" ht="22.8" customHeight="1">
      <c r="A202" s="12"/>
      <c r="B202" s="202"/>
      <c r="C202" s="203"/>
      <c r="D202" s="204" t="s">
        <v>75</v>
      </c>
      <c r="E202" s="216" t="s">
        <v>309</v>
      </c>
      <c r="F202" s="216" t="s">
        <v>310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P203</f>
        <v>0</v>
      </c>
      <c r="Q202" s="210"/>
      <c r="R202" s="211">
        <f>R203</f>
        <v>0</v>
      </c>
      <c r="S202" s="210"/>
      <c r="T202" s="212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148</v>
      </c>
      <c r="AT202" s="214" t="s">
        <v>75</v>
      </c>
      <c r="AU202" s="214" t="s">
        <v>81</v>
      </c>
      <c r="AY202" s="213" t="s">
        <v>124</v>
      </c>
      <c r="BK202" s="215">
        <f>BK203</f>
        <v>0</v>
      </c>
    </row>
    <row r="203" s="2" customFormat="1" ht="37.8" customHeight="1">
      <c r="A203" s="37"/>
      <c r="B203" s="38"/>
      <c r="C203" s="218" t="s">
        <v>311</v>
      </c>
      <c r="D203" s="218" t="s">
        <v>126</v>
      </c>
      <c r="E203" s="219" t="s">
        <v>312</v>
      </c>
      <c r="F203" s="220" t="s">
        <v>313</v>
      </c>
      <c r="G203" s="221" t="s">
        <v>306</v>
      </c>
      <c r="H203" s="222">
        <v>1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41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307</v>
      </c>
      <c r="AT203" s="230" t="s">
        <v>126</v>
      </c>
      <c r="AU203" s="230" t="s">
        <v>85</v>
      </c>
      <c r="AY203" s="16" t="s">
        <v>124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81</v>
      </c>
      <c r="BK203" s="231">
        <f>ROUND(I203*H203,2)</f>
        <v>0</v>
      </c>
      <c r="BL203" s="16" t="s">
        <v>307</v>
      </c>
      <c r="BM203" s="230" t="s">
        <v>314</v>
      </c>
    </row>
    <row r="204" s="12" customFormat="1" ht="22.8" customHeight="1">
      <c r="A204" s="12"/>
      <c r="B204" s="202"/>
      <c r="C204" s="203"/>
      <c r="D204" s="204" t="s">
        <v>75</v>
      </c>
      <c r="E204" s="216" t="s">
        <v>315</v>
      </c>
      <c r="F204" s="216" t="s">
        <v>316</v>
      </c>
      <c r="G204" s="203"/>
      <c r="H204" s="203"/>
      <c r="I204" s="206"/>
      <c r="J204" s="217">
        <f>BK204</f>
        <v>0</v>
      </c>
      <c r="K204" s="203"/>
      <c r="L204" s="208"/>
      <c r="M204" s="209"/>
      <c r="N204" s="210"/>
      <c r="O204" s="210"/>
      <c r="P204" s="211">
        <f>P205</f>
        <v>0</v>
      </c>
      <c r="Q204" s="210"/>
      <c r="R204" s="211">
        <f>R205</f>
        <v>0</v>
      </c>
      <c r="S204" s="210"/>
      <c r="T204" s="212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3" t="s">
        <v>148</v>
      </c>
      <c r="AT204" s="214" t="s">
        <v>75</v>
      </c>
      <c r="AU204" s="214" t="s">
        <v>81</v>
      </c>
      <c r="AY204" s="213" t="s">
        <v>124</v>
      </c>
      <c r="BK204" s="215">
        <f>BK205</f>
        <v>0</v>
      </c>
    </row>
    <row r="205" s="2" customFormat="1" ht="24.15" customHeight="1">
      <c r="A205" s="37"/>
      <c r="B205" s="38"/>
      <c r="C205" s="218" t="s">
        <v>317</v>
      </c>
      <c r="D205" s="218" t="s">
        <v>126</v>
      </c>
      <c r="E205" s="219" t="s">
        <v>318</v>
      </c>
      <c r="F205" s="220" t="s">
        <v>319</v>
      </c>
      <c r="G205" s="221" t="s">
        <v>306</v>
      </c>
      <c r="H205" s="222">
        <v>1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41</v>
      </c>
      <c r="O205" s="90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307</v>
      </c>
      <c r="AT205" s="230" t="s">
        <v>126</v>
      </c>
      <c r="AU205" s="230" t="s">
        <v>85</v>
      </c>
      <c r="AY205" s="16" t="s">
        <v>124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81</v>
      </c>
      <c r="BK205" s="231">
        <f>ROUND(I205*H205,2)</f>
        <v>0</v>
      </c>
      <c r="BL205" s="16" t="s">
        <v>307</v>
      </c>
      <c r="BM205" s="230" t="s">
        <v>320</v>
      </c>
    </row>
    <row r="206" s="12" customFormat="1" ht="22.8" customHeight="1">
      <c r="A206" s="12"/>
      <c r="B206" s="202"/>
      <c r="C206" s="203"/>
      <c r="D206" s="204" t="s">
        <v>75</v>
      </c>
      <c r="E206" s="216" t="s">
        <v>321</v>
      </c>
      <c r="F206" s="216" t="s">
        <v>322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P207</f>
        <v>0</v>
      </c>
      <c r="Q206" s="210"/>
      <c r="R206" s="211">
        <f>R207</f>
        <v>0</v>
      </c>
      <c r="S206" s="210"/>
      <c r="T206" s="212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148</v>
      </c>
      <c r="AT206" s="214" t="s">
        <v>75</v>
      </c>
      <c r="AU206" s="214" t="s">
        <v>81</v>
      </c>
      <c r="AY206" s="213" t="s">
        <v>124</v>
      </c>
      <c r="BK206" s="215">
        <f>BK207</f>
        <v>0</v>
      </c>
    </row>
    <row r="207" s="2" customFormat="1" ht="16.5" customHeight="1">
      <c r="A207" s="37"/>
      <c r="B207" s="38"/>
      <c r="C207" s="218" t="s">
        <v>323</v>
      </c>
      <c r="D207" s="218" t="s">
        <v>126</v>
      </c>
      <c r="E207" s="219" t="s">
        <v>324</v>
      </c>
      <c r="F207" s="220" t="s">
        <v>325</v>
      </c>
      <c r="G207" s="221" t="s">
        <v>306</v>
      </c>
      <c r="H207" s="222">
        <v>1</v>
      </c>
      <c r="I207" s="223"/>
      <c r="J207" s="224">
        <f>ROUND(I207*H207,2)</f>
        <v>0</v>
      </c>
      <c r="K207" s="225"/>
      <c r="L207" s="43"/>
      <c r="M207" s="266" t="s">
        <v>1</v>
      </c>
      <c r="N207" s="267" t="s">
        <v>41</v>
      </c>
      <c r="O207" s="268"/>
      <c r="P207" s="269">
        <f>O207*H207</f>
        <v>0</v>
      </c>
      <c r="Q207" s="269">
        <v>0</v>
      </c>
      <c r="R207" s="269">
        <f>Q207*H207</f>
        <v>0</v>
      </c>
      <c r="S207" s="269">
        <v>0</v>
      </c>
      <c r="T207" s="27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307</v>
      </c>
      <c r="AT207" s="230" t="s">
        <v>126</v>
      </c>
      <c r="AU207" s="230" t="s">
        <v>85</v>
      </c>
      <c r="AY207" s="16" t="s">
        <v>124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81</v>
      </c>
      <c r="BK207" s="231">
        <f>ROUND(I207*H207,2)</f>
        <v>0</v>
      </c>
      <c r="BL207" s="16" t="s">
        <v>307</v>
      </c>
      <c r="BM207" s="230" t="s">
        <v>326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3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L38NYD3Zl5wdED7CoCAHSovoXLjRJCzsDX/U6oNWDQcS8iIMsNITzuf7C7sb3cV9cP29o67FoJItxK9VLguv9A==" hashValue="CVxgerrzhaCwHOn6r4uY+Q8sVxfqJrmls18mdohTToCtonIa6X38MVZ6LAwA25GyDo73AR7108BSOZ6cH59v3w==" algorithmName="SHA-512" password="CC35"/>
  <autoFilter ref="C128:K207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85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CYKLOSTEZKA PRUŠÁNKY - MORAVSKÝ ŽIŽKOV - k.ú. Prušánky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327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13. 6. 2023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ROUND((SUM(BE124:BE141)),  2)</f>
        <v>0</v>
      </c>
      <c r="G33" s="37"/>
      <c r="H33" s="37"/>
      <c r="I33" s="154">
        <v>0.20999999999999999</v>
      </c>
      <c r="J33" s="153">
        <f>ROUND(((SUM(BE124:BE141))*I33),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ROUND((SUM(BF124:BF141)),  2)</f>
        <v>0</v>
      </c>
      <c r="G34" s="37"/>
      <c r="H34" s="37"/>
      <c r="I34" s="154">
        <v>0.12</v>
      </c>
      <c r="J34" s="153">
        <f>ROUND(((SUM(BF124:BF141))*I34),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ROUND((SUM(BG124:BG141)),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ROUND((SUM(BH124:BH141)),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ROUND((SUM(BI124:BI141)),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CYKLOSTEZKA PRUŠÁNKY - MORAVSKÝ ŽIŽKOV - k.ú. Prušánky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2 - neuznatelné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k.ú. Prušánky</v>
      </c>
      <c r="G89" s="39"/>
      <c r="H89" s="39"/>
      <c r="I89" s="31" t="s">
        <v>22</v>
      </c>
      <c r="J89" s="78" t="str">
        <f>IF(J12="","",J12)</f>
        <v>13. 6. 2023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Prušánky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Projekce DS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97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J129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8"/>
      <c r="C100" s="179"/>
      <c r="D100" s="180" t="s">
        <v>104</v>
      </c>
      <c r="E100" s="181"/>
      <c r="F100" s="181"/>
      <c r="G100" s="181"/>
      <c r="H100" s="181"/>
      <c r="I100" s="181"/>
      <c r="J100" s="182">
        <f>J132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4"/>
      <c r="C101" s="185"/>
      <c r="D101" s="186" t="s">
        <v>105</v>
      </c>
      <c r="E101" s="187"/>
      <c r="F101" s="187"/>
      <c r="G101" s="187"/>
      <c r="H101" s="187"/>
      <c r="I101" s="187"/>
      <c r="J101" s="188">
        <f>J133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106</v>
      </c>
      <c r="E102" s="187"/>
      <c r="F102" s="187"/>
      <c r="G102" s="187"/>
      <c r="H102" s="187"/>
      <c r="I102" s="187"/>
      <c r="J102" s="188">
        <f>J135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107</v>
      </c>
      <c r="E103" s="187"/>
      <c r="F103" s="187"/>
      <c r="G103" s="187"/>
      <c r="H103" s="187"/>
      <c r="I103" s="187"/>
      <c r="J103" s="188">
        <f>J137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108</v>
      </c>
      <c r="E104" s="187"/>
      <c r="F104" s="187"/>
      <c r="G104" s="187"/>
      <c r="H104" s="187"/>
      <c r="I104" s="187"/>
      <c r="J104" s="188">
        <f>J140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CYKLOSTEZKA PRUŠÁNKY - MORAVSKÝ ŽIŽKOV - k.ú. Prušánky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89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2 - neuznatelné náklady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k.ú. Prušánky</v>
      </c>
      <c r="G118" s="39"/>
      <c r="H118" s="39"/>
      <c r="I118" s="31" t="s">
        <v>22</v>
      </c>
      <c r="J118" s="78" t="str">
        <f>IF(J12="","",J12)</f>
        <v>13. 6. 2023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Obec Prušánky</v>
      </c>
      <c r="G120" s="39"/>
      <c r="H120" s="39"/>
      <c r="I120" s="31" t="s">
        <v>30</v>
      </c>
      <c r="J120" s="35" t="str">
        <f>E21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IF(E18="","",E18)</f>
        <v>Vyplň údaj</v>
      </c>
      <c r="G121" s="39"/>
      <c r="H121" s="39"/>
      <c r="I121" s="31" t="s">
        <v>33</v>
      </c>
      <c r="J121" s="35" t="str">
        <f>E24</f>
        <v>Projekce DS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110</v>
      </c>
      <c r="D123" s="193" t="s">
        <v>61</v>
      </c>
      <c r="E123" s="193" t="s">
        <v>57</v>
      </c>
      <c r="F123" s="193" t="s">
        <v>58</v>
      </c>
      <c r="G123" s="193" t="s">
        <v>111</v>
      </c>
      <c r="H123" s="193" t="s">
        <v>112</v>
      </c>
      <c r="I123" s="193" t="s">
        <v>113</v>
      </c>
      <c r="J123" s="194" t="s">
        <v>93</v>
      </c>
      <c r="K123" s="195" t="s">
        <v>114</v>
      </c>
      <c r="L123" s="196"/>
      <c r="M123" s="99" t="s">
        <v>1</v>
      </c>
      <c r="N123" s="100" t="s">
        <v>40</v>
      </c>
      <c r="O123" s="100" t="s">
        <v>115</v>
      </c>
      <c r="P123" s="100" t="s">
        <v>116</v>
      </c>
      <c r="Q123" s="100" t="s">
        <v>117</v>
      </c>
      <c r="R123" s="100" t="s">
        <v>118</v>
      </c>
      <c r="S123" s="100" t="s">
        <v>119</v>
      </c>
      <c r="T123" s="101" t="s">
        <v>120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121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P125+P132</f>
        <v>0</v>
      </c>
      <c r="Q124" s="103"/>
      <c r="R124" s="199">
        <f>R125+R132</f>
        <v>0.001</v>
      </c>
      <c r="S124" s="103"/>
      <c r="T124" s="200">
        <f>T125+T132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75</v>
      </c>
      <c r="AU124" s="16" t="s">
        <v>95</v>
      </c>
      <c r="BK124" s="201">
        <f>BK125+BK132</f>
        <v>0</v>
      </c>
    </row>
    <row r="125" s="12" customFormat="1" ht="25.92" customHeight="1">
      <c r="A125" s="12"/>
      <c r="B125" s="202"/>
      <c r="C125" s="203"/>
      <c r="D125" s="204" t="s">
        <v>75</v>
      </c>
      <c r="E125" s="205" t="s">
        <v>122</v>
      </c>
      <c r="F125" s="205" t="s">
        <v>123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P126+P129</f>
        <v>0</v>
      </c>
      <c r="Q125" s="210"/>
      <c r="R125" s="211">
        <f>R126+R129</f>
        <v>0.001</v>
      </c>
      <c r="S125" s="210"/>
      <c r="T125" s="212">
        <f>T126+T129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81</v>
      </c>
      <c r="AT125" s="214" t="s">
        <v>75</v>
      </c>
      <c r="AU125" s="214" t="s">
        <v>76</v>
      </c>
      <c r="AY125" s="213" t="s">
        <v>124</v>
      </c>
      <c r="BK125" s="215">
        <f>BK126+BK129</f>
        <v>0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81</v>
      </c>
      <c r="F126" s="216" t="s">
        <v>125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SUM(P127:P128)</f>
        <v>0</v>
      </c>
      <c r="Q126" s="210"/>
      <c r="R126" s="211">
        <f>SUM(R127:R128)</f>
        <v>0</v>
      </c>
      <c r="S126" s="210"/>
      <c r="T126" s="21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81</v>
      </c>
      <c r="AT126" s="214" t="s">
        <v>75</v>
      </c>
      <c r="AU126" s="214" t="s">
        <v>81</v>
      </c>
      <c r="AY126" s="213" t="s">
        <v>124</v>
      </c>
      <c r="BK126" s="215">
        <f>SUM(BK127:BK128)</f>
        <v>0</v>
      </c>
    </row>
    <row r="127" s="2" customFormat="1" ht="33" customHeight="1">
      <c r="A127" s="37"/>
      <c r="B127" s="38"/>
      <c r="C127" s="218" t="s">
        <v>81</v>
      </c>
      <c r="D127" s="218" t="s">
        <v>126</v>
      </c>
      <c r="E127" s="219" t="s">
        <v>328</v>
      </c>
      <c r="F127" s="220" t="s">
        <v>329</v>
      </c>
      <c r="G127" s="221" t="s">
        <v>129</v>
      </c>
      <c r="H127" s="222">
        <v>8632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41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130</v>
      </c>
      <c r="AT127" s="230" t="s">
        <v>126</v>
      </c>
      <c r="AU127" s="230" t="s">
        <v>85</v>
      </c>
      <c r="AY127" s="16" t="s">
        <v>124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81</v>
      </c>
      <c r="BK127" s="231">
        <f>ROUND(I127*H127,2)</f>
        <v>0</v>
      </c>
      <c r="BL127" s="16" t="s">
        <v>130</v>
      </c>
      <c r="BM127" s="230" t="s">
        <v>330</v>
      </c>
    </row>
    <row r="128" s="13" customFormat="1">
      <c r="A128" s="13"/>
      <c r="B128" s="232"/>
      <c r="C128" s="233"/>
      <c r="D128" s="234" t="s">
        <v>135</v>
      </c>
      <c r="E128" s="235" t="s">
        <v>1</v>
      </c>
      <c r="F128" s="236" t="s">
        <v>331</v>
      </c>
      <c r="G128" s="233"/>
      <c r="H128" s="237">
        <v>8632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135</v>
      </c>
      <c r="AU128" s="243" t="s">
        <v>85</v>
      </c>
      <c r="AV128" s="13" t="s">
        <v>85</v>
      </c>
      <c r="AW128" s="13" t="s">
        <v>32</v>
      </c>
      <c r="AX128" s="13" t="s">
        <v>81</v>
      </c>
      <c r="AY128" s="243" t="s">
        <v>124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169</v>
      </c>
      <c r="F129" s="216" t="s">
        <v>254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SUM(P130:P131)</f>
        <v>0</v>
      </c>
      <c r="Q129" s="210"/>
      <c r="R129" s="211">
        <f>SUM(R130:R131)</f>
        <v>0.001</v>
      </c>
      <c r="S129" s="210"/>
      <c r="T129" s="21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81</v>
      </c>
      <c r="AT129" s="214" t="s">
        <v>75</v>
      </c>
      <c r="AU129" s="214" t="s">
        <v>81</v>
      </c>
      <c r="AY129" s="213" t="s">
        <v>124</v>
      </c>
      <c r="BK129" s="215">
        <f>SUM(BK130:BK131)</f>
        <v>0</v>
      </c>
    </row>
    <row r="130" s="2" customFormat="1" ht="21.75" customHeight="1">
      <c r="A130" s="37"/>
      <c r="B130" s="38"/>
      <c r="C130" s="255" t="s">
        <v>85</v>
      </c>
      <c r="D130" s="255" t="s">
        <v>174</v>
      </c>
      <c r="E130" s="256" t="s">
        <v>332</v>
      </c>
      <c r="F130" s="257" t="s">
        <v>333</v>
      </c>
      <c r="G130" s="258" t="s">
        <v>204</v>
      </c>
      <c r="H130" s="259">
        <v>2</v>
      </c>
      <c r="I130" s="260"/>
      <c r="J130" s="261">
        <f>ROUND(I130*H130,2)</f>
        <v>0</v>
      </c>
      <c r="K130" s="262"/>
      <c r="L130" s="263"/>
      <c r="M130" s="264" t="s">
        <v>1</v>
      </c>
      <c r="N130" s="265" t="s">
        <v>41</v>
      </c>
      <c r="O130" s="90"/>
      <c r="P130" s="228">
        <f>O130*H130</f>
        <v>0</v>
      </c>
      <c r="Q130" s="228">
        <v>0.00050000000000000001</v>
      </c>
      <c r="R130" s="228">
        <f>Q130*H130</f>
        <v>0.001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165</v>
      </c>
      <c r="AT130" s="230" t="s">
        <v>174</v>
      </c>
      <c r="AU130" s="230" t="s">
        <v>85</v>
      </c>
      <c r="AY130" s="16" t="s">
        <v>124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81</v>
      </c>
      <c r="BK130" s="231">
        <f>ROUND(I130*H130,2)</f>
        <v>0</v>
      </c>
      <c r="BL130" s="16" t="s">
        <v>130</v>
      </c>
      <c r="BM130" s="230" t="s">
        <v>334</v>
      </c>
    </row>
    <row r="131" s="13" customFormat="1">
      <c r="A131" s="13"/>
      <c r="B131" s="232"/>
      <c r="C131" s="233"/>
      <c r="D131" s="234" t="s">
        <v>135</v>
      </c>
      <c r="E131" s="235" t="s">
        <v>1</v>
      </c>
      <c r="F131" s="236" t="s">
        <v>335</v>
      </c>
      <c r="G131" s="233"/>
      <c r="H131" s="237">
        <v>2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135</v>
      </c>
      <c r="AU131" s="243" t="s">
        <v>85</v>
      </c>
      <c r="AV131" s="13" t="s">
        <v>85</v>
      </c>
      <c r="AW131" s="13" t="s">
        <v>32</v>
      </c>
      <c r="AX131" s="13" t="s">
        <v>81</v>
      </c>
      <c r="AY131" s="243" t="s">
        <v>124</v>
      </c>
    </row>
    <row r="132" s="12" customFormat="1" ht="25.92" customHeight="1">
      <c r="A132" s="12"/>
      <c r="B132" s="202"/>
      <c r="C132" s="203"/>
      <c r="D132" s="204" t="s">
        <v>75</v>
      </c>
      <c r="E132" s="205" t="s">
        <v>299</v>
      </c>
      <c r="F132" s="205" t="s">
        <v>300</v>
      </c>
      <c r="G132" s="203"/>
      <c r="H132" s="203"/>
      <c r="I132" s="206"/>
      <c r="J132" s="207">
        <f>BK132</f>
        <v>0</v>
      </c>
      <c r="K132" s="203"/>
      <c r="L132" s="208"/>
      <c r="M132" s="209"/>
      <c r="N132" s="210"/>
      <c r="O132" s="210"/>
      <c r="P132" s="211">
        <f>P133+P135+P137+P140</f>
        <v>0</v>
      </c>
      <c r="Q132" s="210"/>
      <c r="R132" s="211">
        <f>R133+R135+R137+R140</f>
        <v>0</v>
      </c>
      <c r="S132" s="210"/>
      <c r="T132" s="212">
        <f>T133+T135+T137+T140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148</v>
      </c>
      <c r="AT132" s="214" t="s">
        <v>75</v>
      </c>
      <c r="AU132" s="214" t="s">
        <v>76</v>
      </c>
      <c r="AY132" s="213" t="s">
        <v>124</v>
      </c>
      <c r="BK132" s="215">
        <f>BK133+BK135+BK137+BK140</f>
        <v>0</v>
      </c>
    </row>
    <row r="133" s="12" customFormat="1" ht="22.8" customHeight="1">
      <c r="A133" s="12"/>
      <c r="B133" s="202"/>
      <c r="C133" s="203"/>
      <c r="D133" s="204" t="s">
        <v>75</v>
      </c>
      <c r="E133" s="216" t="s">
        <v>301</v>
      </c>
      <c r="F133" s="216" t="s">
        <v>302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P134</f>
        <v>0</v>
      </c>
      <c r="Q133" s="210"/>
      <c r="R133" s="211">
        <f>R134</f>
        <v>0</v>
      </c>
      <c r="S133" s="210"/>
      <c r="T133" s="212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148</v>
      </c>
      <c r="AT133" s="214" t="s">
        <v>75</v>
      </c>
      <c r="AU133" s="214" t="s">
        <v>81</v>
      </c>
      <c r="AY133" s="213" t="s">
        <v>124</v>
      </c>
      <c r="BK133" s="215">
        <f>BK134</f>
        <v>0</v>
      </c>
    </row>
    <row r="134" s="2" customFormat="1" ht="16.5" customHeight="1">
      <c r="A134" s="37"/>
      <c r="B134" s="38"/>
      <c r="C134" s="218" t="s">
        <v>137</v>
      </c>
      <c r="D134" s="218" t="s">
        <v>126</v>
      </c>
      <c r="E134" s="219" t="s">
        <v>336</v>
      </c>
      <c r="F134" s="220" t="s">
        <v>337</v>
      </c>
      <c r="G134" s="221" t="s">
        <v>306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41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307</v>
      </c>
      <c r="AT134" s="230" t="s">
        <v>126</v>
      </c>
      <c r="AU134" s="230" t="s">
        <v>85</v>
      </c>
      <c r="AY134" s="16" t="s">
        <v>124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81</v>
      </c>
      <c r="BK134" s="231">
        <f>ROUND(I134*H134,2)</f>
        <v>0</v>
      </c>
      <c r="BL134" s="16" t="s">
        <v>307</v>
      </c>
      <c r="BM134" s="230" t="s">
        <v>338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309</v>
      </c>
      <c r="F135" s="216" t="s">
        <v>310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P136</f>
        <v>0</v>
      </c>
      <c r="Q135" s="210"/>
      <c r="R135" s="211">
        <f>R136</f>
        <v>0</v>
      </c>
      <c r="S135" s="210"/>
      <c r="T135" s="212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148</v>
      </c>
      <c r="AT135" s="214" t="s">
        <v>75</v>
      </c>
      <c r="AU135" s="214" t="s">
        <v>81</v>
      </c>
      <c r="AY135" s="213" t="s">
        <v>124</v>
      </c>
      <c r="BK135" s="215">
        <f>BK136</f>
        <v>0</v>
      </c>
    </row>
    <row r="136" s="2" customFormat="1" ht="49.05" customHeight="1">
      <c r="A136" s="37"/>
      <c r="B136" s="38"/>
      <c r="C136" s="218" t="s">
        <v>130</v>
      </c>
      <c r="D136" s="218" t="s">
        <v>126</v>
      </c>
      <c r="E136" s="219" t="s">
        <v>339</v>
      </c>
      <c r="F136" s="220" t="s">
        <v>340</v>
      </c>
      <c r="G136" s="221" t="s">
        <v>306</v>
      </c>
      <c r="H136" s="222">
        <v>1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41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307</v>
      </c>
      <c r="AT136" s="230" t="s">
        <v>126</v>
      </c>
      <c r="AU136" s="230" t="s">
        <v>85</v>
      </c>
      <c r="AY136" s="16" t="s">
        <v>124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81</v>
      </c>
      <c r="BK136" s="231">
        <f>ROUND(I136*H136,2)</f>
        <v>0</v>
      </c>
      <c r="BL136" s="16" t="s">
        <v>307</v>
      </c>
      <c r="BM136" s="230" t="s">
        <v>341</v>
      </c>
    </row>
    <row r="137" s="12" customFormat="1" ht="22.8" customHeight="1">
      <c r="A137" s="12"/>
      <c r="B137" s="202"/>
      <c r="C137" s="203"/>
      <c r="D137" s="204" t="s">
        <v>75</v>
      </c>
      <c r="E137" s="216" t="s">
        <v>315</v>
      </c>
      <c r="F137" s="216" t="s">
        <v>316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SUM(P138:P139)</f>
        <v>0</v>
      </c>
      <c r="Q137" s="210"/>
      <c r="R137" s="211">
        <f>SUM(R138:R139)</f>
        <v>0</v>
      </c>
      <c r="S137" s="210"/>
      <c r="T137" s="212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148</v>
      </c>
      <c r="AT137" s="214" t="s">
        <v>75</v>
      </c>
      <c r="AU137" s="214" t="s">
        <v>81</v>
      </c>
      <c r="AY137" s="213" t="s">
        <v>124</v>
      </c>
      <c r="BK137" s="215">
        <f>SUM(BK138:BK139)</f>
        <v>0</v>
      </c>
    </row>
    <row r="138" s="2" customFormat="1" ht="16.5" customHeight="1">
      <c r="A138" s="37"/>
      <c r="B138" s="38"/>
      <c r="C138" s="218" t="s">
        <v>148</v>
      </c>
      <c r="D138" s="218" t="s">
        <v>126</v>
      </c>
      <c r="E138" s="219" t="s">
        <v>342</v>
      </c>
      <c r="F138" s="220" t="s">
        <v>343</v>
      </c>
      <c r="G138" s="221" t="s">
        <v>306</v>
      </c>
      <c r="H138" s="222">
        <v>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41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307</v>
      </c>
      <c r="AT138" s="230" t="s">
        <v>126</v>
      </c>
      <c r="AU138" s="230" t="s">
        <v>85</v>
      </c>
      <c r="AY138" s="16" t="s">
        <v>124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81</v>
      </c>
      <c r="BK138" s="231">
        <f>ROUND(I138*H138,2)</f>
        <v>0</v>
      </c>
      <c r="BL138" s="16" t="s">
        <v>307</v>
      </c>
      <c r="BM138" s="230" t="s">
        <v>344</v>
      </c>
    </row>
    <row r="139" s="2" customFormat="1" ht="16.5" customHeight="1">
      <c r="A139" s="37"/>
      <c r="B139" s="38"/>
      <c r="C139" s="218" t="s">
        <v>154</v>
      </c>
      <c r="D139" s="218" t="s">
        <v>126</v>
      </c>
      <c r="E139" s="219" t="s">
        <v>345</v>
      </c>
      <c r="F139" s="220" t="s">
        <v>346</v>
      </c>
      <c r="G139" s="221" t="s">
        <v>306</v>
      </c>
      <c r="H139" s="222">
        <v>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41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307</v>
      </c>
      <c r="AT139" s="230" t="s">
        <v>126</v>
      </c>
      <c r="AU139" s="230" t="s">
        <v>85</v>
      </c>
      <c r="AY139" s="16" t="s">
        <v>124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81</v>
      </c>
      <c r="BK139" s="231">
        <f>ROUND(I139*H139,2)</f>
        <v>0</v>
      </c>
      <c r="BL139" s="16" t="s">
        <v>307</v>
      </c>
      <c r="BM139" s="230" t="s">
        <v>347</v>
      </c>
    </row>
    <row r="140" s="12" customFormat="1" ht="22.8" customHeight="1">
      <c r="A140" s="12"/>
      <c r="B140" s="202"/>
      <c r="C140" s="203"/>
      <c r="D140" s="204" t="s">
        <v>75</v>
      </c>
      <c r="E140" s="216" t="s">
        <v>321</v>
      </c>
      <c r="F140" s="216" t="s">
        <v>322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P141</f>
        <v>0</v>
      </c>
      <c r="Q140" s="210"/>
      <c r="R140" s="211">
        <f>R141</f>
        <v>0</v>
      </c>
      <c r="S140" s="210"/>
      <c r="T140" s="212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148</v>
      </c>
      <c r="AT140" s="214" t="s">
        <v>75</v>
      </c>
      <c r="AU140" s="214" t="s">
        <v>81</v>
      </c>
      <c r="AY140" s="213" t="s">
        <v>124</v>
      </c>
      <c r="BK140" s="215">
        <f>BK141</f>
        <v>0</v>
      </c>
    </row>
    <row r="141" s="2" customFormat="1" ht="44.25" customHeight="1">
      <c r="A141" s="37"/>
      <c r="B141" s="38"/>
      <c r="C141" s="218" t="s">
        <v>160</v>
      </c>
      <c r="D141" s="218" t="s">
        <v>126</v>
      </c>
      <c r="E141" s="219" t="s">
        <v>348</v>
      </c>
      <c r="F141" s="220" t="s">
        <v>349</v>
      </c>
      <c r="G141" s="221" t="s">
        <v>306</v>
      </c>
      <c r="H141" s="222">
        <v>1</v>
      </c>
      <c r="I141" s="223"/>
      <c r="J141" s="224">
        <f>ROUND(I141*H141,2)</f>
        <v>0</v>
      </c>
      <c r="K141" s="225"/>
      <c r="L141" s="43"/>
      <c r="M141" s="266" t="s">
        <v>1</v>
      </c>
      <c r="N141" s="267" t="s">
        <v>41</v>
      </c>
      <c r="O141" s="268"/>
      <c r="P141" s="269">
        <f>O141*H141</f>
        <v>0</v>
      </c>
      <c r="Q141" s="269">
        <v>0</v>
      </c>
      <c r="R141" s="269">
        <f>Q141*H141</f>
        <v>0</v>
      </c>
      <c r="S141" s="269">
        <v>0</v>
      </c>
      <c r="T141" s="27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0" t="s">
        <v>307</v>
      </c>
      <c r="AT141" s="230" t="s">
        <v>126</v>
      </c>
      <c r="AU141" s="230" t="s">
        <v>85</v>
      </c>
      <c r="AY141" s="16" t="s">
        <v>124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6" t="s">
        <v>81</v>
      </c>
      <c r="BK141" s="231">
        <f>ROUND(I141*H141,2)</f>
        <v>0</v>
      </c>
      <c r="BL141" s="16" t="s">
        <v>307</v>
      </c>
      <c r="BM141" s="230" t="s">
        <v>350</v>
      </c>
    </row>
    <row r="142" s="2" customFormat="1" ht="6.96" customHeight="1">
      <c r="A142" s="37"/>
      <c r="B142" s="65"/>
      <c r="C142" s="66"/>
      <c r="D142" s="66"/>
      <c r="E142" s="66"/>
      <c r="F142" s="66"/>
      <c r="G142" s="66"/>
      <c r="H142" s="66"/>
      <c r="I142" s="66"/>
      <c r="J142" s="66"/>
      <c r="K142" s="66"/>
      <c r="L142" s="43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sheetProtection sheet="1" autoFilter="0" formatColumns="0" formatRows="0" objects="1" scenarios="1" spinCount="100000" saltValue="6Vh639xGlmGaPXzp+IpfjbQOtzGOBsTRpBlPi1p0bzlQz2xghTl+/+Qyv23pBECSYG/HZvUYjV62o1AKzcAStg==" hashValue="MoEbGAhB/I+09gGFW+UgHGuhq7Lnz8wXg0g007DjNDeoVdXZWcgFKJ7lDp81Hqc9RMZWj9AEIC5S3DHY7aqlmA==" algorithmName="SHA-512" password="CC35"/>
  <autoFilter ref="C123:K14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PC-ZDENEK\Administrator</dc:creator>
  <cp:lastModifiedBy>PC-ZDENEK\Administrator</cp:lastModifiedBy>
  <dcterms:created xsi:type="dcterms:W3CDTF">2025-01-10T05:41:24Z</dcterms:created>
  <dcterms:modified xsi:type="dcterms:W3CDTF">2025-01-10T05:41:26Z</dcterms:modified>
</cp:coreProperties>
</file>